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defaultThemeVersion="124226"/>
  <bookViews>
    <workbookView xWindow="0" yWindow="0" windowWidth="16005" windowHeight="11640" tabRatio="500" activeTab="1"/>
  </bookViews>
  <sheets>
    <sheet name="Read Me" sheetId="7" r:id="rId1"/>
    <sheet name="BOM" sheetId="1" r:id="rId2"/>
  </sheets>
  <definedNames>
    <definedName name="_xlnm._FilterDatabase" localSheetId="1" hidden="1">BOM!$C$10:$R$158</definedName>
    <definedName name="_xlnm.Print_Titles" localSheetId="1">BOM!$1:$10</definedName>
  </definedNames>
  <calcPr calcId="145621"/>
</workbook>
</file>

<file path=xl/calcChain.xml><?xml version="1.0" encoding="utf-8"?>
<calcChain xmlns="http://schemas.openxmlformats.org/spreadsheetml/2006/main">
  <c r="O136" i="1" l="1"/>
  <c r="O99" i="1"/>
  <c r="O78" i="1"/>
  <c r="O17" i="1"/>
  <c r="O16" i="1"/>
  <c r="O13" i="1"/>
  <c r="Q148" i="1" l="1"/>
  <c r="Q147" i="1"/>
  <c r="Q94" i="1"/>
  <c r="Q138" i="1"/>
  <c r="Q137" i="1"/>
  <c r="Q125" i="1"/>
  <c r="Q128" i="1"/>
  <c r="Q127" i="1"/>
  <c r="Q126" i="1"/>
  <c r="Q124" i="1"/>
  <c r="Q123" i="1"/>
  <c r="Q122" i="1"/>
  <c r="Q121" i="1"/>
  <c r="Q120" i="1"/>
  <c r="Q119" i="1"/>
  <c r="Q118" i="1"/>
  <c r="Q117" i="1"/>
  <c r="Q139" i="1"/>
  <c r="Q132" i="1"/>
  <c r="Q131" i="1"/>
  <c r="Q130" i="1"/>
  <c r="Q129" i="1"/>
  <c r="Q116" i="1"/>
  <c r="Q112" i="1"/>
  <c r="Q111" i="1"/>
  <c r="Q110" i="1"/>
  <c r="Q93" i="1"/>
  <c r="Q92" i="1"/>
  <c r="Q91" i="1"/>
  <c r="Q109" i="1"/>
  <c r="Q108" i="1"/>
  <c r="Q107" i="1"/>
  <c r="Q106" i="1"/>
  <c r="Q105" i="1"/>
  <c r="Q104" i="1"/>
  <c r="Q103" i="1"/>
  <c r="Q102" i="1"/>
  <c r="Q101" i="1"/>
  <c r="Q100" i="1"/>
  <c r="Q99" i="1"/>
  <c r="Q82" i="1"/>
  <c r="Q81" i="1"/>
  <c r="Q90" i="1"/>
  <c r="Q89" i="1"/>
  <c r="Q88" i="1"/>
  <c r="Q87" i="1"/>
  <c r="Q86" i="1"/>
  <c r="Q85" i="1"/>
  <c r="Q84" i="1"/>
  <c r="Q83" i="1"/>
  <c r="Q80" i="1"/>
  <c r="Q79" i="1"/>
  <c r="O72" i="1"/>
  <c r="O71" i="1"/>
  <c r="Q63" i="1"/>
  <c r="Q62" i="1"/>
  <c r="Q61" i="1"/>
  <c r="K51" i="1"/>
  <c r="Q60" i="1"/>
  <c r="Q59" i="1"/>
  <c r="Q53" i="1"/>
  <c r="Q54" i="1"/>
  <c r="Q55" i="1"/>
  <c r="Q56" i="1"/>
  <c r="Q58" i="1"/>
  <c r="Q57" i="1"/>
  <c r="Q33" i="1"/>
  <c r="Q44" i="1"/>
  <c r="Q43" i="1"/>
  <c r="Q42" i="1"/>
  <c r="Q41" i="1"/>
  <c r="Q40" i="1"/>
  <c r="Q39" i="1"/>
  <c r="Q38" i="1"/>
  <c r="Q37" i="1"/>
  <c r="Q36" i="1"/>
  <c r="Q35" i="1"/>
  <c r="Q34" i="1"/>
  <c r="Q50" i="1"/>
  <c r="Q49" i="1"/>
  <c r="Q48" i="1"/>
  <c r="Q47" i="1"/>
  <c r="Q46" i="1"/>
  <c r="K25" i="1"/>
  <c r="Q26" i="1"/>
  <c r="Q25" i="1"/>
  <c r="Q24" i="1"/>
  <c r="Q23" i="1"/>
  <c r="Q22" i="1"/>
  <c r="Q27" i="1"/>
  <c r="Q28" i="1"/>
  <c r="Q18" i="1"/>
  <c r="Q17" i="1"/>
  <c r="Q16" i="1"/>
  <c r="Q154" i="1"/>
  <c r="Q153" i="1"/>
  <c r="Q152" i="1"/>
  <c r="Q149" i="1"/>
  <c r="Q146" i="1"/>
  <c r="Q145" i="1"/>
  <c r="Q144" i="1"/>
  <c r="Q143" i="1"/>
  <c r="Q142" i="1"/>
  <c r="Q150" i="1" l="1"/>
  <c r="Q155" i="1"/>
  <c r="Q75" i="1"/>
  <c r="Q74" i="1"/>
  <c r="Q73" i="1"/>
  <c r="Q72" i="1"/>
  <c r="Q71" i="1"/>
  <c r="Q70" i="1"/>
  <c r="Q69" i="1"/>
  <c r="Q66" i="1"/>
  <c r="Q65" i="1"/>
  <c r="Q64" i="1"/>
  <c r="Q52" i="1"/>
  <c r="Q51" i="1"/>
  <c r="Q45" i="1"/>
  <c r="Q32" i="1"/>
  <c r="Q12" i="1"/>
  <c r="Q13" i="1"/>
  <c r="Q14" i="1"/>
  <c r="Q15" i="1"/>
  <c r="Q19" i="1"/>
  <c r="Q20" i="1"/>
  <c r="Q21" i="1"/>
  <c r="Q29" i="1"/>
  <c r="Q78" i="1"/>
  <c r="Q95" i="1"/>
  <c r="Q98" i="1"/>
  <c r="Q133" i="1"/>
  <c r="Q134" i="1"/>
  <c r="Q135" i="1"/>
  <c r="Q136" i="1"/>
  <c r="Q113" i="1"/>
  <c r="Q140" i="1" l="1"/>
  <c r="Q76" i="1"/>
  <c r="Q67" i="1"/>
  <c r="Q157" i="1" s="1"/>
  <c r="Q114" i="1"/>
  <c r="Q96" i="1"/>
  <c r="Q30" i="1"/>
</calcChain>
</file>

<file path=xl/sharedStrings.xml><?xml version="1.0" encoding="utf-8"?>
<sst xmlns="http://schemas.openxmlformats.org/spreadsheetml/2006/main" count="516" uniqueCount="164">
  <si>
    <t>Item</t>
  </si>
  <si>
    <t>Description</t>
  </si>
  <si>
    <t>Source</t>
  </si>
  <si>
    <t>Total Price</t>
  </si>
  <si>
    <t>State:</t>
  </si>
  <si>
    <t>Unit Price ($)</t>
  </si>
  <si>
    <t>Subtotals:</t>
  </si>
  <si>
    <t>Team:</t>
  </si>
  <si>
    <t>Team #:</t>
  </si>
  <si>
    <t>City:</t>
  </si>
  <si>
    <t>Totals:</t>
  </si>
  <si>
    <t>Date:</t>
  </si>
  <si>
    <t>Raw Mat'l</t>
  </si>
  <si>
    <t>Qty</t>
  </si>
  <si>
    <t>Unit of Meas</t>
  </si>
  <si>
    <t>Major System Names Here</t>
  </si>
  <si>
    <t>Describe the Part 
(Axle, Bearing, Lifter, Solenoid)</t>
  </si>
  <si>
    <t>What is it made from</t>
  </si>
  <si>
    <t>Where did you buy it
(Home Depot, AndyMark, Supply House, Etc.)</t>
  </si>
  <si>
    <t>Piece, Inch, Etc.</t>
  </si>
  <si>
    <t>Cost Per Unit</t>
  </si>
  <si>
    <t>How Many</t>
  </si>
  <si>
    <r>
      <t xml:space="preserve">2012 </t>
    </r>
    <r>
      <rPr>
        <b/>
        <i/>
        <sz val="14"/>
        <color indexed="9"/>
        <rFont val="Verdana"/>
        <family val="2"/>
      </rPr>
      <t>FIRST</t>
    </r>
    <r>
      <rPr>
        <b/>
        <sz val="14"/>
        <color indexed="9"/>
        <rFont val="Verdana"/>
        <family val="2"/>
      </rPr>
      <t xml:space="preserve"> Robotics Competition</t>
    </r>
  </si>
  <si>
    <t>Inspection Bill of Materials for : (insert team name/number)</t>
  </si>
  <si>
    <t>Titan Robotics Team</t>
  </si>
  <si>
    <t>Bellevue</t>
  </si>
  <si>
    <t>WA</t>
  </si>
  <si>
    <t>Base:</t>
  </si>
  <si>
    <t>Electronics</t>
  </si>
  <si>
    <t>Superstructure:</t>
  </si>
  <si>
    <t>Conveyor:</t>
  </si>
  <si>
    <t>Ball Pick Up:</t>
  </si>
  <si>
    <t>Pneumatic Lift:</t>
  </si>
  <si>
    <t>Bridge Lowering:</t>
  </si>
  <si>
    <t>Nanotube</t>
  </si>
  <si>
    <t>Aluminum</t>
  </si>
  <si>
    <t>AndyMark</t>
  </si>
  <si>
    <t>Each</t>
  </si>
  <si>
    <t>1" x 3" x 24"  C Channel, .125 thk</t>
  </si>
  <si>
    <t>Interwest Metal</t>
  </si>
  <si>
    <t>.375" x 1" x 3" End Cap</t>
  </si>
  <si>
    <t>.25" x 5" x 37" Back Plate</t>
  </si>
  <si>
    <t>1" x 3" x 27"  Rect Beam, .125 thk</t>
  </si>
  <si>
    <t>1" x 3" x 8"  Rect Beam, .125 thk</t>
  </si>
  <si>
    <t>CIM Motor</t>
  </si>
  <si>
    <t>various</t>
  </si>
  <si>
    <t>KOP</t>
  </si>
  <si>
    <t>8" Kitbot Wheels</t>
  </si>
  <si>
    <t>6" Kitbot Wheels</t>
  </si>
  <si>
    <t>Wheel Hubs</t>
  </si>
  <si>
    <t>10-32 x 2 1/2 Socket Head Cap Screw</t>
  </si>
  <si>
    <t>Steel</t>
  </si>
  <si>
    <t>Tacoma Screw</t>
  </si>
  <si>
    <t>1/8" x 1" Key Stock</t>
  </si>
  <si>
    <t>10-24 x 1 1/4" Socket Head Cap Screws</t>
  </si>
  <si>
    <t>10-24 x 3/4" Socket Head Cap Screws</t>
  </si>
  <si>
    <t>10-24 Nylock Nuts</t>
  </si>
  <si>
    <t>cRIO</t>
  </si>
  <si>
    <t>Digital Side Car</t>
  </si>
  <si>
    <t>Power Distribution Board</t>
  </si>
  <si>
    <t>Main Power Shutoff Switch</t>
  </si>
  <si>
    <t>Analog Bumper</t>
  </si>
  <si>
    <t>Pneumatic Bumper</t>
  </si>
  <si>
    <t>Wireless Access Point</t>
  </si>
  <si>
    <t>Jaguar Motor Controller</t>
  </si>
  <si>
    <t>Victor Motor Controller</t>
  </si>
  <si>
    <t>Spike Relay</t>
  </si>
  <si>
    <t>Gyro/Accelerometer</t>
  </si>
  <si>
    <t>DC-DC Power Converter</t>
  </si>
  <si>
    <t>40A Breaker</t>
  </si>
  <si>
    <t>30A Breaker</t>
  </si>
  <si>
    <t>20A Breaker</t>
  </si>
  <si>
    <t>2CAN CAN Bus</t>
  </si>
  <si>
    <t>E4P Wheel Encoders</t>
  </si>
  <si>
    <t>US Digital</t>
  </si>
  <si>
    <t>Anderson Powerpole Connector Housings</t>
  </si>
  <si>
    <t>Anderson Powerpole Connector Contacts</t>
  </si>
  <si>
    <t>CAT5 Cable</t>
  </si>
  <si>
    <t>CAN Cables</t>
  </si>
  <si>
    <t>PWM Cable</t>
  </si>
  <si>
    <t>6 AWG Wire</t>
  </si>
  <si>
    <t>12 AWG Wire</t>
  </si>
  <si>
    <t>14 AWG Wire</t>
  </si>
  <si>
    <t>18 AWG Wire</t>
  </si>
  <si>
    <t>20 AWG Wire</t>
  </si>
  <si>
    <t>14" x 24" x .25" thk Polycarbonate Sheet</t>
  </si>
  <si>
    <t>8-32 x 1" machine screws</t>
  </si>
  <si>
    <t>8-32 Nylock Nuts</t>
  </si>
  <si>
    <t>#8 Washers</t>
  </si>
  <si>
    <t>Cable Ties</t>
  </si>
  <si>
    <t>1/4" P Clamp</t>
  </si>
  <si>
    <t>1/2" P Clamp</t>
  </si>
  <si>
    <t>5/8" P Clamp</t>
  </si>
  <si>
    <t>3/4" P Clamp</t>
  </si>
  <si>
    <t>Plastic</t>
  </si>
  <si>
    <t>Powerwerz</t>
  </si>
  <si>
    <t>Copper</t>
  </si>
  <si>
    <t>VETCO</t>
  </si>
  <si>
    <t>FIRST Choice</t>
  </si>
  <si>
    <t>IFI</t>
  </si>
  <si>
    <t>Poly</t>
  </si>
  <si>
    <t>McMaster Carr</t>
  </si>
  <si>
    <t>Ft</t>
  </si>
  <si>
    <t>Grainger Supply</t>
  </si>
  <si>
    <t>80/20 Inside Corner Bracket, 4 Hole, For 10S</t>
  </si>
  <si>
    <t>80/20 BHSCS &amp; T-Nut, For 10S Pk 15</t>
  </si>
  <si>
    <t>80/20 Joining Plate, 5 Hole, 90 Deg, For 10S</t>
  </si>
  <si>
    <t>80/20 Tee Joining Plate, 5 Hole, For 10S</t>
  </si>
  <si>
    <t>Pkg</t>
  </si>
  <si>
    <t>80/20 Dbl T-Nut &amp; 2 FBHSCS, For 10S, PK 6</t>
  </si>
  <si>
    <t>80/20 10S T-Slot (Single) Extruded Aluminum</t>
  </si>
  <si>
    <t>80/20 10S T-Slot (Double) Extruded Aluminum</t>
  </si>
  <si>
    <t>2"  PVC Pipe</t>
  </si>
  <si>
    <t>PVC</t>
  </si>
  <si>
    <t>2" PVC End Caps</t>
  </si>
  <si>
    <t>#25 Chain Sprocket</t>
  </si>
  <si>
    <t>3/8" Flanged Bearings</t>
  </si>
  <si>
    <t>10-24 x 3/4" Socket Head Machine Screw</t>
  </si>
  <si>
    <t>10/24 Nylock Nut</t>
  </si>
  <si>
    <t>3/8" Shaft</t>
  </si>
  <si>
    <t>3/8" Shaft Collars</t>
  </si>
  <si>
    <t>3/8" Pillow Block Bearings</t>
  </si>
  <si>
    <t>O-Ring Conveyor Belts</t>
  </si>
  <si>
    <t>Rubber</t>
  </si>
  <si>
    <t>PG-71 Gearmotor</t>
  </si>
  <si>
    <t xml:space="preserve">#25 Chain </t>
  </si>
  <si>
    <t>Shooter Wheel:</t>
  </si>
  <si>
    <t>5/8" Flanged Bearings</t>
  </si>
  <si>
    <t>5/8" Shaft</t>
  </si>
  <si>
    <t>5/8" Shaft Collars</t>
  </si>
  <si>
    <t>CIM-U-LATOR Gearbox</t>
  </si>
  <si>
    <t>RS550 Motor - 12V</t>
  </si>
  <si>
    <t>5/8" x 3" Bushing</t>
  </si>
  <si>
    <t>Bronze</t>
  </si>
  <si>
    <t>8 inch Pneumatic Wheel (am-0970)</t>
  </si>
  <si>
    <t>Banebots</t>
  </si>
  <si>
    <t>5/8" Hub</t>
  </si>
  <si>
    <t>E4P Encoder</t>
  </si>
  <si>
    <t>1/4" Bearing</t>
  </si>
  <si>
    <t>1/4" Shaft Collar</t>
  </si>
  <si>
    <t>1/4" Shaft</t>
  </si>
  <si>
    <t>Inches</t>
  </si>
  <si>
    <t>.125" x 2" x3" Aluminum Plate</t>
  </si>
  <si>
    <t>Interwest Metals</t>
  </si>
  <si>
    <t>.188" x 2" x 2" Polycarbonate Sheet</t>
  </si>
  <si>
    <t>Laird Plastic</t>
  </si>
  <si>
    <t>14" x 27" x .125" thk FETP</t>
  </si>
  <si>
    <t>FETP</t>
  </si>
  <si>
    <t>Laird Plastics</t>
  </si>
  <si>
    <t>Compressor</t>
  </si>
  <si>
    <t>Various</t>
  </si>
  <si>
    <t>Air Cylinder</t>
  </si>
  <si>
    <t>Air Cylinder mounting brackets</t>
  </si>
  <si>
    <t>1 1/4" x 7" Stroke Pneumatic Clylinder</t>
  </si>
  <si>
    <t>Grainer</t>
  </si>
  <si>
    <t>3/4" x 7" Stroke Pneumatic Clylinder</t>
  </si>
  <si>
    <t>Pneumatic Solenoid</t>
  </si>
  <si>
    <t>Pneumatic Tubing</t>
  </si>
  <si>
    <t>P60-5M-15AL Timing Belt Pulley</t>
  </si>
  <si>
    <t>P30-5M-15AL Timing Belt Pulley</t>
  </si>
  <si>
    <t>600-5m-15 Timing Belt</t>
  </si>
  <si>
    <t>Window Motor</t>
  </si>
  <si>
    <t>McClendons</t>
  </si>
  <si>
    <t>Sq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</si>
</sst>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4" x14ac:knownFonts="1">
    <font>
      <sz val="10"/>
      <name val="Verdana"/>
    </font>
    <font>
      <b/>
      <sz val="9"/>
      <name val="Verdana"/>
      <family val="2"/>
    </font>
    <font>
      <b/>
      <u/>
      <sz val="9"/>
      <name val="Verdana"/>
      <family val="2"/>
    </font>
    <font>
      <sz val="9"/>
      <name val="Verdana"/>
      <family val="2"/>
    </font>
    <font>
      <b/>
      <sz val="14"/>
      <color indexed="9"/>
      <name val="Verdana"/>
      <family val="2"/>
    </font>
    <font>
      <b/>
      <i/>
      <sz val="14"/>
      <color indexed="9"/>
      <name val="Verdana"/>
      <family val="2"/>
    </font>
    <font>
      <i/>
      <sz val="9"/>
      <name val="Verdana"/>
      <family val="2"/>
    </font>
    <font>
      <b/>
      <sz val="9"/>
      <name val="Verdana"/>
      <family val="2"/>
    </font>
    <font>
      <b/>
      <sz val="14"/>
      <color theme="0"/>
      <name val="Verdana"/>
      <family val="2"/>
    </font>
    <font>
      <sz val="10"/>
      <color theme="0"/>
      <name val="Verdana"/>
      <family val="2"/>
    </font>
    <font>
      <b/>
      <sz val="12"/>
      <color theme="0"/>
      <name val="Verdana"/>
      <family val="2"/>
    </font>
    <font>
      <b/>
      <u/>
      <sz val="9"/>
      <color theme="0"/>
      <name val="Verdana"/>
      <family val="2"/>
    </font>
    <font>
      <sz val="9"/>
      <color theme="0"/>
      <name val="Verdana"/>
      <family val="2"/>
    </font>
    <font>
      <b/>
      <sz val="9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164" fontId="0" fillId="0" borderId="0" xfId="0" applyNumberFormat="1" applyBorder="1" applyAlignment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4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164" fontId="3" fillId="0" borderId="0" xfId="0" applyNumberFormat="1" applyFont="1" applyBorder="1" applyAlignment="1">
      <alignment horizontal="right"/>
    </xf>
    <xf numFmtId="0" fontId="3" fillId="0" borderId="5" xfId="0" applyFont="1" applyBorder="1"/>
    <xf numFmtId="0" fontId="3" fillId="0" borderId="0" xfId="0" applyFont="1"/>
    <xf numFmtId="0" fontId="3" fillId="0" borderId="0" xfId="0" applyFont="1" applyBorder="1"/>
    <xf numFmtId="0" fontId="2" fillId="0" borderId="0" xfId="0" applyFont="1" applyBorder="1"/>
    <xf numFmtId="164" fontId="3" fillId="0" borderId="0" xfId="0" applyNumberFormat="1" applyFont="1" applyBorder="1"/>
    <xf numFmtId="0" fontId="3" fillId="0" borderId="6" xfId="0" applyFont="1" applyBorder="1"/>
    <xf numFmtId="0" fontId="1" fillId="0" borderId="0" xfId="0" applyFont="1" applyBorder="1" applyAlignment="1">
      <alignment horizontal="right"/>
    </xf>
    <xf numFmtId="0" fontId="3" fillId="0" borderId="7" xfId="0" applyFont="1" applyBorder="1"/>
    <xf numFmtId="0" fontId="3" fillId="0" borderId="8" xfId="0" applyFont="1" applyBorder="1"/>
    <xf numFmtId="164" fontId="1" fillId="0" borderId="8" xfId="0" applyNumberFormat="1" applyFont="1" applyBorder="1"/>
    <xf numFmtId="0" fontId="3" fillId="0" borderId="9" xfId="0" applyFont="1" applyBorder="1"/>
    <xf numFmtId="0" fontId="3" fillId="0" borderId="10" xfId="0" applyFont="1" applyBorder="1"/>
    <xf numFmtId="164" fontId="3" fillId="0" borderId="10" xfId="0" applyNumberFormat="1" applyFont="1" applyBorder="1"/>
    <xf numFmtId="0" fontId="3" fillId="0" borderId="11" xfId="0" applyFont="1" applyBorder="1"/>
    <xf numFmtId="164" fontId="3" fillId="0" borderId="8" xfId="0" applyNumberFormat="1" applyFont="1" applyBorder="1"/>
    <xf numFmtId="164" fontId="1" fillId="0" borderId="8" xfId="0" applyNumberFormat="1" applyFont="1" applyBorder="1" applyAlignment="1">
      <alignment horizontal="right"/>
    </xf>
    <xf numFmtId="0" fontId="2" fillId="0" borderId="6" xfId="0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7" xfId="0" applyFont="1" applyBorder="1" applyProtection="1">
      <protection locked="0"/>
    </xf>
    <xf numFmtId="164" fontId="3" fillId="0" borderId="8" xfId="0" applyNumberFormat="1" applyFont="1" applyBorder="1" applyProtection="1">
      <protection locked="0"/>
    </xf>
    <xf numFmtId="0" fontId="8" fillId="3" borderId="0" xfId="0" applyFont="1" applyFill="1" applyBorder="1"/>
    <xf numFmtId="0" fontId="9" fillId="3" borderId="0" xfId="0" applyFont="1" applyFill="1" applyBorder="1" applyAlignment="1"/>
    <xf numFmtId="0" fontId="11" fillId="3" borderId="12" xfId="0" applyFont="1" applyFill="1" applyBorder="1" applyAlignment="1">
      <alignment horizontal="center" wrapText="1"/>
    </xf>
    <xf numFmtId="0" fontId="11" fillId="3" borderId="13" xfId="0" applyFont="1" applyFill="1" applyBorder="1" applyAlignment="1">
      <alignment horizontal="center" wrapText="1"/>
    </xf>
    <xf numFmtId="164" fontId="11" fillId="3" borderId="13" xfId="0" applyNumberFormat="1" applyFont="1" applyFill="1" applyBorder="1" applyAlignment="1">
      <alignment horizontal="center" wrapText="1"/>
    </xf>
    <xf numFmtId="164" fontId="12" fillId="3" borderId="14" xfId="0" applyNumberFormat="1" applyFont="1" applyFill="1" applyBorder="1"/>
    <xf numFmtId="164" fontId="13" fillId="3" borderId="14" xfId="0" applyNumberFormat="1" applyFont="1" applyFill="1" applyBorder="1"/>
    <xf numFmtId="0" fontId="0" fillId="0" borderId="0" xfId="0" applyBorder="1" applyAlignment="1" applyProtection="1">
      <protection locked="0"/>
    </xf>
    <xf numFmtId="0" fontId="0" fillId="4" borderId="0" xfId="0" applyFill="1"/>
    <xf numFmtId="0" fontId="1" fillId="0" borderId="4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164" fontId="6" fillId="2" borderId="14" xfId="0" applyNumberFormat="1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3" fillId="0" borderId="10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right"/>
      <protection locked="0"/>
    </xf>
    <xf numFmtId="164" fontId="3" fillId="0" borderId="10" xfId="0" applyNumberFormat="1" applyFont="1" applyBorder="1" applyAlignment="1" applyProtection="1">
      <protection locked="0"/>
    </xf>
    <xf numFmtId="164" fontId="3" fillId="0" borderId="0" xfId="0" applyNumberFormat="1" applyFont="1" applyBorder="1" applyAlignment="1" applyProtection="1">
      <protection locked="0"/>
    </xf>
    <xf numFmtId="0" fontId="9" fillId="3" borderId="8" xfId="0" applyFont="1" applyFill="1" applyBorder="1" applyAlignment="1" applyProtection="1">
      <protection locked="0"/>
    </xf>
    <xf numFmtId="0" fontId="0" fillId="0" borderId="15" xfId="0" applyBorder="1" applyAlignment="1" applyProtection="1">
      <alignment horizontal="left"/>
      <protection locked="0"/>
    </xf>
    <xf numFmtId="0" fontId="8" fillId="3" borderId="0" xfId="0" applyFont="1" applyFill="1" applyBorder="1" applyAlignment="1">
      <alignment horizontal="center"/>
    </xf>
    <xf numFmtId="164" fontId="3" fillId="0" borderId="0" xfId="0" applyNumberFormat="1" applyFont="1" applyBorder="1" applyAlignment="1" applyProtection="1">
      <alignment horizontal="right"/>
      <protection locked="0"/>
    </xf>
    <xf numFmtId="0" fontId="10" fillId="3" borderId="0" xfId="0" applyFont="1" applyFill="1" applyBorder="1" applyAlignment="1">
      <alignment horizontal="center"/>
    </xf>
    <xf numFmtId="0" fontId="3" fillId="0" borderId="10" xfId="0" applyNumberFormat="1" applyFont="1" applyBorder="1" applyAlignment="1" applyProtection="1">
      <protection locked="0"/>
    </xf>
    <xf numFmtId="14" fontId="3" fillId="0" borderId="10" xfId="0" applyNumberFormat="1" applyFont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9525</xdr:rowOff>
    </xdr:from>
    <xdr:ext cx="6753225" cy="1470146"/>
    <xdr:sp macro="" textlink="">
      <xdr:nvSpPr>
        <xdr:cNvPr id="2" name="TextBox 1"/>
        <xdr:cNvSpPr txBox="1"/>
      </xdr:nvSpPr>
      <xdr:spPr>
        <a:xfrm>
          <a:off x="104775" y="1304925"/>
          <a:ext cx="6753225" cy="1470146"/>
        </a:xfrm>
        <a:prstGeom prst="rect">
          <a:avLst/>
        </a:prstGeom>
        <a:noFill/>
        <a:ln w="69850" cap="flat" cmpd="tri">
          <a:noFill/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This is a sample Bill of Material Template (BOM) for use in the 2012</a:t>
          </a:r>
          <a:r>
            <a:rPr lang="en-US" sz="1100" baseline="0"/>
            <a:t> </a:t>
          </a:r>
          <a:r>
            <a:rPr lang="en-US" sz="1100" i="1" baseline="0"/>
            <a:t>FIRST</a:t>
          </a:r>
          <a:r>
            <a:rPr lang="en-US" sz="1100" i="0" baseline="30000"/>
            <a:t>(R)</a:t>
          </a:r>
          <a:r>
            <a:rPr lang="en-US" sz="1100" i="0" baseline="0"/>
            <a:t> Robotics Competition Game, </a:t>
          </a:r>
          <a:r>
            <a:rPr lang="en-US" sz="1100" i="1" baseline="0"/>
            <a:t>Rebound Rumble</a:t>
          </a:r>
          <a:r>
            <a:rPr lang="en-US" sz="1100" i="0" baseline="30000"/>
            <a:t>TM</a:t>
          </a:r>
          <a:r>
            <a:rPr lang="en-US" sz="1100" i="0" baseline="0"/>
            <a:t>.  All parts required by The Robot Section 4 should be entered into the BOM.  The BOM helps Inspectors verify part use and legality on Robots.  </a:t>
          </a:r>
        </a:p>
        <a:p>
          <a:endParaRPr lang="en-US" sz="1100" i="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/>
            <a:t>Any item that was included in the Rookie KOP but not the Veteran KOP should be considered a KOP item and indicated on the BOM.  Costs are to be recorded per Section 4.1.3 of The Robot, which can be found at http://frc-manual.usfirst.org.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i="0" baseline="0"/>
        </a:p>
      </xdr:txBody>
    </xdr:sp>
    <xdr:clientData/>
  </xdr:oneCellAnchor>
  <xdr:twoCellAnchor editAs="oneCell">
    <xdr:from>
      <xdr:col>1</xdr:col>
      <xdr:colOff>66675</xdr:colOff>
      <xdr:row>0</xdr:row>
      <xdr:rowOff>19050</xdr:rowOff>
    </xdr:from>
    <xdr:to>
      <xdr:col>3</xdr:col>
      <xdr:colOff>257175</xdr:colOff>
      <xdr:row>7</xdr:row>
      <xdr:rowOff>104775</xdr:rowOff>
    </xdr:to>
    <xdr:pic>
      <xdr:nvPicPr>
        <xdr:cNvPr id="3109" name="Picture 3" descr="N:\Logos - FIRST and Programs 2010\FRC\FRCwithIcon\RGB\FRCicon_RGB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9050"/>
          <a:ext cx="15621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6" sqref="D36"/>
    </sheetView>
  </sheetViews>
  <sheetFormatPr defaultRowHeight="12.75" x14ac:dyDescent="0.2"/>
  <cols>
    <col min="1" max="1" width="1.375" style="46" customWidth="1"/>
    <col min="2" max="16384" width="9" style="46"/>
  </cols>
  <sheetData/>
  <sheetProtection selectLockedCells="1" selectUnlockedCell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S158"/>
  <sheetViews>
    <sheetView showGridLines="0" tabSelected="1" view="pageLayout" zoomScaleNormal="100" workbookViewId="0">
      <selection activeCell="K40" sqref="K40"/>
    </sheetView>
  </sheetViews>
  <sheetFormatPr defaultColWidth="11" defaultRowHeight="12.75" x14ac:dyDescent="0.2"/>
  <cols>
    <col min="1" max="2" width="0.75" customWidth="1"/>
    <col min="3" max="3" width="12.375" bestFit="1" customWidth="1"/>
    <col min="4" max="4" width="0.75" customWidth="1"/>
    <col min="5" max="5" width="35.25" customWidth="1"/>
    <col min="6" max="6" width="0.75" customWidth="1"/>
    <col min="7" max="7" width="9.25" customWidth="1"/>
    <col min="8" max="8" width="0.625" customWidth="1"/>
    <col min="9" max="9" width="25.25" customWidth="1"/>
    <col min="10" max="10" width="0.75" customWidth="1"/>
    <col min="11" max="11" width="5.875" customWidth="1"/>
    <col min="12" max="12" width="0.75" customWidth="1"/>
    <col min="13" max="13" width="7" customWidth="1"/>
    <col min="14" max="14" width="0.75" customWidth="1"/>
    <col min="15" max="15" width="9.5" style="1" bestFit="1" customWidth="1"/>
    <col min="16" max="16" width="0.75" style="1" customWidth="1"/>
    <col min="17" max="17" width="10.75" style="1" customWidth="1"/>
    <col min="18" max="18" width="0.75" style="1" customWidth="1"/>
    <col min="19" max="19" width="0.75" customWidth="1"/>
  </cols>
  <sheetData>
    <row r="1" spans="2:19" ht="6" customHeight="1" thickBot="1" x14ac:dyDescent="0.25"/>
    <row r="2" spans="2:19" ht="6" customHeight="1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5"/>
    </row>
    <row r="3" spans="2:19" ht="18" x14ac:dyDescent="0.25">
      <c r="B3" s="6"/>
      <c r="C3" s="59" t="s">
        <v>22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8"/>
    </row>
    <row r="4" spans="2:19" ht="18" x14ac:dyDescent="0.25">
      <c r="B4" s="6"/>
      <c r="C4" s="38"/>
      <c r="D4" s="38"/>
      <c r="E4" s="61" t="s">
        <v>23</v>
      </c>
      <c r="F4" s="61"/>
      <c r="G4" s="61"/>
      <c r="H4" s="61"/>
      <c r="I4" s="61"/>
      <c r="J4" s="61"/>
      <c r="K4" s="61"/>
      <c r="L4" s="61"/>
      <c r="M4" s="61"/>
      <c r="N4" s="61"/>
      <c r="O4" s="57"/>
      <c r="P4" s="57"/>
      <c r="Q4" s="57"/>
      <c r="R4" s="39"/>
      <c r="S4" s="8"/>
    </row>
    <row r="5" spans="2:19" ht="6.95" customHeight="1" x14ac:dyDescent="0.2">
      <c r="B5" s="6"/>
      <c r="C5" s="7"/>
      <c r="D5" s="7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0"/>
      <c r="Q5" s="10"/>
      <c r="R5" s="10"/>
      <c r="S5" s="8"/>
    </row>
    <row r="6" spans="2:19" s="19" customFormat="1" ht="13.5" customHeight="1" thickBot="1" x14ac:dyDescent="0.2">
      <c r="B6" s="14"/>
      <c r="D6" s="15" t="s">
        <v>7</v>
      </c>
      <c r="E6" s="52" t="s">
        <v>24</v>
      </c>
      <c r="F6" s="53"/>
      <c r="G6" s="54" t="s">
        <v>8</v>
      </c>
      <c r="H6" s="16"/>
      <c r="I6" s="62">
        <v>492</v>
      </c>
      <c r="J6" s="56"/>
      <c r="K6" s="60" t="s">
        <v>11</v>
      </c>
      <c r="L6" s="60"/>
      <c r="M6" s="60"/>
      <c r="N6" s="62"/>
      <c r="O6" s="63">
        <v>39527</v>
      </c>
      <c r="P6" s="62"/>
      <c r="Q6" s="62"/>
      <c r="R6" s="17"/>
      <c r="S6" s="18"/>
    </row>
    <row r="7" spans="2:19" s="19" customFormat="1" ht="13.5" thickBot="1" x14ac:dyDescent="0.25">
      <c r="B7" s="14"/>
      <c r="C7" s="20"/>
      <c r="D7" s="20"/>
      <c r="E7" s="16"/>
      <c r="F7" s="16"/>
      <c r="G7" s="15" t="s">
        <v>9</v>
      </c>
      <c r="H7" s="16"/>
      <c r="I7" s="55" t="s">
        <v>25</v>
      </c>
      <c r="J7" s="15"/>
      <c r="K7" s="56"/>
      <c r="L7" s="45"/>
      <c r="M7" s="15" t="s">
        <v>4</v>
      </c>
      <c r="N7" s="58" t="s">
        <v>26</v>
      </c>
      <c r="O7" s="58"/>
      <c r="P7" s="16"/>
      <c r="R7" s="15"/>
      <c r="S7" s="18"/>
    </row>
    <row r="8" spans="2:19" s="19" customFormat="1" ht="6.95" customHeight="1" x14ac:dyDescent="0.15">
      <c r="B8" s="14"/>
      <c r="C8" s="20"/>
      <c r="D8" s="20"/>
      <c r="E8" s="20"/>
      <c r="F8" s="20"/>
      <c r="G8" s="20"/>
      <c r="H8" s="20"/>
      <c r="I8" s="20"/>
      <c r="J8" s="20"/>
      <c r="K8" s="15"/>
      <c r="L8" s="15"/>
      <c r="M8" s="15"/>
      <c r="N8" s="15"/>
      <c r="O8" s="17"/>
      <c r="P8" s="17"/>
      <c r="Q8" s="15"/>
      <c r="R8" s="15"/>
      <c r="S8" s="18"/>
    </row>
    <row r="9" spans="2:19" s="13" customFormat="1" ht="22.5" x14ac:dyDescent="0.15">
      <c r="B9" s="11"/>
      <c r="C9" s="40" t="s">
        <v>0</v>
      </c>
      <c r="D9" s="41"/>
      <c r="E9" s="41" t="s">
        <v>1</v>
      </c>
      <c r="F9" s="41"/>
      <c r="G9" s="41" t="s">
        <v>12</v>
      </c>
      <c r="H9" s="41"/>
      <c r="I9" s="41" t="s">
        <v>2</v>
      </c>
      <c r="J9" s="41"/>
      <c r="K9" s="41" t="s">
        <v>13</v>
      </c>
      <c r="L9" s="41"/>
      <c r="M9" s="41" t="s">
        <v>14</v>
      </c>
      <c r="N9" s="41"/>
      <c r="O9" s="42" t="s">
        <v>5</v>
      </c>
      <c r="P9" s="42"/>
      <c r="Q9" s="42" t="s">
        <v>3</v>
      </c>
      <c r="R9" s="42"/>
      <c r="S9" s="12"/>
    </row>
    <row r="10" spans="2:19" s="51" customFormat="1" ht="33.75" x14ac:dyDescent="0.15">
      <c r="B10" s="47"/>
      <c r="C10" s="48" t="s">
        <v>15</v>
      </c>
      <c r="D10" s="48"/>
      <c r="E10" s="48" t="s">
        <v>16</v>
      </c>
      <c r="F10" s="48"/>
      <c r="G10" s="48" t="s">
        <v>17</v>
      </c>
      <c r="H10" s="48"/>
      <c r="I10" s="48" t="s">
        <v>18</v>
      </c>
      <c r="J10" s="48"/>
      <c r="K10" s="48" t="s">
        <v>21</v>
      </c>
      <c r="L10" s="48"/>
      <c r="M10" s="48" t="s">
        <v>19</v>
      </c>
      <c r="N10" s="48"/>
      <c r="O10" s="49" t="s">
        <v>20</v>
      </c>
      <c r="P10" s="49"/>
      <c r="Q10" s="49"/>
      <c r="R10" s="49"/>
      <c r="S10" s="50"/>
    </row>
    <row r="11" spans="2:19" s="19" customFormat="1" ht="11.25" x14ac:dyDescent="0.15">
      <c r="B11" s="14"/>
      <c r="C11" s="34" t="s">
        <v>27</v>
      </c>
      <c r="D11" s="21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2"/>
      <c r="P11" s="22"/>
      <c r="Q11" s="22"/>
      <c r="R11" s="22"/>
      <c r="S11" s="18"/>
    </row>
    <row r="12" spans="2:19" s="19" customFormat="1" ht="11.25" x14ac:dyDescent="0.15">
      <c r="B12" s="14"/>
      <c r="C12" s="36"/>
      <c r="D12" s="20"/>
      <c r="E12" s="35" t="s">
        <v>34</v>
      </c>
      <c r="F12" s="20"/>
      <c r="G12" s="35" t="s">
        <v>35</v>
      </c>
      <c r="H12" s="20"/>
      <c r="I12" s="35" t="s">
        <v>36</v>
      </c>
      <c r="J12" s="20"/>
      <c r="K12" s="35">
        <v>2</v>
      </c>
      <c r="L12" s="20"/>
      <c r="M12" s="35" t="s">
        <v>37</v>
      </c>
      <c r="N12" s="20"/>
      <c r="O12" s="37">
        <v>229</v>
      </c>
      <c r="P12" s="22"/>
      <c r="Q12" s="32">
        <f>K12*O12</f>
        <v>458</v>
      </c>
      <c r="R12" s="22"/>
      <c r="S12" s="18"/>
    </row>
    <row r="13" spans="2:19" s="19" customFormat="1" ht="11.25" x14ac:dyDescent="0.15">
      <c r="B13" s="14"/>
      <c r="C13" s="36"/>
      <c r="D13" s="20"/>
      <c r="E13" s="35" t="s">
        <v>38</v>
      </c>
      <c r="F13" s="20"/>
      <c r="G13" s="35" t="s">
        <v>35</v>
      </c>
      <c r="H13" s="20"/>
      <c r="I13" s="35" t="s">
        <v>39</v>
      </c>
      <c r="J13" s="20"/>
      <c r="K13" s="35">
        <v>2</v>
      </c>
      <c r="L13" s="20"/>
      <c r="M13" s="35" t="s">
        <v>37</v>
      </c>
      <c r="N13" s="20"/>
      <c r="O13" s="37">
        <f>(22.71/96)*24</f>
        <v>5.6775000000000002</v>
      </c>
      <c r="P13" s="22"/>
      <c r="Q13" s="32">
        <f t="shared" ref="Q13:Q29" si="0">K13*O13</f>
        <v>11.355</v>
      </c>
      <c r="R13" s="22"/>
      <c r="S13" s="18"/>
    </row>
    <row r="14" spans="2:19" s="19" customFormat="1" ht="11.25" x14ac:dyDescent="0.15">
      <c r="B14" s="14"/>
      <c r="C14" s="36"/>
      <c r="D14" s="20"/>
      <c r="E14" s="35" t="s">
        <v>40</v>
      </c>
      <c r="F14" s="20"/>
      <c r="G14" s="35" t="s">
        <v>35</v>
      </c>
      <c r="H14" s="20"/>
      <c r="I14" s="35" t="s">
        <v>39</v>
      </c>
      <c r="J14" s="20"/>
      <c r="K14" s="35">
        <v>4</v>
      </c>
      <c r="L14" s="20"/>
      <c r="M14" s="35" t="s">
        <v>37</v>
      </c>
      <c r="N14" s="20"/>
      <c r="O14" s="37">
        <v>1</v>
      </c>
      <c r="P14" s="22"/>
      <c r="Q14" s="32">
        <f t="shared" si="0"/>
        <v>4</v>
      </c>
      <c r="R14" s="22"/>
      <c r="S14" s="18"/>
    </row>
    <row r="15" spans="2:19" s="19" customFormat="1" ht="11.25" x14ac:dyDescent="0.15">
      <c r="B15" s="14"/>
      <c r="C15" s="36"/>
      <c r="D15" s="20"/>
      <c r="E15" s="35" t="s">
        <v>41</v>
      </c>
      <c r="F15" s="20"/>
      <c r="G15" s="35" t="s">
        <v>35</v>
      </c>
      <c r="H15" s="20"/>
      <c r="I15" s="35" t="s">
        <v>39</v>
      </c>
      <c r="J15" s="20"/>
      <c r="K15" s="35">
        <v>1</v>
      </c>
      <c r="L15" s="20"/>
      <c r="M15" s="35" t="s">
        <v>37</v>
      </c>
      <c r="N15" s="20"/>
      <c r="O15" s="37">
        <v>15</v>
      </c>
      <c r="P15" s="22"/>
      <c r="Q15" s="32">
        <f t="shared" si="0"/>
        <v>15</v>
      </c>
      <c r="R15" s="22"/>
      <c r="S15" s="18"/>
    </row>
    <row r="16" spans="2:19" s="19" customFormat="1" ht="11.25" x14ac:dyDescent="0.15">
      <c r="B16" s="14"/>
      <c r="C16" s="36"/>
      <c r="D16" s="20"/>
      <c r="E16" s="35" t="s">
        <v>42</v>
      </c>
      <c r="F16" s="20"/>
      <c r="G16" s="35" t="s">
        <v>35</v>
      </c>
      <c r="H16" s="20"/>
      <c r="I16" s="35" t="s">
        <v>39</v>
      </c>
      <c r="J16" s="20"/>
      <c r="K16" s="35">
        <v>2</v>
      </c>
      <c r="L16" s="20"/>
      <c r="M16" s="35" t="s">
        <v>37</v>
      </c>
      <c r="N16" s="20"/>
      <c r="O16" s="37">
        <f>(30.29/96)*27</f>
        <v>8.5190624999999986</v>
      </c>
      <c r="P16" s="22"/>
      <c r="Q16" s="32">
        <f t="shared" ref="Q16:Q18" si="1">K16*O16</f>
        <v>17.038124999999997</v>
      </c>
      <c r="R16" s="22"/>
      <c r="S16" s="18"/>
    </row>
    <row r="17" spans="2:19" s="19" customFormat="1" ht="11.25" x14ac:dyDescent="0.15">
      <c r="B17" s="14"/>
      <c r="C17" s="36"/>
      <c r="D17" s="20"/>
      <c r="E17" s="35" t="s">
        <v>43</v>
      </c>
      <c r="F17" s="20"/>
      <c r="G17" s="35" t="s">
        <v>35</v>
      </c>
      <c r="H17" s="20"/>
      <c r="I17" s="35" t="s">
        <v>39</v>
      </c>
      <c r="J17" s="20"/>
      <c r="K17" s="35">
        <v>2</v>
      </c>
      <c r="L17" s="20"/>
      <c r="M17" s="35" t="s">
        <v>37</v>
      </c>
      <c r="N17" s="20"/>
      <c r="O17" s="37">
        <f>(30.29/96)*8</f>
        <v>2.5241666666666664</v>
      </c>
      <c r="P17" s="22"/>
      <c r="Q17" s="32">
        <f t="shared" si="1"/>
        <v>5.0483333333333329</v>
      </c>
      <c r="R17" s="22"/>
      <c r="S17" s="18"/>
    </row>
    <row r="18" spans="2:19" s="19" customFormat="1" ht="11.25" x14ac:dyDescent="0.15">
      <c r="B18" s="14"/>
      <c r="C18" s="36"/>
      <c r="D18" s="20"/>
      <c r="E18" s="35" t="s">
        <v>44</v>
      </c>
      <c r="F18" s="20"/>
      <c r="G18" s="35" t="s">
        <v>45</v>
      </c>
      <c r="H18" s="20"/>
      <c r="I18" s="35" t="s">
        <v>46</v>
      </c>
      <c r="J18" s="20"/>
      <c r="K18" s="35">
        <v>2</v>
      </c>
      <c r="L18" s="20"/>
      <c r="M18" s="35" t="s">
        <v>37</v>
      </c>
      <c r="N18" s="20"/>
      <c r="O18" s="37">
        <v>0</v>
      </c>
      <c r="P18" s="22"/>
      <c r="Q18" s="32">
        <f t="shared" si="1"/>
        <v>0</v>
      </c>
      <c r="R18" s="22"/>
      <c r="S18" s="18"/>
    </row>
    <row r="19" spans="2:19" s="19" customFormat="1" ht="11.25" x14ac:dyDescent="0.15">
      <c r="B19" s="14"/>
      <c r="C19" s="36"/>
      <c r="D19" s="20"/>
      <c r="E19" s="35" t="s">
        <v>44</v>
      </c>
      <c r="F19" s="20"/>
      <c r="G19" s="35" t="s">
        <v>45</v>
      </c>
      <c r="H19" s="20"/>
      <c r="I19" s="35" t="s">
        <v>36</v>
      </c>
      <c r="J19" s="20"/>
      <c r="K19" s="35">
        <v>2</v>
      </c>
      <c r="L19" s="20"/>
      <c r="M19" s="35" t="s">
        <v>37</v>
      </c>
      <c r="N19" s="20"/>
      <c r="O19" s="37">
        <v>19</v>
      </c>
      <c r="P19" s="22"/>
      <c r="Q19" s="32">
        <f t="shared" si="0"/>
        <v>38</v>
      </c>
      <c r="R19" s="22"/>
      <c r="S19" s="18"/>
    </row>
    <row r="20" spans="2:19" s="19" customFormat="1" ht="11.25" x14ac:dyDescent="0.15">
      <c r="B20" s="14"/>
      <c r="C20" s="36"/>
      <c r="D20" s="20"/>
      <c r="E20" s="35" t="s">
        <v>47</v>
      </c>
      <c r="F20" s="20"/>
      <c r="G20" s="35" t="s">
        <v>45</v>
      </c>
      <c r="H20" s="20"/>
      <c r="I20" s="35" t="s">
        <v>46</v>
      </c>
      <c r="J20" s="20"/>
      <c r="K20" s="35">
        <v>4</v>
      </c>
      <c r="L20" s="20"/>
      <c r="M20" s="35" t="s">
        <v>37</v>
      </c>
      <c r="N20" s="20"/>
      <c r="O20" s="37">
        <v>0</v>
      </c>
      <c r="P20" s="22"/>
      <c r="Q20" s="32">
        <f t="shared" si="0"/>
        <v>0</v>
      </c>
      <c r="R20" s="22"/>
      <c r="S20" s="18"/>
    </row>
    <row r="21" spans="2:19" s="19" customFormat="1" ht="11.25" x14ac:dyDescent="0.15">
      <c r="B21" s="14"/>
      <c r="C21" s="36"/>
      <c r="D21" s="20"/>
      <c r="E21" s="35" t="s">
        <v>48</v>
      </c>
      <c r="F21" s="20"/>
      <c r="G21" s="35" t="s">
        <v>45</v>
      </c>
      <c r="H21" s="20"/>
      <c r="I21" s="35" t="s">
        <v>36</v>
      </c>
      <c r="J21" s="20"/>
      <c r="K21" s="35">
        <v>2</v>
      </c>
      <c r="L21" s="20"/>
      <c r="M21" s="35" t="s">
        <v>37</v>
      </c>
      <c r="N21" s="20"/>
      <c r="O21" s="37">
        <v>10</v>
      </c>
      <c r="P21" s="22"/>
      <c r="Q21" s="32">
        <f t="shared" si="0"/>
        <v>20</v>
      </c>
      <c r="R21" s="22"/>
      <c r="S21" s="18"/>
    </row>
    <row r="22" spans="2:19" s="19" customFormat="1" ht="11.25" x14ac:dyDescent="0.15">
      <c r="B22" s="14"/>
      <c r="C22" s="36"/>
      <c r="D22" s="20"/>
      <c r="E22" s="35" t="s">
        <v>49</v>
      </c>
      <c r="F22" s="20"/>
      <c r="G22" s="35" t="s">
        <v>35</v>
      </c>
      <c r="H22" s="20"/>
      <c r="I22" s="35" t="s">
        <v>36</v>
      </c>
      <c r="J22" s="20"/>
      <c r="K22" s="35">
        <v>8</v>
      </c>
      <c r="L22" s="20"/>
      <c r="M22" s="35" t="s">
        <v>37</v>
      </c>
      <c r="N22" s="20"/>
      <c r="O22" s="37">
        <v>14</v>
      </c>
      <c r="P22" s="22"/>
      <c r="Q22" s="32">
        <f t="shared" si="0"/>
        <v>112</v>
      </c>
      <c r="R22" s="22"/>
      <c r="S22" s="18"/>
    </row>
    <row r="23" spans="2:19" s="19" customFormat="1" ht="11.25" x14ac:dyDescent="0.15">
      <c r="B23" s="14"/>
      <c r="C23" s="36"/>
      <c r="D23" s="20"/>
      <c r="E23" s="35" t="s">
        <v>50</v>
      </c>
      <c r="F23" s="20"/>
      <c r="G23" s="35" t="s">
        <v>51</v>
      </c>
      <c r="H23" s="20"/>
      <c r="I23" s="35" t="s">
        <v>52</v>
      </c>
      <c r="J23" s="20"/>
      <c r="K23" s="35">
        <v>8</v>
      </c>
      <c r="L23" s="20"/>
      <c r="M23" s="35" t="s">
        <v>37</v>
      </c>
      <c r="N23" s="20"/>
      <c r="O23" s="37">
        <v>0.14000000000000001</v>
      </c>
      <c r="P23" s="22"/>
      <c r="Q23" s="32">
        <f t="shared" ref="Q23:Q26" si="2">K23*O23</f>
        <v>1.1200000000000001</v>
      </c>
      <c r="R23" s="22"/>
      <c r="S23" s="18"/>
    </row>
    <row r="24" spans="2:19" s="19" customFormat="1" ht="11.25" x14ac:dyDescent="0.15">
      <c r="B24" s="14"/>
      <c r="C24" s="36"/>
      <c r="D24" s="20"/>
      <c r="E24" s="35" t="s">
        <v>53</v>
      </c>
      <c r="F24" s="20"/>
      <c r="G24" s="35" t="s">
        <v>51</v>
      </c>
      <c r="H24" s="20"/>
      <c r="I24" s="35" t="s">
        <v>36</v>
      </c>
      <c r="J24" s="20"/>
      <c r="K24" s="35">
        <v>6</v>
      </c>
      <c r="L24" s="20"/>
      <c r="M24" s="35" t="s">
        <v>37</v>
      </c>
      <c r="N24" s="20"/>
      <c r="O24" s="37">
        <v>0.1</v>
      </c>
      <c r="P24" s="22"/>
      <c r="Q24" s="32">
        <f t="shared" si="2"/>
        <v>0.60000000000000009</v>
      </c>
      <c r="R24" s="22"/>
      <c r="S24" s="18"/>
    </row>
    <row r="25" spans="2:19" s="19" customFormat="1" ht="11.25" x14ac:dyDescent="0.15">
      <c r="B25" s="14"/>
      <c r="C25" s="36"/>
      <c r="D25" s="20"/>
      <c r="E25" s="35" t="s">
        <v>54</v>
      </c>
      <c r="F25" s="20"/>
      <c r="G25" s="35" t="s">
        <v>51</v>
      </c>
      <c r="H25" s="20"/>
      <c r="I25" s="35" t="s">
        <v>52</v>
      </c>
      <c r="J25" s="20"/>
      <c r="K25" s="35">
        <f>8*6</f>
        <v>48</v>
      </c>
      <c r="L25" s="20"/>
      <c r="M25" s="35" t="s">
        <v>37</v>
      </c>
      <c r="N25" s="20"/>
      <c r="O25" s="37">
        <v>0.14000000000000001</v>
      </c>
      <c r="P25" s="22"/>
      <c r="Q25" s="32">
        <f t="shared" si="2"/>
        <v>6.7200000000000006</v>
      </c>
      <c r="R25" s="22"/>
      <c r="S25" s="18"/>
    </row>
    <row r="26" spans="2:19" s="19" customFormat="1" ht="11.25" x14ac:dyDescent="0.15">
      <c r="B26" s="14"/>
      <c r="C26" s="36"/>
      <c r="D26" s="20"/>
      <c r="E26" s="35" t="s">
        <v>55</v>
      </c>
      <c r="F26" s="20"/>
      <c r="G26" s="35" t="s">
        <v>51</v>
      </c>
      <c r="H26" s="20"/>
      <c r="I26" s="35" t="s">
        <v>52</v>
      </c>
      <c r="J26" s="20"/>
      <c r="K26" s="35">
        <v>12</v>
      </c>
      <c r="L26" s="20"/>
      <c r="M26" s="35" t="s">
        <v>37</v>
      </c>
      <c r="N26" s="20"/>
      <c r="O26" s="37">
        <v>0.14000000000000001</v>
      </c>
      <c r="P26" s="22"/>
      <c r="Q26" s="32">
        <f t="shared" si="2"/>
        <v>1.6800000000000002</v>
      </c>
      <c r="R26" s="22"/>
      <c r="S26" s="18"/>
    </row>
    <row r="27" spans="2:19" s="19" customFormat="1" ht="11.25" x14ac:dyDescent="0.15">
      <c r="B27" s="14"/>
      <c r="C27" s="36"/>
      <c r="D27" s="20"/>
      <c r="E27" s="35" t="s">
        <v>56</v>
      </c>
      <c r="F27" s="20"/>
      <c r="G27" s="35" t="s">
        <v>51</v>
      </c>
      <c r="H27" s="20"/>
      <c r="I27" s="35" t="s">
        <v>52</v>
      </c>
      <c r="J27" s="20"/>
      <c r="K27" s="35">
        <v>12</v>
      </c>
      <c r="L27" s="20"/>
      <c r="M27" s="35" t="s">
        <v>37</v>
      </c>
      <c r="N27" s="20"/>
      <c r="O27" s="37">
        <v>0.1</v>
      </c>
      <c r="P27" s="22"/>
      <c r="Q27" s="32">
        <f t="shared" si="0"/>
        <v>1.2000000000000002</v>
      </c>
      <c r="R27" s="22"/>
      <c r="S27" s="18"/>
    </row>
    <row r="28" spans="2:19" s="19" customFormat="1" ht="11.25" x14ac:dyDescent="0.15">
      <c r="B28" s="14"/>
      <c r="C28" s="36"/>
      <c r="D28" s="20"/>
      <c r="E28" s="35" t="s">
        <v>73</v>
      </c>
      <c r="F28" s="20"/>
      <c r="G28" s="35" t="s">
        <v>45</v>
      </c>
      <c r="H28" s="20"/>
      <c r="I28" s="35" t="s">
        <v>74</v>
      </c>
      <c r="J28" s="20"/>
      <c r="K28" s="35">
        <v>4</v>
      </c>
      <c r="L28" s="20"/>
      <c r="M28" s="35" t="s">
        <v>37</v>
      </c>
      <c r="N28" s="20"/>
      <c r="O28" s="37">
        <v>22.8</v>
      </c>
      <c r="P28" s="22"/>
      <c r="Q28" s="32">
        <f t="shared" si="0"/>
        <v>91.2</v>
      </c>
      <c r="R28" s="22"/>
      <c r="S28" s="18"/>
    </row>
    <row r="29" spans="2:19" s="19" customFormat="1" ht="11.25" x14ac:dyDescent="0.15">
      <c r="B29" s="14"/>
      <c r="C29" s="36"/>
      <c r="D29" s="20"/>
      <c r="E29" s="35"/>
      <c r="F29" s="20"/>
      <c r="G29" s="35"/>
      <c r="H29" s="20"/>
      <c r="I29" s="35"/>
      <c r="J29" s="20"/>
      <c r="K29" s="35"/>
      <c r="L29" s="20"/>
      <c r="M29" s="35"/>
      <c r="N29" s="20"/>
      <c r="O29" s="37"/>
      <c r="P29" s="22"/>
      <c r="Q29" s="32">
        <f t="shared" si="0"/>
        <v>0</v>
      </c>
      <c r="R29" s="22"/>
      <c r="S29" s="18"/>
    </row>
    <row r="30" spans="2:19" s="19" customFormat="1" ht="11.25" x14ac:dyDescent="0.15">
      <c r="B30" s="14"/>
      <c r="C30" s="23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4" t="s">
        <v>6</v>
      </c>
      <c r="P30" s="24"/>
      <c r="Q30" s="43">
        <f>SUM(Q12:Q29)</f>
        <v>782.96145833333344</v>
      </c>
      <c r="R30" s="22"/>
      <c r="S30" s="18"/>
    </row>
    <row r="31" spans="2:19" s="19" customFormat="1" ht="11.25" x14ac:dyDescent="0.15">
      <c r="B31" s="14"/>
      <c r="C31" s="34" t="s">
        <v>28</v>
      </c>
      <c r="D31" s="21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2"/>
      <c r="P31" s="22"/>
      <c r="Q31" s="22"/>
      <c r="R31" s="22"/>
      <c r="S31" s="18"/>
    </row>
    <row r="32" spans="2:19" s="19" customFormat="1" ht="11.25" x14ac:dyDescent="0.15">
      <c r="B32" s="14"/>
      <c r="C32" s="36"/>
      <c r="D32" s="20"/>
      <c r="E32" s="35" t="s">
        <v>57</v>
      </c>
      <c r="F32" s="20"/>
      <c r="G32" s="35" t="s">
        <v>45</v>
      </c>
      <c r="H32" s="20"/>
      <c r="I32" s="35" t="s">
        <v>46</v>
      </c>
      <c r="J32" s="20"/>
      <c r="K32" s="35">
        <v>1</v>
      </c>
      <c r="L32" s="20"/>
      <c r="M32" s="35" t="s">
        <v>37</v>
      </c>
      <c r="N32" s="20"/>
      <c r="O32" s="37">
        <v>0</v>
      </c>
      <c r="P32" s="22"/>
      <c r="Q32" s="32">
        <f>K32*O32</f>
        <v>0</v>
      </c>
      <c r="R32" s="22"/>
      <c r="S32" s="18"/>
    </row>
    <row r="33" spans="2:19" s="19" customFormat="1" ht="11.25" x14ac:dyDescent="0.15">
      <c r="B33" s="14"/>
      <c r="C33" s="36"/>
      <c r="D33" s="20"/>
      <c r="E33" s="35" t="s">
        <v>58</v>
      </c>
      <c r="F33" s="20"/>
      <c r="G33" s="35" t="s">
        <v>45</v>
      </c>
      <c r="H33" s="20"/>
      <c r="I33" s="35" t="s">
        <v>46</v>
      </c>
      <c r="J33" s="20"/>
      <c r="K33" s="35">
        <v>1</v>
      </c>
      <c r="L33" s="20"/>
      <c r="M33" s="35" t="s">
        <v>37</v>
      </c>
      <c r="N33" s="20"/>
      <c r="O33" s="37">
        <v>0</v>
      </c>
      <c r="P33" s="22"/>
      <c r="Q33" s="32">
        <f>K33*O33</f>
        <v>0</v>
      </c>
      <c r="R33" s="22"/>
      <c r="S33" s="18"/>
    </row>
    <row r="34" spans="2:19" s="19" customFormat="1" ht="11.25" x14ac:dyDescent="0.15">
      <c r="B34" s="14"/>
      <c r="C34" s="36"/>
      <c r="D34" s="20"/>
      <c r="E34" s="35" t="s">
        <v>59</v>
      </c>
      <c r="F34" s="20"/>
      <c r="G34" s="35" t="s">
        <v>45</v>
      </c>
      <c r="H34" s="20"/>
      <c r="I34" s="35" t="s">
        <v>46</v>
      </c>
      <c r="J34" s="20"/>
      <c r="K34" s="35">
        <v>1</v>
      </c>
      <c r="L34" s="20"/>
      <c r="M34" s="35" t="s">
        <v>37</v>
      </c>
      <c r="N34" s="20"/>
      <c r="O34" s="37">
        <v>0</v>
      </c>
      <c r="P34" s="22"/>
      <c r="Q34" s="32">
        <f t="shared" ref="Q34:Q44" si="3">K34*O34</f>
        <v>0</v>
      </c>
      <c r="R34" s="22"/>
      <c r="S34" s="18"/>
    </row>
    <row r="35" spans="2:19" s="19" customFormat="1" ht="11.25" x14ac:dyDescent="0.15">
      <c r="B35" s="14"/>
      <c r="C35" s="36"/>
      <c r="D35" s="20"/>
      <c r="E35" s="35" t="s">
        <v>60</v>
      </c>
      <c r="F35" s="20"/>
      <c r="G35" s="35" t="s">
        <v>45</v>
      </c>
      <c r="H35" s="20"/>
      <c r="I35" s="35" t="s">
        <v>46</v>
      </c>
      <c r="J35" s="20"/>
      <c r="K35" s="35">
        <v>1</v>
      </c>
      <c r="L35" s="20"/>
      <c r="M35" s="35" t="s">
        <v>37</v>
      </c>
      <c r="N35" s="20"/>
      <c r="O35" s="37">
        <v>0</v>
      </c>
      <c r="P35" s="22"/>
      <c r="Q35" s="32">
        <f t="shared" si="3"/>
        <v>0</v>
      </c>
      <c r="R35" s="22"/>
      <c r="S35" s="18"/>
    </row>
    <row r="36" spans="2:19" s="19" customFormat="1" ht="11.25" x14ac:dyDescent="0.15">
      <c r="B36" s="14"/>
      <c r="C36" s="36"/>
      <c r="D36" s="20"/>
      <c r="E36" s="35" t="s">
        <v>61</v>
      </c>
      <c r="F36" s="20"/>
      <c r="G36" s="35" t="s">
        <v>45</v>
      </c>
      <c r="H36" s="20"/>
      <c r="I36" s="35" t="s">
        <v>46</v>
      </c>
      <c r="J36" s="20"/>
      <c r="K36" s="35">
        <v>1</v>
      </c>
      <c r="L36" s="20"/>
      <c r="M36" s="35" t="s">
        <v>37</v>
      </c>
      <c r="N36" s="20"/>
      <c r="O36" s="37">
        <v>0</v>
      </c>
      <c r="P36" s="22"/>
      <c r="Q36" s="32">
        <f t="shared" si="3"/>
        <v>0</v>
      </c>
      <c r="R36" s="22"/>
      <c r="S36" s="18"/>
    </row>
    <row r="37" spans="2:19" s="19" customFormat="1" ht="11.25" x14ac:dyDescent="0.15">
      <c r="B37" s="14"/>
      <c r="C37" s="36"/>
      <c r="D37" s="20"/>
      <c r="E37" s="35" t="s">
        <v>62</v>
      </c>
      <c r="F37" s="20"/>
      <c r="G37" s="35" t="s">
        <v>45</v>
      </c>
      <c r="H37" s="20"/>
      <c r="I37" s="35" t="s">
        <v>46</v>
      </c>
      <c r="J37" s="20"/>
      <c r="K37" s="35">
        <v>1</v>
      </c>
      <c r="L37" s="20"/>
      <c r="M37" s="35" t="s">
        <v>37</v>
      </c>
      <c r="N37" s="20"/>
      <c r="O37" s="37">
        <v>0</v>
      </c>
      <c r="P37" s="22"/>
      <c r="Q37" s="32">
        <f t="shared" si="3"/>
        <v>0</v>
      </c>
      <c r="R37" s="22"/>
      <c r="S37" s="18"/>
    </row>
    <row r="38" spans="2:19" s="19" customFormat="1" ht="11.25" x14ac:dyDescent="0.15">
      <c r="B38" s="14"/>
      <c r="C38" s="36"/>
      <c r="D38" s="20"/>
      <c r="E38" s="35" t="s">
        <v>63</v>
      </c>
      <c r="F38" s="20"/>
      <c r="G38" s="35" t="s">
        <v>45</v>
      </c>
      <c r="H38" s="20"/>
      <c r="I38" s="35" t="s">
        <v>46</v>
      </c>
      <c r="J38" s="20"/>
      <c r="K38" s="35">
        <v>1</v>
      </c>
      <c r="L38" s="20"/>
      <c r="M38" s="35" t="s">
        <v>37</v>
      </c>
      <c r="N38" s="20"/>
      <c r="O38" s="37">
        <v>0</v>
      </c>
      <c r="P38" s="22"/>
      <c r="Q38" s="32">
        <f t="shared" si="3"/>
        <v>0</v>
      </c>
      <c r="R38" s="22"/>
      <c r="S38" s="18"/>
    </row>
    <row r="39" spans="2:19" s="19" customFormat="1" ht="11.25" x14ac:dyDescent="0.15">
      <c r="B39" s="14"/>
      <c r="C39" s="36"/>
      <c r="D39" s="20"/>
      <c r="E39" s="35" t="s">
        <v>64</v>
      </c>
      <c r="F39" s="20"/>
      <c r="G39" s="35" t="s">
        <v>45</v>
      </c>
      <c r="H39" s="20"/>
      <c r="I39" s="35" t="s">
        <v>36</v>
      </c>
      <c r="J39" s="20"/>
      <c r="K39" s="35">
        <v>6</v>
      </c>
      <c r="L39" s="20"/>
      <c r="M39" s="35" t="s">
        <v>37</v>
      </c>
      <c r="N39" s="20"/>
      <c r="O39" s="37">
        <v>99</v>
      </c>
      <c r="P39" s="22"/>
      <c r="Q39" s="32">
        <f t="shared" si="3"/>
        <v>594</v>
      </c>
      <c r="R39" s="22"/>
      <c r="S39" s="18"/>
    </row>
    <row r="40" spans="2:19" s="19" customFormat="1" ht="11.25" x14ac:dyDescent="0.15">
      <c r="B40" s="14"/>
      <c r="C40" s="36"/>
      <c r="D40" s="20"/>
      <c r="E40" s="35" t="s">
        <v>65</v>
      </c>
      <c r="F40" s="20"/>
      <c r="G40" s="35" t="s">
        <v>45</v>
      </c>
      <c r="H40" s="20"/>
      <c r="I40" s="35" t="s">
        <v>99</v>
      </c>
      <c r="J40" s="20"/>
      <c r="K40" s="35">
        <v>2</v>
      </c>
      <c r="L40" s="20"/>
      <c r="M40" s="35" t="s">
        <v>37</v>
      </c>
      <c r="N40" s="20"/>
      <c r="O40" s="37">
        <v>89</v>
      </c>
      <c r="P40" s="22"/>
      <c r="Q40" s="32">
        <f t="shared" si="3"/>
        <v>178</v>
      </c>
      <c r="R40" s="22"/>
      <c r="S40" s="18"/>
    </row>
    <row r="41" spans="2:19" s="19" customFormat="1" ht="11.25" x14ac:dyDescent="0.15">
      <c r="B41" s="14"/>
      <c r="C41" s="36"/>
      <c r="D41" s="20"/>
      <c r="E41" s="35" t="s">
        <v>66</v>
      </c>
      <c r="F41" s="20"/>
      <c r="G41" s="35" t="s">
        <v>45</v>
      </c>
      <c r="H41" s="20"/>
      <c r="I41" s="35" t="s">
        <v>46</v>
      </c>
      <c r="J41" s="20"/>
      <c r="K41" s="35">
        <v>2</v>
      </c>
      <c r="L41" s="20"/>
      <c r="M41" s="35" t="s">
        <v>37</v>
      </c>
      <c r="N41" s="20"/>
      <c r="O41" s="37">
        <v>0</v>
      </c>
      <c r="P41" s="22"/>
      <c r="Q41" s="32">
        <f t="shared" si="3"/>
        <v>0</v>
      </c>
      <c r="R41" s="22"/>
      <c r="S41" s="18"/>
    </row>
    <row r="42" spans="2:19" s="19" customFormat="1" ht="11.25" x14ac:dyDescent="0.15">
      <c r="B42" s="14"/>
      <c r="C42" s="36"/>
      <c r="D42" s="20"/>
      <c r="E42" s="35" t="s">
        <v>67</v>
      </c>
      <c r="F42" s="20"/>
      <c r="G42" s="35" t="s">
        <v>45</v>
      </c>
      <c r="H42" s="20"/>
      <c r="I42" s="35" t="s">
        <v>46</v>
      </c>
      <c r="J42" s="20"/>
      <c r="K42" s="35">
        <v>1</v>
      </c>
      <c r="L42" s="20"/>
      <c r="M42" s="35" t="s">
        <v>37</v>
      </c>
      <c r="N42" s="20"/>
      <c r="O42" s="37">
        <v>0</v>
      </c>
      <c r="P42" s="22"/>
      <c r="Q42" s="32">
        <f t="shared" si="3"/>
        <v>0</v>
      </c>
      <c r="R42" s="22"/>
      <c r="S42" s="18"/>
    </row>
    <row r="43" spans="2:19" s="19" customFormat="1" ht="11.25" x14ac:dyDescent="0.15">
      <c r="B43" s="14"/>
      <c r="C43" s="36"/>
      <c r="D43" s="20"/>
      <c r="E43" s="35" t="s">
        <v>68</v>
      </c>
      <c r="F43" s="20"/>
      <c r="G43" s="35" t="s">
        <v>45</v>
      </c>
      <c r="H43" s="20"/>
      <c r="I43" s="35" t="s">
        <v>46</v>
      </c>
      <c r="J43" s="20"/>
      <c r="K43" s="35">
        <v>1</v>
      </c>
      <c r="L43" s="20"/>
      <c r="M43" s="35" t="s">
        <v>37</v>
      </c>
      <c r="N43" s="20"/>
      <c r="O43" s="37">
        <v>0</v>
      </c>
      <c r="P43" s="22"/>
      <c r="Q43" s="32">
        <f t="shared" si="3"/>
        <v>0</v>
      </c>
      <c r="R43" s="22"/>
      <c r="S43" s="18"/>
    </row>
    <row r="44" spans="2:19" s="19" customFormat="1" ht="11.25" x14ac:dyDescent="0.15">
      <c r="B44" s="14"/>
      <c r="C44" s="36"/>
      <c r="D44" s="20"/>
      <c r="E44" s="35" t="s">
        <v>69</v>
      </c>
      <c r="F44" s="20"/>
      <c r="G44" s="35" t="s">
        <v>45</v>
      </c>
      <c r="H44" s="20"/>
      <c r="I44" s="35" t="s">
        <v>46</v>
      </c>
      <c r="J44" s="20"/>
      <c r="K44" s="35">
        <v>4</v>
      </c>
      <c r="L44" s="20"/>
      <c r="M44" s="35" t="s">
        <v>37</v>
      </c>
      <c r="N44" s="20"/>
      <c r="O44" s="37">
        <v>0</v>
      </c>
      <c r="P44" s="22"/>
      <c r="Q44" s="32">
        <f t="shared" si="3"/>
        <v>0</v>
      </c>
      <c r="R44" s="22"/>
      <c r="S44" s="18"/>
    </row>
    <row r="45" spans="2:19" s="19" customFormat="1" ht="11.25" x14ac:dyDescent="0.15">
      <c r="B45" s="14"/>
      <c r="C45" s="36"/>
      <c r="D45" s="20"/>
      <c r="E45" s="35" t="s">
        <v>70</v>
      </c>
      <c r="F45" s="20"/>
      <c r="G45" s="35" t="s">
        <v>45</v>
      </c>
      <c r="H45" s="20"/>
      <c r="I45" s="35" t="s">
        <v>46</v>
      </c>
      <c r="J45" s="20"/>
      <c r="K45" s="35">
        <v>4</v>
      </c>
      <c r="L45" s="20"/>
      <c r="M45" s="35" t="s">
        <v>37</v>
      </c>
      <c r="N45" s="20"/>
      <c r="O45" s="37">
        <v>0</v>
      </c>
      <c r="P45" s="22"/>
      <c r="Q45" s="32">
        <f t="shared" ref="Q45:Q66" si="4">K45*O45</f>
        <v>0</v>
      </c>
      <c r="R45" s="22"/>
      <c r="S45" s="18"/>
    </row>
    <row r="46" spans="2:19" s="19" customFormat="1" ht="11.25" x14ac:dyDescent="0.15">
      <c r="B46" s="14"/>
      <c r="C46" s="36"/>
      <c r="D46" s="20"/>
      <c r="E46" s="35" t="s">
        <v>71</v>
      </c>
      <c r="F46" s="20"/>
      <c r="G46" s="35" t="s">
        <v>45</v>
      </c>
      <c r="H46" s="20"/>
      <c r="I46" s="35" t="s">
        <v>46</v>
      </c>
      <c r="J46" s="20"/>
      <c r="K46" s="35">
        <v>2</v>
      </c>
      <c r="L46" s="20"/>
      <c r="M46" s="35" t="s">
        <v>37</v>
      </c>
      <c r="N46" s="20"/>
      <c r="O46" s="37">
        <v>0</v>
      </c>
      <c r="P46" s="22"/>
      <c r="Q46" s="32">
        <f t="shared" ref="Q46:Q50" si="5">K46*O46</f>
        <v>0</v>
      </c>
      <c r="R46" s="22"/>
      <c r="S46" s="18"/>
    </row>
    <row r="47" spans="2:19" s="19" customFormat="1" ht="11.25" x14ac:dyDescent="0.15">
      <c r="B47" s="14"/>
      <c r="C47" s="36"/>
      <c r="D47" s="20"/>
      <c r="E47" s="35" t="s">
        <v>72</v>
      </c>
      <c r="F47" s="20"/>
      <c r="G47" s="35" t="s">
        <v>45</v>
      </c>
      <c r="H47" s="20"/>
      <c r="I47" s="35" t="s">
        <v>36</v>
      </c>
      <c r="J47" s="20"/>
      <c r="K47" s="35">
        <v>1</v>
      </c>
      <c r="L47" s="20"/>
      <c r="M47" s="35" t="s">
        <v>37</v>
      </c>
      <c r="N47" s="20"/>
      <c r="O47" s="37">
        <v>199</v>
      </c>
      <c r="P47" s="22"/>
      <c r="Q47" s="32">
        <f t="shared" si="5"/>
        <v>199</v>
      </c>
      <c r="R47" s="22"/>
      <c r="S47" s="18"/>
    </row>
    <row r="48" spans="2:19" s="19" customFormat="1" ht="11.25" x14ac:dyDescent="0.15">
      <c r="B48" s="14"/>
      <c r="C48" s="36"/>
      <c r="D48" s="20"/>
      <c r="E48" s="35" t="s">
        <v>75</v>
      </c>
      <c r="F48" s="20"/>
      <c r="G48" s="35" t="s">
        <v>94</v>
      </c>
      <c r="H48" s="20"/>
      <c r="I48" s="35" t="s">
        <v>95</v>
      </c>
      <c r="J48" s="20"/>
      <c r="K48" s="35">
        <v>20</v>
      </c>
      <c r="L48" s="20"/>
      <c r="M48" s="35" t="s">
        <v>37</v>
      </c>
      <c r="N48" s="20"/>
      <c r="O48" s="37">
        <v>0.31</v>
      </c>
      <c r="P48" s="22"/>
      <c r="Q48" s="32">
        <f t="shared" si="5"/>
        <v>6.2</v>
      </c>
      <c r="R48" s="22"/>
      <c r="S48" s="18"/>
    </row>
    <row r="49" spans="2:19" s="19" customFormat="1" ht="11.25" x14ac:dyDescent="0.15">
      <c r="B49" s="14"/>
      <c r="C49" s="36"/>
      <c r="D49" s="20"/>
      <c r="E49" s="35" t="s">
        <v>76</v>
      </c>
      <c r="F49" s="20"/>
      <c r="G49" s="35" t="s">
        <v>96</v>
      </c>
      <c r="H49" s="20"/>
      <c r="I49" s="35" t="s">
        <v>95</v>
      </c>
      <c r="J49" s="20"/>
      <c r="K49" s="35">
        <v>20</v>
      </c>
      <c r="L49" s="20"/>
      <c r="M49" s="35" t="s">
        <v>37</v>
      </c>
      <c r="N49" s="20"/>
      <c r="O49" s="37">
        <v>0.14000000000000001</v>
      </c>
      <c r="P49" s="22"/>
      <c r="Q49" s="32">
        <f t="shared" si="5"/>
        <v>2.8000000000000003</v>
      </c>
      <c r="R49" s="22"/>
      <c r="S49" s="18"/>
    </row>
    <row r="50" spans="2:19" s="19" customFormat="1" ht="11.25" x14ac:dyDescent="0.15">
      <c r="B50" s="14"/>
      <c r="C50" s="36"/>
      <c r="D50" s="20"/>
      <c r="E50" s="35" t="s">
        <v>77</v>
      </c>
      <c r="F50" s="20"/>
      <c r="G50" s="35" t="s">
        <v>45</v>
      </c>
      <c r="H50" s="20"/>
      <c r="I50" s="35" t="s">
        <v>97</v>
      </c>
      <c r="J50" s="20"/>
      <c r="K50" s="35">
        <v>5</v>
      </c>
      <c r="L50" s="20"/>
      <c r="M50" s="35" t="s">
        <v>37</v>
      </c>
      <c r="N50" s="20"/>
      <c r="O50" s="37">
        <v>7</v>
      </c>
      <c r="P50" s="22"/>
      <c r="Q50" s="32">
        <f t="shared" si="5"/>
        <v>35</v>
      </c>
      <c r="R50" s="22"/>
      <c r="S50" s="18"/>
    </row>
    <row r="51" spans="2:19" s="19" customFormat="1" ht="11.25" x14ac:dyDescent="0.15">
      <c r="B51" s="14"/>
      <c r="C51" s="36"/>
      <c r="D51" s="20"/>
      <c r="E51" s="35" t="s">
        <v>78</v>
      </c>
      <c r="F51" s="20"/>
      <c r="G51" s="35" t="s">
        <v>45</v>
      </c>
      <c r="H51" s="20"/>
      <c r="I51" s="35" t="s">
        <v>98</v>
      </c>
      <c r="J51" s="20"/>
      <c r="K51" s="35">
        <f>K39</f>
        <v>6</v>
      </c>
      <c r="L51" s="20"/>
      <c r="M51" s="35" t="s">
        <v>37</v>
      </c>
      <c r="N51" s="20"/>
      <c r="O51" s="37">
        <v>0</v>
      </c>
      <c r="P51" s="22"/>
      <c r="Q51" s="32">
        <f t="shared" si="4"/>
        <v>0</v>
      </c>
      <c r="R51" s="22"/>
      <c r="S51" s="18"/>
    </row>
    <row r="52" spans="2:19" s="19" customFormat="1" ht="11.25" x14ac:dyDescent="0.15">
      <c r="B52" s="14"/>
      <c r="C52" s="36"/>
      <c r="D52" s="20"/>
      <c r="E52" s="35" t="s">
        <v>79</v>
      </c>
      <c r="F52" s="20"/>
      <c r="G52" s="35" t="s">
        <v>45</v>
      </c>
      <c r="H52" s="20"/>
      <c r="I52" s="35" t="s">
        <v>99</v>
      </c>
      <c r="J52" s="20"/>
      <c r="K52" s="35">
        <v>13</v>
      </c>
      <c r="L52" s="20"/>
      <c r="M52" s="35" t="s">
        <v>37</v>
      </c>
      <c r="N52" s="20"/>
      <c r="O52" s="37">
        <v>4</v>
      </c>
      <c r="P52" s="22"/>
      <c r="Q52" s="32">
        <f t="shared" si="4"/>
        <v>52</v>
      </c>
      <c r="R52" s="22"/>
      <c r="S52" s="18"/>
    </row>
    <row r="53" spans="2:19" s="19" customFormat="1" ht="11.25" x14ac:dyDescent="0.15">
      <c r="B53" s="14"/>
      <c r="C53" s="36"/>
      <c r="D53" s="20"/>
      <c r="E53" s="35" t="s">
        <v>80</v>
      </c>
      <c r="F53" s="20"/>
      <c r="G53" s="35" t="s">
        <v>45</v>
      </c>
      <c r="H53" s="20"/>
      <c r="I53" s="35" t="s">
        <v>46</v>
      </c>
      <c r="J53" s="20"/>
      <c r="K53" s="35">
        <v>2</v>
      </c>
      <c r="L53" s="20"/>
      <c r="M53" s="35" t="s">
        <v>102</v>
      </c>
      <c r="N53" s="20"/>
      <c r="O53" s="37">
        <v>0</v>
      </c>
      <c r="P53" s="22"/>
      <c r="Q53" s="32">
        <f t="shared" si="4"/>
        <v>0</v>
      </c>
      <c r="R53" s="22"/>
      <c r="S53" s="18"/>
    </row>
    <row r="54" spans="2:19" s="19" customFormat="1" ht="11.25" x14ac:dyDescent="0.15">
      <c r="B54" s="14"/>
      <c r="C54" s="36"/>
      <c r="D54" s="20"/>
      <c r="E54" s="35" t="s">
        <v>81</v>
      </c>
      <c r="F54" s="20"/>
      <c r="G54" s="35" t="s">
        <v>45</v>
      </c>
      <c r="H54" s="20"/>
      <c r="I54" s="35" t="s">
        <v>95</v>
      </c>
      <c r="J54" s="20"/>
      <c r="K54" s="35">
        <v>12</v>
      </c>
      <c r="L54" s="20"/>
      <c r="M54" s="35" t="s">
        <v>102</v>
      </c>
      <c r="N54" s="20"/>
      <c r="O54" s="37">
        <v>0.74</v>
      </c>
      <c r="P54" s="22"/>
      <c r="Q54" s="32">
        <f t="shared" si="4"/>
        <v>8.879999999999999</v>
      </c>
      <c r="R54" s="22"/>
      <c r="S54" s="18"/>
    </row>
    <row r="55" spans="2:19" s="19" customFormat="1" ht="11.25" x14ac:dyDescent="0.15">
      <c r="B55" s="14"/>
      <c r="C55" s="36"/>
      <c r="D55" s="20"/>
      <c r="E55" s="35" t="s">
        <v>82</v>
      </c>
      <c r="F55" s="20"/>
      <c r="G55" s="35" t="s">
        <v>45</v>
      </c>
      <c r="H55" s="20"/>
      <c r="I55" s="35" t="s">
        <v>95</v>
      </c>
      <c r="J55" s="20"/>
      <c r="K55" s="35">
        <v>12</v>
      </c>
      <c r="L55" s="20"/>
      <c r="M55" s="35" t="s">
        <v>102</v>
      </c>
      <c r="N55" s="20"/>
      <c r="O55" s="37">
        <v>0.49</v>
      </c>
      <c r="P55" s="22"/>
      <c r="Q55" s="32">
        <f t="shared" si="4"/>
        <v>5.88</v>
      </c>
      <c r="R55" s="22"/>
      <c r="S55" s="18"/>
    </row>
    <row r="56" spans="2:19" s="19" customFormat="1" ht="11.25" x14ac:dyDescent="0.15">
      <c r="B56" s="14"/>
      <c r="C56" s="36"/>
      <c r="D56" s="20"/>
      <c r="E56" s="35" t="s">
        <v>83</v>
      </c>
      <c r="F56" s="20"/>
      <c r="G56" s="35" t="s">
        <v>45</v>
      </c>
      <c r="H56" s="20"/>
      <c r="I56" s="35" t="s">
        <v>95</v>
      </c>
      <c r="J56" s="20"/>
      <c r="K56" s="35">
        <v>4</v>
      </c>
      <c r="L56" s="20"/>
      <c r="M56" s="35" t="s">
        <v>102</v>
      </c>
      <c r="N56" s="20"/>
      <c r="O56" s="37">
        <v>0.23</v>
      </c>
      <c r="P56" s="22"/>
      <c r="Q56" s="32">
        <f t="shared" si="4"/>
        <v>0.92</v>
      </c>
      <c r="R56" s="22"/>
      <c r="S56" s="18"/>
    </row>
    <row r="57" spans="2:19" s="19" customFormat="1" ht="11.25" x14ac:dyDescent="0.15">
      <c r="B57" s="14"/>
      <c r="C57" s="36"/>
      <c r="D57" s="20"/>
      <c r="E57" s="35" t="s">
        <v>84</v>
      </c>
      <c r="F57" s="20"/>
      <c r="G57" s="35" t="s">
        <v>45</v>
      </c>
      <c r="H57" s="20"/>
      <c r="I57" s="35" t="s">
        <v>95</v>
      </c>
      <c r="J57" s="20"/>
      <c r="K57" s="35">
        <v>4</v>
      </c>
      <c r="L57" s="20"/>
      <c r="M57" s="35" t="s">
        <v>102</v>
      </c>
      <c r="N57" s="20"/>
      <c r="O57" s="37">
        <v>0.19</v>
      </c>
      <c r="P57" s="22"/>
      <c r="Q57" s="32">
        <f t="shared" ref="Q57:Q58" si="6">K57*O57</f>
        <v>0.76</v>
      </c>
      <c r="R57" s="22"/>
      <c r="S57" s="18"/>
    </row>
    <row r="58" spans="2:19" s="19" customFormat="1" ht="11.25" x14ac:dyDescent="0.15">
      <c r="B58" s="14"/>
      <c r="C58" s="36"/>
      <c r="D58" s="20"/>
      <c r="E58" s="35" t="s">
        <v>85</v>
      </c>
      <c r="F58" s="20"/>
      <c r="G58" s="35" t="s">
        <v>100</v>
      </c>
      <c r="H58" s="20"/>
      <c r="I58" s="35" t="s">
        <v>36</v>
      </c>
      <c r="J58" s="20"/>
      <c r="K58" s="35">
        <v>1</v>
      </c>
      <c r="L58" s="20"/>
      <c r="M58" s="35" t="s">
        <v>37</v>
      </c>
      <c r="N58" s="20"/>
      <c r="O58" s="37">
        <v>11</v>
      </c>
      <c r="P58" s="22"/>
      <c r="Q58" s="32">
        <f t="shared" si="6"/>
        <v>11</v>
      </c>
      <c r="R58" s="22"/>
      <c r="S58" s="18"/>
    </row>
    <row r="59" spans="2:19" s="19" customFormat="1" ht="11.25" x14ac:dyDescent="0.15">
      <c r="B59" s="14"/>
      <c r="C59" s="36"/>
      <c r="D59" s="20"/>
      <c r="E59" s="35" t="s">
        <v>89</v>
      </c>
      <c r="F59" s="20"/>
      <c r="G59" s="35" t="s">
        <v>94</v>
      </c>
      <c r="H59" s="20"/>
      <c r="I59" s="35" t="s">
        <v>46</v>
      </c>
      <c r="J59" s="20"/>
      <c r="K59" s="35">
        <v>50</v>
      </c>
      <c r="L59" s="20"/>
      <c r="M59" s="35" t="s">
        <v>37</v>
      </c>
      <c r="N59" s="20"/>
      <c r="O59" s="37">
        <v>0</v>
      </c>
      <c r="P59" s="22"/>
      <c r="Q59" s="32">
        <f>K59*O59</f>
        <v>0</v>
      </c>
      <c r="R59" s="22"/>
      <c r="S59" s="18"/>
    </row>
    <row r="60" spans="2:19" s="19" customFormat="1" ht="11.25" x14ac:dyDescent="0.15">
      <c r="B60" s="14"/>
      <c r="C60" s="36"/>
      <c r="D60" s="20"/>
      <c r="E60" s="35" t="s">
        <v>90</v>
      </c>
      <c r="F60" s="20"/>
      <c r="G60" s="35" t="s">
        <v>94</v>
      </c>
      <c r="H60" s="20"/>
      <c r="I60" s="35" t="s">
        <v>101</v>
      </c>
      <c r="J60" s="20"/>
      <c r="K60" s="35">
        <v>25</v>
      </c>
      <c r="L60" s="20"/>
      <c r="M60" s="35" t="s">
        <v>37</v>
      </c>
      <c r="N60" s="20"/>
      <c r="O60" s="37">
        <v>0.1</v>
      </c>
      <c r="P60" s="22"/>
      <c r="Q60" s="32">
        <f>K60*O60</f>
        <v>2.5</v>
      </c>
      <c r="R60" s="22"/>
      <c r="S60" s="18"/>
    </row>
    <row r="61" spans="2:19" s="19" customFormat="1" ht="11.25" x14ac:dyDescent="0.15">
      <c r="B61" s="14"/>
      <c r="C61" s="36"/>
      <c r="D61" s="20"/>
      <c r="E61" s="35" t="s">
        <v>91</v>
      </c>
      <c r="F61" s="20"/>
      <c r="G61" s="35" t="s">
        <v>94</v>
      </c>
      <c r="H61" s="20"/>
      <c r="I61" s="35" t="s">
        <v>101</v>
      </c>
      <c r="J61" s="20"/>
      <c r="K61" s="35">
        <v>15</v>
      </c>
      <c r="L61" s="20"/>
      <c r="M61" s="35" t="s">
        <v>37</v>
      </c>
      <c r="N61" s="20"/>
      <c r="O61" s="37">
        <v>0.12</v>
      </c>
      <c r="P61" s="22"/>
      <c r="Q61" s="32">
        <f t="shared" ref="Q61:Q63" si="7">K61*O61</f>
        <v>1.7999999999999998</v>
      </c>
      <c r="R61" s="22"/>
      <c r="S61" s="18"/>
    </row>
    <row r="62" spans="2:19" s="19" customFormat="1" ht="11.25" x14ac:dyDescent="0.15">
      <c r="B62" s="14"/>
      <c r="C62" s="36"/>
      <c r="D62" s="20"/>
      <c r="E62" s="35" t="s">
        <v>92</v>
      </c>
      <c r="F62" s="20"/>
      <c r="G62" s="35" t="s">
        <v>94</v>
      </c>
      <c r="H62" s="20"/>
      <c r="I62" s="35" t="s">
        <v>101</v>
      </c>
      <c r="J62" s="20"/>
      <c r="K62" s="35">
        <v>5</v>
      </c>
      <c r="L62" s="20"/>
      <c r="M62" s="35" t="s">
        <v>37</v>
      </c>
      <c r="N62" s="20"/>
      <c r="O62" s="37">
        <v>0.14000000000000001</v>
      </c>
      <c r="P62" s="22"/>
      <c r="Q62" s="32">
        <f t="shared" si="7"/>
        <v>0.70000000000000007</v>
      </c>
      <c r="R62" s="22"/>
      <c r="S62" s="18"/>
    </row>
    <row r="63" spans="2:19" s="19" customFormat="1" ht="11.25" x14ac:dyDescent="0.15">
      <c r="B63" s="14"/>
      <c r="C63" s="36"/>
      <c r="D63" s="20"/>
      <c r="E63" s="35" t="s">
        <v>93</v>
      </c>
      <c r="F63" s="20"/>
      <c r="G63" s="35" t="s">
        <v>94</v>
      </c>
      <c r="H63" s="20"/>
      <c r="I63" s="35" t="s">
        <v>101</v>
      </c>
      <c r="J63" s="20"/>
      <c r="K63" s="35">
        <v>5</v>
      </c>
      <c r="L63" s="20"/>
      <c r="M63" s="35" t="s">
        <v>37</v>
      </c>
      <c r="N63" s="20"/>
      <c r="O63" s="37">
        <v>0.16</v>
      </c>
      <c r="P63" s="22"/>
      <c r="Q63" s="32">
        <f t="shared" si="7"/>
        <v>0.8</v>
      </c>
      <c r="R63" s="22"/>
      <c r="S63" s="18"/>
    </row>
    <row r="64" spans="2:19" s="19" customFormat="1" ht="11.25" x14ac:dyDescent="0.15">
      <c r="B64" s="14"/>
      <c r="C64" s="36"/>
      <c r="D64" s="20"/>
      <c r="E64" s="35" t="s">
        <v>86</v>
      </c>
      <c r="F64" s="20"/>
      <c r="G64" s="35" t="s">
        <v>51</v>
      </c>
      <c r="H64" s="20"/>
      <c r="I64" s="35" t="s">
        <v>52</v>
      </c>
      <c r="J64" s="20"/>
      <c r="K64" s="35">
        <v>100</v>
      </c>
      <c r="L64" s="20"/>
      <c r="M64" s="35" t="s">
        <v>37</v>
      </c>
      <c r="N64" s="20"/>
      <c r="O64" s="37">
        <v>0.14000000000000001</v>
      </c>
      <c r="P64" s="22"/>
      <c r="Q64" s="32">
        <f t="shared" si="4"/>
        <v>14.000000000000002</v>
      </c>
      <c r="R64" s="22"/>
      <c r="S64" s="18"/>
    </row>
    <row r="65" spans="2:19" s="19" customFormat="1" ht="11.25" x14ac:dyDescent="0.15">
      <c r="B65" s="14"/>
      <c r="C65" s="36"/>
      <c r="D65" s="20"/>
      <c r="E65" s="35" t="s">
        <v>87</v>
      </c>
      <c r="F65" s="20"/>
      <c r="G65" s="35" t="s">
        <v>51</v>
      </c>
      <c r="H65" s="20"/>
      <c r="I65" s="35" t="s">
        <v>52</v>
      </c>
      <c r="J65" s="20"/>
      <c r="K65" s="35">
        <v>100</v>
      </c>
      <c r="L65" s="20"/>
      <c r="M65" s="35" t="s">
        <v>37</v>
      </c>
      <c r="N65" s="20"/>
      <c r="O65" s="37">
        <v>0.1</v>
      </c>
      <c r="P65" s="22"/>
      <c r="Q65" s="32">
        <f t="shared" si="4"/>
        <v>10</v>
      </c>
      <c r="R65" s="22"/>
      <c r="S65" s="18"/>
    </row>
    <row r="66" spans="2:19" s="19" customFormat="1" ht="11.25" x14ac:dyDescent="0.15">
      <c r="B66" s="14"/>
      <c r="C66" s="36"/>
      <c r="D66" s="20"/>
      <c r="E66" s="35" t="s">
        <v>88</v>
      </c>
      <c r="F66" s="20"/>
      <c r="G66" s="35" t="s">
        <v>51</v>
      </c>
      <c r="H66" s="20"/>
      <c r="I66" s="35" t="s">
        <v>52</v>
      </c>
      <c r="J66" s="20"/>
      <c r="K66" s="35">
        <v>100</v>
      </c>
      <c r="L66" s="20"/>
      <c r="M66" s="35" t="s">
        <v>37</v>
      </c>
      <c r="N66" s="20"/>
      <c r="O66" s="37">
        <v>0.04</v>
      </c>
      <c r="P66" s="22"/>
      <c r="Q66" s="32">
        <f t="shared" si="4"/>
        <v>4</v>
      </c>
      <c r="R66" s="22"/>
      <c r="S66" s="18"/>
    </row>
    <row r="67" spans="2:19" s="19" customFormat="1" ht="11.25" x14ac:dyDescent="0.15">
      <c r="B67" s="14"/>
      <c r="C67" s="2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4" t="s">
        <v>6</v>
      </c>
      <c r="P67" s="24"/>
      <c r="Q67" s="43">
        <f>SUM(Q32:Q66)</f>
        <v>1128.2400000000002</v>
      </c>
      <c r="R67" s="22"/>
      <c r="S67" s="18"/>
    </row>
    <row r="68" spans="2:19" s="19" customFormat="1" ht="11.25" x14ac:dyDescent="0.15">
      <c r="B68" s="14"/>
      <c r="C68" s="34" t="s">
        <v>29</v>
      </c>
      <c r="D68" s="21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2"/>
      <c r="P68" s="22"/>
      <c r="Q68" s="22"/>
      <c r="R68" s="22"/>
      <c r="S68" s="18"/>
    </row>
    <row r="69" spans="2:19" s="19" customFormat="1" ht="11.25" x14ac:dyDescent="0.15">
      <c r="B69" s="14"/>
      <c r="C69" s="36"/>
      <c r="D69" s="20"/>
      <c r="E69" s="35" t="s">
        <v>106</v>
      </c>
      <c r="F69" s="20"/>
      <c r="G69" s="35" t="s">
        <v>35</v>
      </c>
      <c r="H69" s="20"/>
      <c r="I69" s="35" t="s">
        <v>103</v>
      </c>
      <c r="J69" s="20"/>
      <c r="K69" s="35">
        <v>15</v>
      </c>
      <c r="L69" s="20"/>
      <c r="M69" s="35" t="s">
        <v>37</v>
      </c>
      <c r="N69" s="20"/>
      <c r="O69" s="37">
        <v>11.32</v>
      </c>
      <c r="P69" s="22"/>
      <c r="Q69" s="32">
        <f t="shared" ref="Q69:Q75" si="8">K69*O69</f>
        <v>169.8</v>
      </c>
      <c r="R69" s="22"/>
      <c r="S69" s="18"/>
    </row>
    <row r="70" spans="2:19" s="19" customFormat="1" ht="11.25" x14ac:dyDescent="0.15">
      <c r="B70" s="14"/>
      <c r="C70" s="36"/>
      <c r="D70" s="20"/>
      <c r="E70" s="35" t="s">
        <v>107</v>
      </c>
      <c r="F70" s="20"/>
      <c r="G70" s="35" t="s">
        <v>35</v>
      </c>
      <c r="H70" s="20"/>
      <c r="I70" s="35" t="s">
        <v>103</v>
      </c>
      <c r="J70" s="20"/>
      <c r="K70" s="35">
        <v>4</v>
      </c>
      <c r="L70" s="20"/>
      <c r="M70" s="35" t="s">
        <v>37</v>
      </c>
      <c r="N70" s="20"/>
      <c r="O70" s="37">
        <v>10.83</v>
      </c>
      <c r="P70" s="22"/>
      <c r="Q70" s="32">
        <f t="shared" si="8"/>
        <v>43.32</v>
      </c>
      <c r="R70" s="22"/>
      <c r="S70" s="18"/>
    </row>
    <row r="71" spans="2:19" s="19" customFormat="1" ht="11.25" x14ac:dyDescent="0.15">
      <c r="B71" s="14"/>
      <c r="C71" s="36"/>
      <c r="D71" s="20"/>
      <c r="E71" s="35" t="s">
        <v>110</v>
      </c>
      <c r="F71" s="20"/>
      <c r="G71" s="35" t="s">
        <v>35</v>
      </c>
      <c r="H71" s="20"/>
      <c r="I71" s="35" t="s">
        <v>103</v>
      </c>
      <c r="J71" s="20"/>
      <c r="K71" s="35">
        <v>32</v>
      </c>
      <c r="L71" s="20"/>
      <c r="M71" s="35" t="s">
        <v>102</v>
      </c>
      <c r="N71" s="20"/>
      <c r="O71" s="37">
        <f>33.5/8</f>
        <v>4.1875</v>
      </c>
      <c r="P71" s="22"/>
      <c r="Q71" s="32">
        <f t="shared" si="8"/>
        <v>134</v>
      </c>
      <c r="R71" s="22"/>
      <c r="S71" s="18"/>
    </row>
    <row r="72" spans="2:19" s="19" customFormat="1" ht="11.25" x14ac:dyDescent="0.15">
      <c r="B72" s="14"/>
      <c r="C72" s="36"/>
      <c r="D72" s="20"/>
      <c r="E72" s="35" t="s">
        <v>111</v>
      </c>
      <c r="F72" s="20"/>
      <c r="G72" s="35" t="s">
        <v>35</v>
      </c>
      <c r="H72" s="20"/>
      <c r="I72" s="35" t="s">
        <v>103</v>
      </c>
      <c r="J72" s="20"/>
      <c r="K72" s="35">
        <v>4</v>
      </c>
      <c r="L72" s="20"/>
      <c r="M72" s="35" t="s">
        <v>102</v>
      </c>
      <c r="N72" s="20"/>
      <c r="O72" s="37">
        <f>57.85/8</f>
        <v>7.2312500000000002</v>
      </c>
      <c r="P72" s="22"/>
      <c r="Q72" s="32">
        <f t="shared" si="8"/>
        <v>28.925000000000001</v>
      </c>
      <c r="R72" s="22"/>
      <c r="S72" s="18"/>
    </row>
    <row r="73" spans="2:19" s="19" customFormat="1" ht="11.25" x14ac:dyDescent="0.15">
      <c r="B73" s="14"/>
      <c r="C73" s="36"/>
      <c r="D73" s="20"/>
      <c r="E73" s="35" t="s">
        <v>104</v>
      </c>
      <c r="F73" s="20"/>
      <c r="G73" s="35" t="s">
        <v>35</v>
      </c>
      <c r="H73" s="20"/>
      <c r="I73" s="35" t="s">
        <v>103</v>
      </c>
      <c r="J73" s="20"/>
      <c r="K73" s="35">
        <v>8</v>
      </c>
      <c r="L73" s="20"/>
      <c r="M73" s="35" t="s">
        <v>108</v>
      </c>
      <c r="N73" s="20"/>
      <c r="O73" s="37">
        <v>6.46</v>
      </c>
      <c r="P73" s="22"/>
      <c r="Q73" s="32">
        <f t="shared" si="8"/>
        <v>51.68</v>
      </c>
      <c r="R73" s="22"/>
      <c r="S73" s="18"/>
    </row>
    <row r="74" spans="2:19" s="19" customFormat="1" ht="11.25" x14ac:dyDescent="0.15">
      <c r="B74" s="14"/>
      <c r="C74" s="36"/>
      <c r="D74" s="20"/>
      <c r="E74" s="35" t="s">
        <v>105</v>
      </c>
      <c r="F74" s="20"/>
      <c r="G74" s="35" t="s">
        <v>51</v>
      </c>
      <c r="H74" s="20"/>
      <c r="I74" s="35" t="s">
        <v>103</v>
      </c>
      <c r="J74" s="20"/>
      <c r="K74" s="35">
        <v>6</v>
      </c>
      <c r="L74" s="20"/>
      <c r="M74" s="35" t="s">
        <v>108</v>
      </c>
      <c r="N74" s="20"/>
      <c r="O74" s="37">
        <v>9.56</v>
      </c>
      <c r="P74" s="22"/>
      <c r="Q74" s="32">
        <f t="shared" si="8"/>
        <v>57.36</v>
      </c>
      <c r="R74" s="22"/>
      <c r="S74" s="18"/>
    </row>
    <row r="75" spans="2:19" s="19" customFormat="1" ht="11.25" x14ac:dyDescent="0.15">
      <c r="B75" s="14"/>
      <c r="C75" s="36"/>
      <c r="D75" s="20"/>
      <c r="E75" s="35" t="s">
        <v>109</v>
      </c>
      <c r="F75" s="20"/>
      <c r="G75" s="35" t="s">
        <v>51</v>
      </c>
      <c r="H75" s="20"/>
      <c r="I75" s="35" t="s">
        <v>103</v>
      </c>
      <c r="J75" s="20"/>
      <c r="K75" s="35">
        <v>6</v>
      </c>
      <c r="L75" s="20"/>
      <c r="M75" s="35" t="s">
        <v>108</v>
      </c>
      <c r="N75" s="20"/>
      <c r="O75" s="37">
        <v>9.08</v>
      </c>
      <c r="P75" s="22"/>
      <c r="Q75" s="32">
        <f t="shared" si="8"/>
        <v>54.480000000000004</v>
      </c>
      <c r="R75" s="22"/>
      <c r="S75" s="18"/>
    </row>
    <row r="76" spans="2:19" s="19" customFormat="1" ht="11.25" x14ac:dyDescent="0.15">
      <c r="B76" s="14"/>
      <c r="C76" s="23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4" t="s">
        <v>6</v>
      </c>
      <c r="P76" s="24"/>
      <c r="Q76" s="43">
        <f>SUM(Q69:Q75)</f>
        <v>539.56500000000005</v>
      </c>
      <c r="R76" s="22"/>
      <c r="S76" s="18"/>
    </row>
    <row r="77" spans="2:19" s="19" customFormat="1" ht="11.25" x14ac:dyDescent="0.15">
      <c r="B77" s="14"/>
      <c r="C77" s="34" t="s">
        <v>30</v>
      </c>
      <c r="D77" s="21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2"/>
      <c r="P77" s="22"/>
      <c r="Q77" s="22"/>
      <c r="R77" s="22"/>
      <c r="S77" s="18"/>
    </row>
    <row r="78" spans="2:19" s="19" customFormat="1" ht="11.25" x14ac:dyDescent="0.15">
      <c r="B78" s="14"/>
      <c r="C78" s="36"/>
      <c r="D78" s="20"/>
      <c r="E78" s="35" t="s">
        <v>112</v>
      </c>
      <c r="F78" s="20"/>
      <c r="G78" s="35" t="s">
        <v>113</v>
      </c>
      <c r="H78" s="20"/>
      <c r="I78" s="35" t="s">
        <v>162</v>
      </c>
      <c r="J78" s="20"/>
      <c r="K78" s="35">
        <v>3</v>
      </c>
      <c r="L78" s="20"/>
      <c r="M78" s="35" t="s">
        <v>102</v>
      </c>
      <c r="N78" s="20"/>
      <c r="O78" s="37">
        <f>(7.1/10)</f>
        <v>0.71</v>
      </c>
      <c r="P78" s="22"/>
      <c r="Q78" s="32">
        <f>K78*O78</f>
        <v>2.13</v>
      </c>
      <c r="R78" s="22"/>
      <c r="S78" s="18"/>
    </row>
    <row r="79" spans="2:19" s="19" customFormat="1" ht="11.25" x14ac:dyDescent="0.15">
      <c r="B79" s="14"/>
      <c r="C79" s="36"/>
      <c r="D79" s="20"/>
      <c r="E79" s="35" t="s">
        <v>114</v>
      </c>
      <c r="F79" s="20"/>
      <c r="G79" s="35" t="s">
        <v>113</v>
      </c>
      <c r="H79" s="20"/>
      <c r="I79" s="35" t="s">
        <v>162</v>
      </c>
      <c r="J79" s="20"/>
      <c r="K79" s="35">
        <v>4</v>
      </c>
      <c r="L79" s="20"/>
      <c r="M79" s="35" t="s">
        <v>37</v>
      </c>
      <c r="N79" s="20"/>
      <c r="O79" s="37">
        <v>2.99</v>
      </c>
      <c r="P79" s="22"/>
      <c r="Q79" s="32">
        <f t="shared" ref="Q79:Q83" si="9">K79*O79</f>
        <v>11.96</v>
      </c>
      <c r="R79" s="22"/>
      <c r="S79" s="18"/>
    </row>
    <row r="80" spans="2:19" s="19" customFormat="1" ht="11.25" x14ac:dyDescent="0.15">
      <c r="B80" s="14"/>
      <c r="C80" s="36"/>
      <c r="D80" s="20"/>
      <c r="E80" s="35" t="s">
        <v>115</v>
      </c>
      <c r="F80" s="20"/>
      <c r="G80" s="35" t="s">
        <v>35</v>
      </c>
      <c r="H80" s="20"/>
      <c r="I80" s="35" t="s">
        <v>36</v>
      </c>
      <c r="J80" s="20"/>
      <c r="K80" s="35">
        <v>1</v>
      </c>
      <c r="L80" s="20"/>
      <c r="M80" s="35" t="s">
        <v>37</v>
      </c>
      <c r="N80" s="20"/>
      <c r="O80" s="37">
        <v>11</v>
      </c>
      <c r="P80" s="22"/>
      <c r="Q80" s="32">
        <f t="shared" si="9"/>
        <v>11</v>
      </c>
      <c r="R80" s="22"/>
      <c r="S80" s="18"/>
    </row>
    <row r="81" spans="2:19" s="19" customFormat="1" ht="11.25" x14ac:dyDescent="0.15">
      <c r="B81" s="14"/>
      <c r="C81" s="36"/>
      <c r="D81" s="20"/>
      <c r="E81" s="35" t="s">
        <v>115</v>
      </c>
      <c r="F81" s="20"/>
      <c r="G81" s="35" t="s">
        <v>35</v>
      </c>
      <c r="H81" s="20"/>
      <c r="I81" s="35" t="s">
        <v>36</v>
      </c>
      <c r="J81" s="20"/>
      <c r="K81" s="35">
        <v>1</v>
      </c>
      <c r="L81" s="20"/>
      <c r="M81" s="35" t="s">
        <v>37</v>
      </c>
      <c r="N81" s="20"/>
      <c r="O81" s="37">
        <v>11</v>
      </c>
      <c r="P81" s="22"/>
      <c r="Q81" s="32">
        <f t="shared" ref="Q81" si="10">K81*O81</f>
        <v>11</v>
      </c>
      <c r="R81" s="22"/>
      <c r="S81" s="18"/>
    </row>
    <row r="82" spans="2:19" s="19" customFormat="1" ht="11.25" x14ac:dyDescent="0.15">
      <c r="B82" s="14"/>
      <c r="C82" s="36"/>
      <c r="D82" s="20"/>
      <c r="E82" s="35" t="s">
        <v>125</v>
      </c>
      <c r="F82" s="20"/>
      <c r="G82" s="35" t="s">
        <v>51</v>
      </c>
      <c r="H82" s="20"/>
      <c r="I82" s="35" t="s">
        <v>101</v>
      </c>
      <c r="J82" s="20"/>
      <c r="K82" s="35">
        <v>1</v>
      </c>
      <c r="L82" s="20"/>
      <c r="M82" s="35" t="s">
        <v>102</v>
      </c>
      <c r="N82" s="20"/>
      <c r="O82" s="37">
        <v>2.8</v>
      </c>
      <c r="P82" s="22"/>
      <c r="Q82" s="32">
        <f t="shared" ref="Q82" si="11">K82*O82</f>
        <v>2.8</v>
      </c>
      <c r="R82" s="22"/>
      <c r="S82" s="18"/>
    </row>
    <row r="83" spans="2:19" s="19" customFormat="1" ht="11.25" x14ac:dyDescent="0.15">
      <c r="B83" s="14"/>
      <c r="C83" s="36"/>
      <c r="D83" s="20"/>
      <c r="E83" s="35" t="s">
        <v>116</v>
      </c>
      <c r="F83" s="20"/>
      <c r="G83" s="35" t="s">
        <v>51</v>
      </c>
      <c r="H83" s="20"/>
      <c r="I83" s="35" t="s">
        <v>36</v>
      </c>
      <c r="J83" s="20"/>
      <c r="K83" s="35">
        <v>4</v>
      </c>
      <c r="L83" s="20"/>
      <c r="M83" s="35" t="s">
        <v>37</v>
      </c>
      <c r="N83" s="20"/>
      <c r="O83" s="37">
        <v>5</v>
      </c>
      <c r="P83" s="22"/>
      <c r="Q83" s="32">
        <f t="shared" si="9"/>
        <v>20</v>
      </c>
      <c r="R83" s="22"/>
      <c r="S83" s="18"/>
    </row>
    <row r="84" spans="2:19" s="19" customFormat="1" ht="11.25" x14ac:dyDescent="0.15">
      <c r="B84" s="14"/>
      <c r="C84" s="36"/>
      <c r="D84" s="20"/>
      <c r="E84" s="35" t="s">
        <v>117</v>
      </c>
      <c r="F84" s="20"/>
      <c r="G84" s="35" t="s">
        <v>51</v>
      </c>
      <c r="H84" s="20"/>
      <c r="I84" s="35" t="s">
        <v>52</v>
      </c>
      <c r="J84" s="20"/>
      <c r="K84" s="35">
        <v>8</v>
      </c>
      <c r="L84" s="20"/>
      <c r="M84" s="35" t="s">
        <v>37</v>
      </c>
      <c r="N84" s="20"/>
      <c r="O84" s="37">
        <v>0.14000000000000001</v>
      </c>
      <c r="P84" s="22"/>
      <c r="Q84" s="32">
        <f t="shared" ref="Q84:Q94" si="12">K84*O84</f>
        <v>1.1200000000000001</v>
      </c>
      <c r="R84" s="22"/>
      <c r="S84" s="18"/>
    </row>
    <row r="85" spans="2:19" s="19" customFormat="1" ht="11.25" x14ac:dyDescent="0.15">
      <c r="B85" s="14"/>
      <c r="C85" s="36"/>
      <c r="D85" s="20"/>
      <c r="E85" s="35" t="s">
        <v>118</v>
      </c>
      <c r="F85" s="20"/>
      <c r="G85" s="35" t="s">
        <v>51</v>
      </c>
      <c r="H85" s="20"/>
      <c r="I85" s="35" t="s">
        <v>52</v>
      </c>
      <c r="J85" s="20"/>
      <c r="K85" s="35">
        <v>8</v>
      </c>
      <c r="L85" s="20"/>
      <c r="M85" s="35" t="s">
        <v>37</v>
      </c>
      <c r="N85" s="20"/>
      <c r="O85" s="37">
        <v>0.1</v>
      </c>
      <c r="P85" s="22"/>
      <c r="Q85" s="32">
        <f t="shared" si="12"/>
        <v>0.8</v>
      </c>
      <c r="R85" s="22"/>
      <c r="S85" s="18"/>
    </row>
    <row r="86" spans="2:19" s="19" customFormat="1" ht="11.25" x14ac:dyDescent="0.15">
      <c r="B86" s="14"/>
      <c r="C86" s="36"/>
      <c r="D86" s="20"/>
      <c r="E86" s="35" t="s">
        <v>119</v>
      </c>
      <c r="F86" s="20"/>
      <c r="G86" s="35" t="s">
        <v>51</v>
      </c>
      <c r="H86" s="20"/>
      <c r="I86" s="35" t="s">
        <v>101</v>
      </c>
      <c r="J86" s="20"/>
      <c r="K86" s="35">
        <v>3</v>
      </c>
      <c r="L86" s="20"/>
      <c r="M86" s="35" t="s">
        <v>102</v>
      </c>
      <c r="N86" s="20"/>
      <c r="O86" s="37">
        <v>8.81</v>
      </c>
      <c r="P86" s="22"/>
      <c r="Q86" s="32">
        <f t="shared" si="12"/>
        <v>26.43</v>
      </c>
      <c r="R86" s="22"/>
      <c r="S86" s="18"/>
    </row>
    <row r="87" spans="2:19" s="19" customFormat="1" ht="11.25" x14ac:dyDescent="0.15">
      <c r="B87" s="14"/>
      <c r="C87" s="36"/>
      <c r="D87" s="20"/>
      <c r="E87" s="35" t="s">
        <v>120</v>
      </c>
      <c r="F87" s="20"/>
      <c r="G87" s="35" t="s">
        <v>51</v>
      </c>
      <c r="H87" s="20"/>
      <c r="I87" s="35" t="s">
        <v>46</v>
      </c>
      <c r="J87" s="20"/>
      <c r="K87" s="35">
        <v>6</v>
      </c>
      <c r="L87" s="20"/>
      <c r="M87" s="35" t="s">
        <v>37</v>
      </c>
      <c r="N87" s="20"/>
      <c r="O87" s="37">
        <v>0</v>
      </c>
      <c r="P87" s="22"/>
      <c r="Q87" s="32">
        <f t="shared" si="12"/>
        <v>0</v>
      </c>
      <c r="R87" s="22"/>
      <c r="S87" s="18"/>
    </row>
    <row r="88" spans="2:19" s="19" customFormat="1" ht="11.25" x14ac:dyDescent="0.15">
      <c r="B88" s="14"/>
      <c r="C88" s="36"/>
      <c r="D88" s="20"/>
      <c r="E88" s="35" t="s">
        <v>121</v>
      </c>
      <c r="F88" s="20"/>
      <c r="G88" s="35" t="s">
        <v>51</v>
      </c>
      <c r="H88" s="20"/>
      <c r="I88" s="35" t="s">
        <v>101</v>
      </c>
      <c r="J88" s="20"/>
      <c r="K88" s="35">
        <v>2</v>
      </c>
      <c r="L88" s="20"/>
      <c r="M88" s="35" t="s">
        <v>37</v>
      </c>
      <c r="N88" s="20"/>
      <c r="O88" s="37">
        <v>10.38</v>
      </c>
      <c r="P88" s="22"/>
      <c r="Q88" s="32">
        <f t="shared" si="12"/>
        <v>20.76</v>
      </c>
      <c r="R88" s="22"/>
      <c r="S88" s="18"/>
    </row>
    <row r="89" spans="2:19" s="19" customFormat="1" ht="11.25" x14ac:dyDescent="0.15">
      <c r="B89" s="14"/>
      <c r="C89" s="36"/>
      <c r="D89" s="20"/>
      <c r="E89" s="35" t="s">
        <v>122</v>
      </c>
      <c r="F89" s="20"/>
      <c r="G89" s="35" t="s">
        <v>123</v>
      </c>
      <c r="H89" s="20"/>
      <c r="I89" s="35" t="s">
        <v>101</v>
      </c>
      <c r="J89" s="20"/>
      <c r="K89" s="35">
        <v>4</v>
      </c>
      <c r="L89" s="20"/>
      <c r="M89" s="35" t="s">
        <v>37</v>
      </c>
      <c r="N89" s="20"/>
      <c r="O89" s="37">
        <v>4.5</v>
      </c>
      <c r="P89" s="22"/>
      <c r="Q89" s="32">
        <f t="shared" si="12"/>
        <v>18</v>
      </c>
      <c r="R89" s="22"/>
      <c r="S89" s="18"/>
    </row>
    <row r="90" spans="2:19" s="19" customFormat="1" ht="11.25" x14ac:dyDescent="0.15">
      <c r="B90" s="14"/>
      <c r="C90" s="36"/>
      <c r="D90" s="20"/>
      <c r="E90" s="35" t="s">
        <v>124</v>
      </c>
      <c r="F90" s="20"/>
      <c r="G90" s="35" t="s">
        <v>45</v>
      </c>
      <c r="H90" s="20"/>
      <c r="I90" s="35" t="s">
        <v>36</v>
      </c>
      <c r="J90" s="20"/>
      <c r="K90" s="35">
        <v>1</v>
      </c>
      <c r="L90" s="20"/>
      <c r="M90" s="35" t="s">
        <v>37</v>
      </c>
      <c r="N90" s="20"/>
      <c r="O90" s="37">
        <v>75</v>
      </c>
      <c r="P90" s="22"/>
      <c r="Q90" s="32">
        <f t="shared" si="12"/>
        <v>75</v>
      </c>
      <c r="R90" s="22"/>
      <c r="S90" s="18"/>
    </row>
    <row r="91" spans="2:19" s="19" customFormat="1" ht="11.25" x14ac:dyDescent="0.15">
      <c r="B91" s="14"/>
      <c r="C91" s="36"/>
      <c r="D91" s="20"/>
      <c r="E91" s="35" t="s">
        <v>75</v>
      </c>
      <c r="F91" s="20"/>
      <c r="G91" s="35" t="s">
        <v>94</v>
      </c>
      <c r="H91" s="20"/>
      <c r="I91" s="35" t="s">
        <v>95</v>
      </c>
      <c r="J91" s="20"/>
      <c r="K91" s="35">
        <v>2</v>
      </c>
      <c r="L91" s="20"/>
      <c r="M91" s="35" t="s">
        <v>37</v>
      </c>
      <c r="N91" s="20"/>
      <c r="O91" s="37">
        <v>0.31</v>
      </c>
      <c r="P91" s="22"/>
      <c r="Q91" s="32">
        <f t="shared" si="12"/>
        <v>0.62</v>
      </c>
      <c r="R91" s="22"/>
      <c r="S91" s="18"/>
    </row>
    <row r="92" spans="2:19" s="19" customFormat="1" ht="11.25" x14ac:dyDescent="0.15">
      <c r="B92" s="14"/>
      <c r="C92" s="36"/>
      <c r="D92" s="20"/>
      <c r="E92" s="35" t="s">
        <v>76</v>
      </c>
      <c r="F92" s="20"/>
      <c r="G92" s="35" t="s">
        <v>96</v>
      </c>
      <c r="H92" s="20"/>
      <c r="I92" s="35" t="s">
        <v>95</v>
      </c>
      <c r="J92" s="20"/>
      <c r="K92" s="35">
        <v>2</v>
      </c>
      <c r="L92" s="20"/>
      <c r="M92" s="35" t="s">
        <v>37</v>
      </c>
      <c r="N92" s="20"/>
      <c r="O92" s="37">
        <v>0.14000000000000001</v>
      </c>
      <c r="P92" s="22"/>
      <c r="Q92" s="32">
        <f t="shared" si="12"/>
        <v>0.28000000000000003</v>
      </c>
      <c r="R92" s="22"/>
      <c r="S92" s="18"/>
    </row>
    <row r="93" spans="2:19" s="19" customFormat="1" ht="11.25" x14ac:dyDescent="0.15">
      <c r="B93" s="14"/>
      <c r="C93" s="36"/>
      <c r="D93" s="20"/>
      <c r="E93" s="35" t="s">
        <v>82</v>
      </c>
      <c r="F93" s="20"/>
      <c r="G93" s="35" t="s">
        <v>45</v>
      </c>
      <c r="H93" s="20"/>
      <c r="I93" s="35" t="s">
        <v>95</v>
      </c>
      <c r="J93" s="20"/>
      <c r="K93" s="35">
        <v>2</v>
      </c>
      <c r="L93" s="20"/>
      <c r="M93" s="35" t="s">
        <v>102</v>
      </c>
      <c r="N93" s="20"/>
      <c r="O93" s="37">
        <v>0.49</v>
      </c>
      <c r="P93" s="22"/>
      <c r="Q93" s="32">
        <f t="shared" si="12"/>
        <v>0.98</v>
      </c>
      <c r="R93" s="22"/>
      <c r="S93" s="18"/>
    </row>
    <row r="94" spans="2:19" s="19" customFormat="1" ht="11.25" x14ac:dyDescent="0.15">
      <c r="B94" s="14"/>
      <c r="C94" s="36"/>
      <c r="D94" s="20"/>
      <c r="E94" s="35" t="s">
        <v>146</v>
      </c>
      <c r="F94" s="20"/>
      <c r="G94" s="35" t="s">
        <v>147</v>
      </c>
      <c r="H94" s="20"/>
      <c r="I94" s="35" t="s">
        <v>148</v>
      </c>
      <c r="J94" s="20"/>
      <c r="K94" s="35">
        <v>1</v>
      </c>
      <c r="L94" s="20"/>
      <c r="M94" s="35" t="s">
        <v>37</v>
      </c>
      <c r="N94" s="20"/>
      <c r="O94" s="37">
        <v>10</v>
      </c>
      <c r="P94" s="22"/>
      <c r="Q94" s="32">
        <f t="shared" si="12"/>
        <v>10</v>
      </c>
      <c r="R94" s="22"/>
      <c r="S94" s="18"/>
    </row>
    <row r="95" spans="2:19" s="19" customFormat="1" ht="11.25" x14ac:dyDescent="0.15">
      <c r="B95" s="14"/>
      <c r="C95" s="36"/>
      <c r="D95" s="20"/>
      <c r="E95" s="35"/>
      <c r="F95" s="20"/>
      <c r="G95" s="35"/>
      <c r="H95" s="20"/>
      <c r="I95" s="35"/>
      <c r="J95" s="20"/>
      <c r="K95" s="35"/>
      <c r="L95" s="20"/>
      <c r="M95" s="35"/>
      <c r="N95" s="20"/>
      <c r="O95" s="37"/>
      <c r="P95" s="22"/>
      <c r="Q95" s="32">
        <f t="shared" ref="Q95" si="13">K95*O95</f>
        <v>0</v>
      </c>
      <c r="R95" s="22"/>
      <c r="S95" s="18"/>
    </row>
    <row r="96" spans="2:19" s="19" customFormat="1" ht="11.25" x14ac:dyDescent="0.15">
      <c r="B96" s="14"/>
      <c r="C96" s="23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4" t="s">
        <v>6</v>
      </c>
      <c r="P96" s="24"/>
      <c r="Q96" s="43">
        <f>SUM(Q78:Q95)</f>
        <v>212.88</v>
      </c>
      <c r="R96" s="22"/>
      <c r="S96" s="18"/>
    </row>
    <row r="97" spans="2:19" s="19" customFormat="1" ht="11.25" x14ac:dyDescent="0.15">
      <c r="B97" s="14"/>
      <c r="C97" s="34" t="s">
        <v>31</v>
      </c>
      <c r="D97" s="21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2"/>
      <c r="P97" s="22"/>
      <c r="Q97" s="22"/>
      <c r="R97" s="22"/>
      <c r="S97" s="18"/>
    </row>
    <row r="98" spans="2:19" s="19" customFormat="1" ht="11.25" x14ac:dyDescent="0.15">
      <c r="B98" s="14"/>
      <c r="C98" s="36"/>
      <c r="D98" s="20"/>
      <c r="E98" s="35"/>
      <c r="F98" s="20"/>
      <c r="G98" s="35"/>
      <c r="H98" s="20"/>
      <c r="I98" s="35"/>
      <c r="J98" s="20"/>
      <c r="K98" s="35"/>
      <c r="L98" s="20"/>
      <c r="M98" s="35"/>
      <c r="N98" s="20"/>
      <c r="O98" s="37"/>
      <c r="P98" s="22"/>
      <c r="Q98" s="32">
        <f>K98*O98</f>
        <v>0</v>
      </c>
      <c r="R98" s="22"/>
      <c r="S98" s="18"/>
    </row>
    <row r="99" spans="2:19" s="19" customFormat="1" ht="11.25" x14ac:dyDescent="0.15">
      <c r="B99" s="14"/>
      <c r="C99" s="36"/>
      <c r="D99" s="20"/>
      <c r="E99" s="35" t="s">
        <v>112</v>
      </c>
      <c r="F99" s="20"/>
      <c r="G99" s="35" t="s">
        <v>113</v>
      </c>
      <c r="H99" s="20"/>
      <c r="I99" s="35" t="s">
        <v>162</v>
      </c>
      <c r="J99" s="20"/>
      <c r="K99" s="35">
        <v>2</v>
      </c>
      <c r="L99" s="20"/>
      <c r="M99" s="35" t="s">
        <v>102</v>
      </c>
      <c r="N99" s="20"/>
      <c r="O99" s="37">
        <f>(7.1/10)</f>
        <v>0.71</v>
      </c>
      <c r="P99" s="22"/>
      <c r="Q99" s="32">
        <f>K99*O99</f>
        <v>1.42</v>
      </c>
      <c r="R99" s="22"/>
      <c r="S99" s="18"/>
    </row>
    <row r="100" spans="2:19" s="19" customFormat="1" ht="11.25" x14ac:dyDescent="0.15">
      <c r="B100" s="14"/>
      <c r="C100" s="36"/>
      <c r="D100" s="20"/>
      <c r="E100" s="35" t="s">
        <v>114</v>
      </c>
      <c r="F100" s="20"/>
      <c r="G100" s="35" t="s">
        <v>113</v>
      </c>
      <c r="H100" s="20"/>
      <c r="I100" s="35" t="s">
        <v>162</v>
      </c>
      <c r="J100" s="20"/>
      <c r="K100" s="35">
        <v>2</v>
      </c>
      <c r="L100" s="20"/>
      <c r="M100" s="35" t="s">
        <v>37</v>
      </c>
      <c r="N100" s="20"/>
      <c r="O100" s="37">
        <v>2.99</v>
      </c>
      <c r="P100" s="22"/>
      <c r="Q100" s="32">
        <f t="shared" ref="Q100:Q112" si="14">K100*O100</f>
        <v>5.98</v>
      </c>
      <c r="R100" s="22"/>
      <c r="S100" s="18"/>
    </row>
    <row r="101" spans="2:19" s="19" customFormat="1" ht="11.25" x14ac:dyDescent="0.15">
      <c r="B101" s="14"/>
      <c r="C101" s="36"/>
      <c r="D101" s="20"/>
      <c r="E101" s="35" t="s">
        <v>115</v>
      </c>
      <c r="F101" s="20"/>
      <c r="G101" s="35" t="s">
        <v>35</v>
      </c>
      <c r="H101" s="20"/>
      <c r="I101" s="35" t="s">
        <v>36</v>
      </c>
      <c r="J101" s="20"/>
      <c r="K101" s="35">
        <v>1</v>
      </c>
      <c r="L101" s="20"/>
      <c r="M101" s="35" t="s">
        <v>37</v>
      </c>
      <c r="N101" s="20"/>
      <c r="O101" s="37">
        <v>11</v>
      </c>
      <c r="P101" s="22"/>
      <c r="Q101" s="32">
        <f t="shared" si="14"/>
        <v>11</v>
      </c>
      <c r="R101" s="22"/>
      <c r="S101" s="18"/>
    </row>
    <row r="102" spans="2:19" s="19" customFormat="1" ht="11.25" x14ac:dyDescent="0.15">
      <c r="B102" s="14"/>
      <c r="C102" s="36"/>
      <c r="D102" s="20"/>
      <c r="E102" s="35" t="s">
        <v>115</v>
      </c>
      <c r="F102" s="20"/>
      <c r="G102" s="35" t="s">
        <v>35</v>
      </c>
      <c r="H102" s="20"/>
      <c r="I102" s="35" t="s">
        <v>36</v>
      </c>
      <c r="J102" s="20"/>
      <c r="K102" s="35">
        <v>1</v>
      </c>
      <c r="L102" s="20"/>
      <c r="M102" s="35" t="s">
        <v>37</v>
      </c>
      <c r="N102" s="20"/>
      <c r="O102" s="37">
        <v>11</v>
      </c>
      <c r="P102" s="22"/>
      <c r="Q102" s="32">
        <f t="shared" si="14"/>
        <v>11</v>
      </c>
      <c r="R102" s="22"/>
      <c r="S102" s="18"/>
    </row>
    <row r="103" spans="2:19" s="19" customFormat="1" ht="11.25" x14ac:dyDescent="0.15">
      <c r="B103" s="14"/>
      <c r="C103" s="36"/>
      <c r="D103" s="20"/>
      <c r="E103" s="35" t="s">
        <v>125</v>
      </c>
      <c r="F103" s="20"/>
      <c r="G103" s="35" t="s">
        <v>51</v>
      </c>
      <c r="H103" s="20"/>
      <c r="I103" s="35" t="s">
        <v>101</v>
      </c>
      <c r="J103" s="20"/>
      <c r="K103" s="35">
        <v>1</v>
      </c>
      <c r="L103" s="20"/>
      <c r="M103" s="35" t="s">
        <v>102</v>
      </c>
      <c r="N103" s="20"/>
      <c r="O103" s="37">
        <v>2.8</v>
      </c>
      <c r="P103" s="22"/>
      <c r="Q103" s="32">
        <f t="shared" si="14"/>
        <v>2.8</v>
      </c>
      <c r="R103" s="22"/>
      <c r="S103" s="18"/>
    </row>
    <row r="104" spans="2:19" s="19" customFormat="1" ht="11.25" x14ac:dyDescent="0.15">
      <c r="B104" s="14"/>
      <c r="C104" s="36"/>
      <c r="D104" s="20"/>
      <c r="E104" s="35" t="s">
        <v>116</v>
      </c>
      <c r="F104" s="20"/>
      <c r="G104" s="35" t="s">
        <v>51</v>
      </c>
      <c r="H104" s="20"/>
      <c r="I104" s="35" t="s">
        <v>36</v>
      </c>
      <c r="J104" s="20"/>
      <c r="K104" s="35">
        <v>4</v>
      </c>
      <c r="L104" s="20"/>
      <c r="M104" s="35" t="s">
        <v>37</v>
      </c>
      <c r="N104" s="20"/>
      <c r="O104" s="37">
        <v>5</v>
      </c>
      <c r="P104" s="22"/>
      <c r="Q104" s="32">
        <f t="shared" si="14"/>
        <v>20</v>
      </c>
      <c r="R104" s="22"/>
      <c r="S104" s="18"/>
    </row>
    <row r="105" spans="2:19" s="19" customFormat="1" ht="11.25" x14ac:dyDescent="0.15">
      <c r="B105" s="14"/>
      <c r="C105" s="36"/>
      <c r="D105" s="20"/>
      <c r="E105" s="35" t="s">
        <v>117</v>
      </c>
      <c r="F105" s="20"/>
      <c r="G105" s="35" t="s">
        <v>51</v>
      </c>
      <c r="H105" s="20"/>
      <c r="I105" s="35" t="s">
        <v>52</v>
      </c>
      <c r="J105" s="20"/>
      <c r="K105" s="35">
        <v>8</v>
      </c>
      <c r="L105" s="20"/>
      <c r="M105" s="35" t="s">
        <v>37</v>
      </c>
      <c r="N105" s="20"/>
      <c r="O105" s="37">
        <v>0.14000000000000001</v>
      </c>
      <c r="P105" s="22"/>
      <c r="Q105" s="32">
        <f t="shared" si="14"/>
        <v>1.1200000000000001</v>
      </c>
      <c r="R105" s="22"/>
      <c r="S105" s="18"/>
    </row>
    <row r="106" spans="2:19" s="19" customFormat="1" ht="11.25" x14ac:dyDescent="0.15">
      <c r="B106" s="14"/>
      <c r="C106" s="36"/>
      <c r="D106" s="20"/>
      <c r="E106" s="35" t="s">
        <v>118</v>
      </c>
      <c r="F106" s="20"/>
      <c r="G106" s="35" t="s">
        <v>51</v>
      </c>
      <c r="H106" s="20"/>
      <c r="I106" s="35" t="s">
        <v>52</v>
      </c>
      <c r="J106" s="20"/>
      <c r="K106" s="35">
        <v>8</v>
      </c>
      <c r="L106" s="20"/>
      <c r="M106" s="35" t="s">
        <v>37</v>
      </c>
      <c r="N106" s="20"/>
      <c r="O106" s="37">
        <v>0.1</v>
      </c>
      <c r="P106" s="22"/>
      <c r="Q106" s="32">
        <f t="shared" si="14"/>
        <v>0.8</v>
      </c>
      <c r="R106" s="22"/>
      <c r="S106" s="18"/>
    </row>
    <row r="107" spans="2:19" s="19" customFormat="1" ht="11.25" x14ac:dyDescent="0.15">
      <c r="B107" s="14"/>
      <c r="C107" s="36"/>
      <c r="D107" s="20"/>
      <c r="E107" s="35" t="s">
        <v>119</v>
      </c>
      <c r="F107" s="20"/>
      <c r="G107" s="35" t="s">
        <v>51</v>
      </c>
      <c r="H107" s="20"/>
      <c r="I107" s="35" t="s">
        <v>101</v>
      </c>
      <c r="J107" s="20"/>
      <c r="K107" s="35">
        <v>2</v>
      </c>
      <c r="L107" s="20"/>
      <c r="M107" s="35" t="s">
        <v>102</v>
      </c>
      <c r="N107" s="20"/>
      <c r="O107" s="37">
        <v>11.92</v>
      </c>
      <c r="P107" s="22"/>
      <c r="Q107" s="32">
        <f t="shared" si="14"/>
        <v>23.84</v>
      </c>
      <c r="R107" s="22"/>
      <c r="S107" s="18"/>
    </row>
    <row r="108" spans="2:19" s="19" customFormat="1" ht="11.25" x14ac:dyDescent="0.15">
      <c r="B108" s="14"/>
      <c r="C108" s="36"/>
      <c r="D108" s="20"/>
      <c r="E108" s="35" t="s">
        <v>120</v>
      </c>
      <c r="F108" s="20"/>
      <c r="G108" s="35" t="s">
        <v>51</v>
      </c>
      <c r="H108" s="20"/>
      <c r="I108" s="35" t="s">
        <v>46</v>
      </c>
      <c r="J108" s="20"/>
      <c r="K108" s="35">
        <v>2</v>
      </c>
      <c r="L108" s="20"/>
      <c r="M108" s="35" t="s">
        <v>37</v>
      </c>
      <c r="N108" s="20"/>
      <c r="O108" s="37">
        <v>0</v>
      </c>
      <c r="P108" s="22"/>
      <c r="Q108" s="32">
        <f t="shared" si="14"/>
        <v>0</v>
      </c>
      <c r="R108" s="22"/>
      <c r="S108" s="18"/>
    </row>
    <row r="109" spans="2:19" s="19" customFormat="1" ht="11.25" x14ac:dyDescent="0.15">
      <c r="B109" s="14"/>
      <c r="C109" s="36"/>
      <c r="D109" s="20"/>
      <c r="E109" s="35" t="s">
        <v>124</v>
      </c>
      <c r="F109" s="20"/>
      <c r="G109" s="35" t="s">
        <v>45</v>
      </c>
      <c r="H109" s="20"/>
      <c r="I109" s="35" t="s">
        <v>46</v>
      </c>
      <c r="J109" s="20"/>
      <c r="K109" s="35">
        <v>1</v>
      </c>
      <c r="L109" s="20"/>
      <c r="M109" s="35" t="s">
        <v>37</v>
      </c>
      <c r="N109" s="20"/>
      <c r="O109" s="37">
        <v>0</v>
      </c>
      <c r="P109" s="22"/>
      <c r="Q109" s="32">
        <f t="shared" si="14"/>
        <v>0</v>
      </c>
      <c r="R109" s="22"/>
      <c r="S109" s="18"/>
    </row>
    <row r="110" spans="2:19" s="19" customFormat="1" ht="11.25" x14ac:dyDescent="0.15">
      <c r="B110" s="14"/>
      <c r="C110" s="36"/>
      <c r="D110" s="20"/>
      <c r="E110" s="35" t="s">
        <v>75</v>
      </c>
      <c r="F110" s="20"/>
      <c r="G110" s="35" t="s">
        <v>94</v>
      </c>
      <c r="H110" s="20"/>
      <c r="I110" s="35" t="s">
        <v>95</v>
      </c>
      <c r="J110" s="20"/>
      <c r="K110" s="35">
        <v>2</v>
      </c>
      <c r="L110" s="20"/>
      <c r="M110" s="35" t="s">
        <v>37</v>
      </c>
      <c r="N110" s="20"/>
      <c r="O110" s="37">
        <v>0.31</v>
      </c>
      <c r="P110" s="22"/>
      <c r="Q110" s="32">
        <f t="shared" si="14"/>
        <v>0.62</v>
      </c>
      <c r="R110" s="22"/>
      <c r="S110" s="18"/>
    </row>
    <row r="111" spans="2:19" s="19" customFormat="1" ht="11.25" x14ac:dyDescent="0.15">
      <c r="B111" s="14"/>
      <c r="C111" s="36"/>
      <c r="D111" s="20"/>
      <c r="E111" s="35" t="s">
        <v>76</v>
      </c>
      <c r="F111" s="20"/>
      <c r="G111" s="35" t="s">
        <v>96</v>
      </c>
      <c r="H111" s="20"/>
      <c r="I111" s="35" t="s">
        <v>95</v>
      </c>
      <c r="J111" s="20"/>
      <c r="K111" s="35">
        <v>2</v>
      </c>
      <c r="L111" s="20"/>
      <c r="M111" s="35" t="s">
        <v>37</v>
      </c>
      <c r="N111" s="20"/>
      <c r="O111" s="37">
        <v>0.14000000000000001</v>
      </c>
      <c r="P111" s="22"/>
      <c r="Q111" s="32">
        <f t="shared" si="14"/>
        <v>0.28000000000000003</v>
      </c>
      <c r="R111" s="22"/>
      <c r="S111" s="18"/>
    </row>
    <row r="112" spans="2:19" s="19" customFormat="1" ht="11.25" x14ac:dyDescent="0.15">
      <c r="B112" s="14"/>
      <c r="C112" s="36"/>
      <c r="D112" s="20"/>
      <c r="E112" s="35" t="s">
        <v>82</v>
      </c>
      <c r="F112" s="20"/>
      <c r="G112" s="35" t="s">
        <v>45</v>
      </c>
      <c r="H112" s="20"/>
      <c r="I112" s="35" t="s">
        <v>95</v>
      </c>
      <c r="J112" s="20"/>
      <c r="K112" s="35">
        <v>2</v>
      </c>
      <c r="L112" s="20"/>
      <c r="M112" s="35" t="s">
        <v>102</v>
      </c>
      <c r="N112" s="20"/>
      <c r="O112" s="37">
        <v>0.49</v>
      </c>
      <c r="P112" s="22"/>
      <c r="Q112" s="32">
        <f t="shared" si="14"/>
        <v>0.98</v>
      </c>
      <c r="R112" s="22"/>
      <c r="S112" s="18"/>
    </row>
    <row r="113" spans="2:19" s="19" customFormat="1" ht="11.25" x14ac:dyDescent="0.15">
      <c r="B113" s="14"/>
      <c r="C113" s="36"/>
      <c r="D113" s="20"/>
      <c r="E113" s="35"/>
      <c r="F113" s="20"/>
      <c r="G113" s="35"/>
      <c r="H113" s="20"/>
      <c r="I113" s="35"/>
      <c r="J113" s="20"/>
      <c r="K113" s="35"/>
      <c r="L113" s="20"/>
      <c r="M113" s="35"/>
      <c r="N113" s="20"/>
      <c r="O113" s="37"/>
      <c r="P113" s="22"/>
      <c r="Q113" s="32">
        <f t="shared" ref="Q113" si="15">K113*O113</f>
        <v>0</v>
      </c>
      <c r="R113" s="22"/>
      <c r="S113" s="18"/>
    </row>
    <row r="114" spans="2:19" s="19" customFormat="1" ht="12.95" customHeight="1" x14ac:dyDescent="0.15">
      <c r="B114" s="14"/>
      <c r="C114" s="23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4" t="s">
        <v>6</v>
      </c>
      <c r="P114" s="24"/>
      <c r="Q114" s="43">
        <f>SUM(Q98:Q113)</f>
        <v>79.84</v>
      </c>
      <c r="R114" s="22"/>
      <c r="S114" s="18"/>
    </row>
    <row r="115" spans="2:19" s="19" customFormat="1" ht="11.25" x14ac:dyDescent="0.15">
      <c r="B115" s="14"/>
      <c r="C115" s="34" t="s">
        <v>126</v>
      </c>
      <c r="D115" s="21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2"/>
      <c r="P115" s="22"/>
      <c r="Q115" s="22"/>
      <c r="R115" s="22"/>
      <c r="S115" s="18"/>
    </row>
    <row r="116" spans="2:19" s="19" customFormat="1" ht="11.25" x14ac:dyDescent="0.15">
      <c r="B116" s="14"/>
      <c r="C116" s="36"/>
      <c r="D116" s="20"/>
      <c r="E116" s="35"/>
      <c r="F116" s="20"/>
      <c r="G116" s="35"/>
      <c r="H116" s="20"/>
      <c r="I116" s="35"/>
      <c r="J116" s="20"/>
      <c r="K116" s="35"/>
      <c r="L116" s="20"/>
      <c r="M116" s="35"/>
      <c r="N116" s="20"/>
      <c r="O116" s="37"/>
      <c r="P116" s="22"/>
      <c r="Q116" s="32">
        <f>K116*O116</f>
        <v>0</v>
      </c>
      <c r="R116" s="22"/>
      <c r="S116" s="18"/>
    </row>
    <row r="117" spans="2:19" s="19" customFormat="1" ht="11.25" x14ac:dyDescent="0.15">
      <c r="B117" s="14"/>
      <c r="C117" s="36"/>
      <c r="D117" s="20"/>
      <c r="E117" s="35" t="s">
        <v>158</v>
      </c>
      <c r="F117" s="20"/>
      <c r="G117" s="35" t="s">
        <v>35</v>
      </c>
      <c r="H117" s="20"/>
      <c r="I117" s="35" t="s">
        <v>46</v>
      </c>
      <c r="J117" s="20"/>
      <c r="K117" s="35">
        <v>1</v>
      </c>
      <c r="L117" s="20"/>
      <c r="M117" s="35" t="s">
        <v>37</v>
      </c>
      <c r="N117" s="20"/>
      <c r="O117" s="37">
        <v>0</v>
      </c>
      <c r="P117" s="22"/>
      <c r="Q117" s="32">
        <f t="shared" ref="Q117:Q128" si="16">K117*O117</f>
        <v>0</v>
      </c>
      <c r="R117" s="22"/>
      <c r="S117" s="18"/>
    </row>
    <row r="118" spans="2:19" s="19" customFormat="1" ht="11.25" x14ac:dyDescent="0.15">
      <c r="B118" s="14"/>
      <c r="C118" s="36"/>
      <c r="D118" s="20"/>
      <c r="E118" s="35" t="s">
        <v>159</v>
      </c>
      <c r="F118" s="20"/>
      <c r="G118" s="35" t="s">
        <v>35</v>
      </c>
      <c r="H118" s="20"/>
      <c r="I118" s="35" t="s">
        <v>46</v>
      </c>
      <c r="J118" s="20"/>
      <c r="K118" s="35">
        <v>1</v>
      </c>
      <c r="L118" s="20"/>
      <c r="M118" s="35" t="s">
        <v>37</v>
      </c>
      <c r="N118" s="20"/>
      <c r="O118" s="37">
        <v>0</v>
      </c>
      <c r="P118" s="22"/>
      <c r="Q118" s="32">
        <f t="shared" si="16"/>
        <v>0</v>
      </c>
      <c r="R118" s="22"/>
      <c r="S118" s="18"/>
    </row>
    <row r="119" spans="2:19" s="19" customFormat="1" ht="11.25" x14ac:dyDescent="0.15">
      <c r="B119" s="14"/>
      <c r="C119" s="36"/>
      <c r="D119" s="20"/>
      <c r="E119" s="35" t="s">
        <v>160</v>
      </c>
      <c r="F119" s="20"/>
      <c r="G119" s="35" t="s">
        <v>123</v>
      </c>
      <c r="H119" s="20"/>
      <c r="I119" s="35" t="s">
        <v>46</v>
      </c>
      <c r="J119" s="20"/>
      <c r="K119" s="35">
        <v>1</v>
      </c>
      <c r="L119" s="20"/>
      <c r="M119" s="35" t="s">
        <v>102</v>
      </c>
      <c r="N119" s="20"/>
      <c r="O119" s="37">
        <v>0</v>
      </c>
      <c r="P119" s="22"/>
      <c r="Q119" s="32">
        <f t="shared" si="16"/>
        <v>0</v>
      </c>
      <c r="R119" s="22"/>
      <c r="S119" s="18"/>
    </row>
    <row r="120" spans="2:19" s="19" customFormat="1" ht="11.25" x14ac:dyDescent="0.15">
      <c r="B120" s="14"/>
      <c r="C120" s="36"/>
      <c r="D120" s="20"/>
      <c r="E120" s="35" t="s">
        <v>127</v>
      </c>
      <c r="F120" s="20"/>
      <c r="G120" s="35" t="s">
        <v>51</v>
      </c>
      <c r="H120" s="20"/>
      <c r="I120" s="35" t="s">
        <v>101</v>
      </c>
      <c r="J120" s="20"/>
      <c r="K120" s="35">
        <v>2</v>
      </c>
      <c r="L120" s="20"/>
      <c r="M120" s="35" t="s">
        <v>37</v>
      </c>
      <c r="N120" s="20"/>
      <c r="O120" s="37">
        <v>10.95</v>
      </c>
      <c r="P120" s="22"/>
      <c r="Q120" s="32">
        <f t="shared" si="16"/>
        <v>21.9</v>
      </c>
      <c r="R120" s="22"/>
      <c r="S120" s="18"/>
    </row>
    <row r="121" spans="2:19" s="19" customFormat="1" ht="11.25" x14ac:dyDescent="0.15">
      <c r="B121" s="14"/>
      <c r="C121" s="36"/>
      <c r="D121" s="20"/>
      <c r="E121" s="35" t="s">
        <v>117</v>
      </c>
      <c r="F121" s="20"/>
      <c r="G121" s="35" t="s">
        <v>51</v>
      </c>
      <c r="H121" s="20"/>
      <c r="I121" s="35" t="s">
        <v>52</v>
      </c>
      <c r="J121" s="20"/>
      <c r="K121" s="35">
        <v>8</v>
      </c>
      <c r="L121" s="20"/>
      <c r="M121" s="35" t="s">
        <v>37</v>
      </c>
      <c r="N121" s="20"/>
      <c r="O121" s="37">
        <v>0.14000000000000001</v>
      </c>
      <c r="P121" s="22"/>
      <c r="Q121" s="32">
        <f t="shared" si="16"/>
        <v>1.1200000000000001</v>
      </c>
      <c r="R121" s="22"/>
      <c r="S121" s="18"/>
    </row>
    <row r="122" spans="2:19" s="19" customFormat="1" ht="11.25" x14ac:dyDescent="0.15">
      <c r="B122" s="14"/>
      <c r="C122" s="36"/>
      <c r="D122" s="20"/>
      <c r="E122" s="35" t="s">
        <v>118</v>
      </c>
      <c r="F122" s="20"/>
      <c r="G122" s="35" t="s">
        <v>51</v>
      </c>
      <c r="H122" s="20"/>
      <c r="I122" s="35" t="s">
        <v>52</v>
      </c>
      <c r="J122" s="20"/>
      <c r="K122" s="35">
        <v>8</v>
      </c>
      <c r="L122" s="20"/>
      <c r="M122" s="35" t="s">
        <v>37</v>
      </c>
      <c r="N122" s="20"/>
      <c r="O122" s="37">
        <v>0.1</v>
      </c>
      <c r="P122" s="22"/>
      <c r="Q122" s="32">
        <f t="shared" si="16"/>
        <v>0.8</v>
      </c>
      <c r="R122" s="22"/>
      <c r="S122" s="18"/>
    </row>
    <row r="123" spans="2:19" s="19" customFormat="1" ht="11.25" x14ac:dyDescent="0.15">
      <c r="B123" s="14"/>
      <c r="C123" s="36"/>
      <c r="D123" s="20"/>
      <c r="E123" s="35" t="s">
        <v>128</v>
      </c>
      <c r="F123" s="20"/>
      <c r="G123" s="35" t="s">
        <v>51</v>
      </c>
      <c r="H123" s="20"/>
      <c r="I123" s="35" t="s">
        <v>101</v>
      </c>
      <c r="J123" s="20"/>
      <c r="K123" s="35">
        <v>2</v>
      </c>
      <c r="L123" s="20"/>
      <c r="M123" s="35" t="s">
        <v>102</v>
      </c>
      <c r="N123" s="20"/>
      <c r="O123" s="37">
        <v>10.68</v>
      </c>
      <c r="P123" s="22"/>
      <c r="Q123" s="32">
        <f t="shared" si="16"/>
        <v>21.36</v>
      </c>
      <c r="R123" s="22"/>
      <c r="S123" s="18"/>
    </row>
    <row r="124" spans="2:19" s="19" customFormat="1" ht="11.25" x14ac:dyDescent="0.15">
      <c r="B124" s="14"/>
      <c r="C124" s="36"/>
      <c r="D124" s="20"/>
      <c r="E124" s="35" t="s">
        <v>129</v>
      </c>
      <c r="F124" s="20"/>
      <c r="G124" s="35" t="s">
        <v>51</v>
      </c>
      <c r="H124" s="20"/>
      <c r="I124" s="35" t="s">
        <v>101</v>
      </c>
      <c r="J124" s="20"/>
      <c r="K124" s="35">
        <v>2</v>
      </c>
      <c r="L124" s="20"/>
      <c r="M124" s="35" t="s">
        <v>37</v>
      </c>
      <c r="N124" s="20"/>
      <c r="O124" s="37">
        <v>2.02</v>
      </c>
      <c r="P124" s="22"/>
      <c r="Q124" s="32">
        <f t="shared" si="16"/>
        <v>4.04</v>
      </c>
      <c r="R124" s="22"/>
      <c r="S124" s="18"/>
    </row>
    <row r="125" spans="2:19" s="19" customFormat="1" ht="11.25" x14ac:dyDescent="0.15">
      <c r="B125" s="14"/>
      <c r="C125" s="36"/>
      <c r="D125" s="20"/>
      <c r="E125" s="35" t="s">
        <v>132</v>
      </c>
      <c r="F125" s="20"/>
      <c r="G125" s="35" t="s">
        <v>133</v>
      </c>
      <c r="H125" s="20"/>
      <c r="I125" s="35" t="s">
        <v>101</v>
      </c>
      <c r="J125" s="20"/>
      <c r="K125" s="35">
        <v>3</v>
      </c>
      <c r="L125" s="20"/>
      <c r="M125" s="35" t="s">
        <v>37</v>
      </c>
      <c r="N125" s="20"/>
      <c r="O125" s="37">
        <v>11.82</v>
      </c>
      <c r="P125" s="22"/>
      <c r="Q125" s="32">
        <f t="shared" si="16"/>
        <v>35.46</v>
      </c>
      <c r="R125" s="22"/>
      <c r="S125" s="18"/>
    </row>
    <row r="126" spans="2:19" s="19" customFormat="1" ht="11.25" x14ac:dyDescent="0.15">
      <c r="B126" s="14"/>
      <c r="C126" s="36"/>
      <c r="D126" s="20"/>
      <c r="E126" s="35" t="s">
        <v>75</v>
      </c>
      <c r="F126" s="20"/>
      <c r="G126" s="35" t="s">
        <v>94</v>
      </c>
      <c r="H126" s="20"/>
      <c r="I126" s="35" t="s">
        <v>95</v>
      </c>
      <c r="J126" s="20"/>
      <c r="K126" s="35">
        <v>4</v>
      </c>
      <c r="L126" s="20"/>
      <c r="M126" s="35" t="s">
        <v>37</v>
      </c>
      <c r="N126" s="20"/>
      <c r="O126" s="37">
        <v>0.31</v>
      </c>
      <c r="P126" s="22"/>
      <c r="Q126" s="32">
        <f t="shared" si="16"/>
        <v>1.24</v>
      </c>
      <c r="R126" s="22"/>
      <c r="S126" s="18"/>
    </row>
    <row r="127" spans="2:19" s="19" customFormat="1" ht="11.25" x14ac:dyDescent="0.15">
      <c r="B127" s="14"/>
      <c r="C127" s="36"/>
      <c r="D127" s="20"/>
      <c r="E127" s="35" t="s">
        <v>76</v>
      </c>
      <c r="F127" s="20"/>
      <c r="G127" s="35" t="s">
        <v>96</v>
      </c>
      <c r="H127" s="20"/>
      <c r="I127" s="35" t="s">
        <v>95</v>
      </c>
      <c r="J127" s="20"/>
      <c r="K127" s="35">
        <v>4</v>
      </c>
      <c r="L127" s="20"/>
      <c r="M127" s="35" t="s">
        <v>37</v>
      </c>
      <c r="N127" s="20"/>
      <c r="O127" s="37">
        <v>0.14000000000000001</v>
      </c>
      <c r="P127" s="22"/>
      <c r="Q127" s="32">
        <f t="shared" si="16"/>
        <v>0.56000000000000005</v>
      </c>
      <c r="R127" s="22"/>
      <c r="S127" s="18"/>
    </row>
    <row r="128" spans="2:19" s="19" customFormat="1" ht="11.25" x14ac:dyDescent="0.15">
      <c r="B128" s="14"/>
      <c r="C128" s="36"/>
      <c r="D128" s="20"/>
      <c r="E128" s="35" t="s">
        <v>82</v>
      </c>
      <c r="F128" s="20"/>
      <c r="G128" s="35" t="s">
        <v>45</v>
      </c>
      <c r="H128" s="20"/>
      <c r="I128" s="35" t="s">
        <v>95</v>
      </c>
      <c r="J128" s="20"/>
      <c r="K128" s="35">
        <v>6</v>
      </c>
      <c r="L128" s="20"/>
      <c r="M128" s="35" t="s">
        <v>102</v>
      </c>
      <c r="N128" s="20"/>
      <c r="O128" s="37">
        <v>0.49</v>
      </c>
      <c r="P128" s="22"/>
      <c r="Q128" s="32">
        <f t="shared" si="16"/>
        <v>2.94</v>
      </c>
      <c r="R128" s="22"/>
      <c r="S128" s="18"/>
    </row>
    <row r="129" spans="2:19" s="19" customFormat="1" ht="11.25" x14ac:dyDescent="0.15">
      <c r="B129" s="14"/>
      <c r="C129" s="36"/>
      <c r="D129" s="20"/>
      <c r="E129" s="35" t="s">
        <v>130</v>
      </c>
      <c r="F129" s="35"/>
      <c r="G129" s="35" t="s">
        <v>45</v>
      </c>
      <c r="H129" s="20"/>
      <c r="I129" s="35" t="s">
        <v>135</v>
      </c>
      <c r="J129" s="20"/>
      <c r="K129" s="35">
        <v>1</v>
      </c>
      <c r="L129" s="20"/>
      <c r="M129" s="35" t="s">
        <v>37</v>
      </c>
      <c r="N129" s="20"/>
      <c r="O129" s="37">
        <v>29.95</v>
      </c>
      <c r="P129" s="22"/>
      <c r="Q129" s="32">
        <f t="shared" ref="Q129:Q139" si="17">K129*O129</f>
        <v>29.95</v>
      </c>
      <c r="R129" s="22"/>
      <c r="S129" s="18"/>
    </row>
    <row r="130" spans="2:19" s="19" customFormat="1" ht="11.25" x14ac:dyDescent="0.15">
      <c r="B130" s="14"/>
      <c r="C130" s="36"/>
      <c r="D130" s="20"/>
      <c r="E130" s="35" t="s">
        <v>131</v>
      </c>
      <c r="F130" s="35"/>
      <c r="G130" s="35" t="s">
        <v>45</v>
      </c>
      <c r="H130" s="20"/>
      <c r="I130" s="35" t="s">
        <v>135</v>
      </c>
      <c r="J130" s="20"/>
      <c r="K130" s="35">
        <v>2</v>
      </c>
      <c r="L130" s="20"/>
      <c r="M130" s="35" t="s">
        <v>37</v>
      </c>
      <c r="N130" s="20"/>
      <c r="O130" s="37">
        <v>7.25</v>
      </c>
      <c r="P130" s="22"/>
      <c r="Q130" s="32">
        <f t="shared" si="17"/>
        <v>14.5</v>
      </c>
      <c r="R130" s="22"/>
      <c r="S130" s="18"/>
    </row>
    <row r="131" spans="2:19" s="19" customFormat="1" ht="11.25" x14ac:dyDescent="0.15">
      <c r="B131" s="14"/>
      <c r="C131" s="36"/>
      <c r="D131" s="20"/>
      <c r="E131" s="35" t="s">
        <v>134</v>
      </c>
      <c r="F131" s="35"/>
      <c r="G131" s="35" t="s">
        <v>45</v>
      </c>
      <c r="H131" s="20" t="s">
        <v>36</v>
      </c>
      <c r="I131" s="35"/>
      <c r="J131" s="20"/>
      <c r="K131" s="35">
        <v>2</v>
      </c>
      <c r="L131" s="20"/>
      <c r="M131" s="35" t="s">
        <v>37</v>
      </c>
      <c r="N131" s="20"/>
      <c r="O131" s="37">
        <v>37</v>
      </c>
      <c r="P131" s="22"/>
      <c r="Q131" s="32">
        <f t="shared" si="17"/>
        <v>74</v>
      </c>
      <c r="R131" s="22"/>
      <c r="S131" s="18"/>
    </row>
    <row r="132" spans="2:19" s="19" customFormat="1" ht="11.25" x14ac:dyDescent="0.15">
      <c r="B132" s="14"/>
      <c r="C132" s="36"/>
      <c r="D132" s="20"/>
      <c r="E132" s="35" t="s">
        <v>136</v>
      </c>
      <c r="F132" s="20"/>
      <c r="G132" s="35" t="s">
        <v>35</v>
      </c>
      <c r="H132" s="20"/>
      <c r="I132" s="35" t="s">
        <v>36</v>
      </c>
      <c r="J132" s="20"/>
      <c r="K132" s="35">
        <v>3</v>
      </c>
      <c r="L132" s="20"/>
      <c r="M132" s="35" t="s">
        <v>37</v>
      </c>
      <c r="N132" s="20"/>
      <c r="O132" s="37">
        <v>14</v>
      </c>
      <c r="P132" s="22"/>
      <c r="Q132" s="32">
        <f t="shared" si="17"/>
        <v>42</v>
      </c>
      <c r="R132" s="22"/>
      <c r="S132" s="18"/>
    </row>
    <row r="133" spans="2:19" s="19" customFormat="1" ht="11.25" x14ac:dyDescent="0.15">
      <c r="B133" s="14"/>
      <c r="C133" s="36"/>
      <c r="D133" s="20"/>
      <c r="E133" s="35" t="s">
        <v>137</v>
      </c>
      <c r="F133" s="20"/>
      <c r="G133" s="35" t="s">
        <v>45</v>
      </c>
      <c r="H133" s="20"/>
      <c r="I133" s="35" t="s">
        <v>74</v>
      </c>
      <c r="J133" s="20"/>
      <c r="K133" s="35">
        <v>1</v>
      </c>
      <c r="L133" s="20"/>
      <c r="M133" s="35" t="s">
        <v>37</v>
      </c>
      <c r="N133" s="20"/>
      <c r="O133" s="37">
        <v>22.8</v>
      </c>
      <c r="P133" s="22"/>
      <c r="Q133" s="32">
        <f>K133*O133</f>
        <v>22.8</v>
      </c>
      <c r="R133" s="22"/>
      <c r="S133" s="18"/>
    </row>
    <row r="134" spans="2:19" s="19" customFormat="1" ht="11.25" x14ac:dyDescent="0.15">
      <c r="B134" s="14"/>
      <c r="C134" s="36"/>
      <c r="D134" s="20"/>
      <c r="E134" s="35" t="s">
        <v>138</v>
      </c>
      <c r="F134" s="20"/>
      <c r="G134" s="35" t="s">
        <v>51</v>
      </c>
      <c r="H134" s="20"/>
      <c r="I134" s="35" t="s">
        <v>101</v>
      </c>
      <c r="J134" s="20"/>
      <c r="K134" s="35">
        <v>2</v>
      </c>
      <c r="L134" s="20"/>
      <c r="M134" s="35" t="s">
        <v>37</v>
      </c>
      <c r="N134" s="20"/>
      <c r="O134" s="37">
        <v>7.06</v>
      </c>
      <c r="P134" s="22"/>
      <c r="Q134" s="32">
        <f>K134*O134</f>
        <v>14.12</v>
      </c>
      <c r="R134" s="22"/>
      <c r="S134" s="18"/>
    </row>
    <row r="135" spans="2:19" s="19" customFormat="1" ht="11.25" x14ac:dyDescent="0.15">
      <c r="B135" s="14"/>
      <c r="C135" s="36"/>
      <c r="D135" s="20"/>
      <c r="E135" s="35" t="s">
        <v>139</v>
      </c>
      <c r="F135" s="20"/>
      <c r="G135" s="35" t="s">
        <v>51</v>
      </c>
      <c r="H135" s="20"/>
      <c r="I135" s="35" t="s">
        <v>46</v>
      </c>
      <c r="J135" s="20"/>
      <c r="K135" s="35">
        <v>2</v>
      </c>
      <c r="L135" s="20"/>
      <c r="M135" s="35" t="s">
        <v>37</v>
      </c>
      <c r="N135" s="20"/>
      <c r="O135" s="37">
        <v>0</v>
      </c>
      <c r="P135" s="22"/>
      <c r="Q135" s="32">
        <f>K135*O135</f>
        <v>0</v>
      </c>
      <c r="R135" s="22"/>
      <c r="S135" s="18"/>
    </row>
    <row r="136" spans="2:19" s="19" customFormat="1" ht="11.25" x14ac:dyDescent="0.15">
      <c r="B136" s="14"/>
      <c r="C136" s="36"/>
      <c r="D136" s="20"/>
      <c r="E136" s="35" t="s">
        <v>140</v>
      </c>
      <c r="F136" s="20"/>
      <c r="G136" s="35" t="s">
        <v>51</v>
      </c>
      <c r="H136" s="20"/>
      <c r="I136" s="35" t="s">
        <v>101</v>
      </c>
      <c r="J136" s="20"/>
      <c r="K136" s="35">
        <v>2</v>
      </c>
      <c r="L136" s="20"/>
      <c r="M136" s="35" t="s">
        <v>141</v>
      </c>
      <c r="N136" s="20"/>
      <c r="O136" s="37">
        <f>5.07/12</f>
        <v>0.42250000000000004</v>
      </c>
      <c r="P136" s="22"/>
      <c r="Q136" s="32">
        <f>K136*O136</f>
        <v>0.84500000000000008</v>
      </c>
      <c r="R136" s="22"/>
      <c r="S136" s="18"/>
    </row>
    <row r="137" spans="2:19" s="19" customFormat="1" ht="11.25" x14ac:dyDescent="0.15">
      <c r="B137" s="14"/>
      <c r="C137" s="36"/>
      <c r="D137" s="20"/>
      <c r="E137" s="35" t="s">
        <v>142</v>
      </c>
      <c r="F137" s="20"/>
      <c r="G137" s="35" t="s">
        <v>35</v>
      </c>
      <c r="H137" s="20"/>
      <c r="I137" s="35" t="s">
        <v>143</v>
      </c>
      <c r="J137" s="20"/>
      <c r="K137" s="35">
        <v>6</v>
      </c>
      <c r="L137" s="20"/>
      <c r="M137" s="35" t="s">
        <v>163</v>
      </c>
      <c r="N137" s="20"/>
      <c r="O137" s="37">
        <v>0.25</v>
      </c>
      <c r="P137" s="22"/>
      <c r="Q137" s="32">
        <f t="shared" ref="Q137:Q138" si="18">K137*O137</f>
        <v>1.5</v>
      </c>
      <c r="R137" s="22"/>
      <c r="S137" s="18"/>
    </row>
    <row r="138" spans="2:19" s="19" customFormat="1" ht="11.25" x14ac:dyDescent="0.15">
      <c r="B138" s="14"/>
      <c r="C138" s="36"/>
      <c r="D138" s="20"/>
      <c r="E138" s="35" t="s">
        <v>144</v>
      </c>
      <c r="F138" s="20"/>
      <c r="G138" s="35" t="s">
        <v>100</v>
      </c>
      <c r="H138" s="20"/>
      <c r="I138" s="35" t="s">
        <v>145</v>
      </c>
      <c r="J138" s="20"/>
      <c r="K138" s="35">
        <v>1</v>
      </c>
      <c r="L138" s="20"/>
      <c r="M138" s="35" t="s">
        <v>37</v>
      </c>
      <c r="N138" s="20"/>
      <c r="O138" s="37">
        <v>0.25</v>
      </c>
      <c r="P138" s="22"/>
      <c r="Q138" s="32">
        <f t="shared" si="18"/>
        <v>0.25</v>
      </c>
      <c r="R138" s="22"/>
      <c r="S138" s="18"/>
    </row>
    <row r="139" spans="2:19" s="19" customFormat="1" ht="11.25" x14ac:dyDescent="0.15">
      <c r="B139" s="14"/>
      <c r="C139" s="36"/>
      <c r="D139" s="20"/>
      <c r="E139" s="35"/>
      <c r="F139" s="20"/>
      <c r="G139" s="35"/>
      <c r="H139" s="20"/>
      <c r="I139" s="35"/>
      <c r="J139" s="20"/>
      <c r="K139" s="35"/>
      <c r="L139" s="20"/>
      <c r="M139" s="35"/>
      <c r="N139" s="20"/>
      <c r="O139" s="37"/>
      <c r="P139" s="22"/>
      <c r="Q139" s="32">
        <f t="shared" si="17"/>
        <v>0</v>
      </c>
      <c r="R139" s="22"/>
      <c r="S139" s="18"/>
    </row>
    <row r="140" spans="2:19" s="19" customFormat="1" ht="12.95" customHeight="1" x14ac:dyDescent="0.15">
      <c r="B140" s="14"/>
      <c r="C140" s="23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4" t="s">
        <v>6</v>
      </c>
      <c r="P140" s="24"/>
      <c r="Q140" s="43">
        <f>SUM(Q116:Q139)</f>
        <v>289.38500000000005</v>
      </c>
      <c r="R140" s="22"/>
      <c r="S140" s="18"/>
    </row>
    <row r="141" spans="2:19" s="19" customFormat="1" ht="11.25" x14ac:dyDescent="0.15">
      <c r="B141" s="14"/>
      <c r="C141" s="34" t="s">
        <v>32</v>
      </c>
      <c r="D141" s="21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2"/>
      <c r="P141" s="22"/>
      <c r="Q141" s="22"/>
      <c r="R141" s="22"/>
      <c r="S141" s="18"/>
    </row>
    <row r="142" spans="2:19" s="19" customFormat="1" ht="11.25" x14ac:dyDescent="0.15">
      <c r="B142" s="14"/>
      <c r="C142" s="36"/>
      <c r="D142" s="20"/>
      <c r="E142" s="35" t="s">
        <v>149</v>
      </c>
      <c r="F142" s="20"/>
      <c r="G142" s="35" t="s">
        <v>150</v>
      </c>
      <c r="H142" s="20"/>
      <c r="I142" s="35" t="s">
        <v>36</v>
      </c>
      <c r="J142" s="20"/>
      <c r="K142" s="35">
        <v>1</v>
      </c>
      <c r="L142" s="20"/>
      <c r="M142" s="35" t="s">
        <v>37</v>
      </c>
      <c r="N142" s="20"/>
      <c r="O142" s="37">
        <v>64</v>
      </c>
      <c r="P142" s="22"/>
      <c r="Q142" s="32">
        <f>K142*O142</f>
        <v>64</v>
      </c>
      <c r="R142" s="22"/>
      <c r="S142" s="18"/>
    </row>
    <row r="143" spans="2:19" s="19" customFormat="1" ht="11.25" x14ac:dyDescent="0.15">
      <c r="B143" s="14"/>
      <c r="C143" s="36"/>
      <c r="D143" s="20"/>
      <c r="E143" s="35" t="s">
        <v>151</v>
      </c>
      <c r="F143" s="20"/>
      <c r="G143" s="35" t="s">
        <v>94</v>
      </c>
      <c r="H143" s="20"/>
      <c r="I143" s="35" t="s">
        <v>36</v>
      </c>
      <c r="J143" s="20"/>
      <c r="K143" s="35">
        <v>1</v>
      </c>
      <c r="L143" s="20"/>
      <c r="M143" s="35" t="s">
        <v>37</v>
      </c>
      <c r="N143" s="20"/>
      <c r="O143" s="37">
        <v>14</v>
      </c>
      <c r="P143" s="22"/>
      <c r="Q143" s="32">
        <f t="shared" ref="Q143:Q149" si="19">K143*O143</f>
        <v>14</v>
      </c>
      <c r="R143" s="22"/>
      <c r="S143" s="18"/>
    </row>
    <row r="144" spans="2:19" s="19" customFormat="1" ht="11.25" x14ac:dyDescent="0.15">
      <c r="B144" s="14"/>
      <c r="C144" s="36"/>
      <c r="D144" s="20"/>
      <c r="E144" s="35" t="s">
        <v>152</v>
      </c>
      <c r="F144" s="20"/>
      <c r="G144" s="35" t="s">
        <v>94</v>
      </c>
      <c r="H144" s="20"/>
      <c r="I144" s="35" t="s">
        <v>36</v>
      </c>
      <c r="J144" s="20"/>
      <c r="K144" s="35">
        <v>2</v>
      </c>
      <c r="L144" s="20"/>
      <c r="M144" s="35" t="s">
        <v>37</v>
      </c>
      <c r="N144" s="20"/>
      <c r="O144" s="37">
        <v>4</v>
      </c>
      <c r="P144" s="22"/>
      <c r="Q144" s="32">
        <f t="shared" si="19"/>
        <v>8</v>
      </c>
      <c r="R144" s="22"/>
      <c r="S144" s="18"/>
    </row>
    <row r="145" spans="2:19" s="19" customFormat="1" ht="11.25" x14ac:dyDescent="0.15">
      <c r="B145" s="14"/>
      <c r="C145" s="36"/>
      <c r="D145" s="20"/>
      <c r="E145" s="35" t="s">
        <v>155</v>
      </c>
      <c r="F145" s="20"/>
      <c r="G145" s="35" t="s">
        <v>35</v>
      </c>
      <c r="H145" s="20"/>
      <c r="I145" s="35" t="s">
        <v>46</v>
      </c>
      <c r="J145" s="20"/>
      <c r="K145" s="35">
        <v>1</v>
      </c>
      <c r="L145" s="20"/>
      <c r="M145" s="35" t="s">
        <v>37</v>
      </c>
      <c r="N145" s="20"/>
      <c r="O145" s="37">
        <v>0</v>
      </c>
      <c r="P145" s="22"/>
      <c r="Q145" s="32">
        <f t="shared" si="19"/>
        <v>0</v>
      </c>
      <c r="R145" s="22"/>
      <c r="S145" s="18"/>
    </row>
    <row r="146" spans="2:19" s="19" customFormat="1" ht="11.25" x14ac:dyDescent="0.15">
      <c r="B146" s="14"/>
      <c r="C146" s="36"/>
      <c r="D146" s="20"/>
      <c r="E146" s="35" t="s">
        <v>153</v>
      </c>
      <c r="F146" s="20"/>
      <c r="G146" s="35" t="s">
        <v>35</v>
      </c>
      <c r="H146" s="20"/>
      <c r="I146" s="35" t="s">
        <v>154</v>
      </c>
      <c r="J146" s="20"/>
      <c r="K146" s="35">
        <v>1</v>
      </c>
      <c r="L146" s="20"/>
      <c r="M146" s="35" t="s">
        <v>37</v>
      </c>
      <c r="N146" s="20"/>
      <c r="O146" s="37">
        <v>65.95</v>
      </c>
      <c r="P146" s="22"/>
      <c r="Q146" s="32">
        <f t="shared" si="19"/>
        <v>65.95</v>
      </c>
      <c r="R146" s="22"/>
      <c r="S146" s="18"/>
    </row>
    <row r="147" spans="2:19" s="19" customFormat="1" ht="11.25" x14ac:dyDescent="0.15">
      <c r="B147" s="14"/>
      <c r="C147" s="36"/>
      <c r="D147" s="20"/>
      <c r="E147" s="35" t="s">
        <v>156</v>
      </c>
      <c r="F147" s="20"/>
      <c r="G147" s="35"/>
      <c r="H147" s="20"/>
      <c r="I147" s="35"/>
      <c r="J147" s="20"/>
      <c r="K147" s="35"/>
      <c r="L147" s="20"/>
      <c r="M147" s="35"/>
      <c r="N147" s="20"/>
      <c r="O147" s="37"/>
      <c r="P147" s="22"/>
      <c r="Q147" s="32">
        <f t="shared" si="19"/>
        <v>0</v>
      </c>
      <c r="R147" s="22"/>
      <c r="S147" s="18"/>
    </row>
    <row r="148" spans="2:19" s="19" customFormat="1" ht="11.25" x14ac:dyDescent="0.15">
      <c r="B148" s="14"/>
      <c r="C148" s="36"/>
      <c r="D148" s="20"/>
      <c r="E148" s="35" t="s">
        <v>157</v>
      </c>
      <c r="F148" s="20"/>
      <c r="G148" s="35"/>
      <c r="H148" s="20"/>
      <c r="I148" s="35"/>
      <c r="J148" s="20"/>
      <c r="K148" s="35"/>
      <c r="L148" s="20"/>
      <c r="M148" s="35"/>
      <c r="N148" s="20"/>
      <c r="O148" s="37"/>
      <c r="P148" s="22"/>
      <c r="Q148" s="32">
        <f t="shared" si="19"/>
        <v>0</v>
      </c>
      <c r="R148" s="22"/>
      <c r="S148" s="18"/>
    </row>
    <row r="149" spans="2:19" s="19" customFormat="1" ht="11.25" x14ac:dyDescent="0.15">
      <c r="B149" s="14"/>
      <c r="C149" s="36"/>
      <c r="D149" s="20"/>
      <c r="E149" s="35"/>
      <c r="F149" s="20"/>
      <c r="G149" s="35"/>
      <c r="H149" s="20"/>
      <c r="I149" s="35"/>
      <c r="J149" s="20"/>
      <c r="K149" s="35"/>
      <c r="L149" s="20"/>
      <c r="M149" s="35"/>
      <c r="N149" s="20"/>
      <c r="O149" s="37"/>
      <c r="P149" s="22"/>
      <c r="Q149" s="32">
        <f t="shared" si="19"/>
        <v>0</v>
      </c>
      <c r="R149" s="22"/>
      <c r="S149" s="18"/>
    </row>
    <row r="150" spans="2:19" s="19" customFormat="1" ht="12.95" customHeight="1" x14ac:dyDescent="0.15">
      <c r="B150" s="14"/>
      <c r="C150" s="23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4" t="s">
        <v>6</v>
      </c>
      <c r="P150" s="24"/>
      <c r="Q150" s="43">
        <f>SUM(Q142:Q149)</f>
        <v>151.94999999999999</v>
      </c>
      <c r="R150" s="22"/>
      <c r="S150" s="18"/>
    </row>
    <row r="151" spans="2:19" s="19" customFormat="1" ht="11.25" x14ac:dyDescent="0.15">
      <c r="B151" s="14"/>
      <c r="C151" s="34" t="s">
        <v>33</v>
      </c>
      <c r="D151" s="21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2"/>
      <c r="P151" s="22"/>
      <c r="Q151" s="22"/>
      <c r="R151" s="22"/>
      <c r="S151" s="18"/>
    </row>
    <row r="152" spans="2:19" s="19" customFormat="1" ht="11.25" x14ac:dyDescent="0.15">
      <c r="B152" s="14"/>
      <c r="C152" s="36"/>
      <c r="D152" s="20"/>
      <c r="E152" s="35" t="s">
        <v>161</v>
      </c>
      <c r="F152" s="20"/>
      <c r="G152" s="35" t="s">
        <v>45</v>
      </c>
      <c r="H152" s="20"/>
      <c r="I152" s="35" t="s">
        <v>46</v>
      </c>
      <c r="J152" s="20"/>
      <c r="K152" s="35">
        <v>1</v>
      </c>
      <c r="L152" s="20"/>
      <c r="M152" s="35" t="s">
        <v>37</v>
      </c>
      <c r="N152" s="20"/>
      <c r="O152" s="37">
        <v>0</v>
      </c>
      <c r="P152" s="22"/>
      <c r="Q152" s="32">
        <f>K152*O152</f>
        <v>0</v>
      </c>
      <c r="R152" s="22"/>
      <c r="S152" s="18"/>
    </row>
    <row r="153" spans="2:19" s="19" customFormat="1" ht="11.25" x14ac:dyDescent="0.15">
      <c r="B153" s="14"/>
      <c r="C153" s="36"/>
      <c r="D153" s="20"/>
      <c r="E153" s="35"/>
      <c r="F153" s="20"/>
      <c r="G153" s="35"/>
      <c r="H153" s="20"/>
      <c r="I153" s="35"/>
      <c r="J153" s="20"/>
      <c r="K153" s="35"/>
      <c r="L153" s="20"/>
      <c r="M153" s="35"/>
      <c r="N153" s="20"/>
      <c r="O153" s="37"/>
      <c r="P153" s="22"/>
      <c r="Q153" s="32">
        <f t="shared" ref="Q153:Q154" si="20">K153*O153</f>
        <v>0</v>
      </c>
      <c r="R153" s="22"/>
      <c r="S153" s="18"/>
    </row>
    <row r="154" spans="2:19" s="19" customFormat="1" ht="11.25" x14ac:dyDescent="0.15">
      <c r="B154" s="14"/>
      <c r="C154" s="36"/>
      <c r="D154" s="20"/>
      <c r="E154" s="35"/>
      <c r="F154" s="20"/>
      <c r="G154" s="35"/>
      <c r="H154" s="20"/>
      <c r="I154" s="35"/>
      <c r="J154" s="20"/>
      <c r="K154" s="35"/>
      <c r="L154" s="20"/>
      <c r="M154" s="35"/>
      <c r="N154" s="20"/>
      <c r="O154" s="37"/>
      <c r="P154" s="22"/>
      <c r="Q154" s="32">
        <f t="shared" si="20"/>
        <v>0</v>
      </c>
      <c r="R154" s="22"/>
      <c r="S154" s="18"/>
    </row>
    <row r="155" spans="2:19" s="19" customFormat="1" ht="12.95" customHeight="1" x14ac:dyDescent="0.15">
      <c r="B155" s="14"/>
      <c r="C155" s="23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4" t="s">
        <v>6</v>
      </c>
      <c r="P155" s="24"/>
      <c r="Q155" s="43">
        <f>SUM(Q152:Q154)</f>
        <v>0</v>
      </c>
      <c r="R155" s="22"/>
      <c r="S155" s="18"/>
    </row>
    <row r="156" spans="2:19" s="19" customFormat="1" ht="11.25" x14ac:dyDescent="0.15">
      <c r="B156" s="14"/>
      <c r="C156" s="23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2"/>
      <c r="P156" s="22"/>
      <c r="Q156" s="22"/>
      <c r="R156" s="22"/>
      <c r="S156" s="18"/>
    </row>
    <row r="157" spans="2:19" s="19" customFormat="1" ht="11.25" x14ac:dyDescent="0.15">
      <c r="B157" s="14"/>
      <c r="C157" s="25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33" t="s">
        <v>10</v>
      </c>
      <c r="P157" s="27"/>
      <c r="Q157" s="44">
        <f>Q30+Q76+Q67+Q96+Q114+Q150+Q155+Q140</f>
        <v>3184.8214583333338</v>
      </c>
      <c r="R157" s="27"/>
      <c r="S157" s="18"/>
    </row>
    <row r="158" spans="2:19" s="19" customFormat="1" ht="6.95" customHeight="1" thickBot="1" x14ac:dyDescent="0.2">
      <c r="B158" s="28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30"/>
      <c r="P158" s="30"/>
      <c r="Q158" s="30"/>
      <c r="R158" s="30"/>
      <c r="S158" s="31"/>
    </row>
  </sheetData>
  <autoFilter ref="C10:R158"/>
  <mergeCells count="4">
    <mergeCell ref="N7:O7"/>
    <mergeCell ref="C3:R3"/>
    <mergeCell ref="K6:M6"/>
    <mergeCell ref="E4:N4"/>
  </mergeCells>
  <phoneticPr fontId="0" type="noConversion"/>
  <printOptions horizontalCentered="1"/>
  <pageMargins left="0.5" right="0.5" top="0.75" bottom="0.5" header="0.5" footer="0.25"/>
  <pageSetup scale="91" fitToHeight="0" orientation="landscape" horizontalDpi="4294967292" verticalDpi="4294967292" r:id="rId1"/>
  <headerFooter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Read Me</vt:lpstr>
      <vt:lpstr>BOM</vt:lpstr>
      <vt:lpstr>BOM!Print_Titles</vt:lpstr>
    </vt:vector>
  </TitlesOfParts>
  <Company>NASA Headquarters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Lavery</dc:creator>
  <cp:lastModifiedBy>Andy Gebhart</cp:lastModifiedBy>
  <cp:lastPrinted>2012-03-22T06:02:59Z</cp:lastPrinted>
  <dcterms:created xsi:type="dcterms:W3CDTF">2006-12-08T21:31:13Z</dcterms:created>
  <dcterms:modified xsi:type="dcterms:W3CDTF">2012-03-22T06:03:14Z</dcterms:modified>
</cp:coreProperties>
</file>