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activeTab="3"/>
  </bookViews>
  <sheets>
    <sheet name="CLIENTES" sheetId="9" r:id="rId1"/>
    <sheet name="PROPUESTAS" sheetId="1" r:id="rId2"/>
    <sheet name="Hoja2" sheetId="2" r:id="rId3"/>
    <sheet name="Hoja4" sheetId="4" r:id="rId4"/>
    <sheet name="Hoja3" sheetId="3" r:id="rId5"/>
    <sheet name="Hoja5" sheetId="5" r:id="rId6"/>
    <sheet name="Hoja6" sheetId="6" r:id="rId7"/>
    <sheet name="Hoja7" sheetId="7" r:id="rId8"/>
    <sheet name="Hoja8" sheetId="8" r:id="rId9"/>
    <sheet name="Hoja10" sheetId="10" r:id="rId10"/>
  </sheets>
  <definedNames>
    <definedName name="_xlnm._FilterDatabase" localSheetId="9" hidden="1">Hoja10!$D$1:$D$1457</definedName>
    <definedName name="_xlnm._FilterDatabase" localSheetId="3" hidden="1">Hoja4!$A$1:$B$22</definedName>
    <definedName name="_xlnm._FilterDatabase" localSheetId="6" hidden="1">Hoja6!$C$1:$C$1258</definedName>
    <definedName name="_xlnm._FilterDatabase" localSheetId="7" hidden="1">Hoja7!$C$1:$C$1258</definedName>
    <definedName name="_xlnm._FilterDatabase" localSheetId="8" hidden="1">Hoja8!$C$1:$C$1258</definedName>
  </definedNames>
  <calcPr calcId="144525"/>
</workbook>
</file>

<file path=xl/calcChain.xml><?xml version="1.0" encoding="utf-8"?>
<calcChain xmlns="http://schemas.openxmlformats.org/spreadsheetml/2006/main">
  <c r="P3" i="9" l="1"/>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152" i="9"/>
  <c r="P153" i="9"/>
  <c r="P154" i="9"/>
  <c r="P155" i="9"/>
  <c r="P156" i="9"/>
  <c r="P157" i="9"/>
  <c r="P158" i="9"/>
  <c r="P159" i="9"/>
  <c r="P160" i="9"/>
  <c r="P161" i="9"/>
  <c r="P162" i="9"/>
  <c r="P163" i="9"/>
  <c r="P164" i="9"/>
  <c r="P165" i="9"/>
  <c r="P166" i="9"/>
  <c r="P167" i="9"/>
  <c r="P168" i="9"/>
  <c r="P169" i="9"/>
  <c r="P170" i="9"/>
  <c r="P171" i="9"/>
  <c r="P172" i="9"/>
  <c r="P173" i="9"/>
  <c r="P174" i="9"/>
  <c r="P175" i="9"/>
  <c r="P176" i="9"/>
  <c r="P177" i="9"/>
  <c r="P178" i="9"/>
  <c r="P179" i="9"/>
  <c r="P180" i="9"/>
  <c r="P181" i="9"/>
  <c r="P182" i="9"/>
  <c r="P183" i="9"/>
  <c r="P184" i="9"/>
  <c r="P185" i="9"/>
  <c r="P186" i="9"/>
  <c r="P187" i="9"/>
  <c r="P188" i="9"/>
  <c r="P189" i="9"/>
  <c r="P190" i="9"/>
  <c r="P191" i="9"/>
  <c r="P192" i="9"/>
  <c r="P193" i="9"/>
  <c r="P194" i="9"/>
  <c r="P195" i="9"/>
  <c r="P196" i="9"/>
  <c r="P197" i="9"/>
  <c r="P198" i="9"/>
  <c r="P199" i="9"/>
  <c r="P200" i="9"/>
  <c r="P201" i="9"/>
  <c r="P202" i="9"/>
  <c r="P203" i="9"/>
  <c r="P204" i="9"/>
  <c r="P205" i="9"/>
  <c r="P206" i="9"/>
  <c r="P207" i="9"/>
  <c r="P208" i="9"/>
  <c r="P209" i="9"/>
  <c r="P210" i="9"/>
  <c r="P211" i="9"/>
  <c r="P212" i="9"/>
  <c r="P213" i="9"/>
  <c r="P214" i="9"/>
  <c r="P215" i="9"/>
  <c r="P216" i="9"/>
  <c r="P217" i="9"/>
  <c r="P218" i="9"/>
  <c r="P219" i="9"/>
  <c r="P220" i="9"/>
  <c r="P221" i="9"/>
  <c r="P222" i="9"/>
  <c r="P223" i="9"/>
  <c r="P224" i="9"/>
  <c r="P225" i="9"/>
  <c r="P226" i="9"/>
  <c r="P227" i="9"/>
  <c r="P228" i="9"/>
  <c r="P229" i="9"/>
  <c r="P230" i="9"/>
  <c r="P231" i="9"/>
  <c r="P232" i="9"/>
  <c r="P233" i="9"/>
  <c r="P234" i="9"/>
  <c r="P235" i="9"/>
  <c r="P236" i="9"/>
  <c r="P237" i="9"/>
  <c r="P238" i="9"/>
  <c r="P239" i="9"/>
  <c r="P240" i="9"/>
  <c r="P24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272" i="9"/>
  <c r="P273" i="9"/>
  <c r="P274" i="9"/>
  <c r="P275" i="9"/>
  <c r="P276" i="9"/>
  <c r="P277" i="9"/>
  <c r="P278" i="9"/>
  <c r="P279" i="9"/>
  <c r="P280" i="9"/>
  <c r="P281" i="9"/>
  <c r="P282" i="9"/>
  <c r="P283" i="9"/>
  <c r="P284" i="9"/>
  <c r="P285" i="9"/>
  <c r="P286" i="9"/>
  <c r="P287" i="9"/>
  <c r="P288" i="9"/>
  <c r="P289" i="9"/>
  <c r="P290" i="9"/>
  <c r="P291" i="9"/>
  <c r="P292" i="9"/>
  <c r="P293" i="9"/>
  <c r="P294" i="9"/>
  <c r="P295" i="9"/>
  <c r="P296" i="9"/>
  <c r="P297" i="9"/>
  <c r="P298" i="9"/>
  <c r="P299" i="9"/>
  <c r="P300" i="9"/>
  <c r="P30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P362" i="9"/>
  <c r="P363" i="9"/>
  <c r="P364" i="9"/>
  <c r="P365" i="9"/>
  <c r="P366" i="9"/>
  <c r="P367" i="9"/>
  <c r="P368" i="9"/>
  <c r="P369" i="9"/>
  <c r="P370" i="9"/>
  <c r="P371" i="9"/>
  <c r="P372" i="9"/>
  <c r="P373" i="9"/>
  <c r="P374" i="9"/>
  <c r="P375" i="9"/>
  <c r="P376" i="9"/>
  <c r="P377" i="9"/>
  <c r="P378" i="9"/>
  <c r="P379" i="9"/>
  <c r="P380" i="9"/>
  <c r="P381" i="9"/>
  <c r="P382" i="9"/>
  <c r="P383" i="9"/>
  <c r="P384" i="9"/>
  <c r="P385" i="9"/>
  <c r="P386" i="9"/>
  <c r="P387" i="9"/>
  <c r="P388" i="9"/>
  <c r="P389" i="9"/>
  <c r="P390" i="9"/>
  <c r="P391" i="9"/>
  <c r="P392" i="9"/>
  <c r="P393" i="9"/>
  <c r="P394" i="9"/>
  <c r="P395" i="9"/>
  <c r="P396" i="9"/>
  <c r="P397" i="9"/>
  <c r="P398" i="9"/>
  <c r="P399" i="9"/>
  <c r="P400" i="9"/>
  <c r="P401" i="9"/>
  <c r="P402" i="9"/>
  <c r="P403" i="9"/>
  <c r="P404" i="9"/>
  <c r="P405" i="9"/>
  <c r="P406" i="9"/>
  <c r="P407" i="9"/>
  <c r="P408" i="9"/>
  <c r="P409" i="9"/>
  <c r="P410" i="9"/>
  <c r="P411" i="9"/>
  <c r="P412" i="9"/>
  <c r="P413" i="9"/>
  <c r="P414" i="9"/>
  <c r="P415" i="9"/>
  <c r="P416" i="9"/>
  <c r="P417" i="9"/>
  <c r="P418" i="9"/>
  <c r="P419" i="9"/>
  <c r="P420" i="9"/>
  <c r="P421" i="9"/>
  <c r="P422" i="9"/>
  <c r="P423" i="9"/>
  <c r="P424" i="9"/>
  <c r="P425" i="9"/>
  <c r="P426" i="9"/>
  <c r="P427" i="9"/>
  <c r="P428" i="9"/>
  <c r="P429" i="9"/>
  <c r="P430" i="9"/>
  <c r="P431" i="9"/>
  <c r="P432" i="9"/>
  <c r="P433" i="9"/>
  <c r="P434" i="9"/>
  <c r="P435" i="9"/>
  <c r="P436" i="9"/>
  <c r="P437" i="9"/>
  <c r="P438" i="9"/>
  <c r="P439" i="9"/>
  <c r="P440" i="9"/>
  <c r="P441" i="9"/>
  <c r="P442" i="9"/>
  <c r="P443" i="9"/>
  <c r="P444" i="9"/>
  <c r="P445" i="9"/>
  <c r="P446" i="9"/>
  <c r="P447" i="9"/>
  <c r="P448" i="9"/>
  <c r="P449" i="9"/>
  <c r="P450" i="9"/>
  <c r="P451" i="9"/>
  <c r="P452" i="9"/>
  <c r="P453" i="9"/>
  <c r="P454" i="9"/>
  <c r="P455" i="9"/>
  <c r="P456" i="9"/>
  <c r="P457" i="9"/>
  <c r="P458" i="9"/>
  <c r="P459" i="9"/>
  <c r="P460" i="9"/>
  <c r="P461" i="9"/>
  <c r="P462" i="9"/>
  <c r="P463" i="9"/>
  <c r="P464" i="9"/>
  <c r="P465" i="9"/>
  <c r="P466" i="9"/>
  <c r="P467" i="9"/>
  <c r="P468" i="9"/>
  <c r="P469" i="9"/>
  <c r="P470" i="9"/>
  <c r="P471" i="9"/>
  <c r="P472" i="9"/>
  <c r="P473" i="9"/>
  <c r="P474" i="9"/>
  <c r="P475" i="9"/>
  <c r="P476" i="9"/>
  <c r="P477" i="9"/>
  <c r="P478" i="9"/>
  <c r="P479" i="9"/>
  <c r="P480" i="9"/>
  <c r="P481" i="9"/>
  <c r="P482" i="9"/>
  <c r="P483" i="9"/>
  <c r="P484" i="9"/>
  <c r="P485" i="9"/>
  <c r="P486" i="9"/>
  <c r="P487" i="9"/>
  <c r="P488" i="9"/>
  <c r="P489" i="9"/>
  <c r="P490" i="9"/>
  <c r="P491" i="9"/>
  <c r="P492" i="9"/>
  <c r="P493" i="9"/>
  <c r="P494" i="9"/>
  <c r="P495" i="9"/>
  <c r="P496" i="9"/>
  <c r="P497" i="9"/>
  <c r="P498" i="9"/>
  <c r="P499" i="9"/>
  <c r="P500" i="9"/>
  <c r="P501" i="9"/>
  <c r="P502" i="9"/>
  <c r="P503" i="9"/>
  <c r="P504" i="9"/>
  <c r="P505" i="9"/>
  <c r="P506" i="9"/>
  <c r="P507" i="9"/>
  <c r="P508" i="9"/>
  <c r="P509" i="9"/>
  <c r="P510" i="9"/>
  <c r="P511" i="9"/>
  <c r="P512" i="9"/>
  <c r="P513" i="9"/>
  <c r="P514" i="9"/>
  <c r="P515" i="9"/>
  <c r="P516" i="9"/>
  <c r="P517" i="9"/>
  <c r="P518" i="9"/>
  <c r="P519" i="9"/>
  <c r="P520" i="9"/>
  <c r="P521" i="9"/>
  <c r="P522" i="9"/>
  <c r="P523" i="9"/>
  <c r="P524" i="9"/>
  <c r="P525" i="9"/>
  <c r="P526" i="9"/>
  <c r="P527" i="9"/>
  <c r="P528" i="9"/>
  <c r="P529" i="9"/>
  <c r="P530" i="9"/>
  <c r="P531" i="9"/>
  <c r="P532" i="9"/>
  <c r="P533" i="9"/>
  <c r="P534" i="9"/>
  <c r="P535" i="9"/>
  <c r="P536" i="9"/>
  <c r="P537" i="9"/>
  <c r="P538" i="9"/>
  <c r="P539" i="9"/>
  <c r="P540" i="9"/>
  <c r="P541" i="9"/>
  <c r="P542" i="9"/>
  <c r="P543" i="9"/>
  <c r="P544" i="9"/>
  <c r="P545" i="9"/>
  <c r="P546" i="9"/>
  <c r="P547" i="9"/>
  <c r="P548" i="9"/>
  <c r="P549" i="9"/>
  <c r="P550" i="9"/>
  <c r="P551" i="9"/>
  <c r="P552" i="9"/>
  <c r="P553" i="9"/>
  <c r="P554" i="9"/>
  <c r="P555" i="9"/>
  <c r="P556" i="9"/>
  <c r="P557" i="9"/>
  <c r="P558" i="9"/>
  <c r="P559" i="9"/>
  <c r="P560" i="9"/>
  <c r="P561" i="9"/>
  <c r="P562" i="9"/>
  <c r="P563" i="9"/>
  <c r="P564" i="9"/>
  <c r="P565" i="9"/>
  <c r="P566" i="9"/>
  <c r="P567" i="9"/>
  <c r="P568" i="9"/>
  <c r="P569" i="9"/>
  <c r="P570" i="9"/>
  <c r="P571" i="9"/>
  <c r="P572" i="9"/>
  <c r="P573" i="9"/>
  <c r="P574" i="9"/>
  <c r="P575" i="9"/>
  <c r="P576" i="9"/>
  <c r="P577" i="9"/>
  <c r="P578" i="9"/>
  <c r="P579" i="9"/>
  <c r="P580" i="9"/>
  <c r="P581" i="9"/>
  <c r="P582" i="9"/>
  <c r="P583" i="9"/>
  <c r="P584" i="9"/>
  <c r="P585" i="9"/>
  <c r="P586" i="9"/>
  <c r="P587" i="9"/>
  <c r="P588" i="9"/>
  <c r="P589" i="9"/>
  <c r="P590" i="9"/>
  <c r="P591" i="9"/>
  <c r="P592" i="9"/>
  <c r="P593" i="9"/>
  <c r="P594" i="9"/>
  <c r="P595" i="9"/>
  <c r="P596" i="9"/>
  <c r="P597" i="9"/>
  <c r="P598" i="9"/>
  <c r="P599" i="9"/>
  <c r="P600" i="9"/>
  <c r="P601" i="9"/>
  <c r="P602" i="9"/>
  <c r="P603" i="9"/>
  <c r="P604" i="9"/>
  <c r="P605" i="9"/>
  <c r="P606" i="9"/>
  <c r="P607" i="9"/>
  <c r="P608" i="9"/>
  <c r="P609" i="9"/>
  <c r="P610" i="9"/>
  <c r="P611" i="9"/>
  <c r="P612" i="9"/>
  <c r="P613" i="9"/>
  <c r="P614" i="9"/>
  <c r="P615" i="9"/>
  <c r="P616" i="9"/>
  <c r="P617" i="9"/>
  <c r="P618" i="9"/>
  <c r="P619" i="9"/>
  <c r="P620" i="9"/>
  <c r="P621" i="9"/>
  <c r="P622" i="9"/>
  <c r="P623" i="9"/>
  <c r="P624" i="9"/>
  <c r="P625" i="9"/>
  <c r="P626" i="9"/>
  <c r="P627" i="9"/>
  <c r="P628" i="9"/>
  <c r="P629" i="9"/>
  <c r="P630" i="9"/>
  <c r="P631" i="9"/>
  <c r="P632" i="9"/>
  <c r="P633" i="9"/>
  <c r="P634" i="9"/>
  <c r="P635" i="9"/>
  <c r="P636" i="9"/>
  <c r="P637" i="9"/>
  <c r="P638" i="9"/>
  <c r="P639" i="9"/>
  <c r="P640" i="9"/>
  <c r="P641" i="9"/>
  <c r="P642" i="9"/>
  <c r="P643" i="9"/>
  <c r="P644" i="9"/>
  <c r="P645" i="9"/>
  <c r="P646" i="9"/>
  <c r="P647" i="9"/>
  <c r="P648" i="9"/>
  <c r="P649" i="9"/>
  <c r="P650" i="9"/>
  <c r="P651" i="9"/>
  <c r="P652" i="9"/>
  <c r="P653" i="9"/>
  <c r="P654" i="9"/>
  <c r="P655" i="9"/>
  <c r="P656" i="9"/>
  <c r="P657" i="9"/>
  <c r="P658" i="9"/>
  <c r="P659" i="9"/>
  <c r="P660" i="9"/>
  <c r="P661" i="9"/>
  <c r="P662" i="9"/>
  <c r="P663" i="9"/>
  <c r="P664" i="9"/>
  <c r="P665" i="9"/>
  <c r="P666" i="9"/>
  <c r="P667" i="9"/>
  <c r="P668" i="9"/>
  <c r="P669" i="9"/>
  <c r="P670" i="9"/>
  <c r="P671" i="9"/>
  <c r="P672" i="9"/>
  <c r="P673" i="9"/>
  <c r="P674" i="9"/>
  <c r="P675" i="9"/>
  <c r="P676" i="9"/>
  <c r="P677" i="9"/>
  <c r="P678" i="9"/>
  <c r="P679" i="9"/>
  <c r="P680" i="9"/>
  <c r="P681" i="9"/>
  <c r="P682" i="9"/>
  <c r="P683" i="9"/>
  <c r="P684" i="9"/>
  <c r="P685" i="9"/>
  <c r="P686" i="9"/>
  <c r="P687" i="9"/>
  <c r="P688" i="9"/>
  <c r="P689" i="9"/>
  <c r="P690" i="9"/>
  <c r="P691" i="9"/>
  <c r="P692" i="9"/>
  <c r="P693" i="9"/>
  <c r="P694" i="9"/>
  <c r="P695" i="9"/>
  <c r="P696" i="9"/>
  <c r="P697" i="9"/>
  <c r="P698" i="9"/>
  <c r="P699" i="9"/>
  <c r="P700" i="9"/>
  <c r="P701" i="9"/>
  <c r="P702" i="9"/>
  <c r="P703" i="9"/>
  <c r="P704" i="9"/>
  <c r="P705" i="9"/>
  <c r="P706" i="9"/>
  <c r="P707" i="9"/>
  <c r="P708" i="9"/>
  <c r="P709" i="9"/>
  <c r="P710" i="9"/>
  <c r="P711" i="9"/>
  <c r="P712" i="9"/>
  <c r="P713" i="9"/>
  <c r="P714" i="9"/>
  <c r="P715" i="9"/>
  <c r="P716" i="9"/>
  <c r="P717" i="9"/>
  <c r="P718" i="9"/>
  <c r="P719" i="9"/>
  <c r="P720" i="9"/>
  <c r="P721" i="9"/>
  <c r="P722" i="9"/>
  <c r="P723" i="9"/>
  <c r="P724" i="9"/>
  <c r="P725" i="9"/>
  <c r="P726" i="9"/>
  <c r="P727" i="9"/>
  <c r="P728" i="9"/>
  <c r="P729" i="9"/>
  <c r="P730" i="9"/>
  <c r="P731" i="9"/>
  <c r="P732" i="9"/>
  <c r="P733" i="9"/>
  <c r="P734" i="9"/>
  <c r="P735" i="9"/>
  <c r="P736" i="9"/>
  <c r="P737" i="9"/>
  <c r="P738" i="9"/>
  <c r="P739" i="9"/>
  <c r="P740" i="9"/>
  <c r="P741" i="9"/>
  <c r="P742" i="9"/>
  <c r="P743" i="9"/>
  <c r="P744" i="9"/>
  <c r="P745" i="9"/>
  <c r="P746" i="9"/>
  <c r="P747" i="9"/>
  <c r="P748" i="9"/>
  <c r="P749" i="9"/>
  <c r="P750" i="9"/>
  <c r="P751" i="9"/>
  <c r="P752" i="9"/>
  <c r="P753" i="9"/>
  <c r="P754" i="9"/>
  <c r="P755" i="9"/>
  <c r="P756" i="9"/>
  <c r="P757" i="9"/>
  <c r="P758" i="9"/>
  <c r="P759" i="9"/>
  <c r="P760" i="9"/>
  <c r="P761" i="9"/>
  <c r="P762" i="9"/>
  <c r="P763" i="9"/>
  <c r="P764" i="9"/>
  <c r="P765" i="9"/>
  <c r="P766" i="9"/>
  <c r="P767" i="9"/>
  <c r="P768" i="9"/>
  <c r="P769" i="9"/>
  <c r="P770" i="9"/>
  <c r="P771" i="9"/>
  <c r="P772" i="9"/>
  <c r="P773" i="9"/>
  <c r="P774" i="9"/>
  <c r="P775" i="9"/>
  <c r="P776" i="9"/>
  <c r="P777" i="9"/>
  <c r="P778" i="9"/>
  <c r="P779" i="9"/>
  <c r="P780" i="9"/>
  <c r="P781" i="9"/>
  <c r="P782" i="9"/>
  <c r="P783" i="9"/>
  <c r="P784" i="9"/>
  <c r="P785" i="9"/>
  <c r="P786" i="9"/>
  <c r="P787" i="9"/>
  <c r="P788" i="9"/>
  <c r="P789" i="9"/>
  <c r="P790" i="9"/>
  <c r="P791" i="9"/>
  <c r="P792" i="9"/>
  <c r="P793" i="9"/>
  <c r="P794" i="9"/>
  <c r="P795" i="9"/>
  <c r="P796" i="9"/>
  <c r="P797" i="9"/>
  <c r="P798" i="9"/>
  <c r="P799" i="9"/>
  <c r="P800" i="9"/>
  <c r="P801" i="9"/>
  <c r="P802" i="9"/>
  <c r="P803" i="9"/>
  <c r="P804" i="9"/>
  <c r="P805" i="9"/>
  <c r="P806" i="9"/>
  <c r="P807" i="9"/>
  <c r="P808" i="9"/>
  <c r="P809" i="9"/>
  <c r="P810" i="9"/>
  <c r="P811" i="9"/>
  <c r="P812" i="9"/>
  <c r="P813" i="9"/>
  <c r="P814" i="9"/>
  <c r="P815" i="9"/>
  <c r="P816" i="9"/>
  <c r="P817" i="9"/>
  <c r="P818" i="9"/>
  <c r="P819" i="9"/>
  <c r="P820" i="9"/>
  <c r="P821" i="9"/>
  <c r="P822" i="9"/>
  <c r="P823" i="9"/>
  <c r="P824" i="9"/>
  <c r="P825" i="9"/>
  <c r="P826" i="9"/>
  <c r="P827" i="9"/>
  <c r="P828" i="9"/>
  <c r="P829" i="9"/>
  <c r="P830" i="9"/>
  <c r="P831" i="9"/>
  <c r="P832" i="9"/>
  <c r="P833" i="9"/>
  <c r="P834" i="9"/>
  <c r="P835" i="9"/>
  <c r="P836" i="9"/>
  <c r="P837" i="9"/>
  <c r="P838" i="9"/>
  <c r="P839" i="9"/>
  <c r="P840" i="9"/>
  <c r="P841" i="9"/>
  <c r="P842" i="9"/>
  <c r="P843" i="9"/>
  <c r="P844" i="9"/>
  <c r="P845" i="9"/>
  <c r="P846" i="9"/>
  <c r="P847" i="9"/>
  <c r="P848" i="9"/>
  <c r="P849" i="9"/>
  <c r="P850" i="9"/>
  <c r="P851" i="9"/>
  <c r="P852" i="9"/>
  <c r="P853" i="9"/>
  <c r="P854" i="9"/>
  <c r="P855" i="9"/>
  <c r="P856" i="9"/>
  <c r="P857" i="9"/>
  <c r="P858" i="9"/>
  <c r="P859" i="9"/>
  <c r="P860" i="9"/>
  <c r="P861" i="9"/>
  <c r="P862" i="9"/>
  <c r="P863" i="9"/>
  <c r="P864" i="9"/>
  <c r="P865" i="9"/>
  <c r="P866" i="9"/>
  <c r="P867" i="9"/>
  <c r="P868" i="9"/>
  <c r="P869" i="9"/>
  <c r="P870" i="9"/>
  <c r="P871" i="9"/>
  <c r="P872" i="9"/>
  <c r="P873" i="9"/>
  <c r="P874" i="9"/>
  <c r="P875" i="9"/>
  <c r="P876" i="9"/>
  <c r="P877" i="9"/>
  <c r="P878" i="9"/>
  <c r="P879" i="9"/>
  <c r="P880" i="9"/>
  <c r="P881" i="9"/>
  <c r="P882" i="9"/>
  <c r="P883" i="9"/>
  <c r="P884" i="9"/>
  <c r="P885" i="9"/>
  <c r="P886" i="9"/>
  <c r="P887" i="9"/>
  <c r="P888" i="9"/>
  <c r="P889" i="9"/>
  <c r="P890" i="9"/>
  <c r="P891" i="9"/>
  <c r="P892" i="9"/>
  <c r="P893" i="9"/>
  <c r="P894" i="9"/>
  <c r="P895" i="9"/>
  <c r="P896" i="9"/>
  <c r="P897" i="9"/>
  <c r="P898" i="9"/>
  <c r="P899" i="9"/>
  <c r="P900" i="9"/>
  <c r="P901" i="9"/>
  <c r="P902" i="9"/>
  <c r="P903" i="9"/>
  <c r="P904" i="9"/>
  <c r="P905" i="9"/>
  <c r="P906" i="9"/>
  <c r="P907" i="9"/>
  <c r="P908" i="9"/>
  <c r="P909" i="9"/>
  <c r="P910" i="9"/>
  <c r="P911" i="9"/>
  <c r="P912" i="9"/>
  <c r="P913" i="9"/>
  <c r="P914" i="9"/>
  <c r="P915" i="9"/>
  <c r="P916" i="9"/>
  <c r="P917" i="9"/>
  <c r="P918" i="9"/>
  <c r="P919" i="9"/>
  <c r="P920" i="9"/>
  <c r="P921" i="9"/>
  <c r="P922" i="9"/>
  <c r="P923" i="9"/>
  <c r="P924" i="9"/>
  <c r="P925" i="9"/>
  <c r="P926" i="9"/>
  <c r="P927" i="9"/>
  <c r="P928" i="9"/>
  <c r="P929" i="9"/>
  <c r="P930" i="9"/>
  <c r="P931" i="9"/>
  <c r="P932" i="9"/>
  <c r="P933" i="9"/>
  <c r="P934" i="9"/>
  <c r="P935" i="9"/>
  <c r="P936" i="9"/>
  <c r="P937" i="9"/>
  <c r="P938" i="9"/>
  <c r="P939" i="9"/>
  <c r="P940" i="9"/>
  <c r="P941" i="9"/>
  <c r="P942" i="9"/>
  <c r="P943" i="9"/>
  <c r="P944" i="9"/>
  <c r="P945" i="9"/>
  <c r="P946" i="9"/>
  <c r="P947" i="9"/>
  <c r="P948" i="9"/>
  <c r="P949" i="9"/>
  <c r="P950" i="9"/>
  <c r="P951" i="9"/>
  <c r="P952" i="9"/>
  <c r="P953" i="9"/>
  <c r="P954" i="9"/>
  <c r="P955" i="9"/>
  <c r="P956" i="9"/>
  <c r="P957" i="9"/>
  <c r="P958" i="9"/>
  <c r="P959" i="9"/>
  <c r="P960" i="9"/>
  <c r="P961" i="9"/>
  <c r="P962" i="9"/>
  <c r="P963" i="9"/>
  <c r="P964" i="9"/>
  <c r="P965" i="9"/>
  <c r="P966" i="9"/>
  <c r="P967" i="9"/>
  <c r="P968" i="9"/>
  <c r="P969" i="9"/>
  <c r="P970" i="9"/>
  <c r="P971" i="9"/>
  <c r="P972" i="9"/>
  <c r="P973" i="9"/>
  <c r="P974" i="9"/>
  <c r="P975" i="9"/>
  <c r="P976" i="9"/>
  <c r="P977" i="9"/>
  <c r="P978" i="9"/>
  <c r="P979" i="9"/>
  <c r="P980" i="9"/>
  <c r="P981" i="9"/>
  <c r="P982" i="9"/>
  <c r="P983" i="9"/>
  <c r="P984" i="9"/>
  <c r="P985" i="9"/>
  <c r="P986" i="9"/>
  <c r="P987" i="9"/>
  <c r="P988" i="9"/>
  <c r="P989" i="9"/>
  <c r="P990" i="9"/>
  <c r="P991" i="9"/>
  <c r="P992" i="9"/>
  <c r="P993" i="9"/>
  <c r="P994" i="9"/>
  <c r="P995" i="9"/>
  <c r="P996" i="9"/>
  <c r="P997" i="9"/>
  <c r="P998" i="9"/>
  <c r="P999" i="9"/>
  <c r="P1000" i="9"/>
  <c r="P1001" i="9"/>
  <c r="P1002" i="9"/>
  <c r="P1003" i="9"/>
  <c r="P1004" i="9"/>
  <c r="P1005" i="9"/>
  <c r="P1006" i="9"/>
  <c r="P1007" i="9"/>
  <c r="P1008" i="9"/>
  <c r="P1009" i="9"/>
  <c r="P1010" i="9"/>
  <c r="P1011" i="9"/>
  <c r="P1012" i="9"/>
  <c r="P1013" i="9"/>
  <c r="P1014" i="9"/>
  <c r="P1015" i="9"/>
  <c r="P1016" i="9"/>
  <c r="P1017" i="9"/>
  <c r="P1018" i="9"/>
  <c r="P1019" i="9"/>
  <c r="P1020" i="9"/>
  <c r="P1021" i="9"/>
  <c r="P1022" i="9"/>
  <c r="P1023" i="9"/>
  <c r="P1024" i="9"/>
  <c r="P1025" i="9"/>
  <c r="P1026" i="9"/>
  <c r="P1027" i="9"/>
  <c r="P1028" i="9"/>
  <c r="P1029" i="9"/>
  <c r="P1030" i="9"/>
  <c r="P1031" i="9"/>
  <c r="P1032" i="9"/>
  <c r="P1033" i="9"/>
  <c r="P1034" i="9"/>
  <c r="P1035" i="9"/>
  <c r="P1036" i="9"/>
  <c r="P1037" i="9"/>
  <c r="P1038" i="9"/>
  <c r="P1039" i="9"/>
  <c r="P1040" i="9"/>
  <c r="P1041" i="9"/>
  <c r="P1042" i="9"/>
  <c r="P1043" i="9"/>
  <c r="P1044" i="9"/>
  <c r="P1045" i="9"/>
  <c r="P1046" i="9"/>
  <c r="P1047" i="9"/>
  <c r="P1048" i="9"/>
  <c r="P1049" i="9"/>
  <c r="P1050" i="9"/>
  <c r="P1051" i="9"/>
  <c r="P1052" i="9"/>
  <c r="P1053" i="9"/>
  <c r="P1054" i="9"/>
  <c r="P1055" i="9"/>
  <c r="P1056" i="9"/>
  <c r="P1057" i="9"/>
  <c r="P1058" i="9"/>
  <c r="P1059" i="9"/>
  <c r="P1060" i="9"/>
  <c r="P1061" i="9"/>
  <c r="P1062" i="9"/>
  <c r="P1063" i="9"/>
  <c r="P1064" i="9"/>
  <c r="P1065" i="9"/>
  <c r="P1066" i="9"/>
  <c r="P1067" i="9"/>
  <c r="P1068" i="9"/>
  <c r="P1069" i="9"/>
  <c r="P1070" i="9"/>
  <c r="P1071" i="9"/>
  <c r="P1072" i="9"/>
  <c r="P1073" i="9"/>
  <c r="P1074" i="9"/>
  <c r="P1075" i="9"/>
  <c r="P1076" i="9"/>
  <c r="P1077" i="9"/>
  <c r="P1078" i="9"/>
  <c r="P1079" i="9"/>
  <c r="P1080" i="9"/>
  <c r="P1081" i="9"/>
  <c r="P1082" i="9"/>
  <c r="P1083" i="9"/>
  <c r="P1084" i="9"/>
  <c r="P1085" i="9"/>
  <c r="P1086" i="9"/>
  <c r="P1087" i="9"/>
  <c r="P1088" i="9"/>
  <c r="P1089" i="9"/>
  <c r="P1090" i="9"/>
  <c r="P1091" i="9"/>
  <c r="P1092" i="9"/>
  <c r="P1093" i="9"/>
  <c r="P1094" i="9"/>
  <c r="P1095" i="9"/>
  <c r="P1096" i="9"/>
  <c r="P1097" i="9"/>
  <c r="P1098" i="9"/>
  <c r="P1099" i="9"/>
  <c r="P1100" i="9"/>
  <c r="P1101" i="9"/>
  <c r="P1102" i="9"/>
  <c r="P1103" i="9"/>
  <c r="P1104" i="9"/>
  <c r="P1105" i="9"/>
  <c r="P1106" i="9"/>
  <c r="P1107" i="9"/>
  <c r="P1108" i="9"/>
  <c r="P1109" i="9"/>
  <c r="P1110" i="9"/>
  <c r="P1111" i="9"/>
  <c r="P1112" i="9"/>
  <c r="P1113" i="9"/>
  <c r="P1114" i="9"/>
  <c r="P1115" i="9"/>
  <c r="P1116" i="9"/>
  <c r="P1117" i="9"/>
  <c r="P1118" i="9"/>
  <c r="P1119" i="9"/>
  <c r="P1120" i="9"/>
  <c r="P1121" i="9"/>
  <c r="P1122" i="9"/>
  <c r="P1123" i="9"/>
  <c r="P1124" i="9"/>
  <c r="P1125" i="9"/>
  <c r="P1126" i="9"/>
  <c r="P1127" i="9"/>
  <c r="P1128" i="9"/>
  <c r="P1129" i="9"/>
  <c r="P1130" i="9"/>
  <c r="P1131" i="9"/>
  <c r="P1132" i="9"/>
  <c r="P1133" i="9"/>
  <c r="P1134" i="9"/>
  <c r="P1135" i="9"/>
  <c r="P1136" i="9"/>
  <c r="P1137" i="9"/>
  <c r="P1138" i="9"/>
  <c r="P1139" i="9"/>
  <c r="P1140" i="9"/>
  <c r="P1141" i="9"/>
  <c r="P1142" i="9"/>
  <c r="P1143" i="9"/>
  <c r="P1144" i="9"/>
  <c r="P1145" i="9"/>
  <c r="P1146" i="9"/>
  <c r="P1147" i="9"/>
  <c r="P1148" i="9"/>
  <c r="P1149" i="9"/>
  <c r="P1150" i="9"/>
  <c r="P1151" i="9"/>
  <c r="P1152" i="9"/>
  <c r="P1153" i="9"/>
  <c r="P1154" i="9"/>
  <c r="P1155" i="9"/>
  <c r="P1156" i="9"/>
  <c r="P1157" i="9"/>
  <c r="P1158" i="9"/>
  <c r="P1159" i="9"/>
  <c r="P1160" i="9"/>
  <c r="P1161" i="9"/>
  <c r="P1162" i="9"/>
  <c r="P1163" i="9"/>
  <c r="P1164" i="9"/>
  <c r="P1165" i="9"/>
  <c r="P1166" i="9"/>
  <c r="P1167" i="9"/>
  <c r="P1168" i="9"/>
  <c r="P1169" i="9"/>
  <c r="P1170" i="9"/>
  <c r="P1171" i="9"/>
  <c r="P1172" i="9"/>
  <c r="P1173" i="9"/>
  <c r="P1174" i="9"/>
  <c r="P1175" i="9"/>
  <c r="P1176" i="9"/>
  <c r="P1177" i="9"/>
  <c r="P1178" i="9"/>
  <c r="P1179" i="9"/>
  <c r="P1180" i="9"/>
  <c r="P1181" i="9"/>
  <c r="P1182" i="9"/>
  <c r="P1183" i="9"/>
  <c r="P1184" i="9"/>
  <c r="P1185" i="9"/>
  <c r="P1186" i="9"/>
  <c r="P1187" i="9"/>
  <c r="P1188" i="9"/>
  <c r="P1189" i="9"/>
  <c r="P1190" i="9"/>
  <c r="P1191" i="9"/>
  <c r="P1192" i="9"/>
  <c r="P1193" i="9"/>
  <c r="P1194" i="9"/>
  <c r="P1195" i="9"/>
  <c r="P1196" i="9"/>
  <c r="P1197" i="9"/>
  <c r="P1198" i="9"/>
  <c r="P1199" i="9"/>
  <c r="P1200" i="9"/>
  <c r="P1201" i="9"/>
  <c r="P1202" i="9"/>
  <c r="P1203" i="9"/>
  <c r="P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B1015" i="9"/>
  <c r="B1016"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B1117" i="9"/>
  <c r="B1118" i="9"/>
  <c r="B1119" i="9"/>
  <c r="B1120" i="9"/>
  <c r="B1121" i="9"/>
  <c r="B1122" i="9"/>
  <c r="B1123" i="9"/>
  <c r="B1124" i="9"/>
  <c r="B1125" i="9"/>
  <c r="B1126" i="9"/>
  <c r="B1127" i="9"/>
  <c r="B1128" i="9"/>
  <c r="B1129" i="9"/>
  <c r="B1130" i="9"/>
  <c r="B1131" i="9"/>
  <c r="B1132" i="9"/>
  <c r="B1133" i="9"/>
  <c r="B1134" i="9"/>
  <c r="B1135" i="9"/>
  <c r="B1136" i="9"/>
  <c r="B1137" i="9"/>
  <c r="B1138" i="9"/>
  <c r="B1139" i="9"/>
  <c r="B1140" i="9"/>
  <c r="B1141" i="9"/>
  <c r="B1142" i="9"/>
  <c r="B1143" i="9"/>
  <c r="B1144" i="9"/>
  <c r="B1145" i="9"/>
  <c r="B1146" i="9"/>
  <c r="B1147" i="9"/>
  <c r="B1148" i="9"/>
  <c r="B1149" i="9"/>
  <c r="B1150" i="9"/>
  <c r="B1151" i="9"/>
  <c r="B1152" i="9"/>
  <c r="B1153" i="9"/>
  <c r="B1154" i="9"/>
  <c r="B1155" i="9"/>
  <c r="B1156" i="9"/>
  <c r="B1157" i="9"/>
  <c r="B1158" i="9"/>
  <c r="B1159" i="9"/>
  <c r="B1160" i="9"/>
  <c r="B1161" i="9"/>
  <c r="B1162" i="9"/>
  <c r="B1163" i="9"/>
  <c r="B1164" i="9"/>
  <c r="B1165" i="9"/>
  <c r="B1166" i="9"/>
  <c r="B1167" i="9"/>
  <c r="B1168" i="9"/>
  <c r="B1169" i="9"/>
  <c r="B1170" i="9"/>
  <c r="B1171" i="9"/>
  <c r="B1172" i="9"/>
  <c r="B1173" i="9"/>
  <c r="B1174" i="9"/>
  <c r="B1175" i="9"/>
  <c r="B1176" i="9"/>
  <c r="B1177" i="9"/>
  <c r="B1178" i="9"/>
  <c r="B1179" i="9"/>
  <c r="B1180" i="9"/>
  <c r="B1181" i="9"/>
  <c r="B1182" i="9"/>
  <c r="B1183" i="9"/>
  <c r="B1184" i="9"/>
  <c r="B1185" i="9"/>
  <c r="B1186" i="9"/>
  <c r="B1187" i="9"/>
  <c r="B1188" i="9"/>
  <c r="B1189" i="9"/>
  <c r="B1190" i="9"/>
  <c r="B1191" i="9"/>
  <c r="B1192" i="9"/>
  <c r="B1193" i="9"/>
  <c r="B1194" i="9"/>
  <c r="B1195" i="9"/>
  <c r="B1196" i="9"/>
  <c r="B1197" i="9"/>
  <c r="B1198" i="9"/>
  <c r="B1199" i="9"/>
  <c r="B1200" i="9"/>
  <c r="B1201" i="9"/>
  <c r="B1202" i="9"/>
  <c r="B1203" i="9"/>
  <c r="B2" i="9"/>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B1201" i="1"/>
  <c r="AB1179" i="1"/>
  <c r="AB1153" i="1"/>
  <c r="AB1150" i="1"/>
  <c r="AB1148" i="1"/>
  <c r="AB1093" i="1"/>
  <c r="AB1084" i="1"/>
  <c r="AB1083" i="1"/>
  <c r="AB1055" i="1"/>
  <c r="AB879" i="1"/>
  <c r="AB873" i="1"/>
  <c r="AB862" i="1"/>
  <c r="AB803" i="1"/>
  <c r="AB677" i="1"/>
  <c r="AB620" i="1"/>
  <c r="AB577" i="1"/>
  <c r="AB575" i="1"/>
  <c r="AB471" i="1"/>
  <c r="AB451" i="1"/>
  <c r="AB449" i="1"/>
  <c r="AB399" i="1"/>
  <c r="AB341" i="1"/>
  <c r="AB340" i="1"/>
  <c r="AB318" i="1"/>
  <c r="AB281" i="1"/>
  <c r="AB223" i="1"/>
  <c r="AB164" i="1"/>
  <c r="AB113" i="1"/>
  <c r="AB112" i="1"/>
  <c r="AB29" i="1"/>
  <c r="C1201" i="8"/>
  <c r="C1179" i="8"/>
  <c r="C1153" i="8"/>
  <c r="C1150" i="8"/>
  <c r="C1148" i="8"/>
  <c r="C1093" i="8"/>
  <c r="C1084" i="8"/>
  <c r="C1083" i="8"/>
  <c r="C1055" i="8"/>
  <c r="C879" i="8"/>
  <c r="C873" i="8"/>
  <c r="C862" i="8"/>
  <c r="C803" i="8"/>
  <c r="C677" i="8"/>
  <c r="C620" i="8"/>
  <c r="C577" i="8"/>
  <c r="C575" i="8"/>
  <c r="C471" i="8"/>
  <c r="C451" i="8"/>
  <c r="C449" i="8"/>
  <c r="C399" i="8"/>
  <c r="C341" i="8"/>
  <c r="C340" i="8"/>
  <c r="C318" i="8"/>
  <c r="C281" i="8"/>
  <c r="C223" i="8"/>
  <c r="C164" i="8"/>
  <c r="C113" i="8"/>
  <c r="C112" i="8"/>
  <c r="C29" i="8"/>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D1050" i="6"/>
  <c r="D1051" i="6"/>
  <c r="D1052" i="6"/>
  <c r="D1053" i="6"/>
  <c r="D1054" i="6"/>
  <c r="D1055" i="6"/>
  <c r="D1056" i="6"/>
  <c r="D1057" i="6"/>
  <c r="D1058" i="6"/>
  <c r="D1059" i="6"/>
  <c r="D1060" i="6"/>
  <c r="D1061" i="6"/>
  <c r="D1062" i="6"/>
  <c r="D1063" i="6"/>
  <c r="D1064" i="6"/>
  <c r="D1065" i="6"/>
  <c r="D1066" i="6"/>
  <c r="D1067" i="6"/>
  <c r="D1068" i="6"/>
  <c r="D1069" i="6"/>
  <c r="D1070" i="6"/>
  <c r="D1071" i="6"/>
  <c r="D1072" i="6"/>
  <c r="D1073" i="6"/>
  <c r="D1074" i="6"/>
  <c r="D1075" i="6"/>
  <c r="D1076" i="6"/>
  <c r="D1077" i="6"/>
  <c r="D1078" i="6"/>
  <c r="D1079" i="6"/>
  <c r="D1080" i="6"/>
  <c r="D1081" i="6"/>
  <c r="D1082" i="6"/>
  <c r="D1083" i="6"/>
  <c r="D1084" i="6"/>
  <c r="D1085" i="6"/>
  <c r="D1086" i="6"/>
  <c r="D1087" i="6"/>
  <c r="D1088" i="6"/>
  <c r="D1089" i="6"/>
  <c r="D1090" i="6"/>
  <c r="D1091" i="6"/>
  <c r="D1092" i="6"/>
  <c r="D1093" i="6"/>
  <c r="D1094" i="6"/>
  <c r="D1095" i="6"/>
  <c r="D1096" i="6"/>
  <c r="D1097" i="6"/>
  <c r="D1098" i="6"/>
  <c r="D1099" i="6"/>
  <c r="D1100" i="6"/>
  <c r="D1101" i="6"/>
  <c r="D1102" i="6"/>
  <c r="D1103" i="6"/>
  <c r="D1104" i="6"/>
  <c r="D1105" i="6"/>
  <c r="D1106" i="6"/>
  <c r="D1107" i="6"/>
  <c r="D1108" i="6"/>
  <c r="D1109" i="6"/>
  <c r="D1110" i="6"/>
  <c r="D1111" i="6"/>
  <c r="D1112" i="6"/>
  <c r="D1113" i="6"/>
  <c r="D1114" i="6"/>
  <c r="D1115" i="6"/>
  <c r="D1116" i="6"/>
  <c r="D1117" i="6"/>
  <c r="D1118" i="6"/>
  <c r="D1119" i="6"/>
  <c r="D1120" i="6"/>
  <c r="D1121" i="6"/>
  <c r="D1122" i="6"/>
  <c r="D1123" i="6"/>
  <c r="D1124" i="6"/>
  <c r="D1125" i="6"/>
  <c r="D1126" i="6"/>
  <c r="D1127" i="6"/>
  <c r="D1128" i="6"/>
  <c r="D1129" i="6"/>
  <c r="D1130" i="6"/>
  <c r="D1131" i="6"/>
  <c r="D1132" i="6"/>
  <c r="D1133" i="6"/>
  <c r="D1134" i="6"/>
  <c r="D1135" i="6"/>
  <c r="D1136" i="6"/>
  <c r="D1137" i="6"/>
  <c r="D1138" i="6"/>
  <c r="D1139" i="6"/>
  <c r="D1140" i="6"/>
  <c r="D1141" i="6"/>
  <c r="D1142" i="6"/>
  <c r="D1143" i="6"/>
  <c r="D1144" i="6"/>
  <c r="D1145" i="6"/>
  <c r="D1146" i="6"/>
  <c r="D1147" i="6"/>
  <c r="D1148" i="6"/>
  <c r="D1149" i="6"/>
  <c r="D1150" i="6"/>
  <c r="D1151" i="6"/>
  <c r="D1152" i="6"/>
  <c r="D1153" i="6"/>
  <c r="D1154" i="6"/>
  <c r="D1155" i="6"/>
  <c r="D1156" i="6"/>
  <c r="D1157" i="6"/>
  <c r="D1158" i="6"/>
  <c r="D1159" i="6"/>
  <c r="D1160" i="6"/>
  <c r="D1161" i="6"/>
  <c r="D1162" i="6"/>
  <c r="D1163" i="6"/>
  <c r="D1164" i="6"/>
  <c r="D1165" i="6"/>
  <c r="D1166" i="6"/>
  <c r="D1167" i="6"/>
  <c r="D1168" i="6"/>
  <c r="D1169" i="6"/>
  <c r="D1170" i="6"/>
  <c r="D1171" i="6"/>
  <c r="D1172" i="6"/>
  <c r="D1173" i="6"/>
  <c r="D1174" i="6"/>
  <c r="D1175" i="6"/>
  <c r="D1176" i="6"/>
  <c r="D1177" i="6"/>
  <c r="D1178" i="6"/>
  <c r="D1179" i="6"/>
  <c r="D1180" i="6"/>
  <c r="D1181" i="6"/>
  <c r="D1182" i="6"/>
  <c r="D1183" i="6"/>
  <c r="D1184" i="6"/>
  <c r="D1185" i="6"/>
  <c r="D1186" i="6"/>
  <c r="D1187" i="6"/>
  <c r="D1188" i="6"/>
  <c r="D1189" i="6"/>
  <c r="D1190" i="6"/>
  <c r="D1191" i="6"/>
  <c r="D1192" i="6"/>
  <c r="D1193" i="6"/>
  <c r="D1194" i="6"/>
  <c r="D1195" i="6"/>
  <c r="D1196" i="6"/>
  <c r="D1197" i="6"/>
  <c r="D1198" i="6"/>
  <c r="D1199" i="6"/>
  <c r="D1200" i="6"/>
  <c r="D1201" i="6"/>
  <c r="D1202" i="6"/>
  <c r="D1203" i="6"/>
  <c r="D1204" i="6"/>
  <c r="D1205" i="6"/>
  <c r="D1206" i="6"/>
  <c r="D1207" i="6"/>
  <c r="D1208" i="6"/>
  <c r="D1209" i="6"/>
  <c r="D1210" i="6"/>
  <c r="D1211" i="6"/>
  <c r="D1212" i="6"/>
  <c r="D1213" i="6"/>
  <c r="D1214" i="6"/>
  <c r="D1215" i="6"/>
  <c r="D1216" i="6"/>
  <c r="D1217" i="6"/>
  <c r="D1218" i="6"/>
  <c r="D1219" i="6"/>
  <c r="D1220" i="6"/>
  <c r="D1221" i="6"/>
  <c r="D1222" i="6"/>
  <c r="D1223" i="6"/>
  <c r="D1224" i="6"/>
  <c r="D1225" i="6"/>
  <c r="D1226" i="6"/>
  <c r="D1227" i="6"/>
  <c r="D1228" i="6"/>
  <c r="D1229" i="6"/>
  <c r="D1230" i="6"/>
  <c r="D1231" i="6"/>
  <c r="D1232" i="6"/>
  <c r="D1233" i="6"/>
  <c r="D1234" i="6"/>
  <c r="D1235" i="6"/>
  <c r="D1236" i="6"/>
  <c r="D1237" i="6"/>
  <c r="D1238" i="6"/>
  <c r="D1239" i="6"/>
  <c r="D1240" i="6"/>
  <c r="D1241" i="6"/>
  <c r="D1242" i="6"/>
  <c r="D1243" i="6"/>
  <c r="D1244" i="6"/>
  <c r="D1245" i="6"/>
  <c r="D1246" i="6"/>
  <c r="D1247" i="6"/>
  <c r="D1248" i="6"/>
  <c r="D1249" i="6"/>
  <c r="D1250" i="6"/>
  <c r="D1251" i="6"/>
  <c r="D1252" i="6"/>
  <c r="D1253" i="6"/>
  <c r="D1254" i="6"/>
  <c r="D1255" i="6"/>
  <c r="D1256" i="6"/>
  <c r="D1257" i="6"/>
  <c r="D1258" i="6"/>
  <c r="D2" i="6"/>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2" i="3"/>
  <c r="F3" i="4" l="1"/>
  <c r="F4" i="4"/>
  <c r="F5" i="4"/>
  <c r="F6" i="4"/>
  <c r="F7" i="4"/>
  <c r="F8" i="4"/>
  <c r="F9" i="4"/>
  <c r="F10" i="4"/>
  <c r="F11" i="4"/>
  <c r="F12" i="4"/>
  <c r="F13" i="4"/>
  <c r="F14" i="4"/>
  <c r="F15" i="4"/>
  <c r="F16" i="4"/>
  <c r="F17" i="4"/>
  <c r="F18" i="4"/>
  <c r="F19" i="4"/>
  <c r="F20" i="4"/>
  <c r="F21" i="4"/>
  <c r="F22" i="4"/>
  <c r="F2" i="4"/>
  <c r="F1233" i="2"/>
  <c r="F1234" i="2"/>
  <c r="F1235" i="2"/>
  <c r="F1236" i="2"/>
  <c r="AD1233" i="1"/>
  <c r="AD1234" i="1"/>
  <c r="AD1235" i="1"/>
  <c r="AD1236" i="1"/>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2" i="2"/>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2" i="5"/>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2" i="1"/>
</calcChain>
</file>

<file path=xl/sharedStrings.xml><?xml version="1.0" encoding="utf-8"?>
<sst xmlns="http://schemas.openxmlformats.org/spreadsheetml/2006/main" count="52357" uniqueCount="6693">
  <si>
    <t>SET @cliente = (SELECT id_cliente FROM cliente WHERE cod_cliente LIKE '</t>
  </si>
  <si>
    <t>CLIENTE</t>
  </si>
  <si>
    <t>C0063</t>
  </si>
  <si>
    <t>C1172</t>
  </si>
  <si>
    <t>C0195</t>
  </si>
  <si>
    <t>C0054</t>
  </si>
  <si>
    <t>C0146</t>
  </si>
  <si>
    <t>C0123</t>
  </si>
  <si>
    <t>C1221</t>
  </si>
  <si>
    <t>C1266</t>
  </si>
  <si>
    <t>C1227</t>
  </si>
  <si>
    <t>C0074</t>
  </si>
  <si>
    <t>C0326</t>
  </si>
  <si>
    <t>C0316</t>
  </si>
  <si>
    <t>C1244</t>
  </si>
  <si>
    <t>C0125</t>
  </si>
  <si>
    <t>C0048</t>
  </si>
  <si>
    <t>C1216</t>
  </si>
  <si>
    <t>C0057</t>
  </si>
  <si>
    <t>C1231</t>
  </si>
  <si>
    <t>C1219</t>
  </si>
  <si>
    <t>C0006</t>
  </si>
  <si>
    <t>C0187</t>
  </si>
  <si>
    <t>C0058</t>
  </si>
  <si>
    <t>C0337</t>
  </si>
  <si>
    <t>C0320</t>
  </si>
  <si>
    <t>C0117</t>
  </si>
  <si>
    <t>C1200</t>
  </si>
  <si>
    <t>C0259</t>
  </si>
  <si>
    <t>C0175</t>
  </si>
  <si>
    <t>C0161</t>
  </si>
  <si>
    <t>C0060</t>
  </si>
  <si>
    <t>C0147</t>
  </si>
  <si>
    <t>C0177</t>
  </si>
  <si>
    <t>C0022</t>
  </si>
  <si>
    <t>C0019</t>
  </si>
  <si>
    <t>C0099</t>
  </si>
  <si>
    <t>C1190</t>
  </si>
  <si>
    <t>C0104</t>
  </si>
  <si>
    <t>C1245</t>
  </si>
  <si>
    <t>C0142</t>
  </si>
  <si>
    <t>C1279</t>
  </si>
  <si>
    <t>C0092</t>
  </si>
  <si>
    <t>C0200</t>
  </si>
  <si>
    <t>C1167</t>
  </si>
  <si>
    <t>C0062</t>
  </si>
  <si>
    <t>C0270</t>
  </si>
  <si>
    <t>C0286</t>
  </si>
  <si>
    <t>C1174</t>
  </si>
  <si>
    <t>C0026</t>
  </si>
  <si>
    <t>C0124</t>
  </si>
  <si>
    <t>C0325</t>
  </si>
  <si>
    <t>C0095</t>
  </si>
  <si>
    <t>C0155</t>
  </si>
  <si>
    <t>C0189</t>
  </si>
  <si>
    <t>C0141</t>
  </si>
  <si>
    <t>C1285</t>
  </si>
  <si>
    <t>C0225</t>
  </si>
  <si>
    <t>C0349</t>
  </si>
  <si>
    <t>C0214</t>
  </si>
  <si>
    <t>C0366</t>
  </si>
  <si>
    <t>C0306</t>
  </si>
  <si>
    <t>C0192</t>
  </si>
  <si>
    <t>C0186</t>
  </si>
  <si>
    <t>C0273</t>
  </si>
  <si>
    <t>C0246</t>
  </si>
  <si>
    <t>C0064</t>
  </si>
  <si>
    <t>C0042</t>
  </si>
  <si>
    <t>C0285</t>
  </si>
  <si>
    <t>C0025</t>
  </si>
  <si>
    <t>C0335</t>
  </si>
  <si>
    <t>C0176</t>
  </si>
  <si>
    <t>C0067</t>
  </si>
  <si>
    <t>C1288</t>
  </si>
  <si>
    <t>C0035</t>
  </si>
  <si>
    <t>C1235</t>
  </si>
  <si>
    <t>C0108</t>
  </si>
  <si>
    <t>C0066</t>
  </si>
  <si>
    <t>C0090</t>
  </si>
  <si>
    <t>C0013</t>
  </si>
  <si>
    <t>C1230</t>
  </si>
  <si>
    <t>C0348</t>
  </si>
  <si>
    <t>C0295</t>
  </si>
  <si>
    <t>C1229</t>
  </si>
  <si>
    <t>C1199</t>
  </si>
  <si>
    <t>C0216</t>
  </si>
  <si>
    <t>C0171</t>
  </si>
  <si>
    <t>C0069</t>
  </si>
  <si>
    <t>C0213</t>
  </si>
  <si>
    <t>C1249</t>
  </si>
  <si>
    <t>C0073</t>
  </si>
  <si>
    <t>C1182</t>
  </si>
  <si>
    <t>C0398</t>
  </si>
  <si>
    <t>C0902</t>
  </si>
  <si>
    <t>C0321</t>
  </si>
  <si>
    <t>C0071</t>
  </si>
  <si>
    <t>C0072</t>
  </si>
  <si>
    <t>C1189</t>
  </si>
  <si>
    <t>C1177</t>
  </si>
  <si>
    <t>C1295</t>
  </si>
  <si>
    <t>C1237</t>
  </si>
  <si>
    <t>C0354</t>
  </si>
  <si>
    <t>C0190</t>
  </si>
  <si>
    <t>C0191</t>
  </si>
  <si>
    <t>C1197</t>
  </si>
  <si>
    <t>C0053</t>
  </si>
  <si>
    <t>C0218</t>
  </si>
  <si>
    <t>C1168</t>
  </si>
  <si>
    <t>C0112</t>
  </si>
  <si>
    <t>C0269</t>
  </si>
  <si>
    <t>C0131</t>
  </si>
  <si>
    <t>C0116</t>
  </si>
  <si>
    <t>C1181</t>
  </si>
  <si>
    <t>C0076</t>
  </si>
  <si>
    <t>C0075</t>
  </si>
  <si>
    <t>C0280</t>
  </si>
  <si>
    <t>C0078</t>
  </si>
  <si>
    <t>C0100</t>
  </si>
  <si>
    <t>C0445</t>
  </si>
  <si>
    <t>C1240</t>
  </si>
  <si>
    <t>C0220</t>
  </si>
  <si>
    <t>C0304</t>
  </si>
  <si>
    <t>C0299</t>
  </si>
  <si>
    <t>C1224</t>
  </si>
  <si>
    <t>C0276</t>
  </si>
  <si>
    <t>C0079</t>
  </si>
  <si>
    <t>C0009</t>
  </si>
  <si>
    <t>C0081</t>
  </si>
  <si>
    <t>C1184</t>
  </si>
  <si>
    <t>C0318</t>
  </si>
  <si>
    <t>C1173</t>
  </si>
  <si>
    <t>C0050</t>
  </si>
  <si>
    <t>C0250</t>
  </si>
  <si>
    <t>C0826</t>
  </si>
  <si>
    <t>C0473</t>
  </si>
  <si>
    <t>C1291</t>
  </si>
  <si>
    <t>C1176</t>
  </si>
  <si>
    <t>C0098</t>
  </si>
  <si>
    <t>C0143</t>
  </si>
  <si>
    <t>C0087</t>
  </si>
  <si>
    <t>C0202</t>
  </si>
  <si>
    <t>C0089</t>
  </si>
  <si>
    <t>C1256</t>
  </si>
  <si>
    <t>C0030</t>
  </si>
  <si>
    <t>C0312</t>
  </si>
  <si>
    <t>C0199</t>
  </si>
  <si>
    <t>C0127</t>
  </si>
  <si>
    <t>C0150</t>
  </si>
  <si>
    <t>C0139</t>
  </si>
  <si>
    <t>C0228</t>
  </si>
  <si>
    <t>C0118</t>
  </si>
  <si>
    <t>C0224</t>
  </si>
  <si>
    <t>C0219</t>
  </si>
  <si>
    <t>C0197</t>
  </si>
  <si>
    <t>C0163</t>
  </si>
  <si>
    <t>C0491</t>
  </si>
  <si>
    <t>C0023</t>
  </si>
  <si>
    <t>C1213</t>
  </si>
  <si>
    <t>C0500</t>
  </si>
  <si>
    <t>C0160</t>
  </si>
  <si>
    <t>C0305</t>
  </si>
  <si>
    <t>C0153</t>
  </si>
  <si>
    <t>C0183</t>
  </si>
  <si>
    <t>C0184</t>
  </si>
  <si>
    <t>C0293</t>
  </si>
  <si>
    <t>C1287</t>
  </si>
  <si>
    <t>C1202</t>
  </si>
  <si>
    <t>C0055</t>
  </si>
  <si>
    <t>C1290</t>
  </si>
  <si>
    <t>C1292</t>
  </si>
  <si>
    <t>C1246</t>
  </si>
  <si>
    <t>C1268</t>
  </si>
  <si>
    <t>C0185</t>
  </si>
  <si>
    <t>C0151</t>
  </si>
  <si>
    <t>C1257</t>
  </si>
  <si>
    <t>C0515</t>
  </si>
  <si>
    <t>C0093</t>
  </si>
  <si>
    <t>C0037</t>
  </si>
  <si>
    <t>C0051</t>
  </si>
  <si>
    <t>C0227</t>
  </si>
  <si>
    <t>C0158</t>
  </si>
  <si>
    <t>C1204</t>
  </si>
  <si>
    <t>C0091</t>
  </si>
  <si>
    <t>C0296</t>
  </si>
  <si>
    <t>C0145</t>
  </si>
  <si>
    <t>C0229</t>
  </si>
  <si>
    <t>C0525</t>
  </si>
  <si>
    <t>C0265</t>
  </si>
  <si>
    <t>C0294</t>
  </si>
  <si>
    <t>C0268</t>
  </si>
  <si>
    <t>C1258</t>
  </si>
  <si>
    <t>C0003</t>
  </si>
  <si>
    <t>C0172</t>
  </si>
  <si>
    <t>C1234</t>
  </si>
  <si>
    <t>C0529</t>
  </si>
  <si>
    <t>C1207</t>
  </si>
  <si>
    <t>C0126</t>
  </si>
  <si>
    <t>C0056</t>
  </si>
  <si>
    <t>C0115</t>
  </si>
  <si>
    <t>C1228</t>
  </si>
  <si>
    <t>C0061</t>
  </si>
  <si>
    <t>C1208</t>
  </si>
  <si>
    <t>C1267</t>
  </si>
  <si>
    <t>C1264</t>
  </si>
  <si>
    <t>C0342</t>
  </si>
  <si>
    <t>C1169</t>
  </si>
  <si>
    <t>C0300</t>
  </si>
  <si>
    <t>C0036</t>
  </si>
  <si>
    <t>C1226</t>
  </si>
  <si>
    <t>C0166</t>
  </si>
  <si>
    <t>C0011</t>
  </si>
  <si>
    <t>C0346</t>
  </si>
  <si>
    <t>C0137</t>
  </si>
  <si>
    <t>C0271</t>
  </si>
  <si>
    <t>C0540</t>
  </si>
  <si>
    <t>C0180</t>
  </si>
  <si>
    <t>C0085</t>
  </si>
  <si>
    <t>C0291</t>
  </si>
  <si>
    <t>C0032</t>
  </si>
  <si>
    <t>C0106</t>
  </si>
  <si>
    <t>C1217</t>
  </si>
  <si>
    <t>C1286</t>
  </si>
  <si>
    <t>C0324</t>
  </si>
  <si>
    <t>C0231</t>
  </si>
  <si>
    <t>C1175</t>
  </si>
  <si>
    <t>C0040</t>
  </si>
  <si>
    <t>C0198</t>
  </si>
  <si>
    <t>C0234</t>
  </si>
  <si>
    <t>C0236</t>
  </si>
  <si>
    <t>C1294</t>
  </si>
  <si>
    <t>C0046</t>
  </si>
  <si>
    <t>C1232</t>
  </si>
  <si>
    <t>C0345</t>
  </si>
  <si>
    <t>C0328</t>
  </si>
  <si>
    <t>C0302</t>
  </si>
  <si>
    <t>C0130</t>
  </si>
  <si>
    <t>C1289</t>
  </si>
  <si>
    <t>C0194</t>
  </si>
  <si>
    <t>C1198</t>
  </si>
  <si>
    <t>C0038</t>
  </si>
  <si>
    <t>C1296</t>
  </si>
  <si>
    <t>C0120</t>
  </si>
  <si>
    <t>C0277</t>
  </si>
  <si>
    <t>C0336</t>
  </si>
  <si>
    <t>C0020</t>
  </si>
  <si>
    <t>C0266</t>
  </si>
  <si>
    <t>C0290</t>
  </si>
  <si>
    <t>C0165</t>
  </si>
  <si>
    <t>C0274</t>
  </si>
  <si>
    <t>C0937</t>
  </si>
  <si>
    <t>C0047</t>
  </si>
  <si>
    <t>C1241</t>
  </si>
  <si>
    <t>C0027</t>
  </si>
  <si>
    <t>C0237</t>
  </si>
  <si>
    <t>C0238</t>
  </si>
  <si>
    <t>C0010</t>
  </si>
  <si>
    <t>C1210</t>
  </si>
  <si>
    <t>C0338</t>
  </si>
  <si>
    <t>C1261</t>
  </si>
  <si>
    <t>C1212</t>
  </si>
  <si>
    <t>C0281</t>
  </si>
  <si>
    <t>C0327</t>
  </si>
  <si>
    <t>C0167</t>
  </si>
  <si>
    <t>C0239</t>
  </si>
  <si>
    <t>C1270</t>
  </si>
  <si>
    <t>C0170</t>
  </si>
  <si>
    <t>C0240</t>
  </si>
  <si>
    <t>C0002</t>
  </si>
  <si>
    <t>C0110</t>
  </si>
  <si>
    <t>C0241</t>
  </si>
  <si>
    <t>C1222</t>
  </si>
  <si>
    <t>C0297</t>
  </si>
  <si>
    <t>C0258</t>
  </si>
  <si>
    <t>C0111</t>
  </si>
  <si>
    <t>C1215</t>
  </si>
  <si>
    <t>C0242</t>
  </si>
  <si>
    <t>C0134</t>
  </si>
  <si>
    <t>C1206</t>
  </si>
  <si>
    <t>C0287</t>
  </si>
  <si>
    <t>C0114</t>
  </si>
  <si>
    <t>C0012</t>
  </si>
  <si>
    <t>C0212</t>
  </si>
  <si>
    <t>C0344</t>
  </si>
  <si>
    <t>C0340</t>
  </si>
  <si>
    <t>C0315</t>
  </si>
  <si>
    <t>C0144</t>
  </si>
  <si>
    <t>C0352</t>
  </si>
  <si>
    <t>C0262</t>
  </si>
  <si>
    <t>C0152</t>
  </si>
  <si>
    <t>C0950</t>
  </si>
  <si>
    <t>C0113</t>
  </si>
  <si>
    <t>C0207</t>
  </si>
  <si>
    <t>C0109</t>
  </si>
  <si>
    <t>C0193</t>
  </si>
  <si>
    <t>C0094</t>
  </si>
  <si>
    <t>C0070</t>
  </si>
  <si>
    <t>C0330</t>
  </si>
  <si>
    <t>C0164</t>
  </si>
  <si>
    <t>C1243</t>
  </si>
  <si>
    <t>C0182</t>
  </si>
  <si>
    <t>C0323</t>
  </si>
  <si>
    <t>C0232</t>
  </si>
  <si>
    <t>C0129</t>
  </si>
  <si>
    <t>C0233</t>
  </si>
  <si>
    <t>C0243</t>
  </si>
  <si>
    <t>C0329</t>
  </si>
  <si>
    <t>C1187</t>
  </si>
  <si>
    <t>C0339</t>
  </si>
  <si>
    <t>C0244</t>
  </si>
  <si>
    <t>C0028</t>
  </si>
  <si>
    <t>C1277</t>
  </si>
  <si>
    <t>C1211</t>
  </si>
  <si>
    <t>C0138</t>
  </si>
  <si>
    <t>C0221</t>
  </si>
  <si>
    <t>C0341</t>
  </si>
  <si>
    <t>C0136</t>
  </si>
  <si>
    <t>C0045</t>
  </si>
  <si>
    <t>C1284</t>
  </si>
  <si>
    <t>C0264</t>
  </si>
  <si>
    <t>C1260</t>
  </si>
  <si>
    <t>C0088</t>
  </si>
  <si>
    <t>C0014</t>
  </si>
  <si>
    <t>C0351</t>
  </si>
  <si>
    <t>C0208</t>
  </si>
  <si>
    <t>C1203</t>
  </si>
  <si>
    <t>C0215</t>
  </si>
  <si>
    <t>C0181</t>
  </si>
  <si>
    <t>C1129</t>
  </si>
  <si>
    <t>C0245</t>
  </si>
  <si>
    <t>C0247</t>
  </si>
  <si>
    <t>C0311</t>
  </si>
  <si>
    <t>C0248</t>
  </si>
  <si>
    <t>C0140</t>
  </si>
  <si>
    <t>C0196</t>
  </si>
  <si>
    <t>C1236</t>
  </si>
  <si>
    <t>C1242</t>
  </si>
  <si>
    <t>C1220</t>
  </si>
  <si>
    <t>C0135</t>
  </si>
  <si>
    <t>C1225</t>
  </si>
  <si>
    <t>C0133</t>
  </si>
  <si>
    <t>C0052</t>
  </si>
  <si>
    <t>C0206</t>
  </si>
  <si>
    <t>C0249</t>
  </si>
  <si>
    <t>C0015</t>
  </si>
  <si>
    <t>C0251</t>
  </si>
  <si>
    <t>C0086</t>
  </si>
  <si>
    <t>C1205</t>
  </si>
  <si>
    <t>C0132</t>
  </si>
  <si>
    <t>C0211</t>
  </si>
  <si>
    <t>C0065</t>
  </si>
  <si>
    <t>C0205</t>
  </si>
  <si>
    <t>C0303</t>
  </si>
  <si>
    <t>C0289</t>
  </si>
  <si>
    <t>C0083</t>
  </si>
  <si>
    <t>C0347</t>
  </si>
  <si>
    <t>C0119</t>
  </si>
  <si>
    <t>C0353</t>
  </si>
  <si>
    <t>C0077</t>
  </si>
  <si>
    <t>C0301</t>
  </si>
  <si>
    <t>C0007</t>
  </si>
  <si>
    <t>C0252</t>
  </si>
  <si>
    <t>C1265</t>
  </si>
  <si>
    <t>C0156</t>
  </si>
  <si>
    <t>C1275</t>
  </si>
  <si>
    <t>C0350</t>
  </si>
  <si>
    <t>C0863</t>
  </si>
  <si>
    <t>C0154</t>
  </si>
  <si>
    <t>C0253</t>
  </si>
  <si>
    <t>C0298</t>
  </si>
  <si>
    <t>C0690</t>
  </si>
  <si>
    <t>C0254</t>
  </si>
  <si>
    <t>C1209</t>
  </si>
  <si>
    <t>C1278</t>
  </si>
  <si>
    <t>C0703</t>
  </si>
  <si>
    <t>C0222</t>
  </si>
  <si>
    <t>C0201</t>
  </si>
  <si>
    <t>C0122</t>
  </si>
  <si>
    <t>C0097</t>
  </si>
  <si>
    <t>C0128</t>
  </si>
  <si>
    <t>C0017</t>
  </si>
  <si>
    <t>C0004</t>
  </si>
  <si>
    <t>C0209</t>
  </si>
  <si>
    <t>C0314</t>
  </si>
  <si>
    <t>C0178</t>
  </si>
  <si>
    <t>C1293</t>
  </si>
  <si>
    <t>C0322</t>
  </si>
  <si>
    <t>C0255</t>
  </si>
  <si>
    <t>C1253</t>
  </si>
  <si>
    <t>C0210</t>
  </si>
  <si>
    <t>C1282</t>
  </si>
  <si>
    <t>C1252</t>
  </si>
  <si>
    <t>C0149</t>
  </si>
  <si>
    <t>C0313</t>
  </si>
  <si>
    <t>C0080</t>
  </si>
  <si>
    <t>C0235</t>
  </si>
  <si>
    <t>C0068</t>
  </si>
  <si>
    <t>C0263</t>
  </si>
  <si>
    <t>C0173</t>
  </si>
  <si>
    <t>C0029</t>
  </si>
  <si>
    <t>C1223</t>
  </si>
  <si>
    <t>C0101</t>
  </si>
  <si>
    <t>C0256</t>
  </si>
  <si>
    <t>C0024</t>
  </si>
  <si>
    <t>C1218</t>
  </si>
  <si>
    <t>C0309</t>
  </si>
  <si>
    <t>C0082</t>
  </si>
  <si>
    <t>C0292</t>
  </si>
  <si>
    <t>C0121</t>
  </si>
  <si>
    <t>C1191</t>
  </si>
  <si>
    <t>C1171</t>
  </si>
  <si>
    <t>C0230</t>
  </si>
  <si>
    <t>C0005</t>
  </si>
  <si>
    <t>C1262</t>
  </si>
  <si>
    <t>C1250</t>
  </si>
  <si>
    <t>C0174</t>
  </si>
  <si>
    <t>C0288</t>
  </si>
  <si>
    <t>C1195</t>
  </si>
  <si>
    <t>C0217</t>
  </si>
  <si>
    <t>C1141</t>
  </si>
  <si>
    <t>C0001</t>
  </si>
  <si>
    <t>C0310</t>
  </si>
  <si>
    <t>C1269</t>
  </si>
  <si>
    <t>C1247</t>
  </si>
  <si>
    <t>C0162</t>
  </si>
  <si>
    <t>C0331</t>
  </si>
  <si>
    <t>C0332</t>
  </si>
  <si>
    <t>C0159</t>
  </si>
  <si>
    <t>C1251</t>
  </si>
  <si>
    <t>C0278</t>
  </si>
  <si>
    <t>C0188</t>
  </si>
  <si>
    <t>C0896</t>
  </si>
  <si>
    <t>C0333</t>
  </si>
  <si>
    <t>C1238</t>
  </si>
  <si>
    <t>C0105</t>
  </si>
  <si>
    <t>C0223</t>
  </si>
  <si>
    <t>C0283</t>
  </si>
  <si>
    <t>C0307</t>
  </si>
  <si>
    <t>C0279</t>
  </si>
  <si>
    <t>C0179</t>
  </si>
  <si>
    <t>C0260</t>
  </si>
  <si>
    <t>C0334</t>
  </si>
  <si>
    <t>C0107</t>
  </si>
  <si>
    <t>C0226</t>
  </si>
  <si>
    <t>C0284</t>
  </si>
  <si>
    <t>C0148</t>
  </si>
  <si>
    <t>C0267</t>
  </si>
  <si>
    <t>C1214</t>
  </si>
  <si>
    <t>C0282</t>
  </si>
  <si>
    <t>C0049</t>
  </si>
  <si>
    <t>C0044</t>
  </si>
  <si>
    <t>C0770</t>
  </si>
  <si>
    <t>C0016</t>
  </si>
  <si>
    <t>C1180</t>
  </si>
  <si>
    <t>C0041</t>
  </si>
  <si>
    <t>C0317</t>
  </si>
  <si>
    <t>C0084</t>
  </si>
  <si>
    <t>C1194</t>
  </si>
  <si>
    <t>C0257</t>
  </si>
  <si>
    <t>C0343</t>
  </si>
  <si>
    <t>C0103</t>
  </si>
  <si>
    <t>C0157</t>
  </si>
  <si>
    <t>C0204</t>
  </si>
  <si>
    <t>C0043</t>
  </si>
  <si>
    <t>C0275</t>
  </si>
  <si>
    <t>C0039</t>
  </si>
  <si>
    <t>C1280</t>
  </si>
  <si>
    <t>C1283</t>
  </si>
  <si>
    <t>C1239</t>
  </si>
  <si>
    <t>C0272</t>
  </si>
  <si>
    <t>C0436</t>
  </si>
  <si>
    <t>C1248</t>
  </si>
  <si>
    <t>C1263</t>
  </si>
  <si>
    <t>C0008</t>
  </si>
  <si>
    <t>C0018</t>
  </si>
  <si>
    <t>C0203</t>
  </si>
  <si>
    <t>C0308</t>
  </si>
  <si>
    <t>C1196</t>
  </si>
  <si>
    <t>C1201</t>
  </si>
  <si>
    <t>C1193</t>
  </si>
  <si>
    <t>C0261</t>
  </si>
  <si>
    <t>C1254</t>
  </si>
  <si>
    <t>C1276</t>
  </si>
  <si>
    <t>C1255</t>
  </si>
  <si>
    <t>C0794</t>
  </si>
  <si>
    <t>C0168</t>
  </si>
  <si>
    <t>C0169</t>
  </si>
  <si>
    <t>C1188</t>
  </si>
  <si>
    <t>C1259</t>
  </si>
  <si>
    <t>C0021</t>
  </si>
  <si>
    <t>C0034</t>
  </si>
  <si>
    <t>C0059</t>
  </si>
  <si>
    <t>C0805</t>
  </si>
  <si>
    <t>C0096</t>
  </si>
  <si>
    <t>'); SET @tipoPropuesta = (SELECT id_tipo_propuesta FROM tipo_propuesta WHERE cod_tipo_propuesta LIKE '</t>
  </si>
  <si>
    <t>TIPO</t>
  </si>
  <si>
    <t>C</t>
  </si>
  <si>
    <t>D</t>
  </si>
  <si>
    <t>V</t>
  </si>
  <si>
    <t>S</t>
  </si>
  <si>
    <t>'); SET @tipoServicio = (SELECT id_tipo_servicio FROM tipo_servicio WHERE cod_tipo_servicio LIKE '</t>
  </si>
  <si>
    <t>SERVICIO</t>
  </si>
  <si>
    <t>APFN</t>
  </si>
  <si>
    <t>GESSAL</t>
  </si>
  <si>
    <t>DISINDUC</t>
  </si>
  <si>
    <t>FECOACH</t>
  </si>
  <si>
    <t>LOBY</t>
  </si>
  <si>
    <t>SELECTA</t>
  </si>
  <si>
    <t>GESDES</t>
  </si>
  <si>
    <t>GESRRHH</t>
  </si>
  <si>
    <t>EVALUA</t>
  </si>
  <si>
    <t>GESPRO</t>
  </si>
  <si>
    <t>ASSCENTER</t>
  </si>
  <si>
    <t>FORMED</t>
  </si>
  <si>
    <t>SIOF</t>
  </si>
  <si>
    <t>FORTRA</t>
  </si>
  <si>
    <t>OUTDOOR</t>
  </si>
  <si>
    <t>EDODES</t>
  </si>
  <si>
    <t>CULTURORG</t>
  </si>
  <si>
    <t>ADMALLA</t>
  </si>
  <si>
    <t>PROFAM</t>
  </si>
  <si>
    <t>GESCAL</t>
  </si>
  <si>
    <t>PEI-POI</t>
  </si>
  <si>
    <t>EDOCLI</t>
  </si>
  <si>
    <t>GESCOM</t>
  </si>
  <si>
    <t>INFORMAC</t>
  </si>
  <si>
    <t>DISMALLA</t>
  </si>
  <si>
    <t>EDOHHDD</t>
  </si>
  <si>
    <t>ADMINDUC</t>
  </si>
  <si>
    <t>GESCON</t>
  </si>
  <si>
    <t>VARIOS</t>
  </si>
  <si>
    <t>SI-ERP</t>
  </si>
  <si>
    <t>FOCUS</t>
  </si>
  <si>
    <t>GESBSC</t>
  </si>
  <si>
    <t>GESSST</t>
  </si>
  <si>
    <t>'); SET @tipoArea = (SELECT id_tipo_area FROM tipo_area WHERE cod_tipo_area LIKE '</t>
  </si>
  <si>
    <t>DG</t>
  </si>
  <si>
    <t>GS</t>
  </si>
  <si>
    <t>DI</t>
  </si>
  <si>
    <t>CH</t>
  </si>
  <si>
    <t>MK</t>
  </si>
  <si>
    <t>SE</t>
  </si>
  <si>
    <t>GD</t>
  </si>
  <si>
    <t>CR</t>
  </si>
  <si>
    <t>EV</t>
  </si>
  <si>
    <t>HH</t>
  </si>
  <si>
    <t>GP</t>
  </si>
  <si>
    <t>AS</t>
  </si>
  <si>
    <t>FO</t>
  </si>
  <si>
    <t>MF</t>
  </si>
  <si>
    <t>FF</t>
  </si>
  <si>
    <t>OD</t>
  </si>
  <si>
    <t>ED</t>
  </si>
  <si>
    <t>CC</t>
  </si>
  <si>
    <t>AM</t>
  </si>
  <si>
    <t>PF</t>
  </si>
  <si>
    <t>QL</t>
  </si>
  <si>
    <t>PE</t>
  </si>
  <si>
    <t>GC</t>
  </si>
  <si>
    <t>IN</t>
  </si>
  <si>
    <t>DM</t>
  </si>
  <si>
    <t>AI</t>
  </si>
  <si>
    <t>GK</t>
  </si>
  <si>
    <t>CE</t>
  </si>
  <si>
    <t>ER</t>
  </si>
  <si>
    <t>FG</t>
  </si>
  <si>
    <t>BS</t>
  </si>
  <si>
    <t>SS</t>
  </si>
  <si>
    <t>'); set @situacion = (select id_situacion from situacion where nom_situacion like '</t>
  </si>
  <si>
    <t>SIT</t>
  </si>
  <si>
    <t>NO</t>
  </si>
  <si>
    <t>PDTE</t>
  </si>
  <si>
    <t>FIN</t>
  </si>
  <si>
    <t>OTRA</t>
  </si>
  <si>
    <t>SI</t>
  </si>
  <si>
    <t>'); INSERT INTO propuesta VALUES (NULL, @cliente, NULL, NULL, @moneda, @tipoServicio, @tipoArea, @tipoPropuesta, @situacion, '</t>
  </si>
  <si>
    <t>CODIGO
PROP</t>
  </si>
  <si>
    <t>P006301</t>
  </si>
  <si>
    <t>P117201</t>
  </si>
  <si>
    <t>P019501</t>
  </si>
  <si>
    <t>P005401</t>
  </si>
  <si>
    <t>P005402</t>
  </si>
  <si>
    <t>P005403</t>
  </si>
  <si>
    <t>P014601</t>
  </si>
  <si>
    <t>P014602</t>
  </si>
  <si>
    <t>P012301</t>
  </si>
  <si>
    <t>P012302</t>
  </si>
  <si>
    <t>P012303</t>
  </si>
  <si>
    <t>P122101</t>
  </si>
  <si>
    <t>P122102</t>
  </si>
  <si>
    <t>P126601</t>
  </si>
  <si>
    <t>P126602</t>
  </si>
  <si>
    <t>P122701</t>
  </si>
  <si>
    <t>P007401</t>
  </si>
  <si>
    <t>P032601</t>
  </si>
  <si>
    <t>P031601</t>
  </si>
  <si>
    <t>P031602</t>
  </si>
  <si>
    <t>P124401</t>
  </si>
  <si>
    <t>P012501</t>
  </si>
  <si>
    <t>P004801</t>
  </si>
  <si>
    <t>P004802</t>
  </si>
  <si>
    <t>P004803</t>
  </si>
  <si>
    <t>P004804</t>
  </si>
  <si>
    <t>P004805</t>
  </si>
  <si>
    <t>P004806</t>
  </si>
  <si>
    <t>P004807</t>
  </si>
  <si>
    <t>P004808</t>
  </si>
  <si>
    <t>P004809</t>
  </si>
  <si>
    <t>P004810</t>
  </si>
  <si>
    <t>P121601</t>
  </si>
  <si>
    <t>P121602</t>
  </si>
  <si>
    <t>P005701</t>
  </si>
  <si>
    <t>P123101</t>
  </si>
  <si>
    <t>P123102</t>
  </si>
  <si>
    <t>P121901</t>
  </si>
  <si>
    <t>P000601</t>
  </si>
  <si>
    <t>P000602</t>
  </si>
  <si>
    <t>P000603</t>
  </si>
  <si>
    <t>P000604</t>
  </si>
  <si>
    <t>P000605</t>
  </si>
  <si>
    <t>P000606</t>
  </si>
  <si>
    <t>P000607</t>
  </si>
  <si>
    <t>P000608</t>
  </si>
  <si>
    <t>P000609</t>
  </si>
  <si>
    <t>P000610</t>
  </si>
  <si>
    <t>P000611</t>
  </si>
  <si>
    <t>P000612</t>
  </si>
  <si>
    <t>P000613</t>
  </si>
  <si>
    <t>P000614</t>
  </si>
  <si>
    <t>P000615</t>
  </si>
  <si>
    <t>P000616</t>
  </si>
  <si>
    <t>P000617</t>
  </si>
  <si>
    <t>P000618</t>
  </si>
  <si>
    <t>P000619</t>
  </si>
  <si>
    <t>P000620</t>
  </si>
  <si>
    <t>P000621</t>
  </si>
  <si>
    <t>P018701</t>
  </si>
  <si>
    <t>P005801</t>
  </si>
  <si>
    <t>P033701</t>
  </si>
  <si>
    <t>P032001</t>
  </si>
  <si>
    <t>P011701</t>
  </si>
  <si>
    <t>P011702</t>
  </si>
  <si>
    <t>P011703</t>
  </si>
  <si>
    <t>P120001</t>
  </si>
  <si>
    <t>P120002</t>
  </si>
  <si>
    <t>P025901</t>
  </si>
  <si>
    <t>P017501</t>
  </si>
  <si>
    <t>P017502</t>
  </si>
  <si>
    <t>P016101</t>
  </si>
  <si>
    <t>P016102</t>
  </si>
  <si>
    <t>P016104</t>
  </si>
  <si>
    <t>P006001</t>
  </si>
  <si>
    <t>P014701</t>
  </si>
  <si>
    <t>P014702</t>
  </si>
  <si>
    <t>P014703</t>
  </si>
  <si>
    <t>P014704</t>
  </si>
  <si>
    <t>P014705</t>
  </si>
  <si>
    <t>P014706</t>
  </si>
  <si>
    <t>P014707</t>
  </si>
  <si>
    <t>P014708</t>
  </si>
  <si>
    <t>P014709</t>
  </si>
  <si>
    <t>P014710</t>
  </si>
  <si>
    <t>P017701</t>
  </si>
  <si>
    <t>P017702</t>
  </si>
  <si>
    <t>P017703</t>
  </si>
  <si>
    <t>P017704</t>
  </si>
  <si>
    <t>P002201</t>
  </si>
  <si>
    <t>P002202</t>
  </si>
  <si>
    <t>P002203</t>
  </si>
  <si>
    <t>P002204</t>
  </si>
  <si>
    <t>P002205</t>
  </si>
  <si>
    <t>P002206</t>
  </si>
  <si>
    <t>P002207</t>
  </si>
  <si>
    <t>P002208</t>
  </si>
  <si>
    <t>P002209</t>
  </si>
  <si>
    <t>P002210</t>
  </si>
  <si>
    <t>P002211</t>
  </si>
  <si>
    <t>P002212</t>
  </si>
  <si>
    <t>P002213</t>
  </si>
  <si>
    <t>P001902</t>
  </si>
  <si>
    <t>P001903</t>
  </si>
  <si>
    <t>P001904</t>
  </si>
  <si>
    <t>P001905</t>
  </si>
  <si>
    <t>P001906</t>
  </si>
  <si>
    <t>P001907</t>
  </si>
  <si>
    <t>P001908</t>
  </si>
  <si>
    <t>P001909</t>
  </si>
  <si>
    <t>P001910</t>
  </si>
  <si>
    <t>P001911</t>
  </si>
  <si>
    <t>P001912</t>
  </si>
  <si>
    <t>P001913</t>
  </si>
  <si>
    <t>P001914</t>
  </si>
  <si>
    <t>P001915</t>
  </si>
  <si>
    <t>P001916</t>
  </si>
  <si>
    <t>P001917</t>
  </si>
  <si>
    <t>P001918</t>
  </si>
  <si>
    <t>P001919</t>
  </si>
  <si>
    <t>P001920</t>
  </si>
  <si>
    <t>P001921</t>
  </si>
  <si>
    <t>P001922</t>
  </si>
  <si>
    <t>P001923</t>
  </si>
  <si>
    <t>P009901</t>
  </si>
  <si>
    <t>P009902</t>
  </si>
  <si>
    <t>P119001</t>
  </si>
  <si>
    <t>P119002</t>
  </si>
  <si>
    <t>P010401</t>
  </si>
  <si>
    <t>P124501</t>
  </si>
  <si>
    <t>P014201</t>
  </si>
  <si>
    <t>P014202</t>
  </si>
  <si>
    <t>P127901</t>
  </si>
  <si>
    <t>P009201</t>
  </si>
  <si>
    <t>P009202</t>
  </si>
  <si>
    <t>P009203</t>
  </si>
  <si>
    <t>P020001</t>
  </si>
  <si>
    <t>P020002</t>
  </si>
  <si>
    <t>P020003</t>
  </si>
  <si>
    <t>P116701</t>
  </si>
  <si>
    <t>P116702</t>
  </si>
  <si>
    <t>P006201</t>
  </si>
  <si>
    <t>P027001</t>
  </si>
  <si>
    <t>P028601</t>
  </si>
  <si>
    <t>P028602</t>
  </si>
  <si>
    <t>P028603</t>
  </si>
  <si>
    <t>P028604</t>
  </si>
  <si>
    <t>P117401</t>
  </si>
  <si>
    <t>P002601</t>
  </si>
  <si>
    <t>P002602</t>
  </si>
  <si>
    <t>P002603</t>
  </si>
  <si>
    <t>P002604</t>
  </si>
  <si>
    <t>P002605</t>
  </si>
  <si>
    <t>P002606</t>
  </si>
  <si>
    <t>P012402</t>
  </si>
  <si>
    <t>P032501</t>
  </si>
  <si>
    <t>P032502</t>
  </si>
  <si>
    <t>P032503</t>
  </si>
  <si>
    <t>P009501</t>
  </si>
  <si>
    <t>P009502</t>
  </si>
  <si>
    <t>P009503</t>
  </si>
  <si>
    <t>P015501</t>
  </si>
  <si>
    <t>P015502</t>
  </si>
  <si>
    <t>P015503</t>
  </si>
  <si>
    <t>P015504</t>
  </si>
  <si>
    <t>P015505</t>
  </si>
  <si>
    <t>P015506</t>
  </si>
  <si>
    <t>P015507</t>
  </si>
  <si>
    <t>P015508</t>
  </si>
  <si>
    <t>P015509</t>
  </si>
  <si>
    <t>P015510</t>
  </si>
  <si>
    <t>P015511</t>
  </si>
  <si>
    <t>P015512</t>
  </si>
  <si>
    <t>P015513</t>
  </si>
  <si>
    <t>P018901</t>
  </si>
  <si>
    <t>P014101</t>
  </si>
  <si>
    <t>P014102</t>
  </si>
  <si>
    <t>P014103</t>
  </si>
  <si>
    <t>P014104</t>
  </si>
  <si>
    <t>P014105</t>
  </si>
  <si>
    <t>P014106</t>
  </si>
  <si>
    <t>P128501</t>
  </si>
  <si>
    <t>P128502</t>
  </si>
  <si>
    <t>P022501</t>
  </si>
  <si>
    <t>P034901</t>
  </si>
  <si>
    <t>P021401</t>
  </si>
  <si>
    <t>P021402</t>
  </si>
  <si>
    <t>P036601</t>
  </si>
  <si>
    <t>P036602</t>
  </si>
  <si>
    <t>P036603</t>
  </si>
  <si>
    <t>P036604</t>
  </si>
  <si>
    <t>P036605</t>
  </si>
  <si>
    <t>P030601</t>
  </si>
  <si>
    <t>P030602</t>
  </si>
  <si>
    <t>P030603</t>
  </si>
  <si>
    <t>P030604</t>
  </si>
  <si>
    <t>P019201</t>
  </si>
  <si>
    <t>P019202</t>
  </si>
  <si>
    <t>P019203</t>
  </si>
  <si>
    <t>P019204</t>
  </si>
  <si>
    <t>P018601</t>
  </si>
  <si>
    <t>P027301</t>
  </si>
  <si>
    <t>P024601</t>
  </si>
  <si>
    <t>P024602</t>
  </si>
  <si>
    <t>P024603</t>
  </si>
  <si>
    <t>P024604</t>
  </si>
  <si>
    <t>P024605</t>
  </si>
  <si>
    <t>P024606</t>
  </si>
  <si>
    <t>P024607</t>
  </si>
  <si>
    <t>P006401</t>
  </si>
  <si>
    <t>P004201</t>
  </si>
  <si>
    <t>P028501</t>
  </si>
  <si>
    <t>P002501</t>
  </si>
  <si>
    <t>P033501</t>
  </si>
  <si>
    <t>P033502</t>
  </si>
  <si>
    <t>P017601</t>
  </si>
  <si>
    <t>P017602</t>
  </si>
  <si>
    <t>P006701</t>
  </si>
  <si>
    <t>P128801</t>
  </si>
  <si>
    <t>P003501</t>
  </si>
  <si>
    <t>P123501</t>
  </si>
  <si>
    <t>P123502</t>
  </si>
  <si>
    <t>P010801</t>
  </si>
  <si>
    <t>P010802</t>
  </si>
  <si>
    <t>P006601</t>
  </si>
  <si>
    <t>P009001</t>
  </si>
  <si>
    <t>P001301</t>
  </si>
  <si>
    <t>P123001</t>
  </si>
  <si>
    <t>P123002</t>
  </si>
  <si>
    <t>P123003</t>
  </si>
  <si>
    <t>P123004</t>
  </si>
  <si>
    <t>P123005</t>
  </si>
  <si>
    <t>P123006</t>
  </si>
  <si>
    <t>P123007</t>
  </si>
  <si>
    <t>P034801</t>
  </si>
  <si>
    <t>P029501</t>
  </si>
  <si>
    <t>P122901</t>
  </si>
  <si>
    <t>P119901</t>
  </si>
  <si>
    <t>P021601</t>
  </si>
  <si>
    <t>P017101</t>
  </si>
  <si>
    <t>P006901</t>
  </si>
  <si>
    <t>P021301</t>
  </si>
  <si>
    <t>P021302</t>
  </si>
  <si>
    <t>P124901</t>
  </si>
  <si>
    <t>P007301</t>
  </si>
  <si>
    <t>P118201</t>
  </si>
  <si>
    <t>P039801</t>
  </si>
  <si>
    <t>P090201</t>
  </si>
  <si>
    <t>P090202</t>
  </si>
  <si>
    <t>P032101</t>
  </si>
  <si>
    <t>P007101</t>
  </si>
  <si>
    <t>P007201</t>
  </si>
  <si>
    <t>P118901</t>
  </si>
  <si>
    <t>P117701</t>
  </si>
  <si>
    <t>P129501</t>
  </si>
  <si>
    <t>P123701</t>
  </si>
  <si>
    <t>P035401</t>
  </si>
  <si>
    <t>P019001</t>
  </si>
  <si>
    <t>P019002</t>
  </si>
  <si>
    <t>P019101</t>
  </si>
  <si>
    <t>P119701</t>
  </si>
  <si>
    <t>P119702</t>
  </si>
  <si>
    <t>P119703</t>
  </si>
  <si>
    <t>P005301</t>
  </si>
  <si>
    <t>P005302</t>
  </si>
  <si>
    <t>P005303</t>
  </si>
  <si>
    <t>P021801</t>
  </si>
  <si>
    <t>P116801</t>
  </si>
  <si>
    <t>P116802</t>
  </si>
  <si>
    <t>P011201</t>
  </si>
  <si>
    <t>P026901</t>
  </si>
  <si>
    <t>P026902</t>
  </si>
  <si>
    <t>P026903</t>
  </si>
  <si>
    <t>P026904</t>
  </si>
  <si>
    <t>P013101</t>
  </si>
  <si>
    <t>P013102</t>
  </si>
  <si>
    <t>P013103</t>
  </si>
  <si>
    <t>P011601</t>
  </si>
  <si>
    <t>P118101</t>
  </si>
  <si>
    <t>P007601</t>
  </si>
  <si>
    <t>P007501</t>
  </si>
  <si>
    <t>P028001</t>
  </si>
  <si>
    <t>P007801</t>
  </si>
  <si>
    <t>P010001</t>
  </si>
  <si>
    <t>P010002</t>
  </si>
  <si>
    <t>P010003</t>
  </si>
  <si>
    <t>P010004</t>
  </si>
  <si>
    <t>P010005</t>
  </si>
  <si>
    <t>P010006</t>
  </si>
  <si>
    <t>P010007</t>
  </si>
  <si>
    <t>P010008</t>
  </si>
  <si>
    <t>P010009</t>
  </si>
  <si>
    <t>P010010</t>
  </si>
  <si>
    <t>P010011</t>
  </si>
  <si>
    <t>P010012</t>
  </si>
  <si>
    <t>P044501</t>
  </si>
  <si>
    <t>P044502</t>
  </si>
  <si>
    <t>P124001</t>
  </si>
  <si>
    <t>P124002</t>
  </si>
  <si>
    <t>P124003</t>
  </si>
  <si>
    <t>P022001</t>
  </si>
  <si>
    <t>P022002</t>
  </si>
  <si>
    <t>P022003</t>
  </si>
  <si>
    <t>P022004</t>
  </si>
  <si>
    <t>P022005</t>
  </si>
  <si>
    <t>P022006</t>
  </si>
  <si>
    <t>P022007</t>
  </si>
  <si>
    <t>P030401</t>
  </si>
  <si>
    <t>P030402</t>
  </si>
  <si>
    <t>P029901</t>
  </si>
  <si>
    <t>P122401</t>
  </si>
  <si>
    <t>P027601</t>
  </si>
  <si>
    <t>P007901</t>
  </si>
  <si>
    <t>P000901</t>
  </si>
  <si>
    <t>P000902</t>
  </si>
  <si>
    <t>P000903</t>
  </si>
  <si>
    <t>P000904</t>
  </si>
  <si>
    <t>P008101</t>
  </si>
  <si>
    <t>P118401</t>
  </si>
  <si>
    <t>P031801</t>
  </si>
  <si>
    <t>P031802</t>
  </si>
  <si>
    <t>P031803</t>
  </si>
  <si>
    <t>P031804</t>
  </si>
  <si>
    <t>P031805</t>
  </si>
  <si>
    <t>P117301</t>
  </si>
  <si>
    <t>P005001</t>
  </si>
  <si>
    <t>P005002</t>
  </si>
  <si>
    <t>P005003</t>
  </si>
  <si>
    <t>P005004</t>
  </si>
  <si>
    <t>P005005</t>
  </si>
  <si>
    <t>P005006</t>
  </si>
  <si>
    <t>P005007</t>
  </si>
  <si>
    <t>P005008</t>
  </si>
  <si>
    <t>P025001</t>
  </si>
  <si>
    <t>P082601</t>
  </si>
  <si>
    <t>P047301</t>
  </si>
  <si>
    <t>P047302</t>
  </si>
  <si>
    <t>P129101</t>
  </si>
  <si>
    <t>P129102</t>
  </si>
  <si>
    <t>P117601</t>
  </si>
  <si>
    <t>P117602</t>
  </si>
  <si>
    <t>P117603</t>
  </si>
  <si>
    <t>P117604</t>
  </si>
  <si>
    <t>P009802</t>
  </si>
  <si>
    <t>P009803</t>
  </si>
  <si>
    <t>P009804</t>
  </si>
  <si>
    <t>P009805</t>
  </si>
  <si>
    <t>P009806</t>
  </si>
  <si>
    <t>P009807</t>
  </si>
  <si>
    <t>P009808</t>
  </si>
  <si>
    <t>P009809</t>
  </si>
  <si>
    <t>P014301</t>
  </si>
  <si>
    <t>P008701</t>
  </si>
  <si>
    <t>P020201</t>
  </si>
  <si>
    <t>P008901</t>
  </si>
  <si>
    <t>P008902</t>
  </si>
  <si>
    <t>P008903</t>
  </si>
  <si>
    <t>P125601</t>
  </si>
  <si>
    <t>P003001</t>
  </si>
  <si>
    <t>P031201</t>
  </si>
  <si>
    <t>P031202</t>
  </si>
  <si>
    <t>P019901</t>
  </si>
  <si>
    <t>P012701</t>
  </si>
  <si>
    <t>P012702</t>
  </si>
  <si>
    <t>P015001</t>
  </si>
  <si>
    <t>P013901</t>
  </si>
  <si>
    <t>P013902</t>
  </si>
  <si>
    <t>P013903</t>
  </si>
  <si>
    <t>P013904</t>
  </si>
  <si>
    <t>P013905</t>
  </si>
  <si>
    <t>P022801</t>
  </si>
  <si>
    <t>P022802</t>
  </si>
  <si>
    <t>P011801</t>
  </si>
  <si>
    <t>P011802</t>
  </si>
  <si>
    <t>P011803</t>
  </si>
  <si>
    <t>P011804</t>
  </si>
  <si>
    <t>P011805</t>
  </si>
  <si>
    <t>P022401</t>
  </si>
  <si>
    <t>P021901</t>
  </si>
  <si>
    <t>P019701</t>
  </si>
  <si>
    <t>P016301</t>
  </si>
  <si>
    <t>P049101</t>
  </si>
  <si>
    <t>P002301</t>
  </si>
  <si>
    <t>P121301</t>
  </si>
  <si>
    <t>P050001</t>
  </si>
  <si>
    <t>P050002</t>
  </si>
  <si>
    <t>P016001</t>
  </si>
  <si>
    <t>P030501</t>
  </si>
  <si>
    <t>P015301</t>
  </si>
  <si>
    <t>P018301</t>
  </si>
  <si>
    <t>P018401</t>
  </si>
  <si>
    <t>P029301</t>
  </si>
  <si>
    <t>P029302</t>
  </si>
  <si>
    <t>P029303</t>
  </si>
  <si>
    <t>P128701</t>
  </si>
  <si>
    <t>P120201</t>
  </si>
  <si>
    <t>P005501</t>
  </si>
  <si>
    <t>P129001</t>
  </si>
  <si>
    <t>P129201</t>
  </si>
  <si>
    <t>P124601</t>
  </si>
  <si>
    <t>P126801</t>
  </si>
  <si>
    <t>P018501</t>
  </si>
  <si>
    <t>P015102</t>
  </si>
  <si>
    <t>P125701</t>
  </si>
  <si>
    <t>P051501</t>
  </si>
  <si>
    <t>P051502</t>
  </si>
  <si>
    <t>P009301</t>
  </si>
  <si>
    <t>P003701</t>
  </si>
  <si>
    <t>P003702</t>
  </si>
  <si>
    <t>P003703</t>
  </si>
  <si>
    <t>P003704</t>
  </si>
  <si>
    <t>P003705</t>
  </si>
  <si>
    <t>P003706</t>
  </si>
  <si>
    <t>P003707</t>
  </si>
  <si>
    <t>P003708</t>
  </si>
  <si>
    <t>P003709</t>
  </si>
  <si>
    <t>P003710</t>
  </si>
  <si>
    <t>P003711</t>
  </si>
  <si>
    <t>P005101</t>
  </si>
  <si>
    <t>P022701</t>
  </si>
  <si>
    <t>P015801</t>
  </si>
  <si>
    <t>P120401</t>
  </si>
  <si>
    <t>P120402</t>
  </si>
  <si>
    <t>P120403</t>
  </si>
  <si>
    <t>P120404</t>
  </si>
  <si>
    <t>P120405</t>
  </si>
  <si>
    <t>P120406</t>
  </si>
  <si>
    <t>P120407</t>
  </si>
  <si>
    <t>P120408</t>
  </si>
  <si>
    <t>P009101</t>
  </si>
  <si>
    <t>P009102</t>
  </si>
  <si>
    <t>P029601</t>
  </si>
  <si>
    <t>P014501</t>
  </si>
  <si>
    <t>P022901</t>
  </si>
  <si>
    <t>P052501</t>
  </si>
  <si>
    <t>P052502</t>
  </si>
  <si>
    <t>P026501</t>
  </si>
  <si>
    <t>P029401</t>
  </si>
  <si>
    <t>P026801</t>
  </si>
  <si>
    <t>P026802</t>
  </si>
  <si>
    <t>P026803</t>
  </si>
  <si>
    <t>P026804</t>
  </si>
  <si>
    <t>P125801</t>
  </si>
  <si>
    <t>P125802</t>
  </si>
  <si>
    <t>P125803</t>
  </si>
  <si>
    <t>P125804</t>
  </si>
  <si>
    <t>P000301</t>
  </si>
  <si>
    <t>P000302</t>
  </si>
  <si>
    <t>P000303</t>
  </si>
  <si>
    <t>P017201</t>
  </si>
  <si>
    <t>P017202</t>
  </si>
  <si>
    <t>P123401</t>
  </si>
  <si>
    <t>P123402</t>
  </si>
  <si>
    <t>P052901</t>
  </si>
  <si>
    <t>P052902</t>
  </si>
  <si>
    <t>P120701</t>
  </si>
  <si>
    <t>P120702</t>
  </si>
  <si>
    <t>P120703</t>
  </si>
  <si>
    <t>P120704</t>
  </si>
  <si>
    <t>P120705</t>
  </si>
  <si>
    <t>P120706</t>
  </si>
  <si>
    <t>P012601</t>
  </si>
  <si>
    <t>P012602</t>
  </si>
  <si>
    <t>P012603</t>
  </si>
  <si>
    <t>P005601</t>
  </si>
  <si>
    <t>P011501</t>
  </si>
  <si>
    <t>P122801</t>
  </si>
  <si>
    <t>P006101</t>
  </si>
  <si>
    <t>P120801</t>
  </si>
  <si>
    <t>P120802</t>
  </si>
  <si>
    <t>P120803</t>
  </si>
  <si>
    <t>P120804</t>
  </si>
  <si>
    <t>P126701</t>
  </si>
  <si>
    <t>P126702</t>
  </si>
  <si>
    <t>P126703</t>
  </si>
  <si>
    <t>P126401</t>
  </si>
  <si>
    <t>P126402</t>
  </si>
  <si>
    <t>P126403</t>
  </si>
  <si>
    <t>P034201</t>
  </si>
  <si>
    <t>P116901</t>
  </si>
  <si>
    <t>P116902</t>
  </si>
  <si>
    <t>P030001</t>
  </si>
  <si>
    <t>P003601</t>
  </si>
  <si>
    <t>P122601</t>
  </si>
  <si>
    <t>P016601</t>
  </si>
  <si>
    <t>P016602</t>
  </si>
  <si>
    <t>P016603</t>
  </si>
  <si>
    <t>P016604</t>
  </si>
  <si>
    <t>P016605</t>
  </si>
  <si>
    <t>P016606</t>
  </si>
  <si>
    <t>P016607</t>
  </si>
  <si>
    <t>P016608</t>
  </si>
  <si>
    <t>P016609</t>
  </si>
  <si>
    <t>P016610</t>
  </si>
  <si>
    <t>P016611</t>
  </si>
  <si>
    <t>P016612</t>
  </si>
  <si>
    <t>P016613</t>
  </si>
  <si>
    <t>P016614</t>
  </si>
  <si>
    <t>P016615</t>
  </si>
  <si>
    <t>P016616</t>
  </si>
  <si>
    <t>P016617</t>
  </si>
  <si>
    <t>P016618</t>
  </si>
  <si>
    <t>P001101</t>
  </si>
  <si>
    <t>P001102</t>
  </si>
  <si>
    <t>P001103</t>
  </si>
  <si>
    <t>P001104</t>
  </si>
  <si>
    <t>P001105</t>
  </si>
  <si>
    <t>P001106</t>
  </si>
  <si>
    <t>P001107</t>
  </si>
  <si>
    <t>P001108</t>
  </si>
  <si>
    <t>P001109</t>
  </si>
  <si>
    <t>P001110</t>
  </si>
  <si>
    <t>P001111</t>
  </si>
  <si>
    <t>P001112</t>
  </si>
  <si>
    <t>P001113</t>
  </si>
  <si>
    <t>P034601</t>
  </si>
  <si>
    <t>P013701</t>
  </si>
  <si>
    <t>P013702</t>
  </si>
  <si>
    <t>P013703</t>
  </si>
  <si>
    <t>P027101</t>
  </si>
  <si>
    <t>P054001</t>
  </si>
  <si>
    <t>P018001</t>
  </si>
  <si>
    <t>P018002</t>
  </si>
  <si>
    <t>P018003</t>
  </si>
  <si>
    <t>P018004</t>
  </si>
  <si>
    <t>P018006</t>
  </si>
  <si>
    <t>P008501</t>
  </si>
  <si>
    <t>P029102</t>
  </si>
  <si>
    <t>P003201</t>
  </si>
  <si>
    <t>P003202</t>
  </si>
  <si>
    <t>P003203</t>
  </si>
  <si>
    <t>P003204</t>
  </si>
  <si>
    <t>P003205</t>
  </si>
  <si>
    <t>P003206</t>
  </si>
  <si>
    <t>P003207</t>
  </si>
  <si>
    <t>P003208</t>
  </si>
  <si>
    <t>P003211</t>
  </si>
  <si>
    <t>P003212</t>
  </si>
  <si>
    <t>P003213</t>
  </si>
  <si>
    <t>P003214</t>
  </si>
  <si>
    <t>P003215</t>
  </si>
  <si>
    <t>P003216</t>
  </si>
  <si>
    <t>P010601</t>
  </si>
  <si>
    <t>P010602</t>
  </si>
  <si>
    <t>P010603</t>
  </si>
  <si>
    <t>P121701</t>
  </si>
  <si>
    <t>P128601</t>
  </si>
  <si>
    <t>P032401</t>
  </si>
  <si>
    <t>P023101</t>
  </si>
  <si>
    <t>P117501</t>
  </si>
  <si>
    <t>P117502</t>
  </si>
  <si>
    <t>P004001</t>
  </si>
  <si>
    <t>P004002</t>
  </si>
  <si>
    <t>P004003</t>
  </si>
  <si>
    <t>P004004</t>
  </si>
  <si>
    <t>P019801</t>
  </si>
  <si>
    <t>P019802</t>
  </si>
  <si>
    <t>P019803</t>
  </si>
  <si>
    <t>P019804</t>
  </si>
  <si>
    <t>P019805</t>
  </si>
  <si>
    <t>P019806</t>
  </si>
  <si>
    <t>P019807</t>
  </si>
  <si>
    <t>P019808</t>
  </si>
  <si>
    <t>P023401</t>
  </si>
  <si>
    <t>P023601</t>
  </si>
  <si>
    <t>P129401</t>
  </si>
  <si>
    <t>P004601</t>
  </si>
  <si>
    <t>P004602</t>
  </si>
  <si>
    <t>P004603</t>
  </si>
  <si>
    <t>P004604</t>
  </si>
  <si>
    <t>P123201</t>
  </si>
  <si>
    <t>P034501</t>
  </si>
  <si>
    <t>P032801</t>
  </si>
  <si>
    <t>P030201</t>
  </si>
  <si>
    <t>P030202</t>
  </si>
  <si>
    <t>P030203</t>
  </si>
  <si>
    <t>P013001</t>
  </si>
  <si>
    <t>P013002</t>
  </si>
  <si>
    <t>P128901</t>
  </si>
  <si>
    <t>P019401</t>
  </si>
  <si>
    <t>P119801</t>
  </si>
  <si>
    <t>P119802</t>
  </si>
  <si>
    <t>P003801</t>
  </si>
  <si>
    <t>P003802</t>
  </si>
  <si>
    <t>P003803</t>
  </si>
  <si>
    <t>P003804</t>
  </si>
  <si>
    <t>P003805</t>
  </si>
  <si>
    <t>P003806</t>
  </si>
  <si>
    <t>P003807</t>
  </si>
  <si>
    <t>P003808</t>
  </si>
  <si>
    <t>P003809</t>
  </si>
  <si>
    <t>P129601</t>
  </si>
  <si>
    <t>P012001</t>
  </si>
  <si>
    <t>P027701</t>
  </si>
  <si>
    <t>P027702</t>
  </si>
  <si>
    <t>P033601</t>
  </si>
  <si>
    <t>P002001</t>
  </si>
  <si>
    <t>P002002</t>
  </si>
  <si>
    <t>P026601</t>
  </si>
  <si>
    <t>P029001</t>
  </si>
  <si>
    <t>P029002</t>
  </si>
  <si>
    <t>P029003</t>
  </si>
  <si>
    <t>P029004</t>
  </si>
  <si>
    <t>P029005</t>
  </si>
  <si>
    <t>P016501</t>
  </si>
  <si>
    <t>P027401</t>
  </si>
  <si>
    <t>P093701</t>
  </si>
  <si>
    <t>P004701</t>
  </si>
  <si>
    <t>P004702</t>
  </si>
  <si>
    <t>P004703</t>
  </si>
  <si>
    <t>P004704</t>
  </si>
  <si>
    <t>P004705</t>
  </si>
  <si>
    <t>P004706</t>
  </si>
  <si>
    <t>P004707</t>
  </si>
  <si>
    <t>P004708</t>
  </si>
  <si>
    <t>P004709</t>
  </si>
  <si>
    <t>P004711</t>
  </si>
  <si>
    <t>P004712</t>
  </si>
  <si>
    <t>P004713</t>
  </si>
  <si>
    <t>P124101</t>
  </si>
  <si>
    <t>P124102</t>
  </si>
  <si>
    <t>P002701</t>
  </si>
  <si>
    <t>P023701</t>
  </si>
  <si>
    <t>P023801</t>
  </si>
  <si>
    <t>P001001</t>
  </si>
  <si>
    <t>P001002</t>
  </si>
  <si>
    <t>P121001</t>
  </si>
  <si>
    <t>P121002</t>
  </si>
  <si>
    <t>P033801</t>
  </si>
  <si>
    <t>P033802</t>
  </si>
  <si>
    <t>P126101</t>
  </si>
  <si>
    <t>P121201</t>
  </si>
  <si>
    <t>P121202</t>
  </si>
  <si>
    <t>P121203</t>
  </si>
  <si>
    <t>P121204</t>
  </si>
  <si>
    <t>P028101</t>
  </si>
  <si>
    <t>P028102</t>
  </si>
  <si>
    <t>P032701</t>
  </si>
  <si>
    <t>P032702</t>
  </si>
  <si>
    <t>P032703</t>
  </si>
  <si>
    <t>P032704</t>
  </si>
  <si>
    <t>P016701</t>
  </si>
  <si>
    <t>P023901</t>
  </si>
  <si>
    <t>P023902</t>
  </si>
  <si>
    <t>P127001</t>
  </si>
  <si>
    <t>P127002</t>
  </si>
  <si>
    <t>P127003</t>
  </si>
  <si>
    <t>P017001</t>
  </si>
  <si>
    <t>P017002</t>
  </si>
  <si>
    <t>P024001</t>
  </si>
  <si>
    <t>P000201</t>
  </si>
  <si>
    <t>P000202</t>
  </si>
  <si>
    <t>P000203</t>
  </si>
  <si>
    <t>P000204</t>
  </si>
  <si>
    <t>P000205</t>
  </si>
  <si>
    <t>P000206</t>
  </si>
  <si>
    <t>P000207</t>
  </si>
  <si>
    <t>P000208</t>
  </si>
  <si>
    <t>P000209</t>
  </si>
  <si>
    <t>P000210</t>
  </si>
  <si>
    <t>P000211</t>
  </si>
  <si>
    <t>P000212</t>
  </si>
  <si>
    <t>P000213</t>
  </si>
  <si>
    <t>P011001</t>
  </si>
  <si>
    <t>P024101</t>
  </si>
  <si>
    <t>P122201</t>
  </si>
  <si>
    <t>P029701</t>
  </si>
  <si>
    <t>P025801</t>
  </si>
  <si>
    <t>P011101</t>
  </si>
  <si>
    <t>P011102</t>
  </si>
  <si>
    <t>P121501</t>
  </si>
  <si>
    <t>P024201</t>
  </si>
  <si>
    <t>P013401</t>
  </si>
  <si>
    <t>P013402</t>
  </si>
  <si>
    <t>P013403</t>
  </si>
  <si>
    <t>P013404</t>
  </si>
  <si>
    <t>P013405</t>
  </si>
  <si>
    <t>P013406</t>
  </si>
  <si>
    <t>P120601</t>
  </si>
  <si>
    <t>P120602</t>
  </si>
  <si>
    <t>P120603</t>
  </si>
  <si>
    <t>P120604</t>
  </si>
  <si>
    <t>P028701</t>
  </si>
  <si>
    <t>P011401</t>
  </si>
  <si>
    <t>P011402</t>
  </si>
  <si>
    <t>P001201</t>
  </si>
  <si>
    <t>P021201</t>
  </si>
  <si>
    <t>P034401</t>
  </si>
  <si>
    <t>P034001</t>
  </si>
  <si>
    <t>P031501</t>
  </si>
  <si>
    <t>P014401</t>
  </si>
  <si>
    <t>P035201</t>
  </si>
  <si>
    <t>P026201</t>
  </si>
  <si>
    <t>P015201</t>
  </si>
  <si>
    <t>P095001</t>
  </si>
  <si>
    <t>P095002</t>
  </si>
  <si>
    <t>P011301</t>
  </si>
  <si>
    <t>P011302</t>
  </si>
  <si>
    <t>P011303</t>
  </si>
  <si>
    <t>P011304</t>
  </si>
  <si>
    <t>P011305</t>
  </si>
  <si>
    <t>P011306</t>
  </si>
  <si>
    <t>P011307</t>
  </si>
  <si>
    <t>P011308</t>
  </si>
  <si>
    <t>P011309</t>
  </si>
  <si>
    <t>P020701</t>
  </si>
  <si>
    <t>P020702</t>
  </si>
  <si>
    <t>P020703</t>
  </si>
  <si>
    <t>P020704</t>
  </si>
  <si>
    <t>P010901</t>
  </si>
  <si>
    <t>P010902</t>
  </si>
  <si>
    <t>P019301</t>
  </si>
  <si>
    <t>P009401</t>
  </si>
  <si>
    <t>P009402</t>
  </si>
  <si>
    <t>P009403</t>
  </si>
  <si>
    <t>P007001</t>
  </si>
  <si>
    <t>P007002</t>
  </si>
  <si>
    <t>P033001</t>
  </si>
  <si>
    <t>P016401</t>
  </si>
  <si>
    <t>P124301</t>
  </si>
  <si>
    <t>P018201</t>
  </si>
  <si>
    <t>P032301</t>
  </si>
  <si>
    <t>P032302</t>
  </si>
  <si>
    <t>P023201</t>
  </si>
  <si>
    <t>P012901</t>
  </si>
  <si>
    <t>P012902</t>
  </si>
  <si>
    <t>P023301</t>
  </si>
  <si>
    <t>P024301</t>
  </si>
  <si>
    <t>P032901</t>
  </si>
  <si>
    <t>P118701</t>
  </si>
  <si>
    <t>P118702</t>
  </si>
  <si>
    <t>P118703</t>
  </si>
  <si>
    <t>P118704</t>
  </si>
  <si>
    <t>P118705</t>
  </si>
  <si>
    <t>P118706</t>
  </si>
  <si>
    <t>P118707</t>
  </si>
  <si>
    <t>P118708</t>
  </si>
  <si>
    <t>P033901</t>
  </si>
  <si>
    <t>P024401</t>
  </si>
  <si>
    <t>P002801</t>
  </si>
  <si>
    <t>P127701</t>
  </si>
  <si>
    <t>P127702</t>
  </si>
  <si>
    <t>P127703</t>
  </si>
  <si>
    <t>P121101</t>
  </si>
  <si>
    <t>P013801</t>
  </si>
  <si>
    <t>P022101</t>
  </si>
  <si>
    <t>P022102</t>
  </si>
  <si>
    <t>P034101</t>
  </si>
  <si>
    <t>P013601</t>
  </si>
  <si>
    <t>P004501</t>
  </si>
  <si>
    <t>P004502</t>
  </si>
  <si>
    <t>P128401</t>
  </si>
  <si>
    <t>P026401</t>
  </si>
  <si>
    <t>P126001</t>
  </si>
  <si>
    <t>P008801</t>
  </si>
  <si>
    <t>P008802</t>
  </si>
  <si>
    <t>P001401</t>
  </si>
  <si>
    <t>P001402</t>
  </si>
  <si>
    <t>P001403</t>
  </si>
  <si>
    <t>P001404</t>
  </si>
  <si>
    <t>P001405</t>
  </si>
  <si>
    <t>P001406</t>
  </si>
  <si>
    <t>P035101</t>
  </si>
  <si>
    <t>P020801</t>
  </si>
  <si>
    <t>P020802</t>
  </si>
  <si>
    <t>P120301</t>
  </si>
  <si>
    <t>P120302</t>
  </si>
  <si>
    <t>P120303</t>
  </si>
  <si>
    <t>P120304</t>
  </si>
  <si>
    <t>P120305</t>
  </si>
  <si>
    <t>P120306</t>
  </si>
  <si>
    <t>P120307</t>
  </si>
  <si>
    <t>P021501</t>
  </si>
  <si>
    <t>P021502</t>
  </si>
  <si>
    <t>P021503</t>
  </si>
  <si>
    <t>P018101</t>
  </si>
  <si>
    <t>P018102</t>
  </si>
  <si>
    <t>P018103</t>
  </si>
  <si>
    <t>P018104</t>
  </si>
  <si>
    <t>P018105</t>
  </si>
  <si>
    <t>P018106</t>
  </si>
  <si>
    <t>P112901</t>
  </si>
  <si>
    <t>P112902</t>
  </si>
  <si>
    <t>P024501</t>
  </si>
  <si>
    <t>P024701</t>
  </si>
  <si>
    <t>P031101</t>
  </si>
  <si>
    <t>P024801</t>
  </si>
  <si>
    <t>P024802</t>
  </si>
  <si>
    <t>P014001</t>
  </si>
  <si>
    <t>P019601</t>
  </si>
  <si>
    <t>P019602</t>
  </si>
  <si>
    <t>P123601</t>
  </si>
  <si>
    <t>P124201</t>
  </si>
  <si>
    <t>P122001</t>
  </si>
  <si>
    <t>P122002</t>
  </si>
  <si>
    <t>P013501</t>
  </si>
  <si>
    <t>P122501</t>
  </si>
  <si>
    <t>P013301</t>
  </si>
  <si>
    <t>P013302</t>
  </si>
  <si>
    <t>P005201</t>
  </si>
  <si>
    <t>P005202</t>
  </si>
  <si>
    <t>P005203</t>
  </si>
  <si>
    <t>P005204</t>
  </si>
  <si>
    <t>P005205</t>
  </si>
  <si>
    <t>P005206</t>
  </si>
  <si>
    <t>P005207</t>
  </si>
  <si>
    <t>P005208</t>
  </si>
  <si>
    <t>P020601</t>
  </si>
  <si>
    <t>P020602</t>
  </si>
  <si>
    <t>P020603</t>
  </si>
  <si>
    <t>P020604</t>
  </si>
  <si>
    <t>P020605</t>
  </si>
  <si>
    <t>P020606</t>
  </si>
  <si>
    <t>P020607</t>
  </si>
  <si>
    <t>P020608</t>
  </si>
  <si>
    <t>P020609</t>
  </si>
  <si>
    <t>P020610</t>
  </si>
  <si>
    <t>P024901</t>
  </si>
  <si>
    <t>P001501</t>
  </si>
  <si>
    <t>P001502</t>
  </si>
  <si>
    <t>P001503</t>
  </si>
  <si>
    <t>P001504</t>
  </si>
  <si>
    <t>P025101</t>
  </si>
  <si>
    <t>P025102</t>
  </si>
  <si>
    <t>P008601</t>
  </si>
  <si>
    <t>P008602</t>
  </si>
  <si>
    <t>P120501</t>
  </si>
  <si>
    <t>P013201</t>
  </si>
  <si>
    <t>P013202</t>
  </si>
  <si>
    <t>P021101</t>
  </si>
  <si>
    <t>P021102</t>
  </si>
  <si>
    <t>P006501</t>
  </si>
  <si>
    <t>P020501</t>
  </si>
  <si>
    <t>P020502</t>
  </si>
  <si>
    <t>P030301</t>
  </si>
  <si>
    <t>P030302</t>
  </si>
  <si>
    <t>P028901</t>
  </si>
  <si>
    <t>P028902</t>
  </si>
  <si>
    <t>P028903</t>
  </si>
  <si>
    <t>P028904</t>
  </si>
  <si>
    <t>P028906</t>
  </si>
  <si>
    <t>P028907</t>
  </si>
  <si>
    <t>P028908</t>
  </si>
  <si>
    <t>P008301</t>
  </si>
  <si>
    <t>P008302</t>
  </si>
  <si>
    <t>P008303</t>
  </si>
  <si>
    <t>P008304</t>
  </si>
  <si>
    <t>P034701</t>
  </si>
  <si>
    <t>P011901</t>
  </si>
  <si>
    <t>P011902</t>
  </si>
  <si>
    <t>P011903</t>
  </si>
  <si>
    <t>P011904</t>
  </si>
  <si>
    <t>P011905</t>
  </si>
  <si>
    <t>P011906</t>
  </si>
  <si>
    <t>P011907</t>
  </si>
  <si>
    <t>P035301</t>
  </si>
  <si>
    <t>P007701</t>
  </si>
  <si>
    <t>P007702</t>
  </si>
  <si>
    <t>P007703</t>
  </si>
  <si>
    <t>P007704</t>
  </si>
  <si>
    <t>P007705</t>
  </si>
  <si>
    <t>P007706</t>
  </si>
  <si>
    <t>P007707</t>
  </si>
  <si>
    <t>P007708</t>
  </si>
  <si>
    <t>P007709</t>
  </si>
  <si>
    <t>P007710</t>
  </si>
  <si>
    <t>P030101</t>
  </si>
  <si>
    <t>P030103</t>
  </si>
  <si>
    <t>P030104</t>
  </si>
  <si>
    <t>P030105</t>
  </si>
  <si>
    <t>P030106</t>
  </si>
  <si>
    <t>P030107</t>
  </si>
  <si>
    <t>P030108</t>
  </si>
  <si>
    <t>P030109</t>
  </si>
  <si>
    <t>P000701</t>
  </si>
  <si>
    <t>P025201</t>
  </si>
  <si>
    <t>P126501</t>
  </si>
  <si>
    <t>P126502</t>
  </si>
  <si>
    <t>P126503</t>
  </si>
  <si>
    <t>P126504</t>
  </si>
  <si>
    <t>P126505</t>
  </si>
  <si>
    <t>P126506</t>
  </si>
  <si>
    <t>P126507</t>
  </si>
  <si>
    <t>P126508</t>
  </si>
  <si>
    <t>P126509</t>
  </si>
  <si>
    <t>P126510</t>
  </si>
  <si>
    <t>P015601</t>
  </si>
  <si>
    <t>P015602</t>
  </si>
  <si>
    <t>P127501</t>
  </si>
  <si>
    <t>P127502</t>
  </si>
  <si>
    <t>P127503</t>
  </si>
  <si>
    <t>P035001</t>
  </si>
  <si>
    <t>P086301</t>
  </si>
  <si>
    <t>P086302</t>
  </si>
  <si>
    <t>P015401</t>
  </si>
  <si>
    <t>P015402</t>
  </si>
  <si>
    <t>P015403</t>
  </si>
  <si>
    <t>P025301</t>
  </si>
  <si>
    <t>P029801</t>
  </si>
  <si>
    <t>P029802</t>
  </si>
  <si>
    <t>P029803</t>
  </si>
  <si>
    <t>P029804</t>
  </si>
  <si>
    <t>P029805</t>
  </si>
  <si>
    <t>P069001</t>
  </si>
  <si>
    <t>P069002</t>
  </si>
  <si>
    <t>P069003</t>
  </si>
  <si>
    <t>P025401</t>
  </si>
  <si>
    <t>P120901</t>
  </si>
  <si>
    <t>P120902</t>
  </si>
  <si>
    <t>P120903</t>
  </si>
  <si>
    <t>P127801</t>
  </si>
  <si>
    <t>P070301</t>
  </si>
  <si>
    <t>P070302</t>
  </si>
  <si>
    <t>P070303</t>
  </si>
  <si>
    <t>P070304</t>
  </si>
  <si>
    <t>P070305</t>
  </si>
  <si>
    <t>P070306</t>
  </si>
  <si>
    <t>P022201</t>
  </si>
  <si>
    <t>P020101</t>
  </si>
  <si>
    <t>P020102</t>
  </si>
  <si>
    <t>P012201</t>
  </si>
  <si>
    <t>P012202</t>
  </si>
  <si>
    <t>P012203</t>
  </si>
  <si>
    <t>P009701</t>
  </si>
  <si>
    <t>P012801</t>
  </si>
  <si>
    <t>P012802</t>
  </si>
  <si>
    <t>P012803</t>
  </si>
  <si>
    <t>P012804</t>
  </si>
  <si>
    <t>P012805</t>
  </si>
  <si>
    <t>P012806</t>
  </si>
  <si>
    <t>P012807</t>
  </si>
  <si>
    <t>P012808</t>
  </si>
  <si>
    <t>P012809</t>
  </si>
  <si>
    <t>P012810</t>
  </si>
  <si>
    <t>P012811</t>
  </si>
  <si>
    <t>P012812</t>
  </si>
  <si>
    <t>P012813</t>
  </si>
  <si>
    <t>P012814</t>
  </si>
  <si>
    <t>P001701</t>
  </si>
  <si>
    <t>P001702</t>
  </si>
  <si>
    <t>P000401</t>
  </si>
  <si>
    <t>P020901</t>
  </si>
  <si>
    <t>P020902</t>
  </si>
  <si>
    <t>P020903</t>
  </si>
  <si>
    <t>P031401</t>
  </si>
  <si>
    <t>P031402</t>
  </si>
  <si>
    <t>P031403</t>
  </si>
  <si>
    <t>P031404</t>
  </si>
  <si>
    <t>P017801</t>
  </si>
  <si>
    <t>P017802</t>
  </si>
  <si>
    <t>P017803</t>
  </si>
  <si>
    <t>P017804</t>
  </si>
  <si>
    <t>P017806</t>
  </si>
  <si>
    <t>P017807</t>
  </si>
  <si>
    <t>P017808</t>
  </si>
  <si>
    <t>P129301</t>
  </si>
  <si>
    <t>P129302</t>
  </si>
  <si>
    <t>P032201</t>
  </si>
  <si>
    <t>P025501</t>
  </si>
  <si>
    <t>P125301</t>
  </si>
  <si>
    <t>P125302</t>
  </si>
  <si>
    <t>P021001</t>
  </si>
  <si>
    <t>P128201</t>
  </si>
  <si>
    <t>P125201</t>
  </si>
  <si>
    <t>P125202</t>
  </si>
  <si>
    <t>P014901</t>
  </si>
  <si>
    <t>P014902</t>
  </si>
  <si>
    <t>P031301</t>
  </si>
  <si>
    <t>P031302</t>
  </si>
  <si>
    <t>P008001</t>
  </si>
  <si>
    <t>P023501</t>
  </si>
  <si>
    <t>P006801</t>
  </si>
  <si>
    <t>P026301</t>
  </si>
  <si>
    <t>P026302</t>
  </si>
  <si>
    <t>P026303</t>
  </si>
  <si>
    <t>P017301</t>
  </si>
  <si>
    <t>P017302</t>
  </si>
  <si>
    <t>P002901</t>
  </si>
  <si>
    <t>P002902</t>
  </si>
  <si>
    <t>P122301</t>
  </si>
  <si>
    <t>P010101</t>
  </si>
  <si>
    <t>P025601</t>
  </si>
  <si>
    <t>P002401</t>
  </si>
  <si>
    <t>P002402</t>
  </si>
  <si>
    <t>P002403</t>
  </si>
  <si>
    <t>P002404</t>
  </si>
  <si>
    <t>P121801</t>
  </si>
  <si>
    <t>P121802</t>
  </si>
  <si>
    <t>P030901</t>
  </si>
  <si>
    <t>P030902</t>
  </si>
  <si>
    <t>P030903</t>
  </si>
  <si>
    <t>P030904</t>
  </si>
  <si>
    <t>P030905</t>
  </si>
  <si>
    <t>P030906</t>
  </si>
  <si>
    <t>P008201</t>
  </si>
  <si>
    <t>P029201</t>
  </si>
  <si>
    <t>P012101</t>
  </si>
  <si>
    <t>P012102</t>
  </si>
  <si>
    <t>P012103</t>
  </si>
  <si>
    <t>P012104</t>
  </si>
  <si>
    <t>P012105</t>
  </si>
  <si>
    <t>P012106</t>
  </si>
  <si>
    <t>P012107</t>
  </si>
  <si>
    <t>P012108</t>
  </si>
  <si>
    <t>P012109</t>
  </si>
  <si>
    <t>P012110</t>
  </si>
  <si>
    <t>P119101</t>
  </si>
  <si>
    <t>P119102</t>
  </si>
  <si>
    <t>P117101</t>
  </si>
  <si>
    <t>P023001</t>
  </si>
  <si>
    <t>P000501</t>
  </si>
  <si>
    <t>P126201</t>
  </si>
  <si>
    <t>P126202</t>
  </si>
  <si>
    <t>P125001</t>
  </si>
  <si>
    <t>P125002</t>
  </si>
  <si>
    <t>P125003</t>
  </si>
  <si>
    <t>P017401</t>
  </si>
  <si>
    <t>P017402</t>
  </si>
  <si>
    <t>P017403</t>
  </si>
  <si>
    <t>P028801</t>
  </si>
  <si>
    <t>P028802</t>
  </si>
  <si>
    <t>P028803</t>
  </si>
  <si>
    <t>P119501</t>
  </si>
  <si>
    <t>P021701</t>
  </si>
  <si>
    <t>P114101</t>
  </si>
  <si>
    <t>P114102</t>
  </si>
  <si>
    <t>P114103</t>
  </si>
  <si>
    <t>P114104</t>
  </si>
  <si>
    <t>P114105</t>
  </si>
  <si>
    <t>P000101</t>
  </si>
  <si>
    <t>P000102</t>
  </si>
  <si>
    <t>P000103</t>
  </si>
  <si>
    <t>P000104</t>
  </si>
  <si>
    <t>P000105</t>
  </si>
  <si>
    <t>P031001</t>
  </si>
  <si>
    <t>P126901</t>
  </si>
  <si>
    <t>P124701</t>
  </si>
  <si>
    <t>P016201</t>
  </si>
  <si>
    <t>P016202</t>
  </si>
  <si>
    <t>P016203</t>
  </si>
  <si>
    <t>P016204</t>
  </si>
  <si>
    <t>P016205</t>
  </si>
  <si>
    <t>P016206</t>
  </si>
  <si>
    <t>P016207</t>
  </si>
  <si>
    <t>P033101</t>
  </si>
  <si>
    <t>P033201</t>
  </si>
  <si>
    <t>P015901</t>
  </si>
  <si>
    <t>P015902</t>
  </si>
  <si>
    <t>P125101</t>
  </si>
  <si>
    <t>P125102</t>
  </si>
  <si>
    <t>P125103</t>
  </si>
  <si>
    <t>P125104</t>
  </si>
  <si>
    <t>P125105</t>
  </si>
  <si>
    <t>P125106</t>
  </si>
  <si>
    <t>P027801</t>
  </si>
  <si>
    <t>P027802</t>
  </si>
  <si>
    <t>P018801</t>
  </si>
  <si>
    <t>P018802</t>
  </si>
  <si>
    <t>P089601</t>
  </si>
  <si>
    <t>P033301</t>
  </si>
  <si>
    <t>P123801</t>
  </si>
  <si>
    <t>P123802</t>
  </si>
  <si>
    <t>P010501</t>
  </si>
  <si>
    <t>P010502</t>
  </si>
  <si>
    <t>P010503</t>
  </si>
  <si>
    <t>P010504</t>
  </si>
  <si>
    <t>P022301</t>
  </si>
  <si>
    <t>P022302</t>
  </si>
  <si>
    <t>P028301</t>
  </si>
  <si>
    <t>P028302</t>
  </si>
  <si>
    <t>P030701</t>
  </si>
  <si>
    <t>P027901</t>
  </si>
  <si>
    <t>P017901</t>
  </si>
  <si>
    <t>P017902</t>
  </si>
  <si>
    <t>P026001</t>
  </si>
  <si>
    <t>P033401</t>
  </si>
  <si>
    <t>P010701</t>
  </si>
  <si>
    <t>P010702</t>
  </si>
  <si>
    <t>P010703</t>
  </si>
  <si>
    <t>P010704</t>
  </si>
  <si>
    <t>P010705</t>
  </si>
  <si>
    <t>P010706</t>
  </si>
  <si>
    <t>P010707</t>
  </si>
  <si>
    <t>P010708</t>
  </si>
  <si>
    <t>P010709</t>
  </si>
  <si>
    <t>P010710</t>
  </si>
  <si>
    <t>P010711</t>
  </si>
  <si>
    <t>P010712</t>
  </si>
  <si>
    <t>P010713</t>
  </si>
  <si>
    <t>P010714</t>
  </si>
  <si>
    <t>P010715</t>
  </si>
  <si>
    <t>P010716</t>
  </si>
  <si>
    <t>P010717</t>
  </si>
  <si>
    <t>P010718</t>
  </si>
  <si>
    <t>P010719</t>
  </si>
  <si>
    <t>P010720</t>
  </si>
  <si>
    <t>P010721</t>
  </si>
  <si>
    <t>P010722</t>
  </si>
  <si>
    <t>P010723</t>
  </si>
  <si>
    <t>P010724</t>
  </si>
  <si>
    <t>P010725</t>
  </si>
  <si>
    <t>P010726</t>
  </si>
  <si>
    <t>P010727</t>
  </si>
  <si>
    <t>P010728</t>
  </si>
  <si>
    <t>P010729</t>
  </si>
  <si>
    <t>P010730</t>
  </si>
  <si>
    <t>P010731</t>
  </si>
  <si>
    <t>P010732</t>
  </si>
  <si>
    <t>P010733</t>
  </si>
  <si>
    <t>P010734</t>
  </si>
  <si>
    <t>P010735</t>
  </si>
  <si>
    <t>P010736</t>
  </si>
  <si>
    <t>P010737</t>
  </si>
  <si>
    <t>P010738</t>
  </si>
  <si>
    <t>P010739</t>
  </si>
  <si>
    <t>P010740</t>
  </si>
  <si>
    <t>P010741</t>
  </si>
  <si>
    <t>P010742</t>
  </si>
  <si>
    <t>P010743</t>
  </si>
  <si>
    <t>P010744</t>
  </si>
  <si>
    <t>P010745</t>
  </si>
  <si>
    <t>P010746</t>
  </si>
  <si>
    <t>P022601</t>
  </si>
  <si>
    <t>P028401</t>
  </si>
  <si>
    <t>P014801</t>
  </si>
  <si>
    <t>P026701</t>
  </si>
  <si>
    <t>P026702</t>
  </si>
  <si>
    <t>P121401</t>
  </si>
  <si>
    <t>P028201</t>
  </si>
  <si>
    <t>P004901</t>
  </si>
  <si>
    <t>P004902</t>
  </si>
  <si>
    <t>P004903</t>
  </si>
  <si>
    <t>P004401</t>
  </si>
  <si>
    <t>P004402</t>
  </si>
  <si>
    <t>P004403</t>
  </si>
  <si>
    <t>P004404</t>
  </si>
  <si>
    <t>P004405</t>
  </si>
  <si>
    <t>P004406</t>
  </si>
  <si>
    <t>P004407</t>
  </si>
  <si>
    <t>P004408</t>
  </si>
  <si>
    <t>P004409</t>
  </si>
  <si>
    <t>P004410</t>
  </si>
  <si>
    <t>P077001</t>
  </si>
  <si>
    <t>P001601</t>
  </si>
  <si>
    <t>P118001</t>
  </si>
  <si>
    <t>P118002</t>
  </si>
  <si>
    <t>P004101</t>
  </si>
  <si>
    <t>P004102</t>
  </si>
  <si>
    <t>P004103</t>
  </si>
  <si>
    <t>P031701</t>
  </si>
  <si>
    <t>P008401</t>
  </si>
  <si>
    <t>P008402</t>
  </si>
  <si>
    <t>P119401</t>
  </si>
  <si>
    <t>P025701</t>
  </si>
  <si>
    <t>P025702</t>
  </si>
  <si>
    <t>P025703</t>
  </si>
  <si>
    <t>P025704</t>
  </si>
  <si>
    <t>P025705</t>
  </si>
  <si>
    <t>P034301</t>
  </si>
  <si>
    <t>P010301</t>
  </si>
  <si>
    <t>P010302</t>
  </si>
  <si>
    <t>P010303</t>
  </si>
  <si>
    <t>P015701</t>
  </si>
  <si>
    <t>P020401</t>
  </si>
  <si>
    <t>P004301</t>
  </si>
  <si>
    <t>P027501</t>
  </si>
  <si>
    <t>P003901</t>
  </si>
  <si>
    <t>P003902</t>
  </si>
  <si>
    <t>P003903</t>
  </si>
  <si>
    <t>P003904</t>
  </si>
  <si>
    <t>P003905</t>
  </si>
  <si>
    <t>P003906</t>
  </si>
  <si>
    <t>P003907</t>
  </si>
  <si>
    <t>P003908</t>
  </si>
  <si>
    <t>P003909</t>
  </si>
  <si>
    <t>P003910</t>
  </si>
  <si>
    <t>P003911</t>
  </si>
  <si>
    <t>P003912</t>
  </si>
  <si>
    <t>P128001</t>
  </si>
  <si>
    <t>P128002</t>
  </si>
  <si>
    <t>P128301</t>
  </si>
  <si>
    <t>P123901</t>
  </si>
  <si>
    <t>P027201</t>
  </si>
  <si>
    <t>P027202</t>
  </si>
  <si>
    <t>P043601</t>
  </si>
  <si>
    <t>P124801</t>
  </si>
  <si>
    <t>P126301</t>
  </si>
  <si>
    <t>P000801</t>
  </si>
  <si>
    <t>P001801</t>
  </si>
  <si>
    <t>P001802</t>
  </si>
  <si>
    <t>P020301</t>
  </si>
  <si>
    <t>P030801</t>
  </si>
  <si>
    <t>P119601</t>
  </si>
  <si>
    <t>P120101</t>
  </si>
  <si>
    <t>P119301</t>
  </si>
  <si>
    <t>P119302</t>
  </si>
  <si>
    <t>P026101</t>
  </si>
  <si>
    <t>P125401</t>
  </si>
  <si>
    <t>P127601</t>
  </si>
  <si>
    <t>P127602</t>
  </si>
  <si>
    <t>P125501</t>
  </si>
  <si>
    <t>P125502</t>
  </si>
  <si>
    <t>P079401</t>
  </si>
  <si>
    <t>P079402</t>
  </si>
  <si>
    <t>P079403</t>
  </si>
  <si>
    <t>P016801</t>
  </si>
  <si>
    <t>P016802</t>
  </si>
  <si>
    <t>P016803</t>
  </si>
  <si>
    <t>P016901</t>
  </si>
  <si>
    <t>P016902</t>
  </si>
  <si>
    <t>P118801</t>
  </si>
  <si>
    <t>P125901</t>
  </si>
  <si>
    <t>P002101</t>
  </si>
  <si>
    <t>P002102</t>
  </si>
  <si>
    <t>P002103</t>
  </si>
  <si>
    <t>P003401</t>
  </si>
  <si>
    <t>P003402</t>
  </si>
  <si>
    <t>P003403</t>
  </si>
  <si>
    <t>P003404</t>
  </si>
  <si>
    <t>P003405</t>
  </si>
  <si>
    <t>P003406</t>
  </si>
  <si>
    <t>P003407</t>
  </si>
  <si>
    <t>P003408</t>
  </si>
  <si>
    <t>P005901</t>
  </si>
  <si>
    <t>P005902</t>
  </si>
  <si>
    <t>P080501</t>
  </si>
  <si>
    <t>P080502</t>
  </si>
  <si>
    <t>P009601</t>
  </si>
  <si>
    <t>P009602</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</si>
  <si>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</si>
  <si>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</si>
  <si>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</si>
  <si>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</si>
  <si>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</si>
  <si>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</si>
  <si>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</si>
  <si>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</si>
  <si>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</si>
  <si>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</si>
  <si>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</si>
  <si>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</si>
  <si>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</si>
  <si>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</si>
  <si>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</si>
  <si>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</si>
  <si>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</si>
  <si>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</si>
  <si>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</si>
  <si>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</si>
  <si>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</si>
  <si>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</si>
  <si>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</si>
  <si>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</si>
  <si>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</si>
  <si>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</si>
  <si>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</si>
  <si>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</si>
  <si>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</si>
  <si>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</si>
  <si>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</si>
  <si>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</si>
  <si>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</si>
  <si>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</si>
  <si>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</si>
  <si>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</si>
  <si>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</si>
  <si>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</si>
  <si>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</si>
  <si>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</si>
  <si>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</si>
  <si>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</si>
  <si>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</si>
  <si>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</si>
  <si>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</si>
  <si>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</si>
  <si>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 '</t>
  </si>
  <si>
    <t>RESPUESTA</t>
  </si>
  <si>
    <t>PROPUESTA</t>
  </si>
  <si>
    <t>CONTRATO</t>
  </si>
  <si>
    <t>LICITACION</t>
  </si>
  <si>
    <t>P029606</t>
  </si>
  <si>
    <t>FECHA PROP</t>
  </si>
  <si>
    <t>2011-10</t>
  </si>
  <si>
    <t>2011-03</t>
  </si>
  <si>
    <t>2010-11</t>
  </si>
  <si>
    <t>2009-06</t>
  </si>
  <si>
    <t>2011-08</t>
  </si>
  <si>
    <t>2012-11</t>
  </si>
  <si>
    <t>2010-09</t>
  </si>
  <si>
    <t>2011-01</t>
  </si>
  <si>
    <t>2010-07</t>
  </si>
  <si>
    <t>2011-05</t>
  </si>
  <si>
    <t>2011-07</t>
  </si>
  <si>
    <t>2011-09</t>
  </si>
  <si>
    <t>2012-09</t>
  </si>
  <si>
    <t>2012-02</t>
  </si>
  <si>
    <t>2012-08</t>
  </si>
  <si>
    <t>2010-08</t>
  </si>
  <si>
    <t>2009-12</t>
  </si>
  <si>
    <t>2010-03</t>
  </si>
  <si>
    <t>2011-02</t>
  </si>
  <si>
    <t>2011-11</t>
  </si>
  <si>
    <t>2012-04</t>
  </si>
  <si>
    <t>2009-04</t>
  </si>
  <si>
    <t>2009-07</t>
  </si>
  <si>
    <t>2009-08</t>
  </si>
  <si>
    <t>2009-09</t>
  </si>
  <si>
    <t>2009-10</t>
  </si>
  <si>
    <t>2009-11</t>
  </si>
  <si>
    <t>2010-02</t>
  </si>
  <si>
    <t>2010-05</t>
  </si>
  <si>
    <t>2011-06</t>
  </si>
  <si>
    <t>2011-12</t>
  </si>
  <si>
    <t>2012-01</t>
  </si>
  <si>
    <t>2012-05</t>
  </si>
  <si>
    <t>2012-07</t>
  </si>
  <si>
    <t>2010-10</t>
  </si>
  <si>
    <t>2010-06</t>
  </si>
  <si>
    <t>2010-12</t>
  </si>
  <si>
    <t>2012-03</t>
  </si>
  <si>
    <t>2012-10</t>
  </si>
  <si>
    <t>2010-04</t>
  </si>
  <si>
    <t>2011-04</t>
  </si>
  <si>
    <t>2012-06</t>
  </si>
  <si>
    <t>2009-05</t>
  </si>
  <si>
    <t>2010-01</t>
  </si>
  <si>
    <t>2009-01</t>
  </si>
  <si>
    <t>2009-03</t>
  </si>
  <si>
    <t>2008-12</t>
  </si>
  <si>
    <t>COMIS</t>
  </si>
  <si>
    <t>LICITA</t>
  </si>
  <si>
    <t xml:space="preserve">', </t>
  </si>
  <si>
    <t>, '</t>
  </si>
  <si>
    <t>DESCRIPCION</t>
  </si>
  <si>
    <t>Equipos de Alta Competencia</t>
  </si>
  <si>
    <t>Hacer Lobby</t>
  </si>
  <si>
    <t>Asistentes (4)</t>
  </si>
  <si>
    <t>Varios</t>
  </si>
  <si>
    <t>Potencial</t>
  </si>
  <si>
    <t>HH Jefe de Producto OTC</t>
  </si>
  <si>
    <t>Desarrollo Organizacional</t>
  </si>
  <si>
    <t>Sistema Salarial</t>
  </si>
  <si>
    <t>Liderazgo situacional</t>
  </si>
  <si>
    <t>Candidatos por Assessment Center</t>
  </si>
  <si>
    <t>MOF</t>
  </si>
  <si>
    <t>Entrenamiento para Entrenadores</t>
  </si>
  <si>
    <t>HH Gerente General</t>
  </si>
  <si>
    <t>Trabajo en Equipo y Comunicacion</t>
  </si>
  <si>
    <t>Habilidades Directivas</t>
  </si>
  <si>
    <t>Cultura Organizacional</t>
  </si>
  <si>
    <t>Grupos de Trabajo</t>
  </si>
  <si>
    <t>Mapeo de Salarios</t>
  </si>
  <si>
    <t>Administracion del Tiempo</t>
  </si>
  <si>
    <t>Profesionales Senior</t>
  </si>
  <si>
    <t>Skills (Administracion) 2009</t>
  </si>
  <si>
    <t>Asesor Comercial</t>
  </si>
  <si>
    <t>Skills (Evaluacion)</t>
  </si>
  <si>
    <t>Asesores Comerciales</t>
  </si>
  <si>
    <t>Asesor de Compras</t>
  </si>
  <si>
    <t>Skills (Administracion) 2010-1</t>
  </si>
  <si>
    <t>Marketing</t>
  </si>
  <si>
    <t>Skills (Administracion) 2010-2</t>
  </si>
  <si>
    <t>Skills (Administracion) 2011</t>
  </si>
  <si>
    <t>Skills (Administracion) 2012</t>
  </si>
  <si>
    <t>ASISTENTE GERENCIA PRODUCCION</t>
  </si>
  <si>
    <t>Desarrollo de Protocolo Familiar y Gobierno Corporativo</t>
  </si>
  <si>
    <t>Programa de Graduados 2012 (100 personas)</t>
  </si>
  <si>
    <t>Candidatos</t>
  </si>
  <si>
    <t>Candidatos (2012)</t>
  </si>
  <si>
    <t>Candidatos (2011)</t>
  </si>
  <si>
    <t>Certificacion en calidad ISO 9001</t>
  </si>
  <si>
    <t>Formulacion del Plan Estrategico Institucional de la Autoridad Nacional del Agua</t>
  </si>
  <si>
    <t>Diagnostico Organizativo del PMGRH</t>
  </si>
  <si>
    <t>MOF + Estructura Salarial</t>
  </si>
  <si>
    <t>Jefe comercial</t>
  </si>
  <si>
    <t>Profesional Area Comercial</t>
  </si>
  <si>
    <t>HH puesto gerencial</t>
  </si>
  <si>
    <t>Taller de Ventas</t>
  </si>
  <si>
    <t>Publicacion Anuncio y Filtrado CV</t>
  </si>
  <si>
    <t>Mapeo Bbdd Profesionales</t>
  </si>
  <si>
    <t>Cambio de Cultura TI</t>
  </si>
  <si>
    <t>Team Building TI (Primera Parte)</t>
  </si>
  <si>
    <t>PRACTICANTES 600 (DINAMICAS)</t>
  </si>
  <si>
    <t>Team Building TI (Segunda Parte)</t>
  </si>
  <si>
    <t>TEAM BUILDINGS RRHH</t>
  </si>
  <si>
    <t>TEAM BUILDINGS LOGISTICA</t>
  </si>
  <si>
    <t>Taller de Integracion Finanzas</t>
  </si>
  <si>
    <t>Taller de Integracion Comunicaciones</t>
  </si>
  <si>
    <t>Taller Vivencial Liderazgo</t>
  </si>
  <si>
    <t>Clima Cuantitativo</t>
  </si>
  <si>
    <t>Protocolo Familiar</t>
  </si>
  <si>
    <t>Jefe Proyectos</t>
  </si>
  <si>
    <t>Presentaciones Efectivas</t>
  </si>
  <si>
    <t>Comunicacion Efectiva</t>
  </si>
  <si>
    <t>Clima Cuantitativo+Cualitativo</t>
  </si>
  <si>
    <t>Clima Cuantitativo+Cualitativo (600pp)</t>
  </si>
  <si>
    <t>Manuales de puestos</t>
  </si>
  <si>
    <t>Outdoor autoconocimiento y servicio al cliente</t>
  </si>
  <si>
    <t>Estructura Salarial</t>
  </si>
  <si>
    <t>Auditoria Procedimientos Caja</t>
  </si>
  <si>
    <t>Administracion de Malla Programa de Riesgos 2013</t>
  </si>
  <si>
    <t>Compensaciones y Renumeraciones</t>
  </si>
  <si>
    <t>Administracion Nomina</t>
  </si>
  <si>
    <t>Jefes y Directivos</t>
  </si>
  <si>
    <t>Outdoor (4, 2 en Centro, 1 Norte, 1 Sur)</t>
  </si>
  <si>
    <t>14 puestos gerenciales</t>
  </si>
  <si>
    <t>Assessment Diplomado</t>
  </si>
  <si>
    <t>Diplomado de Retail UCIK paa Supemercados Peruanos (30pp)</t>
  </si>
  <si>
    <t>Integracion y trabajo equipo</t>
  </si>
  <si>
    <t>Liderazgo + valores</t>
  </si>
  <si>
    <t>Talleres "Equipos en Accion" 74 talleres a S/. 6,000 por taller</t>
  </si>
  <si>
    <t>Estudio de Cultura Organizacional</t>
  </si>
  <si>
    <t>Asistente Gerencia</t>
  </si>
  <si>
    <t>Estudio mercado remuneraciones/ beneficios</t>
  </si>
  <si>
    <t>Tecnicas de Ventas</t>
  </si>
  <si>
    <t>Evaluacion</t>
  </si>
  <si>
    <t>Representante Ventas</t>
  </si>
  <si>
    <t xml:space="preserve">Outdoor </t>
  </si>
  <si>
    <t>MOF+Perfiles+Competencias (40 puestos)</t>
  </si>
  <si>
    <t>EJECUTIVOS</t>
  </si>
  <si>
    <t>Estudio Clima (gratis)</t>
  </si>
  <si>
    <t>Gestion Clima Organizacional</t>
  </si>
  <si>
    <t>Diagnostico y Plan de Mejora</t>
  </si>
  <si>
    <t>Gestion del Cambio</t>
  </si>
  <si>
    <t>selecciones varias</t>
  </si>
  <si>
    <t>BENCHMARKING LABORAL</t>
  </si>
  <si>
    <t>Jefe Honorarios y Administrador Farmacia</t>
  </si>
  <si>
    <t>Taller de Habilildades Directivas</t>
  </si>
  <si>
    <t>Trabajo en Equipo</t>
  </si>
  <si>
    <t>SALARIOS</t>
  </si>
  <si>
    <t>Curso de Mejora de la Intolerancia</t>
  </si>
  <si>
    <t>Auditores</t>
  </si>
  <si>
    <t>Transformacion de la Cultura, Descripcion, Analisis, Valorizacion de Puestos y Escala Salarial, Diagnostico y Mejora del Clima Organizacional de la Cgr</t>
  </si>
  <si>
    <t>Desarrollo de nuevos productos orientados al Nuevo Enfoque de Control Integral de la Gestion Gubernamental</t>
  </si>
  <si>
    <t>Actualizacion y Simplificacion Normativa del SNC para aplicacion del Nuevo Enfoque de Control Integral de Gestion Gubernamental</t>
  </si>
  <si>
    <t>Identificacion y desarrollo Habilidad. Gerenciales</t>
  </si>
  <si>
    <t>Potencial de Auditores</t>
  </si>
  <si>
    <t>Entrevistas Por Competencias</t>
  </si>
  <si>
    <t>Ejecucion Proyectos Estrategicos Orientados a la Modernizacion de la CGR y Desconcentracion del SNC Asociado a Lineas Maestras</t>
  </si>
  <si>
    <t>Profesionales (120)</t>
  </si>
  <si>
    <t>Benchmarking Laboral para Headhunting</t>
  </si>
  <si>
    <t>Evaluaciones de Candidatos por Assessment Center</t>
  </si>
  <si>
    <t>Clima Organizacional</t>
  </si>
  <si>
    <t>Evaluaciones Candidatos por Assessment (6)</t>
  </si>
  <si>
    <t>Programa de Coaching</t>
  </si>
  <si>
    <t>HH Gerente de Proyectos</t>
  </si>
  <si>
    <t>MOF + Competencias + Estructura Salarial</t>
  </si>
  <si>
    <t>Cultura Empresarial</t>
  </si>
  <si>
    <t>Outdoor (30-35 personas)</t>
  </si>
  <si>
    <t>Jefaturas</t>
  </si>
  <si>
    <t>Asist.Adm + Disenador Grafico</t>
  </si>
  <si>
    <t>Administrador</t>
  </si>
  <si>
    <t>Liderazgo</t>
  </si>
  <si>
    <t xml:space="preserve">Controller </t>
  </si>
  <si>
    <t>Ejecutivos Comerciales</t>
  </si>
  <si>
    <t>PRACTICANTES (DINAMICAS)</t>
  </si>
  <si>
    <t>Clima Cuantitativo+Cualitativo (350pp)</t>
  </si>
  <si>
    <t>Implementacion Modelo de Gestion (Rhh)</t>
  </si>
  <si>
    <t>servicio de re certificacion y auditoria de seguimiento del sistema de gestion integrado: AMC PC 022-2012/EGEMSA</t>
  </si>
  <si>
    <t>servicio de elaboracion del plan estrategico de responsabilidad social empresarial 2012-2016
ADS 011-2012/EGEMSA</t>
  </si>
  <si>
    <t>Evaluaciones</t>
  </si>
  <si>
    <t>Estudio Requerimientos para ERP</t>
  </si>
  <si>
    <t>Diagnostico Organizativo</t>
  </si>
  <si>
    <t>Reestructuracion y Reorganizacion Organica - Ayacucho</t>
  </si>
  <si>
    <t>Jefe de Adm</t>
  </si>
  <si>
    <t>Jefe de mantenimiento</t>
  </si>
  <si>
    <t>HH GERENTE FINANZAS Y ABOGADO</t>
  </si>
  <si>
    <t>Clima para 350 personas</t>
  </si>
  <si>
    <t>Estructura Salarial (Administrativos)</t>
  </si>
  <si>
    <t>Estructura Salarial (Jefes y Gerentes)</t>
  </si>
  <si>
    <t>HH Gerente RRHH</t>
  </si>
  <si>
    <t>HH Gerente Adm y Finanzas</t>
  </si>
  <si>
    <t>1 Gerente</t>
  </si>
  <si>
    <t>Jefe de Sistemas</t>
  </si>
  <si>
    <t>Elaboracion de Documentos de Gestion-Clasificador de Cargos, CAP, MOF, Estructura Remunerativa y PAP</t>
  </si>
  <si>
    <t>Monitoreo de proyectos</t>
  </si>
  <si>
    <t>Manuales de Fucniones</t>
  </si>
  <si>
    <t>Auditoria de Procesos</t>
  </si>
  <si>
    <t>Manuales de Funciones (26 puestos y 108 personas)</t>
  </si>
  <si>
    <t>SIOF (para 2 empresas del grupo)</t>
  </si>
  <si>
    <t>HH Jefaturas (3)</t>
  </si>
  <si>
    <t>Taller de Autoconocimiento y Liderazgo</t>
  </si>
  <si>
    <t>Habilidades Directivas (26 evaluados)</t>
  </si>
  <si>
    <t>Mando Medios y gerenciales</t>
  </si>
  <si>
    <t>CULTURA</t>
  </si>
  <si>
    <t>Auditoria Procesos RRHH</t>
  </si>
  <si>
    <t>ANALISIS DE PUESTOS</t>
  </si>
  <si>
    <t>Desarrollo Equipo de Ejecutivos</t>
  </si>
  <si>
    <t>Profesionales TI</t>
  </si>
  <si>
    <t>Jefe TI</t>
  </si>
  <si>
    <t>Analista Financiero</t>
  </si>
  <si>
    <t>Administrador regional</t>
  </si>
  <si>
    <t>Asistente de Gerente</t>
  </si>
  <si>
    <t>Candidatos para Analista Financiero</t>
  </si>
  <si>
    <t>Potencial Arequipa (6) + (1) administrador</t>
  </si>
  <si>
    <t>Analista de Plataforma</t>
  </si>
  <si>
    <t>Jefe Costos</t>
  </si>
  <si>
    <t>Operarios</t>
  </si>
  <si>
    <t>Aportacion Digitadores</t>
  </si>
  <si>
    <t>Reorganizacion Comercial Grupo</t>
  </si>
  <si>
    <t>Reorganizacion Industrial Mega</t>
  </si>
  <si>
    <t>Desarrollo Perfiles de Competencias</t>
  </si>
  <si>
    <t>Introduccion Enfoque Competencias Laborales en el Subsector Saneamiento</t>
  </si>
  <si>
    <t>Elaboracion de Un Programa de Fortalecimiento de Capacidades del Viceministerio de Saneamiento</t>
  </si>
  <si>
    <t>Jefe de proyectos/ jefe de planta</t>
  </si>
  <si>
    <t>Analisis escalas salariales (benchmarking)</t>
  </si>
  <si>
    <t>Programas Desarrollo y Capacitacion</t>
  </si>
  <si>
    <t xml:space="preserve">Programas de Desarrollo </t>
  </si>
  <si>
    <t>Jefe de Ti</t>
  </si>
  <si>
    <t>Contrato Marco</t>
  </si>
  <si>
    <t>Trainers (Practicantes)</t>
  </si>
  <si>
    <t>Desarrollo Equipo Directivo</t>
  </si>
  <si>
    <t>Administracion del Tiempo/ BSC/ Marketing</t>
  </si>
  <si>
    <t>HH Gerente Operaciones</t>
  </si>
  <si>
    <t>Benchmarking Empresas Farmaceuticas</t>
  </si>
  <si>
    <t>Analista de Calidad</t>
  </si>
  <si>
    <t>Estudio de Renumeraciones y Beneficios</t>
  </si>
  <si>
    <t xml:space="preserve">GESTION DE MEJORA CLIMA LABORAL </t>
  </si>
  <si>
    <t>Gestor de Negocio</t>
  </si>
  <si>
    <t>Informacion sobre Gestion por Procesos</t>
  </si>
  <si>
    <t>HH Gerente de Obras Civiles y otros</t>
  </si>
  <si>
    <t>Motivacion</t>
  </si>
  <si>
    <t>HH Gerente Ingenieria y Proyectos</t>
  </si>
  <si>
    <t>Coordinador RRHH</t>
  </si>
  <si>
    <t>HH JEFES RESIDENTES, GERENTE DE PROYECTO, JEFE DE CALIDAD</t>
  </si>
  <si>
    <t>Clima Cuantitativo 150 personas</t>
  </si>
  <si>
    <t>consultoria especializada en gestion de procesos CP 01-2012/INGEMMET/CE</t>
  </si>
  <si>
    <t>Jefe de Ventas</t>
  </si>
  <si>
    <t>Supervisor Logistica</t>
  </si>
  <si>
    <t>Comprador</t>
  </si>
  <si>
    <t>Asistente Comercio Exterior</t>
  </si>
  <si>
    <t>Jefe de produccion tecnica</t>
  </si>
  <si>
    <t>Clima</t>
  </si>
  <si>
    <t>Integracion (100pp)</t>
  </si>
  <si>
    <t>Trabajo en Equipo (90)</t>
  </si>
  <si>
    <t>Clima para Centenario</t>
  </si>
  <si>
    <t xml:space="preserve">Supervisor de ventas </t>
  </si>
  <si>
    <t>Reformulacion de Instrumentos de Gestion</t>
  </si>
  <si>
    <t>Oficial Seguridad Informacion</t>
  </si>
  <si>
    <t>Consultor Sistemas</t>
  </si>
  <si>
    <t>SIOF (110 en planilla + 200 CAS)</t>
  </si>
  <si>
    <t>HH Gerente de RRHH</t>
  </si>
  <si>
    <t>Comercial Manager</t>
  </si>
  <si>
    <t>Procesos Masivos</t>
  </si>
  <si>
    <t>Actitud Total</t>
  </si>
  <si>
    <t>Assessment Center para operarios (100 pp)</t>
  </si>
  <si>
    <t>Potencial (Team Leaders)</t>
  </si>
  <si>
    <t>Varios (35 personas)</t>
  </si>
  <si>
    <t>Assessment Center Facilitadores de Mejora Continua (50 candidatos)</t>
  </si>
  <si>
    <t>Ejecutivos (6)</t>
  </si>
  <si>
    <t>Informacion</t>
  </si>
  <si>
    <t>Auditoria de Proceso General</t>
  </si>
  <si>
    <t>Habilidades Directivas para Gerentes y Jefes</t>
  </si>
  <si>
    <t>Estudio de Mercados</t>
  </si>
  <si>
    <t>Potencial+Optimizacion Competencias</t>
  </si>
  <si>
    <t>MOF + Clima</t>
  </si>
  <si>
    <t>EXPOSICION RESULTADOS CLIMA</t>
  </si>
  <si>
    <t>Focus Group (por confirmar) - Plan de Mejora Clima y Seguimiento</t>
  </si>
  <si>
    <t>Implementacion Area Gestion Social</t>
  </si>
  <si>
    <t>Talleres de Liderazgo</t>
  </si>
  <si>
    <t>Analistas</t>
  </si>
  <si>
    <t>Adquisicion Estudio Salarial Mercado Peruano</t>
  </si>
  <si>
    <t>Sub-Gerente RRHH</t>
  </si>
  <si>
    <t>HH Gerente general</t>
  </si>
  <si>
    <t>Sistema salarial</t>
  </si>
  <si>
    <t>Taller de Integracion</t>
  </si>
  <si>
    <t>Clima organizacional para 426 colaboradores</t>
  </si>
  <si>
    <t>elaboracion del plan estrategico sectorial multianual (pesem) y el plan estrategico institucional (pei) 2012-2016 del sector desarrollo e inclusion social AMC 09-2012/MIDIS</t>
  </si>
  <si>
    <t>Ejecutivos</t>
  </si>
  <si>
    <t>7 profesionales</t>
  </si>
  <si>
    <t>Capacidades (Psicologicas y de Conocimiento) de los Candidatos Aprobados en la Primera Etapa de Evaluacion Curricular, Bajo la Modalidad Cas (200 Candidatos)</t>
  </si>
  <si>
    <t>servicio de capacitacion de personal AMC 028-2012/MTC/10</t>
  </si>
  <si>
    <t>Desarrollo de Perfiles de Competencias del Personal de Servicios de Saneamiento, Por Segmentos de Mercado</t>
  </si>
  <si>
    <t>Coaching Ejecutivo</t>
  </si>
  <si>
    <t>Informacion sobre reorganizacion</t>
  </si>
  <si>
    <t>Analista Soporte</t>
  </si>
  <si>
    <t>Elaboracion de documentos normativos de procedimientos para la gestion de las tics</t>
  </si>
  <si>
    <t>Clima Laboral</t>
  </si>
  <si>
    <t>servicio de implementacion de gestion y optimizacion de procesos workflow
CP 02-2012/CE-MSS</t>
  </si>
  <si>
    <t>Manuales de Puestos y Organigrama</t>
  </si>
  <si>
    <t>Jefe Seguridad</t>
  </si>
  <si>
    <t>Gerente por HH</t>
  </si>
  <si>
    <t>Captacion de Ejecutivos</t>
  </si>
  <si>
    <t>Clima (gratuito)</t>
  </si>
  <si>
    <t>Reestructuracion Funciones Area Imagen</t>
  </si>
  <si>
    <t>Atencion Cliente</t>
  </si>
  <si>
    <t>PROCESOS DE OPERACIONES, ANALISIS DE PUESTOS, CAPACITACION Y DESARROLLO</t>
  </si>
  <si>
    <t>elaboracion del mapeo y modelo conceptual as is de los procesos administrados por los organos del osce AMC 014-2012/OSCE</t>
  </si>
  <si>
    <t>Reorganizacion+CRM</t>
  </si>
  <si>
    <t>Ejecutivo sobre CRM</t>
  </si>
  <si>
    <t>Mejora sistema gestion conocimiento</t>
  </si>
  <si>
    <t>consultoria para el diseno e implementacion del sistema de gestion de continuidad de negocios
ADS 046-2012/OSINERGMIN</t>
  </si>
  <si>
    <t>Levantar indicadores</t>
  </si>
  <si>
    <t>Taller de Desarrollo de Habilidades para la Excelencia en el Servicio al Usuario</t>
  </si>
  <si>
    <t>Taller en Habilidades de Liderazgo</t>
  </si>
  <si>
    <t xml:space="preserve">HH. GERENTE GENERAL </t>
  </si>
  <si>
    <t>Trabajo en Equipo (80)</t>
  </si>
  <si>
    <t>Varios (15 personas) para 2011</t>
  </si>
  <si>
    <t>Plan Comunicacional Area Operaciones</t>
  </si>
  <si>
    <t>Potencial+Filtro Curricular</t>
  </si>
  <si>
    <t>Descripcion de Puestos</t>
  </si>
  <si>
    <t>Analista CRM</t>
  </si>
  <si>
    <t>HH 2 Posiciones</t>
  </si>
  <si>
    <t>ENTREVISTAS POR COMPETENCIAS</t>
  </si>
  <si>
    <t>Clima complero (Talara)</t>
  </si>
  <si>
    <t>Focus (2) del Clima 2011</t>
  </si>
  <si>
    <t>Clima Cuantitativo 2011</t>
  </si>
  <si>
    <t>Clima Cuantitativo 2012</t>
  </si>
  <si>
    <t>Programa de capacitacion para altos directivos</t>
  </si>
  <si>
    <t>Coaching para ejecutivos</t>
  </si>
  <si>
    <t>Clima para 900 personas (400 adm y 500 operarios)</t>
  </si>
  <si>
    <t>Focus Group (2)+MOF (2)+Matriz de Competencias</t>
  </si>
  <si>
    <t>Outdoor para 110 personas</t>
  </si>
  <si>
    <t>Outdoor para 52 personas</t>
  </si>
  <si>
    <t>Outdoor</t>
  </si>
  <si>
    <t>BENCHMARKING LABORAL POR PUESTO</t>
  </si>
  <si>
    <t>personal para minera</t>
  </si>
  <si>
    <t>Clima Cuantitativo+Cualitativo (2,500pp)</t>
  </si>
  <si>
    <t>Habilidades Directivas (DAF y ERP)</t>
  </si>
  <si>
    <t>Clima Cuantitativo Institucional 2012</t>
  </si>
  <si>
    <t>Focus Group + Plan de Mejora Clima</t>
  </si>
  <si>
    <t>Actualizacion de Manuales de Puestos.</t>
  </si>
  <si>
    <t>Focus Group 2012 (12 para Docentes)</t>
  </si>
  <si>
    <t>Participar como jurado en un concurso de ideas innovadoras</t>
  </si>
  <si>
    <t>Focus Group 2012 (administrativos)</t>
  </si>
  <si>
    <t>MOF + Sistema de Incentivos</t>
  </si>
  <si>
    <t>Implementacion Modelo de Gestion</t>
  </si>
  <si>
    <t>Sistema Remuneracion Variable</t>
  </si>
  <si>
    <t>Clima Cualitativo</t>
  </si>
  <si>
    <t>Taller de Competencias para Supervisores</t>
  </si>
  <si>
    <t>Auditoria Clima + Outdoor</t>
  </si>
  <si>
    <t>Sistema Salarial (127 puestos)</t>
  </si>
  <si>
    <t>servicio de asesoria e implementacion de indicadores de gestion
ADS 026-2012/RENIEC</t>
  </si>
  <si>
    <t>Informacion sobre Diagnostico</t>
  </si>
  <si>
    <t>Analistas y Mandos Medios</t>
  </si>
  <si>
    <t>Asistente Ventas</t>
  </si>
  <si>
    <t>RETENCION DE TALENTO</t>
  </si>
  <si>
    <t>Human Resources Advisor</t>
  </si>
  <si>
    <t xml:space="preserve">Asistente de cuentas </t>
  </si>
  <si>
    <t>BBDD Asistentas Sociales</t>
  </si>
  <si>
    <t>100 puestos</t>
  </si>
  <si>
    <t>Vendedores</t>
  </si>
  <si>
    <t>Competencias</t>
  </si>
  <si>
    <t>Indicadores Gestion</t>
  </si>
  <si>
    <t>servicio de consultoria para el desarrollo de una solucion de inteligencia de negocios
ADP 06-2012/SAT</t>
  </si>
  <si>
    <t>consultoria para realizar el rediseno organizacional del servicio de administracion tributaria
AMC 07-2012/SAT</t>
  </si>
  <si>
    <t>Sistema de Seguridad y Salud en el Trabajo</t>
  </si>
  <si>
    <t>servicio para la incorporacion de mejoras al sistema de gestion de trabajo de analisis de la uif.
ADP PC 03-2012/SBS-SS</t>
  </si>
  <si>
    <t>Focus de Clima ya realizado</t>
  </si>
  <si>
    <t>Tesorero</t>
  </si>
  <si>
    <t xml:space="preserve">Jefe de riesgos </t>
  </si>
  <si>
    <t>Asistente de cobranzas</t>
  </si>
  <si>
    <t>Conferencia de 1h sobre liderazgo</t>
  </si>
  <si>
    <t>Estructura Salarial (Instructores)</t>
  </si>
  <si>
    <t>Jefe de Seguridad</t>
  </si>
  <si>
    <t>Asistente Administrativo contable</t>
  </si>
  <si>
    <t>Implementacion Plan Coaching</t>
  </si>
  <si>
    <t>Varios (6)</t>
  </si>
  <si>
    <t>HH GERENTES PUBLICOS en PROVINCIAS</t>
  </si>
  <si>
    <t>Coaching</t>
  </si>
  <si>
    <t>Gestores de Venta</t>
  </si>
  <si>
    <t>Medicion de Clima</t>
  </si>
  <si>
    <t>Plan Estrategico</t>
  </si>
  <si>
    <t>Director para entidad educativa</t>
  </si>
  <si>
    <t>Analista de Procesos</t>
  </si>
  <si>
    <t>Manejo de Reuniones</t>
  </si>
  <si>
    <t>Malla Curricular 2011</t>
  </si>
  <si>
    <t>Definicion proceso desarrollo SSII</t>
  </si>
  <si>
    <t>Documentar Sistema Gestion Calidad de SSII</t>
  </si>
  <si>
    <t>Definicion Proceso Planeamiento y Control Gestion SSII</t>
  </si>
  <si>
    <t>IMPLEMENTACION ERP</t>
  </si>
  <si>
    <t>Assessment Center</t>
  </si>
  <si>
    <t>Construccion indicadores de gestion Institucional</t>
  </si>
  <si>
    <t>Definir metodologias, procedimientos e instrumentos del proceso mejoramiento procesos</t>
  </si>
  <si>
    <t>Assessment Center (96)</t>
  </si>
  <si>
    <t>Outdoor IRL (2520 personas)</t>
  </si>
  <si>
    <t>Outdoor ICA (130); para el viernes 28 de mayo</t>
  </si>
  <si>
    <t>Outdoor IAAC Callao (360 personas)</t>
  </si>
  <si>
    <t>Outdoor INCT (120 personas)</t>
  </si>
  <si>
    <t>Outdoor INTA (100 personas)</t>
  </si>
  <si>
    <t>Outdoor IAMC Callao (490 personas)</t>
  </si>
  <si>
    <t>Outdoor INA (424 personas)</t>
  </si>
  <si>
    <t>Outdoor IPCN (450 personas)</t>
  </si>
  <si>
    <t>Outdoor CUSCO</t>
  </si>
  <si>
    <t>servicio de encuesta de satisfaccion 2012 de la calidad de lso servicios al contribuyente
CP 011-2012/SUNAT/4G0000</t>
  </si>
  <si>
    <t>servicio en talleres de gestion por procesos
AMC 041-2012/SUNAT/4G0000</t>
  </si>
  <si>
    <t>Outdoor INSC (800 personas)</t>
  </si>
  <si>
    <t>Assessment 95 pp.</t>
  </si>
  <si>
    <t>Outdoor INTA (132 personas)</t>
  </si>
  <si>
    <t>Outdoor IATA (80 personas)</t>
  </si>
  <si>
    <t>Outdoor INRH (90 personas)</t>
  </si>
  <si>
    <t>HH MANDOS MEDIOS</t>
  </si>
  <si>
    <t>Coordinadora de RRHH</t>
  </si>
  <si>
    <t>Desarrollo Grupal</t>
  </si>
  <si>
    <t>Personal RRHH</t>
  </si>
  <si>
    <t>Clima Cuantitativo+Cualitativo (75pp)</t>
  </si>
  <si>
    <t>Administrativos en varias sedes</t>
  </si>
  <si>
    <t>HH Gerente Ventas</t>
  </si>
  <si>
    <t>Candidatos (3 jefes) y conferencia de Frida</t>
  </si>
  <si>
    <t>Conferencia de Frida</t>
  </si>
  <si>
    <t>HH Decanos (2)</t>
  </si>
  <si>
    <t>Desarrollo Comunicacion Interna</t>
  </si>
  <si>
    <t>Reingenieria de Negocio</t>
  </si>
  <si>
    <t>HH Gerente de Finanzas</t>
  </si>
  <si>
    <t>Clima Cuantitativo+Cualitativo (10,000pp)</t>
  </si>
  <si>
    <t>Clima Cuantitativo+Cualitativo (870pp)</t>
  </si>
  <si>
    <t>ROF+MOF+MAPRO+POLITICAS</t>
  </si>
  <si>
    <t>Coordinador de Calidad + Capacitacion</t>
  </si>
  <si>
    <t>Administracion y Finanzas</t>
  </si>
  <si>
    <t>Comercial</t>
  </si>
  <si>
    <t>Desarrollo Fuerza Ventas</t>
  </si>
  <si>
    <t>TALLER VIVENCIAL DE COMPETENCIAS</t>
  </si>
  <si>
    <t xml:space="preserve">MONTO
PROYECTO </t>
  </si>
  <si>
    <t>, null, 1, now(), null, 1, null);</t>
  </si>
  <si>
    <t>Programa de Induccion</t>
  </si>
  <si>
    <t>Plan Retencion de Talento</t>
  </si>
  <si>
    <t>Gestion por Procesos (RRHH)</t>
  </si>
  <si>
    <t>Evaluacion de potencial por AC a 26 personas de atencion al cliente</t>
  </si>
  <si>
    <t>Informacion sobre Selecciones</t>
  </si>
  <si>
    <t>HH Gerente Produccion</t>
  </si>
  <si>
    <t>Elaboracion MAPRO</t>
  </si>
  <si>
    <t>Diagnostico Organizacional (breve)</t>
  </si>
  <si>
    <t>MOF Administracion</t>
  </si>
  <si>
    <t>Clima para toda la institucion</t>
  </si>
  <si>
    <t>MOF, CAS, CLIMA, Desarrollo e Implementacion del Modelo de Gestion de RRHH por Competencias.</t>
  </si>
  <si>
    <t>Integracion</t>
  </si>
  <si>
    <t>Taller de formacion de competencias (x68)</t>
  </si>
  <si>
    <t>Talleres de Capacitacion para STC</t>
  </si>
  <si>
    <t>Diagnostico Organizativo orientado a Servicio al Cliente</t>
  </si>
  <si>
    <t>Desarrollo e Implementacion del Modelo de Gestion de RRHH por Competencias.</t>
  </si>
  <si>
    <t>Talleres de Integracion y Motivacion</t>
  </si>
  <si>
    <t>Evaluacion 50 Supervisores</t>
  </si>
  <si>
    <t>Seleccion de Personal</t>
  </si>
  <si>
    <t>Validacion de procesos (piloto)</t>
  </si>
  <si>
    <t>Productos de capacitacion (Piloto)</t>
  </si>
  <si>
    <t>Programa de Capacitacion en procesos</t>
  </si>
  <si>
    <t>Taller de Capacitacion Piloto para SPO (supervisores de oficinas)</t>
  </si>
  <si>
    <t>Ejecucion y Administracion del Programa de Liderazgo y Gestion para Supervisores de Operaciones y Ventas</t>
  </si>
  <si>
    <t>Gestion de RRHH</t>
  </si>
  <si>
    <t>Evaluacion de Potencial a Jefes de Departamento</t>
  </si>
  <si>
    <t>Reclutamiento, evaluacion y seleccion de personal</t>
  </si>
  <si>
    <t>Validacion Procesos para enfoque ISO 9001</t>
  </si>
  <si>
    <t>Base de datos de capacitacion</t>
  </si>
  <si>
    <t>Administracion de malla de induccion</t>
  </si>
  <si>
    <t>Seleccion y Evaluacion de Ejecutivo Comercial Corporativo</t>
  </si>
  <si>
    <t>Evaluacion Candidatos (3) de Ejecutivo Comercial Corporativo</t>
  </si>
  <si>
    <t>Capacitacion personalizada</t>
  </si>
  <si>
    <t>Gestion por Procesos</t>
  </si>
  <si>
    <t>Gestion por Procesos (Area Comercial)</t>
  </si>
  <si>
    <t>Elaboracion Perfiles Ocupacionales</t>
  </si>
  <si>
    <t>Evaluacion de Clima Organizacional</t>
  </si>
  <si>
    <t>Conferencia Gestion del Conocimiento</t>
  </si>
  <si>
    <t xml:space="preserve">Varios:
-Revision descripcion de puestos actuales
-Actualizacion de valoracion de puestos ( 60 puestos )
-Elaboracion de bandas salariales 
-Validacion y aprobacion de la propuesta </t>
  </si>
  <si>
    <t>Definicion de Puestos</t>
  </si>
  <si>
    <t>Evaluacion de Clima</t>
  </si>
  <si>
    <t>Diagnostico Organizativo (simple)</t>
  </si>
  <si>
    <t>Capacitacion en Estructuras Matriciales (4h)</t>
  </si>
  <si>
    <t>Supervision Eficaz</t>
  </si>
  <si>
    <t>Curso de Comunicacion Asertiva</t>
  </si>
  <si>
    <t>Exposicion de 2h de gestion del cambio</t>
  </si>
  <si>
    <t>Evaluacion de Candidatos</t>
  </si>
  <si>
    <t>Evaluacion Jefe</t>
  </si>
  <si>
    <t>Informacion MOF</t>
  </si>
  <si>
    <t>Informacion Clima</t>
  </si>
  <si>
    <t>Taller de Negociacion</t>
  </si>
  <si>
    <t>Seleccion + Evaluacion + Capacitacion</t>
  </si>
  <si>
    <t>Evaluacion de Clima Organizacional 4,000 pp</t>
  </si>
  <si>
    <t>Seleccion Jefe de RRHH</t>
  </si>
  <si>
    <t>Toma de decision</t>
  </si>
  <si>
    <t>Evaluacion de potencial por AC con evaluacion de compmetencias via EDO</t>
  </si>
  <si>
    <t>Actualizacion de MOF (obsoletos desde el el 2003)</t>
  </si>
  <si>
    <t>Evaluacion de Competencias</t>
  </si>
  <si>
    <t>Clima Cuantitativo Obreros (ejecucion en Septiembre)</t>
  </si>
  <si>
    <t>Evaluacion Clima</t>
  </si>
  <si>
    <t>Seleccion varios</t>
  </si>
  <si>
    <t>Programa de Formacion a medida</t>
  </si>
  <si>
    <t xml:space="preserve">Plan Induccion </t>
  </si>
  <si>
    <t>Evaluacion potencial Area Seguridad (6)</t>
  </si>
  <si>
    <t>Evaluacion de candidatos para Coordinador de Suscripciones (4)</t>
  </si>
  <si>
    <t>Evaluacion de candidatos para Promotores de Venta (5)</t>
  </si>
  <si>
    <t>Seleccion Analista Financiero</t>
  </si>
  <si>
    <t>Evaluacion de candidatos para Asistentes Administrativos (3)</t>
  </si>
  <si>
    <t>Seleccion Jefe de Ventas</t>
  </si>
  <si>
    <t>Evaluacion de candidatos para Tesorera (8)</t>
  </si>
  <si>
    <t>implementacion ERP</t>
  </si>
  <si>
    <t>Programas de Capacitacion</t>
  </si>
  <si>
    <t>Tercerizacion servicios de seleccion</t>
  </si>
  <si>
    <t>Taller Outdoor para 150/200pp sobre “relaciones interpersonales, integracion e identificacion institucional”</t>
  </si>
  <si>
    <t>Outdoor Integracion y Trabajo en equipo para 130 personas (11 o 18 de mayo)</t>
  </si>
  <si>
    <t>Administracion cursos ESAN</t>
  </si>
  <si>
    <t>Medicion de Clima Organizacional</t>
  </si>
  <si>
    <t>Elaboracion de Protocolo Familiar</t>
  </si>
  <si>
    <t>Gestion por Procesos (ERP)</t>
  </si>
  <si>
    <t>Seleccion de practicantes</t>
  </si>
  <si>
    <t>Evaluacion de candidatos a practicante</t>
  </si>
  <si>
    <t>Protocolo de Atencion al cliente</t>
  </si>
  <si>
    <t>Validacion de Procesos</t>
  </si>
  <si>
    <t>Diagnostico y evaluacion de competencias para todo el personal CAP y CAS.</t>
  </si>
  <si>
    <t>Revision/actualizacion PEI y POI</t>
  </si>
  <si>
    <t>Elaboracion de un sistema de Gestion del Conocimiento</t>
  </si>
  <si>
    <t>Diagnostico del Modelo de Organizacion en los Hospitales</t>
  </si>
  <si>
    <t>Diagnostico SCI</t>
  </si>
  <si>
    <t>Elaboracion Perfiles Ocupacionales e instrumentos Evaluacion de competencias laborales</t>
  </si>
  <si>
    <t>Evaluacion de Capacidades de Gestion a 560 funcionarios</t>
  </si>
  <si>
    <t>Desarrollo de Planes de Formacion</t>
  </si>
  <si>
    <t>Seleccion personal obra y gerentes</t>
  </si>
  <si>
    <t>Taller de Comunicacion</t>
  </si>
  <si>
    <t>Outdoor de motivacion</t>
  </si>
  <si>
    <t>Seleccion Jefe ADM/Finanzas</t>
  </si>
  <si>
    <t>Apoyo en la etapa de Evaluacion Psicologica de los procesos de seleccion de personal contratado bajo las diversas modalidades D.L. 728 y CAS</t>
  </si>
  <si>
    <t>Trabajo en equipo y comunicacion</t>
  </si>
  <si>
    <t>Estudio organizacion y funciones</t>
  </si>
  <si>
    <t>Diagnostico y elaboracion del Manual de Organizacion y Funciones (MOF) de la Gerencia de Fiscalizacion de Gas Natural de OSINERGMIN</t>
  </si>
  <si>
    <t>Planificacion Sistema Control Interno</t>
  </si>
  <si>
    <t>Taller Formacion de Facilitadores</t>
  </si>
  <si>
    <t>Evaluacion de Clima Laboral</t>
  </si>
  <si>
    <t>Validacion de procesos</t>
  </si>
  <si>
    <t>Validacion procesos y funciones</t>
  </si>
  <si>
    <t>Fortalecimiento de Capacidades Por Competencias en la Modalidad Virtual y Presencial para la Gestion Integral del Proceso de Simplificacion Administrativa</t>
  </si>
  <si>
    <t>Elaboracion de MOF (80 puestos)</t>
  </si>
  <si>
    <t>Evaluacion por Competencias (100pp)</t>
  </si>
  <si>
    <t>HH Gerente Administracion</t>
  </si>
  <si>
    <t>Evaluacion de satisfaccion de cliente interno</t>
  </si>
  <si>
    <t>Taller de Formacion de Formadores</t>
  </si>
  <si>
    <t>Evaluacion de candidatos varios</t>
  </si>
  <si>
    <t>Diagnostico de Gestion por Procesos</t>
  </si>
  <si>
    <t>Taller Comunicacion para lideres</t>
  </si>
  <si>
    <t>Evaluacion Jefe de Industria y Gobierno</t>
  </si>
  <si>
    <t>Valorizacion Puestos y Sistema Salarial (127 puestos)</t>
  </si>
  <si>
    <t>Diagnostico estructura actual para dimensionar el crecimiento</t>
  </si>
  <si>
    <t>Gestion de Compensaciones</t>
  </si>
  <si>
    <t>Cambio de Cultura hacia atencion al cliente</t>
  </si>
  <si>
    <t>Taller de Integracion (20/30 pp)</t>
  </si>
  <si>
    <t>Diagnostico de Cultura Organizacional</t>
  </si>
  <si>
    <t>Evaluacion por Competencias y Elaboracion del Plan de Capacitacion SEAL 2012</t>
  </si>
  <si>
    <t>Evaluacion por AS de 20 gerentes</t>
  </si>
  <si>
    <t>Validacion de Puestos y MOF</t>
  </si>
  <si>
    <t>Seleccion (varios)</t>
  </si>
  <si>
    <t>Coordinador Seleccion RRHH</t>
  </si>
  <si>
    <t>Descripcion de puestos y levantamiento de perfiles</t>
  </si>
  <si>
    <t>Outdoor Comunicacion Efectiva (32 pp)</t>
  </si>
  <si>
    <t>Taller del "Poder de la Accion"</t>
  </si>
  <si>
    <t>Implementacion mecanismos de comunicacion interna</t>
  </si>
  <si>
    <t>Jornada de Planeamiento y Gestion</t>
  </si>
  <si>
    <t>Taller de Formacion de Voceros Institucionales</t>
  </si>
  <si>
    <t>Estudio de investigacion a profundidad sobre Comunicacion Interna</t>
  </si>
  <si>
    <t>Optimizacion Procesos RRHH</t>
  </si>
  <si>
    <t>Evaluacion Analista de RRHH (3)</t>
  </si>
  <si>
    <t>Comunicacion y Coordinacion (100 pp)</t>
  </si>
  <si>
    <t>Capacitacion en Servicio al Cliente (Interno y Externo)</t>
  </si>
  <si>
    <t>Seleccion JEFE RRHH/JEFE MARKETING</t>
  </si>
  <si>
    <t>Talleres + evaluacion en Habilidades Directivas</t>
  </si>
  <si>
    <t>Jefe de Produccion</t>
  </si>
  <si>
    <t>Outdoor de integracion</t>
  </si>
  <si>
    <t>Gestion por Procesos (solo areas administrativas, 21 puestos)</t>
  </si>
  <si>
    <t>OUTDOOR Integracion para el area de Calidad (80pp)</t>
  </si>
  <si>
    <t>Analisis actividades personal CAS</t>
  </si>
  <si>
    <t>Programa de Desarrollo de Competencias para el area de STC (Sistemas, Telecomunicaciones y Control de Procesos)</t>
  </si>
  <si>
    <t>Outdoor area RRHH</t>
  </si>
  <si>
    <t>valorizacion de cargos y analisis de equidad interno/externo</t>
  </si>
  <si>
    <t>Modelo de Gobierno Corporativo TI del Servicio de Centro de Datos Corporativo para las Empresas del Estado bajo el ambito de FONAFE (PROYECTO_TIC)</t>
  </si>
  <si>
    <t>Analisis Carga Laboral</t>
  </si>
  <si>
    <t>Analisis Salarial</t>
  </si>
  <si>
    <t>Analisis y Descripcion de Puestos</t>
  </si>
  <si>
    <t>Analisis y descripcion de MOF (actualizar los existentes y hacer los que faltan); 65 puestos aprox.</t>
  </si>
  <si>
    <t>Coaching personal Sr. Francisco Banda Gonzalez (Se esta presentando para el decanato de Colegio de Notarios de Lima)</t>
  </si>
  <si>
    <t>Analisis de Puestos y Funciones</t>
  </si>
  <si>
    <t>Analisis puestos, actualizacion MOF (CAS)</t>
  </si>
  <si>
    <t>Evaluacion estandares productividad personal q labora en oficinas registrales</t>
  </si>
  <si>
    <t>Elaborar manual de induccion tecnica para nueva planta de Ecuador</t>
  </si>
  <si>
    <t>Gestion Estrategica de RRHH</t>
  </si>
  <si>
    <t>Modelo de Gestion Estrategica y Operativa del Banco de la Nacion</t>
  </si>
  <si>
    <t>Plan Estrategico 2011-2015</t>
  </si>
  <si>
    <t>Plan Estrategico TI</t>
  </si>
  <si>
    <t>Plan Estrategico (RRHH)</t>
  </si>
  <si>
    <t>Plan Estrategico Sector Artesania</t>
  </si>
  <si>
    <t>Capacidades personal a ser contratado bajo regimen CAS</t>
  </si>
  <si>
    <t>Puestos Tecnicos (25)</t>
  </si>
  <si>
    <t>HH Vendedores Tecnicos</t>
  </si>
  <si>
    <t>Jefe Tecnico Comercial</t>
  </si>
  <si>
    <t>Incorporar uso tecnicas BPM y caracterizacion procesos de un proyecto piloto</t>
  </si>
  <si>
    <t>Dinamicas para Plan Estrategico</t>
  </si>
  <si>
    <t>proceso de seleccion completo: evaluacion curricular, evaluacion tecnica, habilidades directivas (pruebas psicometricas, proyectivas, ac y ec) para evaluar a 600 cargos directivos aproximadamente, con un promedio de 1500 postulantes.</t>
  </si>
  <si>
    <t>Coaching Ejecutivo para Plan Estrategico</t>
  </si>
  <si>
    <t>Elaboracion del Presupuesto Analitico de Personal y Propuesta de Implementacion de Nueva Escala Remunerativa</t>
  </si>
  <si>
    <t>Talleres de Autoestima para Geologia Minas</t>
  </si>
  <si>
    <t>Desarrollo Lineas de Carrera</t>
  </si>
  <si>
    <t>Desarrollo Lineas de Carrera (2011)</t>
  </si>
  <si>
    <t>Auditoria Bienestar Social</t>
  </si>
  <si>
    <t>Programa de Desarrollo de Lideres</t>
  </si>
  <si>
    <t>Politicas y Procedimientos Proceso Planilla</t>
  </si>
  <si>
    <t>Auditoria Procesos Comercial</t>
  </si>
  <si>
    <t>Auditoria Contabilidad</t>
  </si>
  <si>
    <t>Auditoria RRHH</t>
  </si>
  <si>
    <t>Auditoria Sistema STRUCAD</t>
  </si>
  <si>
    <t>Auditoria TI</t>
  </si>
  <si>
    <t>Sistema Salarial para operadores logisticos</t>
  </si>
  <si>
    <t>Linea de Carrera</t>
  </si>
  <si>
    <t>Servicio para capacitar a los especialistas del PRONASA en procesos de auditoria en sanidad avicola</t>
  </si>
  <si>
    <t>Servicio de diagnostico y evaluacion de competencias personales del perfil de los especialistas del Programa Nacional de Sanidad Avicola.</t>
  </si>
  <si>
    <t>Capacitacion para lideres</t>
  </si>
  <si>
    <t>Outdoor Secretaria Institucional (96 personas)</t>
  </si>
  <si>
    <t>Outdoor para 140 personas el dia del trabajo 01/05</t>
  </si>
  <si>
    <t>Jefe de Linea</t>
  </si>
  <si>
    <t>Implementacion modelo de gestion segun Plan Estrategico (procesos, MOF, competencias, etc.)</t>
  </si>
  <si>
    <t>Capacidades (test psicologico y competencias) en convocatoria CAS segun DL. 1057 (200 Candidatos)</t>
  </si>
  <si>
    <t>Capacidades (test psicologico y competencias) en convocatoria CAS segun DL. 1057 (40 ev.)</t>
  </si>
  <si>
    <t>Capacidades (test psicologico y competencias) en convocatoria CAS segun DL. 1057 (400 ev.)</t>
  </si>
  <si>
    <t>Capacidades (test psicologico y competencias) en convocatoria CAS segun DL. 1057 (200 ev.)</t>
  </si>
  <si>
    <t>Administracion y RRHH para Minist. Publico</t>
  </si>
  <si>
    <t>Evaluacion de candidatos (son 16 puestos pero no se sabe el numero de evaluados)</t>
  </si>
  <si>
    <t>2011-10-01</t>
  </si>
  <si>
    <t>2011-03-01</t>
  </si>
  <si>
    <t>2010-11-01</t>
  </si>
  <si>
    <t>2009-06-01</t>
  </si>
  <si>
    <t>2011-08-01</t>
  </si>
  <si>
    <t>2012-11-01</t>
  </si>
  <si>
    <t>2010-09-01</t>
  </si>
  <si>
    <t>2011-01-01</t>
  </si>
  <si>
    <t>2010-07-01</t>
  </si>
  <si>
    <t>2011-05-01</t>
  </si>
  <si>
    <t>2011-07-01</t>
  </si>
  <si>
    <t>2011-09-01</t>
  </si>
  <si>
    <t>2012-09-01</t>
  </si>
  <si>
    <t>2012-02-01</t>
  </si>
  <si>
    <t>2012-08-01</t>
  </si>
  <si>
    <t>2010-08-01</t>
  </si>
  <si>
    <t>2009-12-01</t>
  </si>
  <si>
    <t>2010-03-01</t>
  </si>
  <si>
    <t>2011-02-01</t>
  </si>
  <si>
    <t>2011-11-01</t>
  </si>
  <si>
    <t>2012-04-01</t>
  </si>
  <si>
    <t>2009-04-01</t>
  </si>
  <si>
    <t>2009-07-01</t>
  </si>
  <si>
    <t>2009-08-01</t>
  </si>
  <si>
    <t>2009-09-01</t>
  </si>
  <si>
    <t>2009-10-01</t>
  </si>
  <si>
    <t>2009-11-01</t>
  </si>
  <si>
    <t>2010-02-01</t>
  </si>
  <si>
    <t>2010-05-01</t>
  </si>
  <si>
    <t>2011-06-01</t>
  </si>
  <si>
    <t>2011-12-01</t>
  </si>
  <si>
    <t>2012-01-01</t>
  </si>
  <si>
    <t>2012-05-01</t>
  </si>
  <si>
    <t>2012-07-01</t>
  </si>
  <si>
    <t>2010-10-01</t>
  </si>
  <si>
    <t>2010-06-01</t>
  </si>
  <si>
    <t>2010-12-01</t>
  </si>
  <si>
    <t>2012-03-01</t>
  </si>
  <si>
    <t>2012-10-01</t>
  </si>
  <si>
    <t>2010-04-01</t>
  </si>
  <si>
    <t>2011-04-01</t>
  </si>
  <si>
    <t>2012-06-01</t>
  </si>
  <si>
    <t>2009-05-01</t>
  </si>
  <si>
    <t>2010-01-01</t>
  </si>
  <si>
    <t>2009-01-01</t>
  </si>
  <si>
    <t>2009-03-01</t>
  </si>
  <si>
    <t>2008-12-01</t>
  </si>
  <si>
    <t>SET @prop = (SELECT id_propuesta FROM propuesta WHERE cod_propuesta LIKE '</t>
  </si>
  <si>
    <t>OBSERVACIONES</t>
  </si>
  <si>
    <t>Lo hicieron ellos</t>
  </si>
  <si>
    <t>Informado por Enrique el 20/9/10, tomaron a otra empresa</t>
  </si>
  <si>
    <t>ellos nos llamaran si necesitan algo= Frida esta en contacto</t>
  </si>
  <si>
    <t>Enviar propuesta el lunes 14/03 (parte metodologia) y coordinar reunion</t>
  </si>
  <si>
    <t>Decidieron hacer malla curricular en vez de talleres sueltos</t>
  </si>
  <si>
    <t>Enviamos propuesta por mail/ Estan interesados en apoyo en algunas etapas del procesos. Pendiente reu/ no contesta nunca ni llamadas ni mails</t>
  </si>
  <si>
    <t>No han respondido</t>
  </si>
  <si>
    <t>Cliente esta reuniendo candidatos</t>
  </si>
  <si>
    <t>La hace TAWA</t>
  </si>
  <si>
    <t>Levantamiento perfil</t>
  </si>
  <si>
    <t>Nunca enviamos propuesta</t>
  </si>
  <si>
    <t>Se presento el 01/09, se hizo seguimiento 06/09</t>
  </si>
  <si>
    <t>Informado por Enrique el 22/9/10</t>
  </si>
  <si>
    <t>Solicitud del 03/02/12, facturado el 13/02/12</t>
  </si>
  <si>
    <t>El cliente hace cartera de proveedores</t>
  </si>
  <si>
    <t>Dar por terminado por falta de respuesta 01/10/10</t>
  </si>
  <si>
    <t>Han pedido cotizaciones alternativas - Sandra Astete - Solicitada respuesta el 17/10/10</t>
  </si>
  <si>
    <t>Se envio ultimo correo para avisar que proyecto en stand-by</t>
  </si>
  <si>
    <t>No contesta llamadas ni mails</t>
  </si>
  <si>
    <t>Empieza el 16/06/11</t>
  </si>
  <si>
    <t>Contacto: Manuel Barrantes. Enviaron requerimientos paa la cotizacion. Enviada el 06/07. Reunion el 14/08 con Frida, cambiaron los requerimientos</t>
  </si>
  <si>
    <t>No encontramos el perfil y no cobramos nada</t>
  </si>
  <si>
    <t>Tomaron otra opcion</t>
  </si>
  <si>
    <t>Estan haciendo la seleccion ellos, si no resulta, tercerizaran</t>
  </si>
  <si>
    <t xml:space="preserve">No necesitan el servicio por ahora </t>
  </si>
  <si>
    <t>No contesta nunca</t>
  </si>
  <si>
    <t xml:space="preserve">No nos ha enviado info/ Seguimiento mail </t>
  </si>
  <si>
    <t xml:space="preserve">No responde nunca a los correos </t>
  </si>
  <si>
    <t>Declarado desierto el 11/02/11</t>
  </si>
  <si>
    <t>Se envio propuesta</t>
  </si>
  <si>
    <t>Contacto: Raysha Fernandez; es para mayo-2013</t>
  </si>
  <si>
    <t xml:space="preserve">Cambian idea/ nueva reu </t>
  </si>
  <si>
    <t>Proyecto en satnd-by/ lo retoman en julio/ agosto. Recontacto con Cinthya Chuy el 5/08,se retoma el estudio en Octubre.</t>
  </si>
  <si>
    <t>No aceptaron las observaciones que presentamos</t>
  </si>
  <si>
    <t>Se declaro desierto el 18/08/10</t>
  </si>
  <si>
    <t>Tomaron otra opcion por metodologia</t>
  </si>
  <si>
    <t>Despidieron a Patricia Diaz (contacto)</t>
  </si>
  <si>
    <t>Jueves 10/03- llamar en la manana</t>
  </si>
  <si>
    <t>No interesados en el servicio</t>
  </si>
  <si>
    <t>Contacto: Ernesto Maturrano.</t>
  </si>
  <si>
    <t>Tienen la propuesta. Estan pidiendo cotizaciones= se envio mail de seguimiento. Nunca respondieron, lo descartamos el 18/07/11</t>
  </si>
  <si>
    <t>Contacto: Hans Tafur Ydrugo</t>
  </si>
  <si>
    <t>No contestaron</t>
  </si>
  <si>
    <t>Descartamos proyecto al no obtener respuesta</t>
  </si>
  <si>
    <t>Contacto: Carlos Ruiz</t>
  </si>
  <si>
    <t>Contacto: Patricia Corrales; no respondimos</t>
  </si>
  <si>
    <t>Han tomado otra opcion</t>
  </si>
  <si>
    <t>Contacto: Daniela Zamora, no hicimos nada</t>
  </si>
  <si>
    <t>Martiza Bueno (exAgroideas) es ahora la Administradora; desean un trabajo igual que el Agroideas</t>
  </si>
  <si>
    <t>Contactos: Ymelda Vite (RRHH) y Jaime Garcia (GG); nunca respondieron</t>
  </si>
  <si>
    <t>Contacto: Renato Mostacero</t>
  </si>
  <si>
    <t>Frida se reunio con Valeria Abento. Descartamos porque no lo tienen claro</t>
  </si>
  <si>
    <t>Nunca definieron</t>
  </si>
  <si>
    <t>No estan interesados</t>
  </si>
  <si>
    <t>No responden a nuestras llamadas</t>
  </si>
  <si>
    <t>Le hemos dicho que no</t>
  </si>
  <si>
    <t>No es nuestro rubro</t>
  </si>
  <si>
    <t>08/08 Propuesta enviada.</t>
  </si>
  <si>
    <t>03/10 Propuesta enviada. Se hizo seguimiento 10/10/11 y el 17/10/11. Dijeron que esperemos.</t>
  </si>
  <si>
    <t>Nunca respondieron</t>
  </si>
  <si>
    <r>
      <t xml:space="preserve">Enviada propuesta de servicios 28 Junio. Tienen problemas de huelga, se soluciona el 27 de Julio. </t>
    </r>
    <r>
      <rPr>
        <b/>
        <sz val="8"/>
        <rFont val="Calibri"/>
        <family val="2"/>
      </rPr>
      <t>No recontactarlos hasta que ellos lo hagan fue pedido del Gerente de RRHH.</t>
    </r>
  </si>
  <si>
    <t>Contacto: July Talavera; no respondimos</t>
  </si>
  <si>
    <t>No se convoco</t>
  </si>
  <si>
    <t>Presentada Expresion de Interes (Pdte. Lista Corta) Nunca se publico nada</t>
  </si>
  <si>
    <t>Nunca se publicaron las bases</t>
  </si>
  <si>
    <t>No tenemos equipo para ello</t>
  </si>
  <si>
    <t>Contacto: Cristina Tarquino. Se le envio metodologia el 15/05</t>
  </si>
  <si>
    <t xml:space="preserve">Metodo ok/ precio por encima de las demas propuesta/ llamar lunes </t>
  </si>
  <si>
    <t>Contacto: Carolina Showing (Jefe RRHH)</t>
  </si>
  <si>
    <t>Contacto: Diana Castro; no hicimos nada</t>
  </si>
  <si>
    <t xml:space="preserve">No se realizo la obra para la cual buscaban </t>
  </si>
  <si>
    <t>No tienen presupuesto</t>
  </si>
  <si>
    <t>No tienen presupuesto- Hasta despues de hacer MOF</t>
  </si>
  <si>
    <t>Contacto: Gabriela Valdivia. Pidieron el 05/06 para hacer Outdoor el 18/06</t>
  </si>
  <si>
    <t>Se hizo seguimiento el 03/01/2012. Nunca respondieron</t>
  </si>
  <si>
    <t>Contacto: Eduardo Mock, Gerente de RRHH.</t>
  </si>
  <si>
    <t>He pedido datos para poder hacer propuesta… y tengo el expositor; la charla es el 17/05. No pasaron los datos</t>
  </si>
  <si>
    <t>Se inicia proceso el 27/06/11. el 07 nos dieron cheque son fondos paralizamos el trabajo hasta que paguen 4,000 soles.</t>
  </si>
  <si>
    <t>No da respuesta</t>
  </si>
  <si>
    <t>Pasa para el 2011</t>
  </si>
  <si>
    <t>Nunca contestaron</t>
  </si>
  <si>
    <t xml:space="preserve">Luis Gismondi renuncio/ no han definido reemplazo todavia, transmitieron el tema a la gerencia </t>
  </si>
  <si>
    <t>Es un Plan Estrategico para desarrollarlo en Cusco, los requerimientos son muy complejos y no estamos preparados para ello</t>
  </si>
  <si>
    <t>Propuesta retomada con BLANCANDINA</t>
  </si>
  <si>
    <t>Las exigencias del postor son demasiado elevadas, como si tuvieran nombre propio</t>
  </si>
  <si>
    <t>No es de nuestro rubro, tiene complicaciones</t>
  </si>
  <si>
    <t>Lo hicieron internamente</t>
  </si>
  <si>
    <t>Presentar Observaciones</t>
  </si>
  <si>
    <t>Nos pidieron que contactaramos con ellos en mayo-11 pues estaban organizando un evento de celebracion y no lo hicimos</t>
  </si>
  <si>
    <t>Piloto terminado= pedir cita para exponer resultados</t>
  </si>
  <si>
    <t>Prueba piloto gratuita</t>
  </si>
  <si>
    <t>Esperamos fin de piloto para ver tema de seleccion</t>
  </si>
  <si>
    <t>Nunca enviamos cotizacion</t>
  </si>
  <si>
    <t>Contacto: Edgardo Roldan, nunca respondieron</t>
  </si>
  <si>
    <t>No se puede hacer pues antes hay que organizar las funciones</t>
  </si>
  <si>
    <t>Llamar al gerente el 25/02</t>
  </si>
  <si>
    <t>El monto es muy bajo para el proyecto, similar al de Fondoempleo</t>
  </si>
  <si>
    <t>Se separaron los servicios por precio, tienen presupuesto de 10,800. Propuesta Enviada. Fecha Enero 2012.</t>
  </si>
  <si>
    <t>No lo van a hacer por ahora.</t>
  </si>
  <si>
    <t>Se dedice terminar proyecto ante la falta de respuesta del cliente.</t>
  </si>
  <si>
    <t>Contacto: Karla Saenz; ofrecen salario entre 6,000 y 8,000. Nos equivocamos al enviar la propuesta, muy cara, y nunca han respondido</t>
  </si>
  <si>
    <t>Se envia propuesta,17/08 CON DOS OPCIONES UNA POR 6,000 SOLES Y OTRA X 400 EV X PERSONA.</t>
  </si>
  <si>
    <t>Se le envio un mail a Oscar B. el 21/02/ llamada el 22/02 sin exito/ Nuevamente mail</t>
  </si>
  <si>
    <t>Hay que modificar propuesta a "Presentaciones Efectivas"</t>
  </si>
  <si>
    <t>Estan postergando el proyecto indefinidamente por temas de la empresa pero si interesados en guardar contacto</t>
  </si>
  <si>
    <t>Tienen nuestra propuesta- Interesados, nos avisan cuando tengan algo</t>
  </si>
  <si>
    <t>Contacto: Patricia Miyasato. Escogieron trabajar con otra consultora (TyR???)</t>
  </si>
  <si>
    <t>Contacto: Gonzalo Soto.</t>
  </si>
  <si>
    <t>No interesados en nuevos proveedores por ahora</t>
  </si>
  <si>
    <t>Van pidiendo evaluaciones, contrato abierto</t>
  </si>
  <si>
    <t>Contacto: Stefany Loli. Tienen muchos puestos masivos, puede ser que no nos convenga.</t>
  </si>
  <si>
    <t>El programa es en Huancayo y cursos especializados a los que no podemos atender.</t>
  </si>
  <si>
    <t>Estan revisando propuesta, han pasado la nuestra a la subgerencia.</t>
  </si>
  <si>
    <t>No contesta nunca. Descartamos porque era gratis</t>
  </si>
  <si>
    <t>Cancelaron el proyecto una vez iniciado, pagaron la mitad</t>
  </si>
  <si>
    <t xml:space="preserve">Se envio propuesta </t>
  </si>
  <si>
    <t xml:space="preserve">Se dio por cerrado Leslie el 15/04/11 </t>
  </si>
  <si>
    <t>Contacto: Jennifer Chalco.</t>
  </si>
  <si>
    <t>No presentamos propuesta porque no nos interesa</t>
  </si>
  <si>
    <t>Respondieron que no nos tomaban</t>
  </si>
  <si>
    <t>Les contactamos demasiado tarde, habian encontrado otro proveedor</t>
  </si>
  <si>
    <t>Descartaron realizarlo</t>
  </si>
  <si>
    <t>Informado por Enrique el 20/9/10. Agrupa 3 propuestas 3208/3209/3210</t>
  </si>
  <si>
    <t>No lo tienen claro</t>
  </si>
  <si>
    <t>Lobby</t>
  </si>
  <si>
    <t>Contacto: Giancarlo Ferruchi y Albero Oshiro</t>
  </si>
  <si>
    <t>Se define no participar.</t>
  </si>
  <si>
    <t>Informado por Enrique el 21/9/10</t>
  </si>
  <si>
    <t>Contacto: Jannette Rubio. Enviada propuesta el 10/05. Solicitada situacion por CRM el 07/06. A pesar de leer los correos, nunca respondieron</t>
  </si>
  <si>
    <t>Descartamos porque no llegamos a tiempo para poder registrarnos</t>
  </si>
  <si>
    <t>Enviada informacion el 18/03/11 sin respuesta</t>
  </si>
  <si>
    <t>Contacto: Ruben Contreras. Tenian otra propuesta de Gincama que les daba hasta la comida. Nunca respondieron a pesar de que bajamos los costos</t>
  </si>
  <si>
    <t>Llamar a Sandra para confirmar (dicen que estan interesados)</t>
  </si>
  <si>
    <t>Los candidatos no cumplian con la parte conocimientos</t>
  </si>
  <si>
    <t>Contacto: Ricardo Angulo, no respondio</t>
  </si>
  <si>
    <t xml:space="preserve">Contacto: Fidel Lozano, se le respondio que no y se paso el dato a Estrategia </t>
  </si>
  <si>
    <t>Contacto: Marjorie Barrientos y Paola Yataco.</t>
  </si>
  <si>
    <t>Le respondimos que no hacemos ese servicio</t>
  </si>
  <si>
    <t>El Cliente no sabe muy bien lo que quiere</t>
  </si>
  <si>
    <t>De momento, no pueden contar con nuestros servicios</t>
  </si>
  <si>
    <t>Por ahora no quiere volver a medir, quiere feedback de la ultima medicion</t>
  </si>
  <si>
    <t>Falta que nos confirmen si van a hacer focus o no. Nunca contestaron.</t>
  </si>
  <si>
    <t>Se contacto no respondio</t>
  </si>
  <si>
    <t>16/03 La persona responsable se va de la empresa y estamos validando si conviene o no hacer la propuesta</t>
  </si>
  <si>
    <t>Lo perdimos y no sabemos porque</t>
  </si>
  <si>
    <t>No se ubica a la persona</t>
  </si>
  <si>
    <t>Solo quieren seleccion y si encuentran primero ya fue para nosotros</t>
  </si>
  <si>
    <t>Han conseguido propuesta mas barata</t>
  </si>
  <si>
    <t>No podemos presentarnos por las condiciones que exigen de la empresa</t>
  </si>
  <si>
    <t>Los requisitos solicitados son muy complejos y no podemos participar</t>
  </si>
  <si>
    <t>Asignado a ESAN</t>
  </si>
  <si>
    <t>Asignada a Business Management Consultats</t>
  </si>
  <si>
    <t>No podemos postular porque los requisitos de los profesionales son muy altos</t>
  </si>
  <si>
    <t>No pudimos conseguir al consultor especializado</t>
  </si>
  <si>
    <t>Es un proyecto puro TI</t>
  </si>
  <si>
    <t>Descartamos realizarla pues no contamos con personal adecuado para ello</t>
  </si>
  <si>
    <t>No pudimos conseguir al consultor que solicitaban</t>
  </si>
  <si>
    <t>Han decidido postergarlo</t>
  </si>
  <si>
    <t>Contacto: Adolfo Rodriguez. No participamos porque los requerimientos eran demasiado grandes para DHO</t>
  </si>
  <si>
    <t>No encontramos al especialista</t>
  </si>
  <si>
    <t>Contacto: Christian Palomino; nunca enviamos informacion</t>
  </si>
  <si>
    <t>Escogieron otra propuesta de la competencia</t>
  </si>
  <si>
    <t>Contacto: Aldo Carrillo</t>
  </si>
  <si>
    <t>Es un proyecto muy lindo, pero no podemos participar porque no tenemos el personal que solicitan</t>
  </si>
  <si>
    <t>Contacto: Mercedes Balda. Lo van a manejar con otra consultora.</t>
  </si>
  <si>
    <t>Contactar con cliente semana del 13 al 17/12</t>
  </si>
  <si>
    <t>Solicitan un cambio de imagen, no funciones. No es nuestro rubro</t>
  </si>
  <si>
    <t>Contacto: Marian Campana. Nunca respondieron</t>
  </si>
  <si>
    <t xml:space="preserve">Pendiente publicacion bases </t>
  </si>
  <si>
    <t>El proyecto es muy lindo pero no contamos con los requisitos de estudios y conocimientos del personal</t>
  </si>
  <si>
    <t>Que no supere los 10,800. No queda claro que es lo que quieren</t>
  </si>
  <si>
    <t>Contesto muy mal al mailing</t>
  </si>
  <si>
    <t>El contacto no pertenecia a la empresa</t>
  </si>
  <si>
    <t>Han cogido otra empresa, informado el 22/9/10</t>
  </si>
  <si>
    <t xml:space="preserve">Llamar en un par de semanas </t>
  </si>
  <si>
    <t>Contacto: Sandra Loconi.</t>
  </si>
  <si>
    <t>Cancelaron el proyecto en julio</t>
  </si>
  <si>
    <t>No nos podemos presentar por las exigencias que piden sobre la empresa (antigüedad y esperiencia)</t>
  </si>
  <si>
    <t>Informado por Enrique el 20/9/10</t>
  </si>
  <si>
    <t>Han de evaluar a 4,000 en octubre 2011</t>
  </si>
  <si>
    <t>OC-282</t>
  </si>
  <si>
    <t>Contacto de Alejandro Indacochea para vender la empresa</t>
  </si>
  <si>
    <t>Nunca contactamos, referencia de Kevin</t>
  </si>
  <si>
    <t>Deberia venir a Lima esta semana/ No contesta para reu</t>
  </si>
  <si>
    <t>Solo queria informacion</t>
  </si>
  <si>
    <t xml:space="preserve">Sin respuesta </t>
  </si>
  <si>
    <t>Se envio propuesta/ mail seguimiento</t>
  </si>
  <si>
    <t>Ya se tiene contrato y ya pagaron la 1era parte.</t>
  </si>
  <si>
    <t>Contacto: Mariliz Espinoza. Propusimos 7 focus. Ellos aprobaron 5 focus, lo desean entre 16/20 abril. Fecha prevista de cierre 2 de mayo 2012. Monica entrega informe 1 de mayo.</t>
  </si>
  <si>
    <t>Estaba supeditado al proyecto P031401.</t>
  </si>
  <si>
    <t>No tiene presupuesto</t>
  </si>
  <si>
    <t>Cerraron con otro proveedor.</t>
  </si>
  <si>
    <t>Contacto: Milagros Crisostomo. Enviado por Leslie el 16/05. Solicitada situacion por CRM el 07/06. Nunca respondieron</t>
  </si>
  <si>
    <t>Declarado desierto</t>
  </si>
  <si>
    <t>Nunca enviamos nada</t>
  </si>
  <si>
    <t>Contacto: Marco Zileri</t>
  </si>
  <si>
    <t>Contacto: Renatte Ubillius. Enviada el 05/07</t>
  </si>
  <si>
    <t>Persona contacto cesada/ Nueva tiene orden hacer internamente</t>
  </si>
  <si>
    <t>Cambio gerente/ llamar en un mes</t>
  </si>
  <si>
    <t>Se hara piloto/ llamar el jueves</t>
  </si>
  <si>
    <t>No es nuestra especialidad</t>
  </si>
  <si>
    <t>Se envio un mail de seguimiento el 22/02</t>
  </si>
  <si>
    <t>Aplazado para el 2011</t>
  </si>
  <si>
    <t>Pdte respuesta propuesta P012107</t>
  </si>
  <si>
    <t>Pdte. Definan</t>
  </si>
  <si>
    <t>Acepto- Falta firma, lo esta enviando a lima.Estamos esperando el acta de conformidad.</t>
  </si>
  <si>
    <t>No pudimos incribirnos por estar fuera de fecha el registro</t>
  </si>
  <si>
    <t>Contacto: Pamela Rivera, Asistente. 16/03 Descartamos.10/09 Pamela indica que outdoor lo realizaron con otra consultora</t>
  </si>
  <si>
    <t>Lo hicieron internamnete</t>
  </si>
  <si>
    <t>Se cerro por Leslie el 15/04/11</t>
  </si>
  <si>
    <t>No nos pudimos registrar porque tardamos 4 horas en escanear 12 hojas</t>
  </si>
  <si>
    <t>No dio tiempo de preparar y era complicado, en provincias</t>
  </si>
  <si>
    <t>Contacto: Lidya Pereira, recibidas bases para propuesta el 28/8/12. 05/09 Frida indica que son verificaciones domiciliarias, policiales, crediticias y es mejor no participar por no ser nuestro core.</t>
  </si>
  <si>
    <t>Contacto: Lidya Pereira, recibidas bases para propuesta el 28/8/12. 07/09 Frida indica por mail a Lidia que no podemos participar bajo las condiciones establecidas.</t>
  </si>
  <si>
    <t>Tienen auditoria min.trabajo/ llamar en abril</t>
  </si>
  <si>
    <t>Van a contratar a un referido</t>
  </si>
  <si>
    <t>Han sacado TdR, estamos evaluando participar o no. Revisadas las bases y la competencia, no nos conviene participar pues lo tenemos perdido de antemano</t>
  </si>
  <si>
    <t>Contacto: Martin Torres</t>
  </si>
  <si>
    <t xml:space="preserve">No dan respuesta </t>
  </si>
  <si>
    <t>No esta interesado en hacerlo con DHO</t>
  </si>
  <si>
    <t>Nunca llegamos a presentar propuesta</t>
  </si>
  <si>
    <t>Reunion 15/02</t>
  </si>
  <si>
    <t>No nos responde</t>
  </si>
  <si>
    <t>Contacto: Juan Rodriguez; era para dictar un curso en enero 2010 en Ica; no enviamos ni propuesta</t>
  </si>
  <si>
    <t>Enviado el 15/10/11.</t>
  </si>
  <si>
    <t>Lo hicieron con otro proveedor antiguo.</t>
  </si>
  <si>
    <t>Contacto: Rosa Lopez de Vinatea; no podemos hacerlo por temas de presupuesto</t>
  </si>
  <si>
    <t>Contacto: Alexander Castillo. Solicitada respuesta el 07/07</t>
  </si>
  <si>
    <t>Contacto: Alexander Castillo</t>
  </si>
  <si>
    <t>Lo han descartado</t>
  </si>
  <si>
    <t>Descartamos porque no obtenemos respuesta</t>
  </si>
  <si>
    <t xml:space="preserve">Ya no necesitan </t>
  </si>
  <si>
    <t>Se envio formato para levantar perfil</t>
  </si>
  <si>
    <t>Aplazado hasta 2011</t>
  </si>
  <si>
    <t>Recibieron propuesta. Estan evaluando. Nunca respondieron. Les preguntamos por mail el 12/10/11, realizaron las evaluaciones de manera interna.</t>
  </si>
  <si>
    <t>Suspendido por presupuesto</t>
  </si>
  <si>
    <t>Nunca respondieron, retomar si nos llaman</t>
  </si>
  <si>
    <t>No aceptaron por precio y objetivos distintos, encontraron a un proveedor por 1,200 soles mensuales para 100 personas.</t>
  </si>
  <si>
    <t>MIGUEL PALACIOS 326-2536 Anx 22 Cel: 980-309 442 -MAYO2011</t>
  </si>
  <si>
    <t>Requieren un estudio profundo</t>
  </si>
  <si>
    <t>Preparar propuesta con Pascaline</t>
  </si>
  <si>
    <t>Mail cierre de proyecto</t>
  </si>
  <si>
    <t>Solo se evaluaron 2 jefes.</t>
  </si>
  <si>
    <t>Estan evaluando hacerlo internamente o con nosotros</t>
  </si>
  <si>
    <t>Se ha pedido a Caro que ubique a su amigo</t>
  </si>
  <si>
    <t>Es una empresa de Argentina</t>
  </si>
  <si>
    <t>Nunca respondieron, descartamos proyecto</t>
  </si>
  <si>
    <t>', 0, NULL, NULL);</t>
  </si>
  <si>
    <t>'); INSERT INTO seguimiento VALUES(NULL, @prop, NULL, NULL, '</t>
  </si>
  <si>
    <t>Contacto: Espinoza. Es una entidad sin animo de lucero que ofrece capacitaciones</t>
  </si>
  <si>
    <t>Lo buscaran desde Colombia</t>
  </si>
  <si>
    <t>Se hara a nivel regional</t>
  </si>
  <si>
    <t>Falta hacer contrato y formulario Orden de Servicio - Servicio permanente. Se enviara contrato cuando cliente solicite servicio.</t>
  </si>
  <si>
    <t>Contactos: Carmela Fiori y Teresa Alba; responderan el lunes 28/05. Nunca respondieron y no lo tienen claro, no saben bien lo que quieren</t>
  </si>
  <si>
    <t>Contacto Frida : Christian (jefe corp. RRHH) Hasta el momento no se esta haciendo nada solo con la Clinica San Pablo. Han cancelado el proyecto por cuestiones internas</t>
  </si>
  <si>
    <t>Contacto: Melissa Velasquez. 80 participantes para finales de marzo. Decidieron cambiar el enfoque y estan trabajando con otro proveedor un enfoque de 'clowns'.</t>
  </si>
  <si>
    <t>No se hara, informado por Enrique el 20/9/10</t>
  </si>
  <si>
    <t>Han aplazado el proyecto sin fecha, ya nos avisaran si lo relanzan</t>
  </si>
  <si>
    <t>Esta es una propuesta antigua se haran dos nuevas</t>
  </si>
  <si>
    <t>Revisara propuesta con su Jefe y nos avisara. Estuvo de viaje, la llamaremos el 16/09/2011. Ha pedido que no la llamemos, que ella nos avisara.</t>
  </si>
  <si>
    <t>No tienen claro lo que necesitan, ya nos llamaran si les interesa</t>
  </si>
  <si>
    <t>No pudimos licitar porque ya estabamos fuera de fecha de incribirnos</t>
  </si>
  <si>
    <t>Contacto: Sebastian La Rosa, Encargado de Personal; Gustavo Sarav, Gerente General. Enviaran data para propuesta. Outdoor para el 20/04. Nunca respondieron</t>
  </si>
  <si>
    <t>Lo estan haciendo internamente, consultar en unos meses</t>
  </si>
  <si>
    <t>Contacto: Alexandra Davila. En marzo cierra contrato con tercero, por el momento esta evaluando propuestas.</t>
  </si>
  <si>
    <t>No esta interesado</t>
  </si>
  <si>
    <t>Contacto: Oscar Cacho. Clima lo haran mas adelante, llamar a Grissel Chavez en noviembre 2011. 05/01/12: es muy dificil que nos contraten, era un contacto de Carmen.</t>
  </si>
  <si>
    <t>Se realizara el 30 de noviembre. Pagado.</t>
  </si>
  <si>
    <t>Cliente hara cambios internos y tiene la terna en stand by. Proceso cerrado.</t>
  </si>
  <si>
    <t>Se entregara el 30 de nov. Pagado.</t>
  </si>
  <si>
    <t>Contacto: Jorge del Campo. Nunca enviamos propuesta, estan en Lurin</t>
  </si>
  <si>
    <t>Nos enviaran los perfiles para poder hacer la propuesta. No nos han enviado nada y nosotros no hemos insistido porque los puestos son muy dificiles en el mercado.</t>
  </si>
  <si>
    <t>Estan en plenas elecciones</t>
  </si>
  <si>
    <t>NO por costos, estan en TRUJILLO</t>
  </si>
  <si>
    <t>Ya no lo estan priorizando, seguimiento desde julio. Nos dijeron que ellos nos avisaran.</t>
  </si>
  <si>
    <t>Contacto Sandra Venegas Jefe de RRHH. Aceptaron la propuesta y estan viendo fechas de inicio para abril; contrato antes de fin de marzo. Solicitada situacion el 16/04 nos respondieron que estan evaluando y que puede demorar</t>
  </si>
  <si>
    <t>Contacto: Melanie Kleiner. 100 y 50 participantes. Lo estan evaluando, les parece muy caro. No contestan. Se ha hecho seguimiento varias veces.</t>
  </si>
  <si>
    <t>Contacto: Mercedes Balda. Se ha hecho seguimiento en mas de 3 oportunidades y no contestan. Nunca contestaron, si lo hacen, se les cotiza de nuevo</t>
  </si>
  <si>
    <t>Contacto: Silvanna Durand. Se factura mensual, los 5 de cada mes, iniciando en abril. (El 25 de abril se facturara Feb y Marzo).</t>
  </si>
  <si>
    <t>Inicio de proyecto 12 de septiembre. Ya pagaron la 1era parte. 03/02/12: En la actualidad se estan realizando los focus</t>
  </si>
  <si>
    <t>Es un tema informatico para el que no estamos preparados</t>
  </si>
  <si>
    <t>Contacto: Jessica Sanchez, Jefe. Les agrado la propuesta. Tienen presupuesto ajustado. Comentan que por ahora no lo haran, que si lo necesitan mas adelante nos volveran a contactar.</t>
  </si>
  <si>
    <t>Contacto: Jessica Sanchez, Jefe. Comentan que por ahora no lo haran, que si lo necesitan mas adelante nos volveran a contactar.</t>
  </si>
  <si>
    <t>Contacto: Daniel Salcedo. Estan formando empresa, 10 personas. Se hizo seguimiento ya 2 veces y no responden.</t>
  </si>
  <si>
    <t>Contacto: Laura Diaz. 26/09 Frida se compromete a revisar propuesta y tenerla para el 03/10. Frida informa haber derivado servicio cn expositor externo, se comisionara 10% del costo total. 09/10 Frida indica en Directorio que confirmara si aceptaron o no a expositor.</t>
  </si>
  <si>
    <t>Solicitaron propuesta porque es algo que siempre necesitan y aunque ya trabajan con otra consultora, desean ver nuestra propuesta y entregables. Cuando tengan requerimiento nos contactaran.</t>
  </si>
  <si>
    <t>Contacto: Christian Andrade, Jefe RRHH. Lo manejaran con Adecco quien se especializa en estos puestos y con quien ya estaban trabajando.</t>
  </si>
  <si>
    <t>Contacto: Christian Andrade, Jefe RRHH. Lo desean para mas adelante. Descartamos porque nunca responden y no nos dan buena vibra</t>
  </si>
  <si>
    <t>Lo haran internamente</t>
  </si>
  <si>
    <t>Contacto: Gloria y Yessica. No encuentran candidatos aptos para que evaluemos. Si solicitan se enviara nueva propuesta con nuevas tarifas.</t>
  </si>
  <si>
    <t>Pablo esta de viaje hasta el dia 22/11/10</t>
  </si>
  <si>
    <t>Carolina Arrasco vera la posibilidad de presentarnos para cambiar de proveedor. Sus proveedores cobran 160 soles por persona evaluada, cualquier puesto.</t>
  </si>
  <si>
    <t>Contacto: Andres Fernandini.</t>
  </si>
  <si>
    <t>Contacto: Andres Fernandini.05/09 Frida informa que ya esta aprobado y facturado, se realizara del 24 al 27 de sept.</t>
  </si>
  <si>
    <t>Contacto: Erciia Alvarez. Modificarn todo el TdR para que pudieramos hacerlo nosotros. Se envia el 25/06, dan la buena pro el 02/07. La dieron a CUBA &amp; ASOCIADOS, nos usaron para cmpletar terna</t>
  </si>
  <si>
    <t>13/07 solicite a Christian nos envien los perfiles de ambos candidatos: Jefe Honorarios/Administrador de Farmacias.19/07 Enviaron los perfiles de ambos puestos estan en red. Se eviaron propuestas el 21/07.</t>
  </si>
  <si>
    <t>Contacto: Carlos Matta. Se hizo seguimiento y respondieron que ellos estan evaluando al personal para saber en que desean capacitarlos. No dan respuesta, cerrado por DHO el 20/04/12 por falta de respuesta. Si lo piden de nuevo se cotizara nuevamente.</t>
  </si>
  <si>
    <t>Es un proyecto muy tecnico (CONIT+COSO), descartamos hacerlo</t>
  </si>
  <si>
    <t>Contacto: Angela Soria y Cesar Monteverde, Gerente de RRHH.</t>
  </si>
  <si>
    <t>Despues de trabajar 2 meses, el cliente dijo que no</t>
  </si>
  <si>
    <t>Contacto: Marines Kovasis.</t>
  </si>
  <si>
    <t>Contacto: M. Marticorena. Propuestas en ingles enviadas a Vicens. Cuando quieran hacerlo ya nos llamaran</t>
  </si>
  <si>
    <t xml:space="preserve">Demasiado poco monto para el trabajo a realizar (10 dias) y ademas no contabamos con un consultor de confianza. </t>
  </si>
  <si>
    <t>Contacto de Carolina Arrasco, ya tenian propuestas y no llamaron</t>
  </si>
  <si>
    <t>Renzo Jeremias. Han aceptado la propuesta para realizarlo en Febrero. Ya pagaron. Hay otro Outdoor para agosto-2012</t>
  </si>
  <si>
    <t>Contacto. Renzo Jeremias. Tenian premura por realizarlo y lo han hecho ellos mismos.</t>
  </si>
  <si>
    <t>Se les envio contrato marco para que revisen y firmen para siguientes evaluaciones. Nunca contestaron</t>
  </si>
  <si>
    <t>Contacto: Carlos Alberto Rivera, a traves de Laura Diaz de PRIMA; quieren crear una Universidad Interna. No lo van a hacer de momento</t>
  </si>
  <si>
    <t>No nos presentamos porque no cumplimos con los requerimientos minimos</t>
  </si>
  <si>
    <t>Contacto: Angelica Tanillama, Asistente de RRHH. Reunion el 15/05. Enviada propuesta el 24/05. Solicitada situacion el 07/06. Nunca respondieron; respondieron el 25/06 que si lo haran. A pesar de su respuesta afirmativa, nunca deciden. Si lo hacen mas adelante ya se pondran en contacto con nosotros</t>
  </si>
  <si>
    <t>Kevin envio propuesta</t>
  </si>
  <si>
    <t>Contacto: Clara. Solo querian informacion</t>
  </si>
  <si>
    <t>Quieren taller paa el dia 14/05, de 2 a 5pm. No nos dio tiempo de presentar propuesta</t>
  </si>
  <si>
    <t>Nos descartaron por ser incompatible con la consultoria que estamos haciendo</t>
  </si>
  <si>
    <t>Contacto: Karina Echevarria. Enviada metodologia el 09/07, pdte. Nos digan algo. Llamar para solicitar estado o sacar cita. 09/08 Karina indica que ya contrataron a otro proveedor y de requerir algo a posterior nos contactarian.</t>
  </si>
  <si>
    <t>Pdte. revisen propuesta del 12/08. Querian taller de 2 horas por 4 dias.</t>
  </si>
  <si>
    <t>Contacto: Paula Petzova. Hemos de decidir en comite que les respondemos, creemos que no es factible hacerlo al ser competencia. 24/09 Se envia correo informando que no brindamos consultoria a empresas del mismo rubro.</t>
  </si>
  <si>
    <t>No se envio propuesta, porque no explicarn bien sus objetivos, no lo tenian claro.</t>
  </si>
  <si>
    <t xml:space="preserve"> dia 27/07, responde Jueves 4/08. La recontacte el 05/08 su Jefe esta interesado en trabajar con noostros oero desean tener la propuesta cuali-cuanti, aplicar encuesta de todas maneras,se le envia el 08/08 Propuesta nueva.</t>
  </si>
  <si>
    <t>Se envio contrato marco 2012. No les convence el precio, estan viendo. Ya han enviado nuevas evaluaciones, pero no se hicieron, no aceptaron nuevas condiciones y buscaron otra consultora</t>
  </si>
  <si>
    <t>Contacto: Sandra De Almeyda. Primero se hara con Paz Centenario y dependiendo de eso se haria con Inv. Centenario.</t>
  </si>
  <si>
    <t>Contacto: Angela Rodriguez. Confirmaron 2 evaluaciones.</t>
  </si>
  <si>
    <t>Contacto: Jhoana Rios. Se quedo en enviar a finales de marzo. Nunca respondieron</t>
  </si>
  <si>
    <t>Estan muy interesados, ya vieron metodologia; nunca respondieron</t>
  </si>
  <si>
    <t>Contacto: Miguel Torres. Se haria despues del modelo de competencias. Pdte que se cierre el primer proyecto el 25/04/12. Enviados TDR, pdtes que nos confirmen para formalizar.</t>
  </si>
  <si>
    <t xml:space="preserve">Contacto: Rosemary Lopez. Lo daria Manuel Ponce. 05/09 Frida indica que no esta relacionado a proyecto en curso, enviara datos de contacto para confirmar respuesta. Contactar a Juana Conislla. 10/10 Karen Espejo menciona que ya realizaron talleres. </t>
  </si>
  <si>
    <t>Cancelaron la reunion. Nunca tenian tiempo para reunirse</t>
  </si>
  <si>
    <t>No tenian disponibilidad interna para llevarlo a cabo ya que se estaba reestructurando el area de RRHH</t>
  </si>
  <si>
    <t>Contacto: Carla Barrionuevo. Frida envio propuesta el 28/09/11. Han hecho referencias en LAN.</t>
  </si>
  <si>
    <t>Pendiente que Ana Maria defina alcance con Frida, el viernes 19. Definir Objetivos, Alcance y Metodologia.</t>
  </si>
  <si>
    <t>Contacto: Carlo Enrique. Frida envio propuesta el 28/09/11. Lo haran con otro proveedor.</t>
  </si>
  <si>
    <t>No disponemos de los requisitos minimos</t>
  </si>
  <si>
    <t>Contacto: Yoshie Handa Arteaga; no podemos hacerlo por temas de presupuesto</t>
  </si>
  <si>
    <t>Contacto: Carlos Romani.</t>
  </si>
  <si>
    <t>Contacto: Carlos Romani. Lo querian en 1 semana con un salario de 2,000 soles.</t>
  </si>
  <si>
    <t>Contacto: Carlos Romani. Ya facturado.</t>
  </si>
  <si>
    <t>Se envio propuesta el 27 de Junio. El dia 14 Glenda LLauca Jefe de RRHH, decide. 20/07 Eligieron otro proveedor pero los visitaremos el 26 para presentarle servicios DHO.</t>
  </si>
  <si>
    <t>Contacto: Claudia Oviedo. Lo revisaran en comite. Lo que buscaban era un consultor que les ayudara, no una consultoria</t>
  </si>
  <si>
    <t>Descartamos el proyecto porque ofrecian muy poco de salario para ser decanos (5,000 a 8,000)</t>
  </si>
  <si>
    <t>Contacto: Rosario Tanillama. Frida envio propuesta el 28/09/11. Se hizo seguimiento 10/10/11 y el 27/10/11. No responde mails ni telefono. Nunca responden</t>
  </si>
  <si>
    <t>Contacto: Fernando Pita
Nunca respondieron. Se envio mail deseando exitos 2012 y respondieron el 06/01 que cuentan con nosotros para el 2012. Se envio correo el 27/06, que leyeon y no responden. Solicitada sitiacion 15/08, Pita indica que estan en proceso de contratacion por head hunting interno y que proyecto deberia verse en el presupuesto 2013. Enviado correo el 15/10 para retomar contacto. 30/10 Pita indica que estan hciendo diagnostico de manera interna y han descartado contratar una consultora por ahora, quiza lo haran para el 2013.</t>
  </si>
  <si>
    <t>Se ha enviado propuesta metodologica, pendiente de respuesta de si les gusta para hacer propuesta economica. Seguimiento 07/10/11. No contesta el cliente nunca.</t>
  </si>
  <si>
    <t>No envio informacion.</t>
  </si>
  <si>
    <t>04/08 Se envio informe P012303 Evaluacion de Potencial. 08/08 Se nos solicito bajar el precio a 280 por evaluacion de potencial cosa que no podemos hacer.</t>
  </si>
  <si>
    <t>Contacto: Edwin Vasquez. No vive en Lima. No se acordaba y pidio de nuevo la presentacion de servicios. Se quedo en teleconferencia para 12/03/12 pero no aparecio. Se le escribio y dijo que Salarios no, solo Desarrollo. No contesta. Solicita de nuevo reunion el 16/04, respondieron que contactaran con nosotros la semana del 23/04. Preguntada situacion el 15/06, solicita reunion el 28/06. De nuevo no acudio a la reunion ni aviso, descartado por informal</t>
  </si>
  <si>
    <t>Contacto: Edwin Vasquez. No vive en Lima. No se acordaba y pidio de nuevo la presentacion de servicios. Se quedo en teleconferencia para 12/03/12 pero no aparecio. Se le escribio y dijo que Salarios no, solo Desarrollo. No contesta.</t>
  </si>
  <si>
    <t>Les agrado la metodologia. Reunion 13/11/11. Se envio propuesta el 17/10/11. Contestaran el 15/12/11, para ejecutar en enero. Se envio recordatorio el 4/1/12, si no contestan antes del 31/1/12 poner como NO. Nunca respondieron.</t>
  </si>
  <si>
    <t>Contacto: Silvia Trujillo.
Enviado correo para pedir situacion el 16/8. Escogieron otra empresa. Solicitado feedback el 12/07/12. Responden el 13/07 que no hicieron nada</t>
  </si>
  <si>
    <t>Quieren la evaluacion el 13/08, con dinamica e informes personalizados. Nunca respondieron</t>
  </si>
  <si>
    <t>Propuesta para levantar competencias e indicadores y conocer mejor a la institucion y los procesos que realizan; es una entidad muy parecida a Fondoempleo.</t>
  </si>
  <si>
    <t>Querian MOF pero necesitan procesos, pues tienen mucha desorganizacion interna. Solicitada situacion de le empresa como LOBBY el 12/07/12</t>
  </si>
  <si>
    <t>Solo querian informacion</t>
  </si>
  <si>
    <t>Contacto: Natalia Kohashikawa; quieren algo similar a lo que se hizo con Skills en el Pueblo. 10/09 Se envia propuesta y se confirma recepcion. 18/09 Natalia informa que aùn no tiene rpta y que han postergado la fecha para fines de octubre o quincena de noviembre, indica que ella escribira en cuanto tenga novedades. 03/10 Se solicita a Andrea consultar de manera partiular sobre status, Natalia le informa estar en auditoria, se mantiene pendiente. 05/10 Natalia informa que por motivos internos han bajado su presupuesta para evento a la 1/4 parte de lo planificado y que solo les alcanza para hacer un almuerzo de integracion (no van a contratar a niguna consultora).</t>
  </si>
  <si>
    <t>Decision tomada en comite 06/12/10</t>
  </si>
  <si>
    <t>Solicito servicios en la Expo, la empresa cerro</t>
  </si>
  <si>
    <t>Contacto: Roxana Burgos, indica que requieren implementar Gobierno Corporativo y Protocolo Familiar, menciona que los accionistas estan en Chiclayo y tratara de coordinar una reunion con ellos. 13/09 Vicente se compromete a preparar documentacion para enviar a cliente para el 14/09. 14/09 Pendiente presentacion de PF. 20/09 Se define con Vicente no participar por no contar con personal calificado en PF.</t>
  </si>
  <si>
    <t>Contacto Jackelin Cervantes. Teniamos que llamarla pero nunca lo hicimos y perdimos</t>
  </si>
  <si>
    <t>Se adjudico a Gerens Escuela de Gestion y Economia por 108.264</t>
  </si>
  <si>
    <t>Presentada propuesta el 1/2/12; responderan el 15/2. Estan esperando que les presentemos todas las propuestas en conjunto. Vamos a realizar proyectos que tengan accion directa en RRHH y este en principio no es conveniente</t>
  </si>
  <si>
    <t>Preguntada situacion el 08/05; Respondieron que ha habido cambios en ANA y que nos llamaran para retomar los proyectos. Solicitada reunion el 05/07. Nunca responden</t>
  </si>
  <si>
    <t>Muy caro, a percepcion del cliente, estamos cobrando por MOF $1,500</t>
  </si>
  <si>
    <t>Contacto: Mariana Naszewski. Enviada propuesta el 28/05; responde que quiere una capacitacion mas corta. Enviada el 05/06. Solicitada situacion el 25/06. Ellos nos avisaran cuando. Todavia no han decidido, ya volveran a pedirlo si lo necesitan</t>
  </si>
  <si>
    <t>Estan analizando la propuesta. Se realizo reunion el 4/1/12. Logistica respondera, NO insistir. Respondieron que no, se ha pedido feedback 16/03/12.</t>
  </si>
  <si>
    <t>Manuel Barrantes; solicitada situacion el 19/04. Frida escribira el 06/05. Solicitada situacion por CRM el 20/05. Anulamos propuesta por falta de respuesta el 27/05/12</t>
  </si>
  <si>
    <t>Contacto: Manuel Barrantes. Se dictaran 3 talleres: Feedback (7,200.00) programado para 23/08, Desarrollo de Personas (5,400.00) programado para 06/09 y Comunicacion (7,200.00) programado para 29/11. 24/10 Se envia correo solicitando OS, Camilo Guerra indica que se hara 15 dias antes (14/11).</t>
  </si>
  <si>
    <t>Cambio de responsable: Manuel Gonzales. No contestan. No hay responsables y esta muy desorganizado. Llamaron a Frida el 26/1 que iban a retomar el proyecto. Se les escribio el 02/03/12 y no hay respuesta; si vuelven a solicitar se le recotiza con otra propuesta</t>
  </si>
  <si>
    <t>No tenemos consultor para ello, contacto a traves de Alejandro Indacochea, se le paso el proyecto a Scerpella</t>
  </si>
  <si>
    <t>Contacto: Jaime Molla (Gte Canal BPO) 05/09 Reunion para levantar informacion; Jaime indica que tema es mejor tratarlo con Gte de RRHH directamente, se compromete a agendar una reunion.12/09 Jaime indica haber postergado reunion con Gte RRHH, solicita volver a contactar. 24/09 Se solicita respuesta a Jaime, indica confirmar la primera semana de octubre.05/10 Jefe RRHH, Radomiro Vidal, se encuentra fuera de Lima y retorna sgt. semana. Vicente cambia el status a NO el 15/10; no nos interesa este tipo de cliente y servicios, solo dan trabajo administrativo</t>
  </si>
  <si>
    <t>Contacto: Rafael Stein. Nunca le pasamos cotizacion, Enrique se olvido</t>
  </si>
  <si>
    <t>Contacto: Claudia Loayza. Se envio propuesta y se hizo seguimiento. Lo haran con otra consultora.</t>
  </si>
  <si>
    <t>Solo se presentaria si se hace la actividad 04. No se hara la actividad 4.</t>
  </si>
  <si>
    <t>Contacto: Carlos Alberto. Mostraron interes y enviaran informacion para que les coticemos. No presionar, ellos no tienen apuro.</t>
  </si>
  <si>
    <t>Contacto: Elizabeth Arevalo y Denisse Cacho. Se tuvo reunion el 12/03/12. Proxima reunion el dia 19/03 para ver objetivo del proyecto. Se envia cotizacion el 19/03, se requiere iniciar el proyecto el dia 22/03. 21/03 Proyecto aprobado, se realizara la semana posterior a Semana Santa. El 09/04 nos respondieron que todavia no tenian fecha. 15/05 Respondio Andres Fernandini retomando el proyecto que tiene otros objetivos, habilidades directivas y plan de capacitacion. Quieren iniciarlo cuanto antes. Nos escribio el 21/05 para indicarnos que los objetivos del proyecto son otros. Cambiamos la propuesta</t>
  </si>
  <si>
    <t>Contacto: Elizabeth Arevalo. Enviada propuesta el 06/08. Reunion el 26/8/12, se envia propuesta modificada.05/09 Frida indica que esta pendiente e aprobacion pero empieza en marzo de 2013.</t>
  </si>
  <si>
    <t>Contacto: Elizabeth Arevalo. 27/09 Se envia propuesta y queda pendiente coordinar fecha para presentacion de propuesta. 03/10 Frida informa que tiene reunion con ellos el viernes 05.</t>
  </si>
  <si>
    <t>La seleccion es en Trujillo y son perfiles no convenientes por el salario y el rubro.</t>
  </si>
  <si>
    <t>Contacto: Erciia Alvarez. Se les respondio que no hacemos ese servicio al estar en Arequipa. Declarado desierto el 25/05/12</t>
  </si>
  <si>
    <t>Contacto: Cinthia de la Torre, 25/10 Se coordina reunion con Cinthia La Torre (RRHH) para el martes 13 de noviembre.</t>
  </si>
  <si>
    <t>Volver a presentar metodologia, con la nueva presentacion y las experiencias, podemos tener exito. Descartado el 30/05 porque esta el banco en venta</t>
  </si>
  <si>
    <t>Era un tema de Carmen, que nunca prospero</t>
  </si>
  <si>
    <t>Contacto: Martin Olea, Consultor de Capacitacion. No se hara por falta de tiempo, desean hacerlo para el proximo diplomado.</t>
  </si>
  <si>
    <t>ADS N° 0034-2012-BN 14/09 Vicente se compromete a revisar licitacion para validarsi optamos o no. 18/09 Vicente informa por mail que mejor no porque no contamos con personal suficiente.</t>
  </si>
  <si>
    <t>Contacto: Lila Soto. La semana del 5 de marzo se sustenta propuesta por 2da vez. Falta reunion final para el 16/3/12. Aprobado, falta O.S.; llego la OS el 17/04</t>
  </si>
  <si>
    <t>Contacto: Lila Soto. Reunion pactada 28/10/11. Descartamos porque no es nuestra especialidad</t>
  </si>
  <si>
    <t>Contacto: Rosa Maria Chira. Definir reunion, pendiente confirmar contacto con Frida. 29/10 Rosa M° indica que se esta desarrollando inhouse con un software propio.</t>
  </si>
  <si>
    <t>Se le respondio que no hacemos ese tipo de seleccion</t>
  </si>
  <si>
    <t>Contacto: Gissela Pilco.07/09 Se envia propuesta.10/09 Se confirma recepcion. 18/09 Gisela informa que por ahora no se realizara.</t>
  </si>
  <si>
    <t>Contacto: Sofia Salas; queria capacitacion para ella sola</t>
  </si>
  <si>
    <t>Se enviaron dos propuestas, pdte respuesta. Se envio recordatorio el 5/1/12, contestaron el 30/01/12 que si lo quieren hacer.</t>
  </si>
  <si>
    <t>Se les envio metodologia. Se ha solicitado reunion pero ellos no desean, pidieron todo por mail. No desearon reunirse y no contestaron nunca. Volvieron a llamarnos para pedir cita.</t>
  </si>
  <si>
    <t>actualizacion de MOF que incluya perfil + competencias, y que se ajuste el presupuesto. Reclamado por el cliente el 10/05. Solicitada situacion por CRM el 30/05. Gianina Mavila informo el 04/06 que esta suspendido</t>
  </si>
  <si>
    <t>40 puestos (100 personas). Gianina Mavila informo el 04/06 que esta suspendido</t>
  </si>
  <si>
    <t>Contacto: Francesca Peraldo. Se hizo seguimiento el 13/12/11, sigue en evaluacion. Retomar seguimiento en enero. Se envio recordatorio el 5/1/12, si no contestan antes del 31/1/12 poner como NO. Nunca respondieron.</t>
  </si>
  <si>
    <t>Contacto: Cecilia Ferreyra. Quieren implementar GC y no saben como, primero una conferencia y despues se vera. Entrevista con el GG David Theriault (ingles) el 8/8/12. Aprobado, se hara la conferencia el 17/08. Postergado para realizar conferencia el 05/10/12. Conferencia Ok. realizada por Jose Luis; pendiente coordinar reunion de planeamiento; cancelan factura.</t>
  </si>
  <si>
    <t>Se envio propuesta. Solo querian informacion de costos</t>
  </si>
  <si>
    <t>Contacto: Gustavo Linares, Jefe RRHH; solicitada reunion el 23/05 y reclamada el 30/05 y el 15/06. Nunca respondieron</t>
  </si>
  <si>
    <t>Se hizo Factura a Colegios, se emitio con fecha 20 la llevara Marco Solis. Me entregaron acta de conformidad</t>
  </si>
  <si>
    <t>Se adjudico a Ruben Palomino Meneses por 40.000</t>
  </si>
  <si>
    <t>Mixan indico que no asigno nada a DHO</t>
  </si>
  <si>
    <t>Nos devolvieron la propuesta el 07/10/10, no entro a validacion por haberla entregado 5 min. despues del cierre de entrega de propuestas</t>
  </si>
  <si>
    <t>Obtuvimos una puntuacion muy baja, solo el 45%</t>
  </si>
  <si>
    <t>No sabemos si volveran a publicar la licitacion</t>
  </si>
  <si>
    <t>El nuevo contrallor Fuad Khoury ha solicitado informacion sobre DHO. Nos presento Charo Sifuentes de World Communications.</t>
  </si>
  <si>
    <t>Contacto: Angie Huapaya. Fecha de sustentacion 17/11/11. Tienen problemas internos de organizacion y el clima no les resolveria nada</t>
  </si>
  <si>
    <t>Contacto: Angie Huapaya. Fecha de sustentacion 17/11/11. Estan validando si hacen solo el diagnostico o mas proyectos. Se envio recordatorio el 5/1/12, si no contestan antes del 31/1/12 poner como NO. El cliente ha contestado que postergaron el proyecto para cumplir otros objetivos del P.E.</t>
  </si>
  <si>
    <t>Contacto: Cristina Tarquino. Se le envio metodologia el 15/05. Solo queria informacion</t>
  </si>
  <si>
    <t>Contacto: Cristina Tarquino.. Reunion solicitada el 28/5/12</t>
  </si>
  <si>
    <t>Contacto: Renata Maldonado. El 07/08 han solicitado cotizacion adicional para realizar e implementar el manual matricial, les hemos dicho que 19,500. Pdte respuesta. Renata indica que debe dar una respuesta en esta semana (del 13 al 17 ) llamar y verificar. 24/08 No se puede ubicar telefonicamente, se envia mail solicitando situacion.04/09 Renata indica haber regresado hoy de vacaciones, indica que se comunicara luego de solicitar situacion actual.12/09 Renata indica que estan evaluando la mejor fecha para que se realice y el sgt jueves 20 tendran respuesta definitiva. 21/09 Renata no constesta telefonos, se envia mail solicitando status. 26/09 Se defne dar de baja en reunion de Directorio por falta de respuesta.</t>
  </si>
  <si>
    <t>Contacto: Rolando Castro. Pidio informacion sobre DHO por mail. No muestra interes.</t>
  </si>
  <si>
    <t>Contacto: Cynthia Lopez. Nunca respondieron y el monto no amerita hacerle seguimiento; ademas escribieron desde un correo hormail</t>
  </si>
  <si>
    <t>Contacto: Gilda Palao, Encargada de Seleccion y Capacitacion. Interesada en coaching y en potenciar competencias blandas a personal de produccion. Se envio metodologia el 29/02.Nunca enviaron datos para cotizar</t>
  </si>
  <si>
    <t>Se envio propuesta con precio acordado en marzo (S/. 25350). Se envio propuesta en dolares (8,450). Se enviara factura 01/08 y contrato.</t>
  </si>
  <si>
    <t>El proyecto se termino el 14/09/12</t>
  </si>
  <si>
    <t>Se envio correo el 13/09 solicitando reunion; el cliente no respondio y ya lo ha hecho en 3 ocasiones anteriores, se descarta proyecto definitivamente</t>
  </si>
  <si>
    <t>Contacto: Madelyn Guarniz Palomino. Se converso con ellos el martes 10/04/12, estan consultando el alcance y los factores de evaluacion, nos responderan el viernes 13/04/12. Se les ha propuesto reunion para asesorarlos. Nunca determinaron necesidades</t>
  </si>
  <si>
    <t>Se envio propuesta de Eficiencia Profesional. Y se envio 2 candidatas de DHO como cortesia para el cliente.</t>
  </si>
  <si>
    <t>Centrum nos ha comunicdo que no era para ellos, es un plan de capacitacion de primaria y secundaria</t>
  </si>
  <si>
    <t>Envio correo el 24/11 y no hemos contactado todavia</t>
  </si>
  <si>
    <t>Nuestra propuesta inicial 21000+IGV, nos pidieron reduccion y bajamos 16800+IGV y ellos querian que fueran 16800 incluido IGV. Descartamos</t>
  </si>
  <si>
    <t>Se envio propuesta 07/07. Han postergado la eleccion de proveedor para el 23/08. Maria Julia nos convocara para una presentacion de propuesta.</t>
  </si>
  <si>
    <t>Reunion presentacion metodologia y formatos. 19/07 Se envio propuesta. Se retoma el 20/08 pues hay varias areas de vacaciones. 17/08 seguimiento. Nunca respondio.</t>
  </si>
  <si>
    <t>Se adjudico a Ernst &amp; Young por 223.560</t>
  </si>
  <si>
    <t>Contacto: Ursula Reyes. Enviada propuesta el 03/05. Solicitada situacion por CRM el 20/05. Descartado el 30/05 por falta de respuesta</t>
  </si>
  <si>
    <t>Pidieron un piloto, se entrego el 05/09/2011. Les agrado el entregable. Se hizo seguimiento el 13/09/11 y 26/09/2011. Les parecieron altos los precios, se les envio propuesta con diferencia de precios de acuerdo a entregables. Lo revisaran y concretaran reunion en caso de necesidad. Descartamos porque piden siempre descuentos</t>
  </si>
  <si>
    <t>Reunion el jueves 04/11.9:30am. Solo queria cotizacion</t>
  </si>
  <si>
    <t>Enviado correo para pedir situacion el 16/8. Escogieron otra empresa.</t>
  </si>
  <si>
    <t>Es una consultora que solicitaba informacion sobre capacitaciones, no la aceptamos.</t>
  </si>
  <si>
    <t>Pidio cotizacion y nunca mas se supo de el</t>
  </si>
  <si>
    <t>Luz Hancco envio nuevo organigrama. Se envio Propuesta el 09/08. Cambiada por VARIAS Propuestas.</t>
  </si>
  <si>
    <t>Propuesta Enviada. El cliente acepto propuestas y se enviaron los TDRs pero lo tienen que hacer por concurso. Dicen que la idea es que salgamos nosotros.</t>
  </si>
  <si>
    <t>Propuesta Enviada. El cliente acepto propuestas y se enviaron los TDRs pero lo tienen que hacer por concurso. Se hara en enero. Por licitacion gano COMPENSA</t>
  </si>
  <si>
    <t>Contacto: Karool Panta. Reclamada situacion el 05/07 respondieron que todavia no han decidido. 09/08 Karool indico que por ahora el proyecto ha quedado suspendido.</t>
  </si>
  <si>
    <t>Contacto: Alexandra Davila. Tiene reunion con Frida 02/02/2012. Falta fecha para reunion con GG; taller previsto para el 21/04. Se insiste pero no contestan. El Gerente de Proyectos ceso y no lo haran en Mayo. Dicen que hasta nuevo aviso. Ya nos avisaran si lo retoman</t>
  </si>
  <si>
    <t>Se contacto a la Jefa de Desarrollo, Patricia Shimabukuru, ella nos paso con Mariela Pardave y Marcia Vidal. 1era reunion exitosa. Ultimo seguimiento 19/04/12. Informaron que el jefe esta fuera del pais y que el proceso de decision demoraria. Revisaran todas las consultoras en Mayo-Junio ya que la ejecucion es en Sept. Solicitada situacion el 16/06 y reclamado el 07/08; Respuesta el 08/08 que ya tomaron otra consultora</t>
  </si>
  <si>
    <t>Asistio al Evento, pero no se hizo contacto posterior</t>
  </si>
  <si>
    <t>Se envio 2da Propuesta pero no ha respusta ni Interès</t>
  </si>
  <si>
    <t>Contacto: Pedro Echevarria. Les gusto pero no deciden, siempre dicen q lo estan revisando. Retomar ya en enero el seguimiento. Se envio recordatorio el 5/1/12, si no contestan antes del 31/1/12 poner como NO.</t>
  </si>
  <si>
    <t>Contacto: Gisela Wendorff; Lobby de Frida que quedo en nada</t>
  </si>
  <si>
    <t>Se envio solicitud de servicio a Administracion. Falta facturar.</t>
  </si>
  <si>
    <t>Solicitadas 7 evaluaciones el 06/07. Se toma la decision de no brindarles mas servicios porque nos copian metodologias y hablan mal de nosotros. 15/10 No haremos mas evaluaciones para ellos.</t>
  </si>
  <si>
    <t>Contacto: Angela Soria y Cesar Monteverde, Gerente de RRHH. Propuesta rehecha solo para Politicas y Procedimientos. Aceptada</t>
  </si>
  <si>
    <t>Solo aceptan canje por publicidad en diario. No entramos en ese trueque</t>
  </si>
  <si>
    <t>Gano otra propuesta por tema tecnicos</t>
  </si>
  <si>
    <t>Contacto: Jose Odar. Se le entrego propuesta el 15/02/12, menciona que es muy alto el costo, ver si se le puede recotizar. Descartamos porque es un mal pagador y dicen que no tienen fondos presupuestados para los proyectos que tenemos en marcha de capacitacion</t>
  </si>
  <si>
    <t>El cliente decidio no hacerlo completo</t>
  </si>
  <si>
    <t>Se entrego mapeo de headhunting y terna. El cliente cancelo el proceso para proceder a una promocion interna. Falta facturar el 50% restante.</t>
  </si>
  <si>
    <t>Contacto: Lisseth Tuesta. Reunion 4 de enero, 3pm. Son selecciones operativas que nosotros no hacemos</t>
  </si>
  <si>
    <t>Enviado correo para pedir situacion el 16/8.Decision postergada hasta nuevo aviso</t>
  </si>
  <si>
    <t>Contacto: Carla Sotomayor. No contestan, se ha enviado mails y llamado. Creo que se comunico con Frida.</t>
  </si>
  <si>
    <t>Contacto: Giancarlo Ferruchi y Albero Oshiro. Deseaban tercerizacion (cntratacion de operarios a tiempo parcial)</t>
  </si>
  <si>
    <t>Solo querian evaluacion</t>
  </si>
  <si>
    <t>Se envio propuesta el 05/08. Han priorizado otros temas por ahora.</t>
  </si>
  <si>
    <t>Contacto: Juan Carlos Merino, no contesto</t>
  </si>
  <si>
    <t>Contacto: Srta. Lavini, no contesto</t>
  </si>
  <si>
    <t>Contacto: Ana Salazar. Solicitar reunion el 21/05. Reclamada el 15/06. Nunca respondieron</t>
  </si>
  <si>
    <t>Nos falto especialista</t>
  </si>
  <si>
    <t>Se cobro, por omision, solo la mitad</t>
  </si>
  <si>
    <t>El cliente cancelo el proceso porque han cambiado sus estrategias</t>
  </si>
  <si>
    <t>Se entrego una terna que no gusto. Inkacrops decidio cancelar el proceso. Se quedo con ellos en evaluar sin costo a los candidatos que ellos deseen mandar para esta posicion. Se les envio un candidato de GLORIA que califico sin costo tambien.</t>
  </si>
  <si>
    <t>Contacto: Ana Sofia Blas desde un correo personal (no corporativo); nos parecio mas un intento de obtener metodologia de una consultora freelance y no enviamos propuesta</t>
  </si>
  <si>
    <t>Contacto: Pilar de la Vega (Coordinadora de Bienestar de Personal).04/09 Se coordina reunion para 05/09. Reunion se lleva a cabo y se levanta requerimiento. Querian pagar 1,000 soles por todo el taller. 07/09 Se envia por correo costo de minimo 5,000 para realizar taller.</t>
  </si>
  <si>
    <t>Contacto: Sandra De Almeyda. Contrato ya paso a area Legal.</t>
  </si>
  <si>
    <t>Contacto: Mario Villegas. Enviar propuesta el viernes 30/03. Se hizo seguimiento por mail el 16/04: Responderan la primera semana de mayo. Solicitada situacion por CRM el 20/05. Sandra Flores envio mail diciendo que habian tomado otra opcion</t>
  </si>
  <si>
    <t>Se adjudico a Gerens Escuela de Gestion y Economia por 39.990</t>
  </si>
  <si>
    <t>Se envio a Contabilidad para coordinacion de orden de servicio. La evaluacion empezara el 12 de septiembre.</t>
  </si>
  <si>
    <t>Contacto: Susana Hernandez. Pedir organigrama para hacer propuesta. Les gusto la metodologia, es la unica que toca el tema de los CAS; solicitada situacion el 16/04. Anulado el 20/05 por falta de respuesta</t>
  </si>
  <si>
    <t>Internamente hay mucho caos y desorganizacion</t>
  </si>
  <si>
    <t>Se tuvo reunion en la feria. Solicitaron propuesta y se envio el 12/09/2011. Se hizo seguimiento el 26/09/2011. Nunca respondieron</t>
  </si>
  <si>
    <t>Contacto: Beatriz Prado. Ella suspendio la reunion. Al parecer era un tema personal (recolocacion).</t>
  </si>
  <si>
    <t>El 09/09/2011 solicitaron enviar el detalle de la experiencia de las consultoras que participaran del proyecto y un cronograma en dias. Se entrego lo solicitado. Propuesta aceptada.</t>
  </si>
  <si>
    <t>Se informo que no hacemos selecciones masivas.</t>
  </si>
  <si>
    <t>Respondieron al mailing DE SIOF; contacto Edgardo Zevallos, Subgerente de RRHH. 07/03, reunion para el dia 09/03; nos explicaron la situacion de la empresa, desean una auditoria completa y personalizada para saber como obtener mas beneficios. Solicitada reunion con GG para cierre. Aprobado el 20/04. Terminado el proyecto el 18/06</t>
  </si>
  <si>
    <t>Desean hacer la medicion de clima laboral anual mas seguimiento semanal. Se envio propuesta el 14/10/11. Ya esta el contrato y ya pagaron primera parte.</t>
  </si>
  <si>
    <t>Servicio termina viernes 11/11/11. Ya enviaron aprobacion de servicio. Facturado y pagado.</t>
  </si>
  <si>
    <t>Respondimos que no hacemos selecciones de practicantes, solo de Jefaturas y Gerentes. Se les ofrecio evaluacion de candidatos.</t>
  </si>
  <si>
    <t>Contacto: Alvaro Buendia, no contesto</t>
  </si>
  <si>
    <t>Contacto: Jhoana Rios. Respondieron favorablemente, aceptan la propuesta pero han cambiado la fecha para Septiembre 2012. Reclamada solicitud el 07/08. Johana Rios ya no labora en la empresa. 14/08 Karen Montalvan (Coord. Desarrollo Humano) indica que evaluacion se realizo en junio a nivel corporativo desde Mexico; se plantea reunion de presentacion, queda pendiente de coordinar por mail.</t>
  </si>
  <si>
    <t>Tomaron otra consultora por recomendacion del grupo Ferreyros</t>
  </si>
  <si>
    <t>Se envio propuesta el 31/08/2011. Se hizo seguimiento y estaban en la feria de Mineria, veran el tema el viernes 23/09/11. Desea seleccion de vendedores.</t>
  </si>
  <si>
    <t>Contacto: Cayetana Hinostroza. Enviada presentacion el 14/06 y solicitada reunion. Reclamada situacion el 05/07. nunca respondieron</t>
  </si>
  <si>
    <t>Nunca presentamos propuesta, lo llevaba Luis Ywama y no nos proporcio datos para hacerla</t>
  </si>
  <si>
    <t>Contacto: Everett Tello (analista OyM) Enviada propuesta el 27/07. Reclamada 14/08/12, Everett indica que tienen otro requerimiento urgente de produccion; proyecto queda en stand by al menos un mes. 21/09 Everett indica que el tema de produccion los tiene copados actualmente y que el proyecto se sigue postergando, menciona que por lo menos un mes mas. 26/09 Se define en Directorio dar de baja propuesta si hasta el 29/10 no hay respuesta diferente.</t>
  </si>
  <si>
    <t>Estan en fase de investigacion 10/08/2011. Fecha de publicacion aproximada: finales de agosto. Buscar correos de Juan Cordero y contactar directamente.</t>
  </si>
  <si>
    <t>Presentar propuesta antes del 12/3/12. Descartamos participar porque solo daban de plazo 30 dias para selecciones de profesional muy tecnico</t>
  </si>
  <si>
    <t>Se adjudico a Gerens Escuela de Gestion y Economia por 621.000</t>
  </si>
  <si>
    <t>No presentamos propuesta electronica por no saber como hacerlo</t>
  </si>
  <si>
    <t>Perdimos por no tener la documentacion de cobros o actas de cierre preparadas, y las facturas ilegibles</t>
  </si>
  <si>
    <t>Recibieron conforme propuesta. Hay solo 2 propuestas. Salio desierta, en nuestro caso por falta de contratos indicaron.</t>
  </si>
  <si>
    <t>Contacto: Lidia Villanueva. Se envio propuesta y se hizo seguimiento el 09/04/12. Si sacan licitacion, descartamos. La asignaron por Adjudicacion Directa a otra consultora</t>
  </si>
  <si>
    <t>Pdte. Hablar con Indacochea para presentarnos, cita programada para 20/09. En reunion con Alejandro se define no participar por complejidad, pero vuelven a llamar el 21/09 solicitando por favor la propuesta. 23/09 Se envia propuesta con monto elevado, se espera que la rechazen. 11/10 Se envia correo a Vicente solicitando apoyo para verificar status. 15/10 en la web de Seace no hay nada, todavia no han sacado licitacion. Es una licitacion muy compleja, mejor no presentarse</t>
  </si>
  <si>
    <t>Se nos paso de fecha sin poder postular</t>
  </si>
  <si>
    <t>Ya no lo estan priorizando, seguimiento desde julio. Nos dijeron que ellos nos avisaran. Ha pasado mucho tiempo, Frida envio un mail consultando. Nunca respondieron</t>
  </si>
  <si>
    <t>Contacto: Jorge Peirano. 07/09 Reunion para levantar informacion de requerimiento y presentacion de la empresa. Deseaba informacion referencial para poder atender requerimiento cuando necesidad se presente; cliente indica que su forma de trabajo es que primero se presente la necesidad para buscar cubrirla, no planificar; quieren que cuando se necesiten personal nosotros lo tengamos listo.</t>
  </si>
  <si>
    <t>Contacto: David Loja, gerente RRHH; requerira viajar a minas. Enviada propuesta el 05/07. Se llama a movil nadie atiende (08,09 y 10-08) en central indican que se le ubique en el movil. David Loja indica que ya contrataron a otro proveedor.</t>
  </si>
  <si>
    <t>Contacto: Mercedes Balda. Estan evaluando proveedores. Mercedes indica que esta en evaluacion del corporativo de Costa Rica, la respuesta final debe estar en no mas de un mes y ellos contactaran a los seleccionados. SI no han contestado todavia es que no lo van a hacer</t>
  </si>
  <si>
    <t>Reunion el jueves 04/11.12:00pm. Frida y Carmen. 04/08 se le solicito info a Cecilia Torre se entregara propuesta 8/08.El 11/08 se reunira Frida con la Gtte de RRHH de nuevo Mundo,falta que nos confirme hora. Propuesta partida en dos Administrativo y Operarios.</t>
  </si>
  <si>
    <t>Se tuvo reunion con Jefes y directivos para presentar la metodologia el 9 sept 2011. Desean aumentar el alcance, otra propuesta (05).</t>
  </si>
  <si>
    <t>Se tuvo reunion con Jefes y directivos para presentar la metodologia 09-09-11. Solicitaron una sesion de capacitacion adicional.</t>
  </si>
  <si>
    <t>Desean ampliar el alcance de la evaluacion. Cierre 27 de abril.</t>
  </si>
  <si>
    <t>Lo veran para el 2012 como parte del plan de capacitacion. Solicitada situacion el 15/06. Nunca respondieron</t>
  </si>
  <si>
    <t>Se inicia proceso el 27/06/11,Proyecto en fase de diagnostico hace dos semanas. Ya se entrego todo y se cerro</t>
  </si>
  <si>
    <t>El cliente no cumplio con lo que debian entregar. Se intento seguir con el proyecto numerosas veces pero el cliente no pudo organizarse ni conseguir la informacion necesaria. Llegaron a pagar el 50% y no se hizo casi nada.</t>
  </si>
  <si>
    <t>Se presento metodologia y propuesta economica y gusto; esta semana publicacion TdR, tenemos una alto porcentaje de ganarlo. Se envio recordatorio el 5/1/12, si no contestan antes del 31/1/12 poner como APLZ. Confirmaron que por indicaciones del P.E. lo haran internamente</t>
  </si>
  <si>
    <t>La otorgaron a OVERALL porque presentamos contratos de seleccion en vez de evaluacion</t>
  </si>
  <si>
    <t>Contacto: Carmen Rosas. Nunca sacaron licitacion</t>
  </si>
  <si>
    <t>Contacto: Maggie Caceres. Se envio recordatorio el 5/1/12, si no contestan antes del 31/1/12 poner como NO. Nunca respondieron</t>
  </si>
  <si>
    <t>Enviada propuesta, pendiente respuesta para reunion de presentacion proyecto. Llamar el 30/11 para ver si se programa reunion de sustentacion. Se envio recordatorio el 5/1/12, si no contestan antes del 31/1/12 poner como NO. Nunca respondieron</t>
  </si>
  <si>
    <t xml:space="preserve">Contacto: Gisela Medina Learning &amp; Development Manager. Se envio propuesta dependiendo de la complejidad de los procesos. 6126700-169. Cel: 94607*6556. </t>
  </si>
  <si>
    <t>No pudimos licitar porque revisamos las bases el 03/04 y habia que presentar licitacion el 04/04</t>
  </si>
  <si>
    <t>Hubieron cambios en direccion y tomaron otros procesos antes</t>
  </si>
  <si>
    <t>Son 150 puestos CAS, contacto Jenny Tello (RRHH). Descartamos hacerlo pues quieren que usemos su metodologia y van a publicar licitacion</t>
  </si>
  <si>
    <t>Contacto: Jenny Tello. Desean actualizar los MOFs de la Gerencia indicada y definir la estructura organizacional adecuada, ya que esta gerencia ha crecido al tener nuevas funciones transpasadas desde otras entidades del Estado. 16/05 Se tuvo reunion con los Gerentes de Administracion y de RRHH de Osinergmin; quieren trabajar con nosotros. Aprobado el 05/06, reclamada O/S el 12/06. Respondieron el 14/06 que estan esperando los cambios persupuestales. Consultada situacion el 07/08, en funcion de la respuesta descartar o no. Jenny de vacaciones hasta 15/08. 24/09 Por mail Jenny indica que estan reestructurando fucniones y pedido esta en stadby.05/09 Frida indica que esta pendiente de publicacion de bases de licitacion.</t>
  </si>
  <si>
    <t>Contacto: Miguel Torres. Reunion pactada 25/10/11. Logistica se pondra en contacto con nosotros.</t>
  </si>
  <si>
    <t>Frida informo que lo habian pedido. Solicitada situacion el 05/07</t>
  </si>
  <si>
    <t>Contacto: Rosemary Lopez. Se envio propuesta el 13/08/12. Rosemary confirma correcta recepcion.05/09 Frida indica que no esta relacionado a proyecto en curso, enviara datos de contacto para confirmar respuesta. Contactar a Juana Conislla.10/10 Karen Espejo menciona que ya realizaron talleres.</t>
  </si>
  <si>
    <t>13/09 Contacto: Miguel Torres, indica que desean hacer evaluacion de GPTW al igual que Indecopi y Osinermin.</t>
  </si>
  <si>
    <t>Se tuvo reunion de informacion el 10/12</t>
  </si>
  <si>
    <t>ADS N° 0034-2012-BN 14/09 No se puede participar porque piden un monto minimo de facturacion de S/. 180,000 y solo tenemos hasta la fecha S/. 125,000</t>
  </si>
  <si>
    <t>Se efectuo un cobro adicional por 2 focus en orden de servicio por S/.1,274 (Incluye descto e IGV).</t>
  </si>
  <si>
    <t>Se aplazo hasta Febrero 2012. Falta entrega de informe y facturar (lunes 23 abril)</t>
  </si>
  <si>
    <t>Esta seleccion fue que escogieron a una persona del Assessment; se cobra el 50%</t>
  </si>
  <si>
    <t>Firmaron contrato marco. No se llego a hacer ninguna evaluacion en 2011</t>
  </si>
  <si>
    <t>Contacto: Jessica Sanchez, Jefe. Les agrado la propuesta, desean reunion para sustentar propuesta con Gerencia. Desean hacer solo con Plana Gerencial.</t>
  </si>
  <si>
    <t>Contacto: Akira Masuda, Asistente de Jessica Sanchez. Se requiere un programa de capacitacion para altos directivos, que les ayude en la formacion de un grupo altamente competitivo y direccionado al logro de objetivos. 21/05 Frida se reunion con ellos y desean un coaching empresarial</t>
  </si>
  <si>
    <t>Contacto: Akira Masuda, Asistente de Jessica Sanchez. Enviada metolodgia del FEHD, pdte nos indiquen reunion, reclamada el 15/06. Nunca respondieron</t>
  </si>
  <si>
    <t>Contacto: Gabriela Rodriguez. 04/09 No se puede contactar a Gabriella.11/09 Se coordina reunion para el 18/09 con Gabriela. 18/09 Se posterga reunion por indisponibilidad de Frida debido a Asess de Jefes de SUNAT, pendiente reprogramar. 21/09 Se reprograma reunion para el 27/09. Reunion ok, se levanta informacion para preparar propuesta y se solicita informacion adicional (contacto bastante interesada en trabajar con nosotros). 10/10 Se envia propuesta y se confirma recepcion.</t>
  </si>
  <si>
    <t>Contacto: Gabriela Rodriguez. 12/10 solicitados datos para hacerles propuesta. 16/10 Se envia propuesta y se confirma recepcion. Gabriela indica que posiblemente se tenga que ver en el presupuesto 2013. 23/10 Contacto indica que esta pendiente e confirmar con su jefe, solicita volver a llamar. 30/10 Se acuerda con Gabriela coordinar reunion con Cesar Rafael (GRH), confirmara su disponibilidad.</t>
  </si>
  <si>
    <t>Contacto: Alfonso Garcia, Gerente Operaciones. Interesado en Diagnostico y Gestion de Procesos pero muy desordenados y lentos. Nos enviaran info para cotizarles. No contesta, se hizo seguimiento 3 veces ya. Reclamado el 09/04</t>
  </si>
  <si>
    <t>Contacto: Augusto Velasquez. 19/10 Solicitan cotizacion integral de Gespro. 23/10 Se envia propuesta y modelo de entregables. 30/10 Contacto en reunion.</t>
  </si>
  <si>
    <t>Se tuvo primera reunion exitosa. Interesados en benchmarking y headhunting, solicitaron propuesta. Se hizo seguimiento 27/10/11. Cuando tengan requerimiento nos contactaran.</t>
  </si>
  <si>
    <t>Reunion 12pm con Eli en PRODAC empresa del grupo Cassado Fabrica aceros. Enviarles propuesta de head hunting,Clima y Team Builings(revisar con Frida)</t>
  </si>
  <si>
    <t>Contacto: Wendy Solis. Reunion 13/03/12. No contestan y aparte no nos conviene por el bajo salario para posicion tan dificil en el mercado.</t>
  </si>
  <si>
    <t>Han presentado propuesta a Gerencia/ Martes toman decision</t>
  </si>
  <si>
    <t>Contacto: Christian Andrade, Jefe RRHH. Evaluacion Jefe de Ventas (30/01/12), candidato desiste del proceso. Nueva evaluacion solicitada el 03/02/12. Candidato no interesado, se cancela.</t>
  </si>
  <si>
    <t>Pendiente confirmar reunion dia 28/03. Nunca se llego a presentar propuesta</t>
  </si>
  <si>
    <t>No tienen claro que desean, les costo entender. Desean hacer estructura de salarios y para eso necesitan los MOFs que no tienen. Revisaran la estructura del area primero.. Descartamos por su desorden, ya volveran a contactar con nosotros en un futuro</t>
  </si>
  <si>
    <t>Frida indica qye esta pendiente de respuesta de vicerrector, rpta luego de reunion del 27. 26/09 Frida indica en Directorio que nuevo responsable no nos quiere y no creee que vaya adelante proyecto.</t>
  </si>
  <si>
    <t>En propuesta esta puesto el monto por Focus, pero falta determinar cuantos focus son. 05/09 Frida indica que el viernes 14 s etendran los informes finales de Clima y en base a ello se definiran la cantidad de focus y monto.14/09 Carmen confirma que deben aplicarse 13 focus y Frida indica que cliente respondera luego de la reunion del 27/09. 28/09 Frida informa por mail que no se hara proque Director no quiere hacer focus; pendiente verificar costo de la evaluacion de clima pues iba ligado a la realizacion de focus.</t>
  </si>
  <si>
    <t>Requieren Reorganizacion</t>
  </si>
  <si>
    <t>Cerraron con otro proveedor. Retomè el contacto telefonico y me dijo que envie un correo para que el pida permiso a su gerencia para la visita.Respondio correo la reu quedaria para un dia de la prox semana, el nos avisa. 20/7 Pone objeciones para atendernos por ahora no tiene interes ni en visita, envie brochure info.</t>
  </si>
  <si>
    <t>Contacto: Jackeline Quezada (Gerente Desarrollo Humano, amiga de Ana Maria Zapata de PUCP). Tenemos que enviarla sin falta el 16/06. Solicitada situacion el 05/07. Lo estan haciendo con PWC</t>
  </si>
  <si>
    <t>Pdte. Envien datos para propuesta.Se envio recordatorio el 5/1/12, si no contestan antes del 31/1/12 poner como NO</t>
  </si>
  <si>
    <t>Contacto: Sr. Otiniano, no contesto</t>
  </si>
  <si>
    <t>Coordinar reunion. Me cancelo 3 reuniones sin avisar.</t>
  </si>
  <si>
    <t>Contacto: Gina D'Alfonso. Se interesaron en la Expo 2011. Frida envio propuesta el 28/09/11. Querian retencion de efecto inmediato y sin invertir.</t>
  </si>
  <si>
    <t>Lo veran con la Consultora que les vio este proceso anteriormente.</t>
  </si>
  <si>
    <t xml:space="preserve">Contacto: Raquel Enciso. Reunion de cierre con Gerencia General el 14/11/11. Lo haran en enero. </t>
  </si>
  <si>
    <t>Contacto: Raquel Enciso. Lo haran despues del proyecto de competencias. Abril 2012. Contactar cuando terminen el proyecto. Solicitada situacion el 05/07. Volver a solicitar situacion para descartar o no. Frida tiene reunion con Patricia el 15/08. Postergado por el cliente.05/09 Frida indica que confirmara respuesta el viernes 7 maximo.11/09 Frida indica que no se realizara.</t>
  </si>
  <si>
    <t>Contacto: Raquel Enciso. Reunion de sustentacion cierre con Gerencia General el 14/11/11. Lo haran despues del proyecto de competencias. Solicitada situacion el 05/07. Volver a solicitar situacion para descartar o no. Frida tiene reunion con Patricia el 15/08. Postergado por el cliente.05/09 Frida indica que confirmara respuesta el viernes 7 maximo.13/09 Frida indica que proyecto esta suspendido indefinidamente por cambio deGG y GReg RRHH.</t>
  </si>
  <si>
    <t>Se contacto a Noris, el tema se mantiene para decision del Jefe.</t>
  </si>
  <si>
    <t>Contacto: Julia Alba. Desean seleccion masiva de cajeros y agentes. Le explicamos que no es nuestra linea y le ofrecimos la opcion de evaluaciones. La tendran en cuenta.</t>
  </si>
  <si>
    <t>Contacto: Fedor Garcia. Estudio cualitativo de 13 focus para explorar Clima. Profundizar en percepciones para afinar estrategias en gestion humana. 1,900 colaboradores a nivel nacional. Escogieron otro proveedor.</t>
  </si>
  <si>
    <t>No se preparo la propuesta. ANULAR CARTA FIANZA</t>
  </si>
  <si>
    <t>Contacto: Laura Aragon. No responde correos</t>
  </si>
  <si>
    <t>Contacto: Jose Guevara. Pidio informacion por mail antes de aceptar reunion. Es medio malcriado, no contesta telefonos ni mails.Retomaron el tema en febrero, pendiente actualizar propuesta. Pendiente hacer el TDR. Llego el 17/04 la orden de servicio. 18/05 Se decide no realizarlo pues al final han presentado licitacion abierta y no es lo que nos dijeron. Llamaron que por favor quieren que les hagamos el proyecto sin licitacion, pdte de hablar con ellos. Informa Frida el 06/07 que no lo haran, van a hacer un Outdoor por 2,000 soles</t>
  </si>
  <si>
    <t>Contact Rosario Lopez, se ha insistido el 07/03 para concertar reunion. No contestan.</t>
  </si>
  <si>
    <t>Solicitaron cotizacion de urgencia y no pudimos entregarla</t>
  </si>
  <si>
    <t>Contacto: Gladys. Enviada propuesta el 25/07. No nos pudimos presentar porque no cargaba el archivo via web en SEACE. Lo declararon desierto y nos han vuelto a invitar, diciendo que cuentan con nosotros. 24/08 Serecibe carta de Buena Pro; se programa realizacion para 03 y 04 de septiembre. Se realizo ok.</t>
  </si>
  <si>
    <t>Contacto: Silvia Duran; no enviamos propuesta porque nos parecio que lo que querian era obtener la metodologia</t>
  </si>
  <si>
    <t>Contacto: Francisc Szenes; nunca respondio</t>
  </si>
  <si>
    <t>Contacto: Yuliana Escajadillo. Enviada propuesta el 10/05. Solicitada situacion por CRM el 07/06. Solicitada situacion el 05/07. Sacar cita. Fernando Limay (Jefe de Gestion Humana) y Mayel Casas (Asist. RRHH) de vacaciones, retornan 18/08; Yuliana Escajadillo inubicable.11/09 Fernando Limay (Jefe RRHH) indica que en mayo contrataron a otra consultora para realizar el servicio.</t>
  </si>
  <si>
    <t>Contacto: Sofia Izquierdo. Reunion pactada 28/10/11. Se demoraron en enviar info para hacer propuesta. Contacto de licencia. Se envio recordatorio el 5/1/12, si no contestan antes del 31/1/12 poner como NO</t>
  </si>
  <si>
    <t>Reunion con Marice Rivero Bautista</t>
  </si>
  <si>
    <t>Tomaron otra opcion (Marco 23/11/10)</t>
  </si>
  <si>
    <t>Contacto: Gianni Garassino, Jefe de RRHH. Se contacto presentandonos y solicitando una reunion. No han contestado a ninguna comunicacion.</t>
  </si>
  <si>
    <t>SUNAT aplazo todos los proyectos de SSII</t>
  </si>
  <si>
    <t>No se pudo acordar una reunion, se envio propuesta por mail</t>
  </si>
  <si>
    <t>SUNAT nos ha comunicado que se decreto desierto</t>
  </si>
  <si>
    <t>Contacto: Rosario Rodriguez. S/. 7,000 soles por cada 100 personas. Se envio recordatorio el 5/1/12, si no contestan antes del 31/1/12 poner como NO. Respondio JM. Flores el 6/1/12 que ya no lo necesitaban</t>
  </si>
  <si>
    <t>Pendiente informacion del cliente.</t>
  </si>
  <si>
    <t>Contestamos que no participariamos y nos lo solicitaron directamente. Van a armar los grupos para cubrir nuestra propuesta. Haran TDR. Llamaron para decir que si, reunion la semana proxima</t>
  </si>
  <si>
    <t>Contacto: Karla Garcia. Enviada presentacion y precios (Leslie) el 01/07</t>
  </si>
  <si>
    <t>Contacto: Marco Antonio Milla Rojas. Propone 16/08-17/08-07/09, Frida respondion que solo hay fechas en septiembre. Solicitada respuesta el 07/07</t>
  </si>
  <si>
    <t>Requiere realizar investigacion de mercado y no es nuestro rublo</t>
  </si>
  <si>
    <t>Contacto: Karla Garcia. Propuesta enviada el 11/07. Karla indica que fehcas definidas para ASSCENTER son 13,14;17,18 y 19 de septiembre; desean trabajar con nosotros y presentaran niveles de competencias a evaluar el mierdoles 15/08 (confirmar cantidad de personas a evaluar y si pasara licitacion). Decidieron solo hacer el Assessment para 95 personas en jefaturas</t>
  </si>
  <si>
    <t>Contacto: Esther Quiroz; a traves de Andrea. No pueden en las fechas que nos quedan disponibles. A la espera de que nos digan las fechas que pueden. 10/10 Ester indica haber contratado otro proveedor que desarrollara eventos miercoles y viernes; iniciaron el 02/10; se envia correo con datos de contacto para mantener comunicacion y ver posibilidad de cambiar a proveedor por nosotros.</t>
  </si>
  <si>
    <t>Contacto: Karla Garcia, proceso en curso; confirmaran la cantidad exacta de personas a evaluar 2 dias antes de evento debido a que estan en proceso con etapas eliminatorias; para generar OS coordinar con Roberto Serrano. 23/08 Reunion con Roberto, se presenta propuesta y solicitan modificaciones.27/08 Reunion con Roberto, Karla y Frida para afinar detalles de propuesta; compromiso de hacerles llegar diversas alternativas para propuesta. Son 140pp, se han de hacer tres O/S para entrar por AMC sin licitacion.06/09 se coordina reunion tecnica para el 11/09 y se confirman fechas 17-19 y entrega resultados 25. Al final quedaron 95 personas, por lo que el monto total bajo.12/09 Se solicita status a Roberto, indica que O/S esta en tramite y debe salir antes del viernes.14/09 Recepcion de O/S, se suben a la red. Aplicacion programada para 17 y 18</t>
  </si>
  <si>
    <t>Contacto:Ana Maria Gutierrez. 10/10 Se envia propuesta y se confirma correcta recepcion. 12/10 Se recibe carta de compromiso (OS) y se sube a la red.</t>
  </si>
  <si>
    <t>Contacto: Gliria Rivero. 16/10 Se envia propuesta para desarrollo de outdoor, pendiente que confirmen fecha. 17/10 Se confirma fecha de realizacion para el 30/10.</t>
  </si>
  <si>
    <t>Contacto: Iris Pacheco. 25/10 Se envia cotizacion y se confirma recepcion.</t>
  </si>
  <si>
    <t>Desean tener nuestra propuesta para tenerla en base de datos para posibles requerimientos. Se envio propuesta el 14/09/2011.</t>
  </si>
  <si>
    <t>Propuesta enviada y sustentada el 09/09/2011. Interesados en evaluacion psicolaboral. Estan buscando opciones de alianza estrategica. Contacto: Jorge Goyoneche. Se hizo seguimiento el 26/09/2011.</t>
  </si>
  <si>
    <t>Pendiente de la seleccion????</t>
  </si>
  <si>
    <t>Contacto: Carlos Romani. Se envio propuesta el 05/09/2011. Desean tener en consideracion nuestra propuesta para cuando tengan un requerimiento.</t>
  </si>
  <si>
    <t>Contacto: Carlos Romani. Enviada propuesta el 05/07. Aprobada para el 21/07. Se hara el 29/08. Se contacta a Carlos Romani 21/08 por OS, indica que se tramitara y generara en esta semana; se envia mail para recordatorio y seguimiento. 22/08 Recepcion de OS.</t>
  </si>
  <si>
    <t>Contacto: Claudia Vasquez. Reunion 10/11/11. 3173900 anexo 4091.</t>
  </si>
  <si>
    <t>Contacto: Natalia Calderon. Se hizo seguimiento varias veces pero no contestan. Lo querian hacer la 1era semana de Marzo por lo que se asume que no lo haran con nosotros. No contestan nunca.</t>
  </si>
  <si>
    <t>Contacto: Hedy Ariana Gutierrez. Reunion pactada para el 23/03/12 pero se postergo. Pendiente coordinar. Nunca respondieron</t>
  </si>
  <si>
    <t>Contacto: Milka Noriega Aguilar. No la conocen en la UCV, mas viene queria cotizacion y metodologia a nivel personal</t>
  </si>
  <si>
    <t>Se les envio presentacion Diagnostico, pendiente de respuesta. Falta datos de ellos para presupuesto economico. Descartamos porque nunca respondieron a los correos ni enviaron informacion.</t>
  </si>
  <si>
    <t>Contacto: Ofelia Melendez, Asistente de Direccion Ejecutiva. Se intento varias veces pero nunca contestan. Pensaban que era un curso.</t>
  </si>
  <si>
    <t>Confirmar dia de reu la prox semana con Sandra Alache.Converse 5/07 con Ana Rita Nieri. Gte RRHH. Llamar 07/07 Sandra Alache temprano. El 06/07 estuvieron en capacitacion a partir 12pm. Llamarla 11/07. Estan en actividades con personal hasta 1 semana de agosto full.</t>
  </si>
  <si>
    <t>Contacto: Maria Elena Enriquez (Gerente RRHH). Se cubrio el puesto con promocion interna.</t>
  </si>
  <si>
    <t>Contacto: Rocio Vela (RRHH). Se demoraron bastante en contestar. Se entrego propuesta 15/03/12. Dicen que lo han pasado para Junio, despues de HHDD. Hecho seguimiento el 12/05 sin respuesta. Recordado por CRM el 30/05. Se cancela por falta de respuesta el 07/06 (CRM)</t>
  </si>
  <si>
    <t>Contacto: Rocio Vela (RRHH). Se demoraron bastante en contestar. Se entrego propuesta 15/03/12. Dicen que lo han pasado para Junio, despues de HHDD. Hecho seguimiento el 12/05 sin respuesta. Recordado por CRM el 30/05.Se cancela por falta de respuesta el 07/06 (CRM)</t>
  </si>
  <si>
    <t>La estan revisando. Quien quedo en puesto</t>
  </si>
  <si>
    <t>Correo de Fabiola Vargas. Reunion el 30/01/12. Se les ha consultado varias veces por telefono y mail, y nunca respondieron; descartamos el proyecto</t>
  </si>
  <si>
    <t>Se envio propuesta 4/7/11. Nos mencionaron que los precios estaban altos. Definiran proveedor en Septiembre.</t>
  </si>
  <si>
    <t>Contacto: Angel Cohen. Reunion de sustentacion 21/11/11. Pidieron hacer el outdoor por la mitad de precio y con tiempo de preparacion de 3 dias.</t>
  </si>
  <si>
    <t>Contacto: Gianella Miranda (Analista RRHH). Reunion cancelada por cliente. 6140707 - 1134. Posible reunion 05/12/11.</t>
  </si>
  <si>
    <t>Lo haran con una firma chilena con sucursal en Peru</t>
  </si>
  <si>
    <t>Se presento propuesta P121602 de Diagnostico y aprobaron, segun los resultados se realizaran otros proyectos. Los cambios politicos internos y con reduccion de personal llevaron a un cambio de toda la plana gerencial, recien se incorporo en febrero-2012 el nuevo equipo.</t>
  </si>
  <si>
    <t>21/08 Daniela Rivera informa que estàn evaluando propuestas, deben definir esta semana; se envìa correo para mantener comunicaciòn.04/09 Daniela indica que aun continua en evaluacion y la respuesta sera dada el viernes07.12/09 Daniela informa que han decidido trabajar con otra consultora por diferentes factores, se solicita feedback y se compromete a enviarlo por correo.</t>
  </si>
  <si>
    <t>Contacto: Manuel Oyarce y Francisco Dumler (secretario general)queda pendiente coordinar reunion con Manuel, Frida y Vicente para actualizar propuesta e integrarla. 26/09 Se programa reunion para replantear propuesta integral con participacion de Manuel, Frida y Vicente para el 12/10. 11/10 Reunion postergada para el jueves 18 por viaje de Manuel. 17/10 Se reprograma reunion para el 22 por cambio de agenda de Manuel.22/10 Reunion ok, se debe replantear propuesta segun especificaciones brindadas.</t>
  </si>
  <si>
    <t>Negativa por precio basicamente. Deseaban algo bien sencillo, y solo ludico.</t>
  </si>
  <si>
    <t>Contacto: Gabriela Pelaez. Se tuvo reunion de coordinacion, enviaran vacantes por area y profesion, y pruebas que desean tener online. 18/04/12 pidieron desagregar los montos. Pdte. envien O/S. Lo ultimo que nos pidieron es que hicieramos el filtro y la entrevista, el Assessment ellos; dijimos que no nos interesa; respondieron que ok, se adaptaban a nosotros</t>
  </si>
  <si>
    <t>Contacto: Elizabeth Arevalo. Reunion para conocer mas detalles el 08/08. Enviada propuesta el 10/08. 20/08 se solicita estado, Elizabeth menciona que aun esta en evaluacion y al tener una respuesta ella se comunicara.05/09 Frida indica que Elizabeth le comento que estaban evaluando a otras consultoras y no cree que haya posibilidades reales. 26/09 Se cancela en Directorio porque no responden.</t>
  </si>
  <si>
    <t>Contacto: Jessica Torres. Estaban interesados en Mallas pero fuimos inutiles y la enviamos dias despues de que cerraran el proceso, en enero-2011; despues contactaron de nuevo en la expo-2011 en sept.-2011.</t>
  </si>
  <si>
    <t>Contacto: Gissela Pilco, se informa sobre servicio y queda pendiente coordinar reunion con GRRHH. 29/08 Se coordina reunion para el 03/09. Se posterga reunion para el 04/09. Reunion con Gte. Gnral Peru y Gte. RRHH, se levanta perfil y se plantea servicio de TRE y ASSCENTER.07/09 Se envia propuesta.10/09 Se confirma recepcion. 18/09 Gisela informa que por ahora no se realizara.</t>
  </si>
  <si>
    <t>Se envio nueva propuesta el 16/09/11 por 2433 personas, entre Lima y Provincias. Considerar que las desean a mano. Se hizo seguimiento el 26/09/2011, el 07/10/11 y el 27/10/11 pero aun no deciden. Se envio recordatorio el 5/1/12.</t>
  </si>
  <si>
    <t>Se presentaran servicios generales y metodologia evaluacion de Clima. Reunion el 26/07.01/08 Converse con Jessica Ortiz y me dijo que esta saliendo de viaje esta semana x trabajo en el viaje analizara las propuestas con su jefe regresa viernes y ella nos dara feed back entre viernes y lunes aun no ha revisado ninguna propuesta.</t>
  </si>
  <si>
    <t>Contacto: Lucero Diaz. Estan haciendo estrategia todo mayo. Comenta que tomara como 1era opcion nuestra propuesta. Contactar en junio. Contestaron que lo haran en Septiembre, retomar con ellos en agosto.08/08 Solicitada reunion por Frida. 21/08 Lucero indica estar retrasada en cronograma y menciona que evaluacion se realiazaria para octubre (aun esta actualizando MOF). 06/09 Se envia correo a nombre de Frisa solicitando status.10/09 Lucero indica por correo que aun no tiene fecha y ella se pondra en contacto. No responden nunca, descartamos proyecto</t>
  </si>
  <si>
    <t>Contacto: Jael Senco; llamaron por telefono, viene del mailing del Outdoor. Reunion el 16/05. Enviada propuesta el 21/05. Solicitada situacion el 07/06, respondieron el 11/06 que nos responden en pocos dias. Solicitada situacion el 24/06. Contactar con ellos el 15/8, estan en evaluacion de propuesta. • Jael indica que aun estan contratando personal para su area y el tema deberia retomarse en octubre (acaban de salir de la semana de aniversario) para que el outdoor se realice en noviembre. 26/09 Se defne dar de baja en reunion de Directorio.</t>
  </si>
  <si>
    <t>Enviada propuesta el 6/1/12. No contestan a ningun mail</t>
  </si>
  <si>
    <t>Se envia propuesta,08/07 Enrique aun no decide hasta 15/08.Escogio otro proveedor.</t>
  </si>
  <si>
    <t>Contacto: Alexandra Davila. No estaba registrado como contacto, una evaluacion rara que no indica el numero de personas. 22/08 cambian requerimiento a Ev. De potencial solamente.</t>
  </si>
  <si>
    <t>Se demoro 2 meses la aprobacion de USA. Se pacto 1era reunion en 3 oportunidades, 1 pidieron posponerla pero a las otras 2 simplemente encargado de Peru no asistio. Se disculpa constantemente y manifiesta estar muy interesado, sin embargo, no concreta nada. Ultimo seguimiento 19/04/12. Nunca responde ni nunca sabe fechas de cuando lo realizara. Le pedimos situacion el 12/05 y respondio el 13/05 qu si queria seguir adelante con el proyecto</t>
  </si>
  <si>
    <t>Contactaremos en julio si aun estan interesados. No responden y siempre dicen lo mismo, cuando constituyan la sede en Peru ya diran algo</t>
  </si>
  <si>
    <t>Contacto: Jennifer Chalco. Esta aprobado pero aun no tienen a los candidatos para evaluar (ellos hacen la seleccion). Preguntar en Mayo. No enviaron candidatos</t>
  </si>
  <si>
    <t>Contacto: Jose Odar. Trabajar con Hayduk es peligroso, hicimos la primera parte de la capacitacion y tardaron 3 meses en pagar el 50% segun ellos porque no tienen fondos al no ser temporada de pesca.</t>
  </si>
  <si>
    <t>Comenta Marco Silva que esta pdte. aprobacion de Gerencia.No la van a realizar Gerencia se nego a efectuarla, no la van a hacer con ningun proveedor.</t>
  </si>
  <si>
    <t>Contacto: Angie Catter (Asist RRHH), 14/08 se envia link de pag. Web y de brochure; pendiente coordinar reunion; interes inicial por tercerizar seleccion de personal. 20/08 se solicita reunion, queda pendiente coordinacion segun disposicion de cliente. 24/08 se plantea reunion (por confirmar) para el miercoles 29 a las 11am. 29/09 Desean que se tenga base de profesionales que mensualmente se les pueda enviar para que ellos evaluen primero y descarten en el aspecto tecnico para que luego la consultora evalue, ademas desean que ese servicio sea de costo flat independientemente de la cantidad de evaluaciones mensuales que se realice.</t>
  </si>
  <si>
    <t>Contacto: Gissela Balbuena (Jefe RRHH) por mail el 06/09.07/09 Se coordina reunion para el 10/09.Se realiza reunion para levantar informacion, se interesa en clima.12/09 Envìo de propuesta.14/09 Se coordina reunion para el 20/09 para aclarar dudas de propuesta y demo. 20/09 Se realiza reunion segun lo establecido. 21/09 Se responde favorablemente por mail a solicitud de imprimir encuestas. 27/09 Gisela indica estar aun evaluando propuestas. 09/10 Se define en Directorio que de no haber respuesta positiva se descarte propuesta mediante correo a contacto indicando caducidad de vigencia de la propuesta. 22/10 Gissela indica que su jefe esta de viaje y propuesta en standby, no tiene necesidad de ejecuatar en fecha determinada. Se da de baja proyecto segun acuerdo de 09/10.</t>
  </si>
  <si>
    <t>Contacto: Karim Andrea Arellano Torres (rrhh); recibido correo el 12/10; MEXICHEM pertenece al grupo PAVCO. 12/10 Se confirma requerimiento via telefonica, Karim indica que estara toda la semana en un curso fuera de la oficina, solicita se le vaya enviando propuesta y queda pendiente reunion para detallar metodologia y presentar demo. 15/10 Se envia propuesta de clima para 426 pp. 23/10 Contacto indica que ella contactara con los seleccionados (segun costo y beneficios, no desea indicar el alcance que quiere tener y/o los objetivos que desea alcanzar) para planificar una presenetacion, solicita no se le vuelva a llamar, deberia definir la segunda semana de noviembre.</t>
  </si>
  <si>
    <t>Aun no cumplen con la cuota de evaluaciones con la consultora actual asi que las tienen que trabajar con ellos.</t>
  </si>
  <si>
    <t>Por el DU 012-2011 no hay plata para inversiones publicas</t>
  </si>
  <si>
    <t>Contacto: Irina Kostenetsky por correo. 17/08 se envia correo de presentacion, no hay respuesta. 20/08 se contacta telefonicamente a Irina, se coordina reunion para el 27/08.Reunion con Irina, se levanta requerimiento, pendiente presentar propuesta.03/09 Nos envian informacion sobre cursos para preparar propuesta.05/09 Frida se compromete a entregar propuesta maximo viernes 07 a mediodia.10/09 Se envia propuesta y se confirma recepcion. 19/09 Irina indica q Gte Oper estuvo de vacaciones y no ha podido revisar propuesta, solicita volver a contactar para confirmar cita con el y Gte Gnral. 21/09 Irina indica no haber tenido tiempo de reunirse con Gtes por problemas internos (sindicales), pendiente rpta para poder coordinar reunion con Gte Oper. 03/10 Irina indica que espera respuesta de Gte RRHH, comenta que presupuesto inicial que le dieron es por mucho menor a lo cotizado pero igual no tiene respuesta aun, mantiene el interes en realizar el proyecto pero esta a la espera; tambien comenta que tiene 3 propuestas diferentes en costo y metodologia.</t>
  </si>
  <si>
    <t>Enviado el 04/07. Sandra respondio correo de Vicente e indico que queddo pendiente y aun no es factible retomarlo, ella se comunicaria con Frida cuando sea viable.</t>
  </si>
  <si>
    <t>Solicitado por Javier Gatjens el 07/08. En stand-by desde el 09/08 porque no lo tienen claro. Reactivado el 15/08. Pendiente disponibilidad de Javier para entrevistar a terna. 03/09 Javier indica que estara fuera de Lima por aprox. 1 semana, sobre factura indica que hay un particular que hablo con Vicente, queda en confirmar fecha de pago.12/09 Javier no contesta moviles ni correos, secretaria indica que estara de viaje hasta el 23/09. 24/09 Javier no contesta movil y en oficina indican que aun no regreso de viaje. 26/09 Se da de baja a propuesta segun indicacion de Vicente</t>
  </si>
  <si>
    <t>Contacto: Eduardo Battistini (GG). Ya tuvimos primera reunion pero no tenia claro el servicio requerido, le enviamos varias presentaciones y estamos pdtes. De respuesta. Reunion para presentar posibles soluciones a requerimiento 16/08. Presentada el 16/08, gusto, pdte respuesta en una semana. 24/08 Eduardo informa que se reuniria con Director Edwin Wu para definir proyecto.27/08 Confirman aceptacion de propuesta a Vicente verbalme.11/09 Se posterga reunion entre Edwin y Vicente por salud de este ultimo, Eduardo indica que reunion es necesaria para que se conozcan y se genere compromisos a nivel de Direcciones.14/09 Eduardo confirma por mail aceptacion de propuesta, se envia mail coordianando reunion de arranque para el 19/09 y se envia contrato para conformidad; se confirma recepcion.24/09 Kickoff de proyecto. 29/10 Se presenta informe de seguimiento y se les dice las carencias, quieren hacer P.E. cuanto antes</t>
  </si>
  <si>
    <t>Contacto: Gabriela Rodriguez. 16/10 Se envia prpopuesta y se confirma recepcion. Gabriela solicita bajar costos pues se excede el presupuesto, solicita confirmar si se puede armar parte de las mallas, pendiente verificar tema tecnico con Frida. 19/10 Se modifica propuesta segun solicitud (se quita programa de induccion y se aplica 21,78% de descuento). 23/10 Contacto indica que esta pendiente V°B° de su jefe, solicita volver a llamar. 30/10 Se acuerda con Gabriela coordinar reunion con Cesar Rafael (GRH), confirmara su disponibilidad.</t>
  </si>
  <si>
    <t>Contacto: Rossana Vildoso. Lo revisaran a partir del 13 de febrero. Nos han dado los grupos grandes, por confirmar numero de personas. Esta semana se concreta (13/04/12). Se hara el 15/6/12</t>
  </si>
  <si>
    <t>Aplazado hasta Marzo segun correo 20/12/10. Nunca mas contactamos con ellos</t>
  </si>
  <si>
    <t>Contacto: Carlo Enrique. Frida envio propuesta el 10/11/11. Pdte de como va la capacitacion piloto. Segun contrato que finaliza 31/03/13 seran 29 talleres de 6 horas; 4 primeros se facturo 3,100.00 por cada uno, en adelante 4,860 por talleres de 8 horas (en septiembre se realizan 2 y quedan pendiente 23)</t>
  </si>
  <si>
    <t>Contacto: Catherine Alburqueque. Se ha hecho seguimiento 3 veces, la ultima el 20/03/12. Esta en evaluacion aun. No lo haran por ahora.</t>
  </si>
  <si>
    <t>Contacto: Ana Malasquez (referida de Patricia Arias de SUNAT). Le enviamos propuesta el 30/03. Estan evaluando y el miercoles 25/04 nos dan respuesta. Consultada situacion el 08/05 y el 12/05. Respondieron el 14/05 que estan teniendo una auditoria desde Brasil y que cuando la terminen retomaran el tema. Solicitada situacion el 05/07 y reclamada el 12/07. Reclamado el 07/08, si no contestan, descartar. Indican que Ana ya no labora y que se debe contactar directamente al Gte. Marcelo Cicconi, se envia correo. Claudia Rojas (Gestora) indica que la semana del 20 al 25 estan en auditoria de Brasil; ella consultaria con Marcelo y responderia se le reenvia propuesta enviada a Ana y se solicita coordinar una reunion. 17/07 se cordina reunion con nueva responsable, Claudia; ella indica que desde ultimo contacto con Ana hubieron muchos cambios.24/08 Reunion con Claudia, informa que han reestructurado organigrama; desea que se le de conformidad y se evaluen puestos clave (personas) dentro de el.03/09 Se solicita rpta. Claudia solicita esta semana para que puedan revisar la propuesta.12/09 Claudia indica que Marcelo ha solicitado se modifique propuesta y se agende reunion pero necesita preparar documentacion que debe enviarnos antes, indica que la prox sem se coordinara. 19/09 Indican que Claudia esta realizando un curso fuera de la of. regresa el viernes 21. 21/09 Claudia indica que esta pendiente coordinar reunion con Marcelo, quien solicito otra consultora; solicita volver a llamar para definir fecha de reunion. 25/09 Claudia informa que por temas internos no han podido definir fecha de reunion, solicita retomar la sgt semana. 05/10 Claudia indica estar esperando disponibilidad de Marcelo, se acuerda retomara fin de mes y en caso de haber novedades antes que ella se comunique. 24/10 Vicente indica que GG es amigo personal de A. Indacochea, solicitar medie reunion. 29/10 Descartar propuesta, es una entidad semi-publica y con muchos problemas, si les interesa ya contactaran. 30/10 A. Indacochea indica que no tiene relacion con entidad,</t>
  </si>
  <si>
    <t>Contacto: Vanessa Madrid. 15/10 Se solicita reunion pero menciona no estar disponible por tener que preparar presupuesto, solicita se le envie propuesta general y coordinar reunion para la siguiente semana. 16/10 Se solicita informacion para elaborar propuesta (organigrama, #puestos y #pp por puesto) pero indica que es infrmacion confidencial que no puede brindar. proporciona informacion general, igual se acuerda con Vicente pasarle una propuesta que indique que el tema economico puede variar segun la informacion oficial que se llegue a recibir. 18/10 Se envia propuesta. 23/10 Contacto indica que le han recortado presupuesto y cancelaron proyecto.</t>
  </si>
  <si>
    <t>Se envio propuesta el 22/09/11. Se envio propuesta ajustada el 28/09/11 sobre 30 personas que fueron las unicas calificadas en las pruebas de SAT.</t>
  </si>
  <si>
    <t>Contacto: Enrique Gomez Salas. Enviada propuesta segun metodologia. Reclamada situacion el 24/04. No entramos al ser licitacion</t>
  </si>
  <si>
    <t>No presentamos licitacion porque hay que registrarse y entregar la propuesta en acto publico en Arequipa, y solo puede hacerlo el representante legal (Frida)</t>
  </si>
  <si>
    <t xml:space="preserve">Contacto: Raul Zegarra. Lo hara Frida, ya esta confirmado </t>
  </si>
  <si>
    <t>Contacto: Yuliana Escajadillo. Enviada propuesta el 10/05. EL 04/06 contestaron que no aun no las habian revisado. Solicitada situacion el 05/07. Sacar cita. Fernando Limay (Jefe de Gestion Humana) y Mayel Casas (Asist. RRHH) de vacaciones, retornan 18/08; Yuliana Escajadillo inubicable.11/09 Fernando Limay (Jefe de RRHH) indica que se realizara 2013 luego de concluir estudio de estructura salarial y plan estrategico en octubre, queda compromiso de reunion para noviembre.</t>
  </si>
  <si>
    <t>Se cancela el proyecto porque el cliente no acepta a ningun candidato. Falta cobrar el 50% restante.</t>
  </si>
  <si>
    <t>Contacto: Rocio Vela (RRHH). Verian el tema despues de clima, no saben aun que alcance tendria la evaluacion. Nunca enviaron datos para la cotizacion</t>
  </si>
  <si>
    <t>Contacto: Rocio Vela (RRHH). Se demoran en contestar. 19/04/12 han convocado a 3 consultoras y las otras 2 aun no les envian la propuesta, esperaran revisarlas para tomar desicion. Hecho seguimiento el 12/05 sin respuesta. Recordado por CRM el 30/05.Se cancela por falta de respuesta el 07/06 (CRM)</t>
  </si>
  <si>
    <t>C0355</t>
  </si>
  <si>
    <t xml:space="preserve">S </t>
  </si>
  <si>
    <t>C032504</t>
  </si>
  <si>
    <t>P035501</t>
  </si>
  <si>
    <t>P125805</t>
  </si>
  <si>
    <t>P016208</t>
  </si>
  <si>
    <t>1.REUNION</t>
  </si>
  <si>
    <t>Mapa Eval. Potencial-Desempeño</t>
  </si>
  <si>
    <t>Desempeño</t>
  </si>
  <si>
    <t>ADMINISTRACION DESEMPEÑO INTERNO</t>
  </si>
  <si>
    <t>Metodologia de Assesment Center.</t>
  </si>
  <si>
    <t>AMPLIACIoN DE MALLAS CURRICULARES</t>
  </si>
  <si>
    <t>Desempeño (Coach's)</t>
  </si>
  <si>
    <t>Programa de Desarrollo NPI</t>
  </si>
  <si>
    <t>Diseño del Modelo de Competencias</t>
  </si>
  <si>
    <t>Diseño de herramienta de desempeño</t>
  </si>
  <si>
    <t>Evaluacion Desempeño</t>
  </si>
  <si>
    <t>Evaluacion de Candidatos año 2012</t>
  </si>
  <si>
    <t>Diseño del Plan de Desarrollo Humano</t>
  </si>
  <si>
    <t>Fortalecer las dimensiones de Trabajo en equipo y comunicacion, Compromiso y Clarificacion de Objetivos, Valoracion de la diversidad y Creatividad e Innovacion de la Vicpresidencia de RRHH (40pp)</t>
  </si>
  <si>
    <t>Desempeño (600pp)</t>
  </si>
  <si>
    <t>Curso sobre diseño de mallas CV internas</t>
  </si>
  <si>
    <t>Evaluacion de Clima 245 personas</t>
  </si>
  <si>
    <t>Diseño Oferta Aprendizaje</t>
  </si>
  <si>
    <t>Diseño y Rediseño de Cursos de Actualizacion Normativa</t>
  </si>
  <si>
    <t>Diseño y Rediseño de Cursos de Actualizacion Comercial</t>
  </si>
  <si>
    <t>Diseño Programa de Capacitacion para SPO (supervisores de oficinas)</t>
  </si>
  <si>
    <t>Diseño del Programa de Gestion de Personas</t>
  </si>
  <si>
    <t>Diseño de Gestion del Desempeño</t>
  </si>
  <si>
    <t>Rediseño del Programa de Induccion</t>
  </si>
  <si>
    <t>Evaluacion de Desempeño</t>
  </si>
  <si>
    <t>Desempeño (100 personas a 180)</t>
  </si>
  <si>
    <t>Rediseño de procesos</t>
  </si>
  <si>
    <t>Evaluacion de Potencial</t>
  </si>
  <si>
    <t>Outdoor Comunicacion y Trabajo en Equipo (100pp)</t>
  </si>
  <si>
    <t>Jefe de marketing y Ventas</t>
  </si>
  <si>
    <t>FORMULACION del PLAN OPERATIVO INSTITUCIONAL – POI para el AÑO 2011</t>
  </si>
  <si>
    <t>Diseño y desarrollo plan de RRHH</t>
  </si>
  <si>
    <t>Desarrollo modelo gestion de RRHH - modelo competencias, modelo gestion desempeño, linea de carrera y planes de sucesion</t>
  </si>
  <si>
    <t>Desempeño para 86 personas</t>
  </si>
  <si>
    <t>Diseño Curricular Regional Contextualizado en la Red Ocucaje Santiago de la Provincia de Ica</t>
  </si>
  <si>
    <t>MOF + Desempeño + Estructura Salarial</t>
  </si>
  <si>
    <t>Diseño, ejecucion e implementacion del plan de acciones del sistema del control interno</t>
  </si>
  <si>
    <t>MANTENIMIENTO de PLAN ESTRATeGICO de TECNOLOGiAS de las INFORMACIoN</t>
  </si>
  <si>
    <t>Diseño, Ejecucion e Implementacion del Plan de Acciones del Sistema de Control Interno</t>
  </si>
  <si>
    <t>Outdoor (12 personas)</t>
  </si>
  <si>
    <t>PROGRAMA DE RETENCION Y EVALUACIoN DE POTENCIAL</t>
  </si>
  <si>
    <t>DISEÑO PROGRAMAS DE DESARROLLO</t>
  </si>
  <si>
    <t>PROPUESTA GENERAL DE SELECCIoN Y EVALUACIoN</t>
  </si>
  <si>
    <t>PROPUESTA DE SELECCIoN Y EVALUACIoN ASISTENTE SELECCIoN Y DESARROLLO</t>
  </si>
  <si>
    <t>SELECCIoN DE SEDE EN PERU COMPLETA</t>
  </si>
  <si>
    <t>Evaluacion de Desempeño (59 pp)</t>
  </si>
  <si>
    <t>Diseño Sistema Evaluacion de desempeño</t>
  </si>
  <si>
    <t>Personal - Año 2010</t>
  </si>
  <si>
    <t>Gestion del Desempeño</t>
  </si>
  <si>
    <t>Ing. Ventas + Ing.de petroleo, energia y gas</t>
  </si>
  <si>
    <t>Evaluacion de Desempeño por Competencias</t>
  </si>
  <si>
    <t>PROFESIONAL SEGURIDAD DE LA INFORMACIoN</t>
  </si>
  <si>
    <t>Evaluacion de Dsempeño</t>
  </si>
  <si>
    <t>Evaluacion de desempeño 360</t>
  </si>
  <si>
    <t>Diseño de Estructura Organica del Tribunal Fiscal-MEF y documentos de gestion</t>
  </si>
  <si>
    <t>Diseño e implementacion sistema evaluacion Desempeño 360</t>
  </si>
  <si>
    <t>Diseño, Actualizacion e Implementacion de Un Sistema Integrado de Informacion, Monitoreo y Evaluacion de las Intervenciones en las Mype Desde la Direccion Mi Empresa</t>
  </si>
  <si>
    <t>Formulacion de Lineamientos Estrategicos y Operativos que Potencien la Intervencion de la Direccion Mi Empresa</t>
  </si>
  <si>
    <t>Desempeño para operarios</t>
  </si>
  <si>
    <t>Desempeño (Administrativos)</t>
  </si>
  <si>
    <t>Desempeño (Operarios)</t>
  </si>
  <si>
    <t>Evaluacion desempeño mensual Operarios</t>
  </si>
  <si>
    <t>Evaluacion Desempeño (20 personas)</t>
  </si>
  <si>
    <t>Desarrollo e Implementacion de Sistema unico de Tramites (Sut)</t>
  </si>
  <si>
    <t>Diseño y modelamiento de dashboards para implementacion del sistema de informacion gerencial</t>
  </si>
  <si>
    <t>Desempeño 2011</t>
  </si>
  <si>
    <t>Evaluacion Desempeño Plana Gerencial</t>
  </si>
  <si>
    <t>Diseño de Malla Curricular</t>
  </si>
  <si>
    <t>Diseño Programa de Induccion</t>
  </si>
  <si>
    <t>Diseño de Instituto Corporativo</t>
  </si>
  <si>
    <t>Diseño de Programa de Gestion de Tiempo</t>
  </si>
  <si>
    <t>Diseño, Implementacion y Seguimiento</t>
  </si>
  <si>
    <t>DISEÑO DE MALLA CURRICULAR</t>
  </si>
  <si>
    <t>Ing. Diseño y Procesos</t>
  </si>
  <si>
    <t>Diseño Malla Curricular</t>
  </si>
  <si>
    <t>Desempeño (Vendedores)</t>
  </si>
  <si>
    <t>Desempeño (Choferes)</t>
  </si>
  <si>
    <t>DISEÑO HERRAMIENTA DE DESEMPEÑO</t>
  </si>
  <si>
    <t>Diseño del Programa de Induccion</t>
  </si>
  <si>
    <t>Desempeño 360</t>
  </si>
  <si>
    <t>Evaluacion 360 Gerente de Administracion</t>
  </si>
  <si>
    <t>Verificacion de referencias (screening) de los participantes a la 6 convocatoria para la incorporacion al cuerpo de gerentes publicos</t>
  </si>
  <si>
    <t>Desarrollo de Assessment Center para evaluacion de competencias gerenciales - curso de introduccion de la 6 convocatoria para la incorporacion al cuerpo de gerentes publicos (210pp)</t>
  </si>
  <si>
    <t>AC Desarrollo de Assessment Center para la Evaluacion de Competencias Gerenciales 130pp</t>
  </si>
  <si>
    <t>Definicion Politicas y Procedimientos Evaluacion Desempeño</t>
  </si>
  <si>
    <t>Desempeño para toda la Sunat</t>
  </si>
  <si>
    <t>Clima para el 30% de la planilla de SUNAT (10,264pp), segun licitacion: ADS Num 0058-2012-SUNAT/4G0000-PRIMERA CONVOCATORIA</t>
  </si>
  <si>
    <t>Diseño y elaboracion de un estudio de Mapa de Actores y/o Grupos de Interes</t>
  </si>
  <si>
    <t>Desempeño (50pp)</t>
  </si>
  <si>
    <t>Reunion 30 Junio. Ampliacion de ppta hasta 15 julio.Envio de propuesta el 22/07 , espera de confirmacion por Marissa. El 04/08 Marissa confirmara si nos contratan. El 02/08 se le llevo el CD con el informe. Se envio mail el 06/01/12 deseando exitos 2012 y respondieron que cuentan con nosotros para este año.</t>
  </si>
  <si>
    <t>Desean ver el proceso recien en Octubre pero quieren la cotizacion ara ir comparando metodologias y precios. Se envio propuesta 12/10/11, respondieron que nos consideraran para el proximo año.</t>
  </si>
  <si>
    <t>Contacto: Dajane Diaz. 11/09 Se coordina reunion para 14/09 y se solicita organigrama y relacion de puestos.14/09 Reunion con Jefe de RRHH y asistente, se levanta informacion para elaborar propuesta. 17/09 Se envia propuesta y se confirma recepcion. 24/09 Se solicita estado y Rosa informa que aun esta en evaluacion, se coordina retomar sgt. semana. 05/10 Rosa indica que proyecto quedaria en standby porque no tienen politicas de casa matriz y deben recibirlas hacia final de mes, se acuerda retomar 2da sem de noviembre. 08/11 Rosa indica que aun no han enviado nuevas politicas por estar en temas de presupuesto anual.</t>
  </si>
  <si>
    <t>Descartaron realizarlo. Recontacto 09/08 No han descartado realizarlo solo se ha aplazado quedpe con Sandra Torres que apenas se retome el tema le enviariamos propuesta actualizada de Train the Trainers.</t>
  </si>
  <si>
    <t>Vicens tiene reunion 18/11/11. Ya hicieron desempeño pero desean hacer cosas con nosotras el proximo año. Contactar en mayo</t>
  </si>
  <si>
    <t>Contacto: Leslie Vivanco. Reunion pactada para el 27/04/12. Quieren evaluar a las personas con mayor potencial (personas clave); enviada propuesta el 03/05. Solicitada situacion por CRM el 20/05. Respondieron el 29/05 que les gusto nuestra metodologia y que lo haran en julio. Solicitada situacion el 04/07, contestaron que estan seleccionando todavia, ya nos avisaran. Nunca respondieron</t>
  </si>
  <si>
    <t>Empresa pequeña, tienen competencias y desean solo evaluacion directa. Cliente no contesta y el monto del proyecto no nos conviene ahora.</t>
  </si>
  <si>
    <t>Empresa pequeña, interesados en mapeo de salarios. Cliente no contesta y el monto del proyecto no nos conviene ahora.</t>
  </si>
  <si>
    <t xml:space="preserve"> </t>
  </si>
  <si>
    <t>04/07/11, Frida envìa Propuesta. Se envio propuesta y anexo el 04/07. Se envio propuesta con ajustes en precio el 5/07. Frida envia propuesta de Clima 07/07,se envio link de Plataforma DHO.Falta que definan proveedor, NC anexo.Definieron con otro proveedor, la plataforma no fue percibida amigable por Arianna.</t>
  </si>
  <si>
    <t>Contacto: Rosemary Figueroa; enviada propuesta el 22/06. Replantear propuesta. 05/09 Frida se compromete a reformular propuesta maximo para 14/09.13/09 Propuesta modificada por Jose Luis, pendiente de validar por Frida, se compromete a enviarla el lunes 17. 18/09 Frida indica no haber revisado la propuesta, pendiente de su validacion. 26/09 Frida se compromete a entregar propuesta el 28/09. 03/10 Frida informa no tener disponibilidad y se acuerda derivar servicio a Huddle, reunion con ellos 06/10. Reunion postergada para 13/10. 24/10 Aprobaron proyecto con nosotros, se debe rediseñar segun requerimiento (15pp). 30/10 Solicitada propuesta modificada a Frida. 07/11 Se envia propuesta.</t>
  </si>
  <si>
    <t>No tienen procesos este año, puede que el año proximo</t>
  </si>
  <si>
    <t>Contacto: Pamela Zuñiga. Nunca respondieron</t>
  </si>
  <si>
    <t>Llamo Manuel Oyarce para reunion- Proxima reunion el 26/1. EL proyecto es muy complejo, de año y medio de duracion, y se tiene que hablar con el cliente de como lo llevariamos a cabo y como seria el financiamiento, ya que puede tener un costo de aprox. 1,500,000 de soles; tuvimos reunion el 7/2/12, se hara en subproyectos por ADS o por AMC; rehacer proyecto</t>
  </si>
  <si>
    <t xml:space="preserve">Contacto: Manuel Oyarce; solicito metodologia para presentarla a Gerencia, pdte. Reunion. No se puede ubicar a Manuel.13/09 Se coordina reunion para el 17/09 con el Secretario Genaral de ANA. 17/09 Reunion ok con Francisco Dumler (Secretario ANA), aprueba verbalmente realizar proyecto integral; queda pendiente coordinar reunion con Manuel, Frida y Vicente para actualizar propuesta e integrarla. </t>
  </si>
  <si>
    <t>Contacto: Manuel Oyarce; solicito metodologia para presentarla a Gerencia, pdte. Reunion. no se puede ubicar a Manuel.13/09 Se coordina reunion para el 17/09 con el Secretario Genaral de ANA. 17/09 Reunion ok con Francisco Dumler (Secretario ANA), aprueba verbalmente realizar proyecto integral; queda pendiente coordinar reunion con Manuel, Frida y Vicente para actualizar propuesta e integrarla.</t>
  </si>
  <si>
    <t>Contacto: MARITZA CARCOVICH; ueri gratis evaluacion de candidatos, de desempeño y de clima</t>
  </si>
  <si>
    <t>Empresa demasiado pequeña</t>
  </si>
  <si>
    <t>Contacto: Mariana Naszewski. Cerrar proyecto, este año solo nos han enviado 2 candidatos a evaluar a primeros de año; si vuelven a enviar a alguno, abrir de nuevo</t>
  </si>
  <si>
    <t>Empieza el 27/06/11- Se efectuo un descuento de 10% en esta segunda propuesta(se envio una V2 con monto modificado 28/06/11)</t>
  </si>
  <si>
    <t>Estan haciendo reorganizacion de area y el outdoor ya no es prioridad para este año.</t>
  </si>
  <si>
    <t>Contacto: Manuel Barrantes. Enviada el 23/07/12. 05/09n Frida indica que se debe modificar propuesta, la entregara maximo el viernes 07/09.10/09 Frida indica que taller depende de sia ceptan al capacitador que hara taller de Desarrollo de Personas, el 13/09, se sabra luego del informe. 18/09 Frida informa que no les gusto capacitador y debe buscar reemplazo; lo confirmara luego de taller de comunicacion del 04/10. 26/09 Frida indica que debe cambiar propuesta pues no aceptaron a capacitador de Desarrollo de Personas y seria el mismo que haria este taller, se compromete a entregarla el 03/10. Frida informa no tener disponibilidad y se acuerda derivar servicio a Huddle, reunion con ellos 06/10.Reunion postergada para 13/10. 23/10 Se programa demo de Huddle para el 31/10.</t>
  </si>
  <si>
    <t>Contacto: Dora Nieves, el taller es de 1 dia de duracion, pero se ha de hacer en dos grupos, dias distintos, total 30/40 pp (INDOOR). 24/09 Dora indica por mail que taller debera realizarse en mina en el mes de enero. 26/09 Frida se compromete a preparar propuesta para el 28/09. 03/10 Frida informa no tener disponibilidad y se acuerda derivar servicio a Huddle, reunion con ellos 06/10. Reunion postergada para 13/10. 23/10 Se programa demo de Huddle para el 31/10.</t>
  </si>
  <si>
    <t>Contacto: Rafael Estrada. Reunion programada para definir requerimiento y elaborar propuesta. 18/10 Reunion Ok entre Vicente, Frida y Manuel. Vicente informa que dieron ok verbal quieren hacer un Mejoramiento de Procesos de Atencion al Cliente, pendiente enviar propuesta. 22/10 Se envia correo con propuesta economica. 24/10 Se envia propuesta integral y se solicita OS. Se confirma lectura. Pdte recibir O/S. 29/10 Rafael indica estar fuera del pais, se compromete a delegar en Richard Revoredo gestion de OS y confirma verbalmente realizacion del proyecto. 06/11 Richard indica que ya han solicitado OS a logistica, pendiente confirmar modificacion de propuesta que incluya procedimientos y politicas ademas de flujos. 07/11 Envian OS.</t>
  </si>
  <si>
    <t>08/08 Estamos a la espera de la convocatoria de logistica Manuel dice que se ha demorado pues antes lo vio Legal,pero que esta semana nos convocan por correo</t>
  </si>
  <si>
    <t>Se envio propuesta modificada el 28/09/2011. Han pedido añadir un taller y Frida enviara otra propuesta. 10/10/11 se ha retrasado el tema por cuestiones internas.</t>
  </si>
  <si>
    <t>Solicitaron varias cotizaciones de varios servicios para hacer presupuesto para el año 2012.</t>
  </si>
  <si>
    <t>Contacto: Fany Arroyo. Reunion pactada 14/03/12. Se tuvo primera reunion pero se vio que estan definiendo las cosas en un orden equivocado; hemos pedido segunda reunion para presentar metodologia completa. Solicitada situacion el 24/04; nos respodieron que si, la primera semana de mayo nos llaman para concretar. Convocada reunion el 08/05. Propuesta aceptada, han pedido los CV de Placido y mio. El 29/05 nos comunican que se retrasa un par de meses pues estan con fusion de empresas dentro del grupo. Solicita situacion el 6/8/12. Se contacta a nuevo encargado el 15/08, Jesus Zegarra (Fanny fue transferida de area)y se reenvia propuesta a fin de que pueda compararla con la que tiene en su archivo. Se continua seguimiento 17/08, Jesus indica que recibio el mail y que desea indagar mas de la situacion con encargados anteriores, queda pendiente coordinar una reunion.23/08 Jesus Zegarra menciona que tema se ve por el lado de RRHH con Rosa Oshiro con quien tiene reunion pendiente.05/09 Jesun indica que segun informa Rosa, el tema ha quedado suspendido de manera indefinida.</t>
  </si>
  <si>
    <t>Contacto: Vanessa Huapaya. Ana Maria Landazuri ha entrado a trabajar a Atento España, no la conoce. Se ha hecho seguimiento varias veces pero no contestan. Decidieron hacerlo internamente.</t>
  </si>
  <si>
    <t>Se envio propuesta eco/ Mail seguimiento. No contestaron el fono 4/7 peron insistire hasta retomar el contacto mañana.Llamar 6/7 4pm Lily Sanchez. 14/07 Ya definieron proveedor.</t>
  </si>
  <si>
    <t>Se envio propuesta eco/ Mail seguimiento. No contestaron el fono 4/7 peron insistire hasta retomar el contacto mañana.Llamar 6/7 4pm Lily Sanchez. 14/07 Falta que definan proveedor Reu Jueves 21, 3pm. Reprogramada Reu para el 02 de Agosto. Tomaron otro proveedor</t>
  </si>
  <si>
    <t>Contacto: Monica Izquierdo. 30/10 Reunion programada para 07/11. Reunion ok, pendiente propuesta.</t>
  </si>
  <si>
    <t>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le llame lunes 27 para agendar reunion.04/09 Ruben en reunion, Ninoska solicita se le vuelva a llamar.05/09 Indican que estan preparando terna de consultoras para presentar a Sub Gte de RRHH. 12/09 Ninoska indica que el tema se postergo por necesidad imprevista interna, solicita coordinar reunion con Ruben antes de de que presenten propuesta al Gte. RRHH.14/09 Se programa reuniòn pra 19/09n con Gte RRHH. Reunion postergada por reunion imprevista con Gte Gnral, pendiente reprogramar. 21/09 Se reprograma reunion para lunes 24. Reunion cancelada por motivos familiares de Frida, se acuerda reprogramar reunion. 28/09 Se reprograma reunion para el miercoles 03/10. Reunion ok. con SG RRHH, Alberto Shepherd, se debe modificar propuesta. 05/10 pendiente modificacion tecnica de propuesta por Frida. 09/10 Se envia propuesta modificada y se confrma recepcion. 11/10 Ninoska solicita acalarar algunas dudas de costos por tele´fono, se absulven dudas. 18/10 Ruben indica que lo estan realizando ellos.</t>
  </si>
  <si>
    <t>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llame lunes 27 para agendar reunion.04/09 Ruben en reunion, Ninoska solicita se le vuelva a llamar.05/09 Indican que estan preparando terna de consultoras para presentar a Sub Gte de RRHH. 12/09 Ninoska indica que el tema se postergo por necesidad imprevista interna, solicita coordinar reunion con Ruben antes de de que presenten propuesta al Gte. RRHH..14/09 Se programa reuniòn para 19/09n con Gte RRHH.Reunion postergada por reunion imprevista con Gte Gnral, pendiente reprogramar. 21/09 Se reprograma reunion para lunes 24.24. Reunion cancelada por motivos familiares de Frida, se acuerda reprogramar reunion. 28/09 Se reprograma reunion para el miercoles 03/10. Reunion ok. con SG RRHH, Alberto Shepherd, se debe modificar propuesta. 05/10 pendiente modificacion tecnica de propuesta por Frida.09/10 Se envia propuesta modificada y se confrma recepcion. 11/10 Ninoska solicita acalarar algunas dudas de costos por tele´fono, se absulven dudas. 18/10 Ruben indica que por presupuesto se dejara para el 2013.</t>
  </si>
  <si>
    <t>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le llame lunes 27 para agendar reunion. 04/09 Ruben en reunion, Ninoska solicita se le vuelva a llamar.05/09 Indican que estan preparando terna de consultoras para presentar a Sub Gte de RRHH.12/09 Ninoska indica que el tema se postergo por necesidad imprevista interna, solicita coordinar reunion con Ruben antes de de que presenten propuesta al Gte. RRHH.14/09 Se programa reuniòn pra 19/09 con Gte RRHH. Reunion postergada por reunion imprevista con Gte Gnral, pendiente reprogramar. 21/09 Se reprograma reunion para lunes 24. 24. Reunion cancelada por motivos familiares de Frida, se acuerda reprogramar reunion. 28/09 Se reprograma reunion para el miercoles 03/10. Reunion ok. con SG RRHH, Alberto Shepherd, se debe modificar propuesta. 05/10 pendiente modificacion tecnica de propuesta por Frida.09/10 Se envia propuesta modificada y se confrma recepcion. 11/10 Ninoska solicita acalarar algunas dudas de costos por tele´fono, se absulven dudas. 18/10 Se replantea propuesta y se envia modificada. 19/10 Ninoska informa por correo que descartaron propuesta. 23/10 Ruben indica que el tema lo esta manejando Ninoska y desean emplear la aplicacion a 180° de todas maneras, lo haran con Ganas Consulting.</t>
  </si>
  <si>
    <t>Contacto: Liliana Leyva. 08/11 Levantamiento de requerimiento y envio de propuesta. 09/11 Solicitan se modifique propuesta con costo max de 3 UIT incl IGV. Se envia propuesta segun solicitud previa autorizacion de Frida.</t>
  </si>
  <si>
    <t>Contacte personalmente a Carlos Rivera en Seminario RRHH,07/07 . Interesado en Provincias.Envie Correo 07/07 y me dijo que era para otra empresa pero ya nos conoce y nos pasara dato de esa empresa.</t>
  </si>
  <si>
    <t>Contacto: Elizabeth Arevalo. Enviada propuesta el 27/09. 03/10 Frida informa que tiene reunion con ellos el viernes 05. 09/10 Este año se hara solo diseño y el prox. La ejecucion de pilotos; se envia propuesta modificada y se confirma recepcion. 09/10 Elizabeth informa que responsable sera Naomi Luna. 12/10 Frida coordina reunion con Naomi para el lunes 15 por la tarde. 17/10 Frida confirma el ok del banco para arrancar oficialmente el 22/10, pendiente coordinar OS. 23/10 Se programa con Xili envio de factura para el dia de mañana</t>
  </si>
  <si>
    <t>Contacto: Annie Zavalaga Bernedo. Solicitada informacion el 27/05 y reclamada el 15/06. Recibida el mismo 15/06, enviada propuesta el 18/06. Solicitada situacion el 04/07. Respondieron que han cambiado de Gerente de RRHH. El nuevo Gte. Aun no ha nombrado responsable del tema, contactar prox. mes.11/09 Annie indica que proyecto se suspendio indefinidamente y que mantendran sistema actual de evaluacion de desempeño.</t>
  </si>
  <si>
    <t>Contacto: Annie Zavalaga Bernedo por mail el 05/09. Contacto: Fabiola Crispin. 20/09 Reunion con Karina Angulo (Supervisora de Clima y Cultura) para presentar metodologia y levantar informacion de requerimiento. 28/09 Se envia propuesta y se confirma recepcion de Karina. 12/10 Se recibe consulta economica por mail de Karina sobre propuesta, menciona que tiene presupuesto ajustado pero posiblemente serian 59 talleres, pendiente solicitar presupuesto para ver si se puede ajustar la propuesta o si se descarta por costos. 15/10 Karina informa que su presupuesto es de 6000/ taller, pendiente confirmar posibilidad de atender requerimiento con Frida. 16/10 Se envia propuesta por 16 talleres modificada considerando el monto de su presupuesto y cambiando tipo de informes. 18/10 Se confirma la recepcion de nueva propuesta, Karina informa estar revisandola. 23/10 Se recibe correo de Fabiola para modificar propuesta, aumentar a 74 talleres. 26/10 Pendiente confirmar total de agencias para determinar numero real de talleres. 29/10 Karina solicita incluir talleres para 116 agencias. 30/10 Se envia propuesta para 118 agencias (40 talleres) y se concreta reunion para 06/11. Reunion ok. 07/11 Se define no participar pues desean que por el mismo costo se les de local, comida a los participantes, equipos de sonido, polos y se consideren los viajes a provincia, alojamiento, alimentacion, etc del staff. 08/11 Quieren que se les cotize de todas maneras con costos reales.</t>
  </si>
  <si>
    <t>Contacto: Lila Soto. La semana del 5 de marzo se sustenta propuesta por 2da vez. Falta reunion final para el 16/3/12. Veran cuando se termine el diseño. 05/09 Frida indica que la aprobacion se dara despues de presentacion de informe de diseño de malla.</t>
  </si>
  <si>
    <t>Contacto: Dante Solano. Frida escribira el 06/05. Solicitada situacion por CRM el 20/05. Anulamos propuesta por falta de respuesta el 27/05/12</t>
  </si>
  <si>
    <t>Contacto: Adriana Nuñez. Tienen aproximadamente S/. 20,000 de presupuesto para ambos proyectos. Desean hacer despues desarrollo. Ingresara un Jefe de RRHH y el vera el tema.</t>
  </si>
  <si>
    <t>Contacto: Adriana Nuñez. Ya presentaron a Comite, estamos esperando respuesta. Ingresara un Jefe de RRHH y el vera el tema.</t>
  </si>
  <si>
    <t>Contacto: Sonia Baldeon. 24/10 Reunion ok, se levanta requerimiento, pendiente que envien relacion de areas. 29/10 Se envia propuesta y se confirma recepcion. 15/11 Tania indica que propuesta esta siendo evaluada por Gerencia.</t>
  </si>
  <si>
    <t>Contacto: Miguel Rosaza. Nuevo: Alberto Celis - Ger. Interesados en rediseño de proceso, se les envio nuestra metodologia y se desea concretar una reunion pero se cambio de contacto y no responden. Se envio de nuevo metodologia. No tenemos ningun dato ni referencia de contacto; descartamos</t>
  </si>
  <si>
    <t>Contacto: Luis Geldres.</t>
  </si>
  <si>
    <t>Contacto: Martiza Bueno. Solicitar iniciar el proyecto este año 2012 antes de que se retire el Comandante. 31/10 Vicente indica esperar OS de Maritza. 09/11 Se envia propuesta.</t>
  </si>
  <si>
    <t>Contacto: Katherine Yengle. Primera reunion lunes 24/10/11. Creemos que no lo haran porque es una empresa muy pequeño y sin presupuesto, descartamos</t>
  </si>
  <si>
    <t>Contacto: Ena Espinoza. 07/11 Se envia correo para coordinar disponibilidad horaria para reunion.</t>
  </si>
  <si>
    <t>Solo quieren diseño, no implementacion</t>
  </si>
  <si>
    <t>Contacto. Hector de Paz Nuñez</t>
  </si>
  <si>
    <t>Contacto. Yolanda Azcuña. No respondimos</t>
  </si>
  <si>
    <t>Contacto: Cristina Tarquino.. Reunion solicitada el 28/5/12. Enviada el 10/06, solicitan reunion urgente para el 18/06. Cristina ya lo reviso y le gusto, falta V.B. del Jefe. Tardara pues antes han de hacer el P.E.</t>
  </si>
  <si>
    <t>Contacto: Cristina Tarquino.Necesitan iniciar levantamiento de puestos el 15/10. 11/10 Se da monto aproximado a Cristina y queda pendiente enviar propuesta (falta cronograma que elaborara Vicente). 12/10 Se envia prouesta y se confirma lectura de correo. 16/10 Cristina solicita reunion para mañana por la tarde, se acepta y se confirma la misma. 17/10 Reunion ok con Cristina y Roberto Lizarraga (GAF), se presenta propuesta y detalle de metodologia, tambien se envia contactos de referencia; pendiente que confirmen si sera licitacion o ADMC. 23/10 Cristina informa a Frida por mail que debe pasar aprobacion del jefe de FONAFE. Solicita datos de contacto para referencias de clientes grandes. 24/10 Se envia nueva relacion de contactos. 30/10 Cristina solicito comunicarse mañana pues estaba en reunion. 31/10 cristina indica que por nueva normativa definitivamente se debera hacer licitacion, han pedido que este proyecto se considere por partes pero depende de logistica; confirmara el lunes. 05/11 Cristina informa por mail a Frida que debe ir por licitacion.</t>
  </si>
  <si>
    <t>Han decidido quedarse con la informacion que ya se les habia dado. Quiza el proximo año podrian pedir esa misma data actualizada.</t>
  </si>
  <si>
    <t>Contacto: Fabiola Meza (ex Amerika Financiera). 23/08 se coordina reunion con Fabiola, Gte Gnral y Gte de Operaciones para el 27/08. Reunion segun lo planificado; requieren evaluacion de candiadatos, pendiente presentar propuesta.29/08 Se envia propuesta y se confirma recepcion.10/09 Se solicita status, Fabiola indica que aun estan en evaluacion.14/09 Fabiola indica que hace falta que Gte Gnral entreviste a candidatos para que puedan ser evaluados por nosotros. 19/09 Fabiola indica que estan realizando otras actividades imprevistas y primordiales, solicita volver a contactar para definir situacion. 28/09 Se solicita siuacion a Fabiola (tambien se ofrece evaluar al unico candidato vigente o poder realizar proceso de seleccion) y ella informa que han suspendido proyecto, se acuerda descartar y si se retoma reactivar en el futuro.</t>
  </si>
  <si>
    <t>Contacto: Jessica Muñoz. Se hizo seguimiento el 29/02/12 pero no contestaron aun. Nunca contestaron.</t>
  </si>
  <si>
    <t>Contacto: Jessica Muñoz. Muy urgente. Queria una serie de verificaciones que no hacemos</t>
  </si>
  <si>
    <t>Empresa española: "Somos una empresa fabricante de bienes de equipo con interes en radicarnos en Piura. El business plan que tenemos planteado incluye la incorporacion de 100-300 personas en un nuevo centro de trabajo. Para ello, pensamos en la tercerizacion del servicio de contratacion y gestion de personal (contratacion, gestion de nominas, prevencion de riesgos, gestion de expatriados, etc.). Le rogamos nos envien a la mayor brevedad posible una propuesta de colaboracion como primera aproximacion". No mantuvimos el contacto</t>
  </si>
  <si>
    <t>Contacto: Leslie Guerrero. Sustentacion semana del 23 de enero. Han decidido dejarlo en stand-bye unos meses hasta despues de la celebracion del 50 aniversario en marzo</t>
  </si>
  <si>
    <t>Contacto: Silvia Zubiate; 26/10 enviada metodologia, pdte hacer primera visita para presentar EDO y propuesta economica. 29/10 Silvia indica que ejecucion sera el 2013 y solicita programar reunion la prox sem. 08/11 Se envia correo solicitando disponibilidad para reunion.09/11 Silvisa solicita retomar semana del 19/11.</t>
  </si>
  <si>
    <t>Contacto: Mabel Moscoso. 16/10 Se programa reunion para el 17/10, indica que evaluacion seria para 140pp. 17/10 Reunion ok, se envia propuesta tipo TdR. Desean que proyecto cierre antes del 13 de diciembre. 19/10 Se envia dimensiones y sub dimensiones para que defina cuales se evaluaran. 23/10 Mabel indica haber postergado solicitud por temas internos, solicita retomar al final de la semana. 30/10 Mabel indica no haber visto el tema aun, se compromete a "confirmar si proyecto va o no va". 07/11 Mabel indica que proyecto definitivamente no se realizara. 08/11 Mabel solicita retomar quincena del sgt mes para planificar ejecucion en el 2013, indica que esta dentro de sus objetivos estrategicos para el primer trimestre del siguiente año.</t>
  </si>
  <si>
    <t>Contacto: Laura Bardelli. Desean que sustentemos propuesta con Gerencia, reunion pactada para el 02/03/12. Aceptaron la propuesta el 2/3/12 para iniciarse el 19/3; no es una empresa sino dos del mismo tamaño y no ha de durar mas de dos meses. 07/03 Estan validando otros proveedores, nos responden esta semana. 21/03, eligieron a otro proveedor</t>
  </si>
  <si>
    <t>Contacto: Alexandra Davila.23/08 Se envia propuesta y se confirma recepcion.04/09 Alexandra solicita que se le vuelva a llamar para confirmar respuesta (por feriado largo quedo pospuesto).05/09 Alexandra indica que Gte esta fuera de la oficina y no ha podido confirmar, solicita se le llame viernes 07 por la tarde.11/09 Se solicita status, Alexandra indica que Ing. responsable y decisor esta en obra y no puede confirmar aun. 19/09 Alexandra comenta -confidencialmente- que va a dejar el cargo pero antes va a gestionar una reunion con Ing Maximo (encargado) para presentarle propuesta metodologica, se le envia disponibilidad de Frida para coordinar reunion. 20/09 Se programa reunion para 25/09. Reunion con Gte. e Obra, se levanta requerimiento y se plantea nueva propuesta. 26/09 Envio de propuesta actualizada. 28/09 Se confirma lectura de propuesta por Alexandra, no hay respuesta al llamarla ni tampoco responde I° Maximo, contactar en adelante unica y directamente a el pues Alexandra esta fuera de la empresa. 03/10 Comunicacion con I° Maximo, se solicita indicaciones para proceder con OS y contrato, solicita se le llame mañana. 04/10 No se puede contactar a Ing. Maximo. 05/10 No se puede contactar telefonicamente y se envia correo solicitando status e indicaciones para enviar contrato y factura. 05/10 Ing. Maximo informa por correo que dejaran proyecto en stadby a solicitud de GG hasta que se integre el reemplazo de Alexandra.</t>
  </si>
  <si>
    <t>Contacto: Esther Benzaquen, segun correo del 07/11</t>
  </si>
  <si>
    <t>Contacto: Patricia Miyasato; envio TdR, es para hacer la evaluacion el 26/05 por encuestas telefonicas. Tomaron otra opcion, pero quieren contar con DHO para el año proximo</t>
  </si>
  <si>
    <t>Contacto: Gonzalo Soto. interes por implementar un sistema de evaluacion de desempeño para el Gobierno Regional de Lima, desde que se formo en el año 2003 hasta la actualidad no contamos con un sistema que permita evaluar las capacidades , la productividad laboral y presentar resultados para la toma de decisiones precisas con respecto al personal de la Organizacion (240 personas)</t>
  </si>
  <si>
    <t>Contacto: Gonzalo Soto. 17/08 se envia propuesta. 22/08 Gonsalo indica no tener presupuesto y estar preparando contrapropuesta con su area de planeamiento.03/09 Gonsalo envia solicitud de repropuestar con un monto de 10,900.00 cada servicio; Vicente responde por mail que no es posible.12/09 Gonsalo indica que esta pendiente de aprobacion, su jefe estuvo enfermo y se postergo despacho; debe salair este año. 28/09 Contactar luego de feriado largo. 05/10 Indican que Gonsalo y se encuentra fuera y se debe contactar luego de feriado largo. 24/10 Se envia mail solicitando status. 30/10 Gonsalo confirma aceptacion de propuesta (solicita bajar monto incluido IGV a 10,000; aprobado por Vicente), se envia propuesta modificada, pendiente OS. 07/11 Gonsalo indica que OS esta en logistica, pedira se emita a la brevedad.</t>
  </si>
  <si>
    <t>Contacto: Gonzalo Soto. Alejandro Rodriguez, Jefe de la Of. De RRHH (jefe de David Gonsalo Soto) indica que estan realmente interesados en realizar el proyecto y lo mas pronto posible. el le ha solicitado a David que nos haga llegar la informacion solicitada para elaborar propuesta. 17/08 se envia propuesta. 22/08 Gonsalo indica no tener presupuesto y estar preparando contrapropuesta con su area de planeamiento.03/09 Gonsalo envia solicitud de repropuestar con un monto de 10,900.00 cada servicio; Vicente responde por mail que no es posible.12/09 Gonsalo informa que se esta incluyendo en presupuesto 2013, se vera el prox año.</t>
  </si>
  <si>
    <t>Contacto: Gonzalo Soto.16/08 Se decide enviar propuesta de evaluacion de competencias ya que no disponen de indicadores para hacer un desempeño completo.17/08 se envio propuesta y se confirma recepcion. 22/08 Gonsalo indica no tener presupuesto y estar preparando contrapropuesta con su area de planeamiento.03/09 Gonsalo envia solicitud de repropuestar con un monto de 10,900.00 cada servicio; Vicente responde por mail que no es posible.12/09 Gonsalo manifiesta que primero deberan actualizarse los MOF.</t>
  </si>
  <si>
    <t>Contacto: Cesar Monteverde,24/08 reunion con el para lavantar informacion. 28/08 se envia propuesta y se confirma recepcion. Solicitan cambios (bajar costos). 01/09 Vicente envia ajuste a propuesta. Solicitan reunion para bajar costos, quieren modificar metodologia. 04/09 Reunion con Angela, se indica que no se puede bajar mas los costos ni variar metodologia, manifiestan que se sobreexcede su presupuesto y buscaran alternativas. 20/09 le escriben a Frida para solicitar interceda por bajar los montos. 24/09 Angela indica que Gte Comercial esta de vacaciones y debe volver para que definan el tema, aun estan evaluando otras opciones. 15/10 Angela indica por correo a Vicente que descartaron propuesta por costo, estan evaluando a otras consultoras.</t>
  </si>
  <si>
    <t>Contacto: Jennifer Chalco. 18/09 Se envia propuesta y se confirma recepcion. 19/09 Jennifer solicita inf. Metodologica, coordina con Frida y le informa que evaluacion debe realizarse la sgt. Semana. 21/09 Jennifer indica que aun esta a la espera de que le conformen fecha de realizacion. 25/09 Se envia correo solicitando estado. 26/09 Se confirma fechas a realizar AC 4y5/10; se envia factura, pendiente que envien Orden de Servivio. 03/10 Jennifer indica que aun no ha recibido OS, se compromete a enviarla mañana. 05/10 No se puede ubicar tlefonicamente a Jennifer y a no tener respuesta de OS, se envia correo solicitando status. 10/10 Se recibe OS.</t>
  </si>
  <si>
    <t>Contacto: Julio Cesar Herrera. Mediante referencia de Alejandro Indacochea, necesitan ordenarse para poder ser absorbidos por otra empresa. 16/10 Alejandro introduce a Vicente y este a su vez envia un correo de presentacion. 26/10 Alejandro esta de viaje, eperar a su retorno para solicitar contacto telefonico. 30/10 Se solicita contacto telefonico a Alejandro, se cursa mail con detalle para recordatorio, se compromete a enviar informacion. 05/11 Reunion coordinada para el 06/11. Reunion ok, deben enviar organigrama y relacion de puestos. Descartamos proyecto porque son muy informales</t>
  </si>
  <si>
    <t>Contacto: Cynthia Emperatriz Inoñan Poma. Reclamada situacion el 09/05. 10/05 responden que estan evaluando y que responden en una semana. Solicitada situacion por CRM el 20/05. Sin respuesta, cancelada por CRM el 07/06</t>
  </si>
  <si>
    <t>Contacto: Renato Nassi. Reunion el 09/08. Propuesta enviada el 15/08, Renato indica que revisara propuesta; tiene otras 2 propuestas pero su disposicion es trabajar con nosotros por metodologia y referencia de Cesar Monteverde (Tasa), queda pendiente coordinar reunion para afinar detalles. 21/08 Renato indica haber estado enfermo y haber postergado la evaluacion de propuesta, pide llamar viernes 24 para ir definiendo fechas de inicio y si seria necesaria una reunion previa. 24/08 se coordina reunion con Renato para el 29/08. Se posterga reunion.04/09 No se puede contactar a Renato.06/09 Se envia correo solicitando status ya que no se puede ubicar telefonicamente.10/09 Se coordina reunion para 14/09. Reunion canacelada pues no se pudo localizar a contacto para confirmar, se envia correo solicitando disponibilidad. 21/09 No se puede contactar telefonicamente, se envia mail solicitando estado de la propuesta. 27/09 Se acuerda en Directorio dar e baja a propuesta por falta de respuesta y tiempo transcurrido, se envia correo a Renato comunicando descarte de propuesta. 06/11 Retomado contacto, enviada nueva propuesta el 09/11</t>
  </si>
  <si>
    <t>Coordinar con LESLIE el 4/07. El 6 de Julio concerte reunion para el viernes 15 de Julio.Reunion postergada al 20/07, vamos a enviar poropuesta ajustada a sus necesidades.</t>
  </si>
  <si>
    <t>Vicente envio correo a Hugo Lexequias 06/07 Manifestando que no participaremos.</t>
  </si>
  <si>
    <t>Nos pidieron ir por el mailing del SIOF, fuimos Elianna y Vicente y nos encontramos con un desastre de organizacion; son una entidad publica con gestion autonoma, pero necesitan implementar procesos, su ROF es del año 1999; no creemos que salga, le enviamos metodologia de GESPRO.
14/03 - Cerramos propuesta porque no van a responder, estan muy desorganizados</t>
  </si>
  <si>
    <t>Contacto: Julian Ruiz. Se envio recordatorio el 5/1/12, si no contestan antes del 31/1/12 poner como NO. Se contrato a Tamara Patroni</t>
  </si>
  <si>
    <t>Contacto: Gissela Balbuena (Jefe RRHH).12/09 Envìo de propuesta. 14/09 Se coordina reunion para el 20/09 para aclarar dudas de propuesta y demo. 20/09 Se realiza reunion segun lo establecido. 20/09 Se realiza reunion segun lo establecido. 21/09 Se responde favorablemente por mail a solicitud de imprimir encuestas. 27/09 Gisela indica estar aun evaluando propuestas. 09/10 Se define en Directorio que de no haber respuesta positiva se descarte propuesta mediante correo a contacto indicando caducidad de vigencia de la propuesta. 22/10 Gissela indica que su jefe esta de viaje y propuesta en standby, no tienen necesidad de ejecutar en fecha determinada. Se da de baja proyecto segun acuerdo de 09/10.</t>
  </si>
  <si>
    <t>Contacto: Paola Yataco. Enviada propuesta el 03/07. Comunicacion con Paola 22/08, indica que se descarta proyecto para este año por falta de presupuesto.</t>
  </si>
  <si>
    <t>Contacto: Ruben Melendez (Jefe RRHH), se coordina una reunion con el para el 21/08; requerimiento relacionado a salarios de operadores logisticos. 21/08 reunion postergada por el cliente, pendiente coordinar nueva fecha. 24/08 se envia mail solicitando nueva fecha para reunion pues no contesta tlf.04/09 Se programa reunion para el 11/09. Reunion para levantar requerimiento, se presenta DHO y servicios ofrecidos, solicita informacion sobre clima, desempeño y protocolo familiar ademas de Escala Salarial.14/09 Se envìa mail solicitando informacion para realizar propuesta, se confirma recepcion. 24/09 Ruben indica no tener tiempo para enviar organigrama ni informacion pendiente (numero de puestos y cantidad de trabajadores), indica que cuando este disponible el se comunicara. 26/09 Se define dar de baja propuesta en Directorio por respuesta de contacto que ademas es familiar (hijo o sobrino) del dueño de la empresa.</t>
  </si>
  <si>
    <t>Contacto: Ruben Melendez (Jefe RRHH). Realizan evaluacion de clima una vez al año (febrero) segun modelo Sonia Palma.14/09 Se envìa mail con demo de clima y solicitando informacion para realizar propuesta, se confirma recepcion. 24/09 Ruben indica no tener tiempo para enviar informacion pendiente (numero de puestos y cantidad de trabajadores), indica que cuando este disponible el se comunicara.26/09 Se define dar de baja propuesta en Directorio por respuesta de contacto que ademas es familiar (hijo o sobrino) del dueño de la empresa.</t>
  </si>
  <si>
    <t>Contacto: Ruben Melendez (Jefe RRHH). Realizan evaluacion cada 6 meses, no tienen competencias pero si indicadores, sgt. Evaluacion debe ser en diciembre.14/09 Se envìa mail con demo de desempeño y solicitando informacion para realizar propuesta, se confirma recepcion. 24/09 Ruben indica no tener tiempo para enviar organigrama ni informacion pendiente (numero de puestos y cantidad de trabajadores), indica que cuando este disponible el se comunicara.26/09 Se define dar de baja propuesta en Directorio por respuesta de contacto que ademas es familiar (hijo o sobrino) del dueño de la empresa.</t>
  </si>
  <si>
    <t>Contacto: Ruben Melendez (Jefe RRHH), señala que lo primero es la escala salarial y segun resultados la Direccion aceptaria PF, compromiso de enviar informacion referencial. 20/09 Se define con Vicente no participar por no contar con personal calificado para PF.</t>
  </si>
  <si>
    <t>Lo han dejado en stand-bye hasta el año proximo</t>
  </si>
  <si>
    <t>De momento estan haciendo cambios internos y es dificil que lo hagan este mismo año</t>
  </si>
  <si>
    <t>Contacto: Edgardo Zevallos. Tener reunion para iniciar segunda fase. 07/11 Vicente informa que no se ebe hacer nada, indica esperar.</t>
  </si>
  <si>
    <t>Contacto: Fernando Juscamayta y Sariza Ceiquen (Jefa). Reunion pactada para el 12/10/11. Se les dio deadline para responder porque nunca respondian (25/04/12). Creiamos un proyecto perdido y el 25/05 contestaron que estamos en la terna final. Presentada nueva propuesta el 05/06 y reclamada situacion el 24/06; responden que aun no tienen el V.B. de GG. Demasiado tiempo para tomar una decision</t>
  </si>
  <si>
    <t>Nos llamo el Gerente ADM pero la dueña no queria hacerlo, habia rencillas</t>
  </si>
  <si>
    <t>Contacto: Veronica de la Piedra. 11/09 Se envia correo para coordinar reunion.12/09 Veronica indica que no ha podido coordinar reunion con jefa, solicita volver a llamar.14/09 Veronica indica que se mantiene la situacion, solicita volver a contactar la sgt semana. 21/09 Veronica indica que estan esperando retorno del dueño la sgt semana para que defina que tema prioriza pues tienen varios pendientes. 03/10 Veronica indica que han postergado tema por otras urgencias de la empresa, solicita recontactar en 15 dias. 23/10 Contacto indica q Gerencia ha suspendido requerimiento.</t>
  </si>
  <si>
    <t>Declarado desierto por segunda vez, esta vez fallamos por no presentar maestria en consultor junior</t>
  </si>
  <si>
    <t>Contacto: Rocio tejada. Enviada propuesta el 24/04. Reclamada situacion el 09/05, respuesta estan evaluando. Solicitada situacion por CRM el 20/05. Respondieron con un mail el 21/05 (Patricia) que quiere retomar procesos y despues desempeño</t>
  </si>
  <si>
    <t>El 21/05 nos respondio por mail (Patricia) que quiere retomar procesos y despues desempeño. 12/06 solo van a hacer competencias y desempeño</t>
  </si>
  <si>
    <t>Mail de Rocio Tejada indicando que habian cambiado los objetivos. Solicito solo desempeño</t>
  </si>
  <si>
    <t>Agrupado levantamiento de competencias organizacionales y evaluacion de desempeño. 13/08 Proyecto esta aun en evaluacion, Rocio indica que se comunicara para informar decision final sea positiva o negativa.21/08 Rocio indica que aun no hay respuesta y sigue en evaluacion.04/09 Indican que Rocio estan en actividades fuera de la empresa, volver a llamar.12/09 Rocio indica que proyecto esta suspendido indefinidamente, no sabe si se llegara a realizar este año; indica que ella se comunicara cuando lo retomen.</t>
  </si>
  <si>
    <t>Contacto Luis Miguel Infantas (logistica). Reunion el 06/06, enviaron datos el 11/06, remitida propuesta el 12/06. Llamaron el 02/07 que esta aprobada y hay que sustentarla ante el comite. Propuesta aprobada, pdte fecha de inicio. Responsable del Proyecto, Marco Gutarra indica que Gte. de Finanzas aun no respondio y se depende de el para el inicio. Confirmaron inicio para el 27/08 a Vicente; esta pendiente recoger el contrato , llamarles para verificar disponibilidad en semana del 20 al 24/08. Comuniccion el 20/08, Marco Gutarra indica que aun no hay fechas definidas, se compromete a coordinarlo y comunicarnos a la brevedad posible.06/09 Marco indica que proyecto esta aprobado pero hace falta disponibilidad de dinero por flujo de caja, el Gte. Financiero (Sergio) esta en Chile y debe esperar a que venga para ver l tema. 24/09 Se envia por correo propuesta de financiar costo de consultoria en 5 cuotas, pendiente definir cita con Sergio; indica que el miercoles 10/10 dara repuesta definitiva de si consultoria se realiza este año o el sgt pero recalca el tema de que de todas maeras se hara. 22/10 No se pudo ubicar telefonicamente, se envia correo solicitando status. 25/12 Marco responde mail indicando que se realizara el 2013 , solicita retomar en dciemnre.</t>
  </si>
  <si>
    <t>Pedian Abogado con 5 años en empresas publicas</t>
  </si>
  <si>
    <t>ADS 072-2012-CE/MML. 14/09 No se puede participar porque requieren 4 años de vigencia de la empresa, como minimo, aun nos faltan un par de meses.</t>
  </si>
  <si>
    <t>Contacto: Cesar Muñoz, asesor de Fernando Meza (Gerente Comercial); GG es Meza Azorsa Marcial Mago (empresa familiar). Enviada propuesta metodologica y reclamada reunion el 16/04. Nunca responden</t>
  </si>
  <si>
    <t>Contacto a traves de Pilar Velasquez (DHO); trabajaba en esa notaria antes que en DHO. 30/10 No permiten contacto telefonico, se envia mail. 05/11 Dr. Banda de viaje. 07/11 Informan que retorna 09/11, volver a contactar</t>
  </si>
  <si>
    <t>Se esta viendo primero el tema de desempeño. Preguntar el 16/09/2011. Lo veran para el 2012 como parte del plan de capacitacion.</t>
  </si>
  <si>
    <t>Solo van a hacer desempeño</t>
  </si>
  <si>
    <t>Lo haran cuando termine la evaluacion de desempeño, prevision Octubre 2011</t>
  </si>
  <si>
    <t>Contacto: Jenny Tello. Desean sincerar sus MOFs pero sin entrar a procesos. Se les envio propuesta. A pesar que les dijimo que no, quieren trabajar con nosotros, rebajaron los requisitos de los TdR pero sus exigencias siguen altas (10 años); nos aconsejaron entrar en consorcio con otra empresa pues quieren que lo hagamos nosotros.14/03 se han publicado las bases definitivas y no participamos; la competencia es BDO que ha bajado los costos en mucho</t>
  </si>
  <si>
    <t>Contacto Juana Constilla. Enviados TDR, pdtes que nos confirmen para formalizar. Se hara cuando se termine el P020603. 05/09 Frida indica que debe finalizarse el proyecto de diseño, primero hacer clima y luego desempeño. 31/10 Se envia TdR, pendiente confirmar recepcion y aceptacion. 08/11 Juana indica que estan pendiente de coordinacion con sistemas. 09/11 Juana solicita se modifique TdR con datos mas especificos.</t>
  </si>
  <si>
    <t>10/10 Contacto: Karen Espejo. 12/10 Se envia propuesta. 16/10 Se reenvia propuesta pues contacto indica no haber recibido la anterior, se confirma recepcion. 22/10 Indicaan que contacto esta en evento de capacitacion. 23/10 Aun no tiene respuesta de su jefe, indica que propuesta quedara postergada para noviembre por tramites administrativos. 07/11 Karen indica que se ha postergado para realizar fines de enero, quincena de febrero.</t>
  </si>
  <si>
    <t>Primera Fase</t>
  </si>
  <si>
    <t>Segunda Fase</t>
  </si>
  <si>
    <t>Propuesta enviada el 15/08. Esta evaluando opciones. Han postergado para el proximo año. Se envio recordatorio el 5/1/12, si no contestan antes del 31/1/12 poner como NO. El cliente respondio que de momento no lo van a ver</t>
  </si>
  <si>
    <t>Contacto: Eduardo Battistini. Se inicara proyecto en cuanto termine el diagnostico. 08/11 Se envia propuesta.</t>
  </si>
  <si>
    <t>Contacto: Sandra Loconi.12/09 Sandra solicita cotizacion bajo la misma estructura del año pasado para 170 personas, indica que debe realizarse en noviembre. Envìo de propuesta.13/09 Sandra solicita aplicar encuesta fisica, modificar propuesta. 17/09 Se envia propuesta modificada segun solicitud y se confirma lectura de correo. 21/09 Sandra indica que tiene pendiente aprobacion de presupuesto primeros dias de la sgt semana. 26/09 Confirman aceptacion de propuesta por mail, para que se realice 22 y 23/11, pendiente enviar contrato. 03/10 Se confirma reunion tecnica con Sandra para el viernes 05, tambien se envia mail segun lo solicitado con los montos a facturar (50%) para que pueda preparar la OS. 10/10 Se recibe OS.</t>
  </si>
  <si>
    <t>Contacto: Luis Gudiel. 18/10 Solo desean se realice descripcion de puestos y funciones en base a formatos e informacion preestablecida, pendiente confirmar reunion. 22/10 Reunion ok, se levanta requerimiento, indican que desean MOF de 80 puestos, tienen de presupuesta 10mil soles; se plantea ajustar metodologia y trabajar menos puestos para reducir costos. Actualmente London Consulting esta haciendo Dx. y mejora de Procesos. 23/10 Se envia propuesta (300/puesto) y se recibe documentacion de cliente. 24/10 Se recibe correo de confirmacion de recepcion. 06/11 Luis informa que por costos definieron con tra empresa, se ofrece coordinar con Vicente a ver si se puede ajustar costo a su presupuesto 16mil. 07/11 Vicente indica bajar a 250 por puesto, se envia nueva propuesta a contacto. 08/11 Luis indica que reevaluaran propuesta.</t>
  </si>
  <si>
    <t>Tomaron otra opcion. Quizas nos den algun proceso el año 2011</t>
  </si>
  <si>
    <t>Contacto: Maryfel Gamarra. Contactar en Mayo. Repetir clima del año pasado, misma encuesta. A ellos se les cotizo con la forma antigua el año pasado para que armen presupuesto (55 soles por persona) pero 700 soles por uso de plataforma. No habra diseño de ningun tipo. Pdte respuesta de aceptacion. Angela Jimenez indica que la propuesta esta ya aprobada (ella esta actualizando la base de datos necesaria para la encuesta) pero falta determinar fechas, confirmar con Maryfel el lunes. Pagaron 1.cuota el 07/09. 01/10 Frida indica por mail que no realizaran focus debido a cabios en la organizacion, se debe considerar para la facturacion pues se condidero monto menor por la realizacion de focus. 09/10 Frida indica en Directorio que se cotizo el monto normal sin descuentos.</t>
  </si>
  <si>
    <t>Contacto: Paola Flores; enviada por Leslie el 23/07/12. Solicitada situacion el 07/08. Respuesta por mail de Paola indica que aun estan evaluando propuestas y ellos contactarian. 19/09 Se envia correo solicitando status. 24/09 Paola indica que Gte RRHH aun esta evaluando propuestas, tambien menciona que ya hicieron una evaluacion a nivel interno y quieren hacer una a nivel externo antes de fin de año. 23/10 No se puede ubicara a responsable. 30/10 Se acuerda con Gabriela coordinar reunion con Cesar Rafael (GRH), confirmara su disponibilidad.</t>
  </si>
  <si>
    <t>Contacto: Gabriela Rodriguez. Nueva propuesta que salio despues de la reunion del dia 27/09 ligada a Diseño de Mallas. 10/10 Se envia propuesta y se confirma recepcion.</t>
  </si>
  <si>
    <t>Contacto: Ronald Rodriguez. 25/10 Se coordina reunion para 26/10. Reunion ok, se levanta requerimiento, pendiente propuesta. 31/10 Se envia propuesta. 07/11 Ronald indica que esta pendiente por definir con quienes trabajan. 08/11 Ronlad indica confirmara lunes.</t>
  </si>
  <si>
    <t>Contacto: Augusto Velazquez (Jefe de Operaciones). 16/10 Reunion ok para presentar metodologia, se interesaron notoriamente en nuestra propuesta. Se solicita organigrama y relacion de puestos por mail, para elaborar propuesta integral y se envio presentacion general de GESPRO Y AFPN, se confirma recepcion. 18/10 Se envia datos de contastos de referencia. 19/10 Se envia propuesta y se confirma recepcion, solicitan paralelamente propuesta integral de GESPRO (P015403). 30/10 Contacto en reunion. 07/11 pendiente confirmar reunion para detallar alcance de proyecto. 08/11 Augusto indica estar en reuniones, solicita volver a llamarle.</t>
  </si>
  <si>
    <t>Contacto: Rossana Vildoso. Para area de Sistemas, reunion con el Gerente. Se hara el 22/06</t>
  </si>
  <si>
    <t>Contacto: Rossana Vildoso. Para area de Ventas, Equipos en Accion, taller para segunda semana de octubre. 18/09 Frida se reune con contacto, taller para area de exclusivas a realizarse 19/10; queda enviar metodologia 28/09. 02/10 Frida envia metodologia, pendiente confirmacion de cantidad de participantes y OS. 04/10 Laura solicita modificar metodologia incluyendo 1 dinamica mas a las presentadas, se envia lo solicitado y queda pendiente propuesta economica (confirma 90pp). 05/10 Envio de propuesta economica (255/pp) y se confirma lectura, pendiente coordinar OS. 09/10 Le informan a Frida por mail que evento se posterga para noviembre. 11/10 Laura indica que Gte de Area ha variado objetiivos y aun no tienen claro si trabajaran en base a objetivos definidos o solo haran una reunion de compartir (comida, bebida, baile,etc), menciona que la fecha tentativa que han planificado para esto es el 16/11; se acuerda que una vez tengan definido el tema con su cliente interno se confirmara viabilidad de proyecto.</t>
  </si>
  <si>
    <t>Contacto: Maritza Piedra. Estan presupuestando para el proximo año. Se envio recordatorio el 5/1/12, si no contestan antes del 31/1/12 poner como NO</t>
  </si>
  <si>
    <t>Contacto: Maritza Piedra. Estan presupuestando para el proximo año. Se envio recordatorio el 5/1/12, si no contestan antes del 31/1/12 poner como NO. Nunca respondieron</t>
  </si>
  <si>
    <t>Cambia por nuevo proyect de menos personas 12806</t>
  </si>
  <si>
    <t>Contacto: Graciela Rivera. Solicitaron revision de precios ya que la evaluacion se iba a realizar durante los años 2012 y 2013; se rebajo de 30 soles por aplicacion a 25. Estan haciendo el contrato. Ultimo seguimiento 19/04/12. Aceptado el año 2012, pdte que envien O/S. Se entrega proyecto el 14/09, falta determinar FOCUS (otros proyectos)</t>
  </si>
  <si>
    <t>Contacto: Milagros Rivadeneyra. Cobraremos 250 por hora, no estan definidas las horas todavia de participacion. Se envia propuesta definitiva 15/08 y se confirma correcta recepcion. 17/08: Milagros indica que comite ha solicitado cambios, pendiente respuesta. 24/08 Milagros confirma buena pro por parte de comite para que nosotros seamos los jurados, queda en enviar nuevo cronograma y relacion de documentos que necesita.04/09 Se reconfirma buena pro hacia nuestra paraticipacion, queda pendiente coordinar contrato.07/09 Milagros indica por mail que tiene pendiente una reunion el 11/09 para confirmar servicios a requerir. 19/09 Milagros indica que aun no tiene rpta. 21/09 No se puede contactar telefonicamente a Milagros, se envia mail solicitando estado. 25/09 Comunicaron por mail que escogieron a otro jurado.</t>
  </si>
  <si>
    <t>Proyecto en ultima fase implementacion-seguimiento. Se termino el proyecto en la fase de entrega del diseño; ellos argumentaron mediante carta que el diseño no respondia a sus necesidades, pero tenemos claro que no se ha implementado porque ellos no han hecho cutura de cambio para ello. Mejor asi, porque habria sido un fracaso.</t>
  </si>
  <si>
    <t>Interesados ver tema de mallas el proximo año 2012</t>
  </si>
  <si>
    <t>Este año 2012 recien estan definiendo la estructura. Aplazado para el año que viene 2013, contactar en noviembre</t>
  </si>
  <si>
    <t>Para el año 2011</t>
  </si>
  <si>
    <t>Contacto: Evelyn Thomas. Dado el crecimiento presentado en los ultimos años requerimos reorganizarnos para poder enfrentar los proximos retos. Reunion el 09/08. Se mostro y envio metodologia, pdte. Nos envien organigrama y puestos para cotizar. La encargada del proyecto es Rocio y esta de vacaciones hasta la prox. sem., se coordina que enviaran informacion el lunes 20/08. Contacto con Rocio Toledo el 20/08, se compromete a enviar la informacion en esta semana antes del 24. 23/08 Rocio Toledo indica que aun esta preparando informacion y que igual esta pendiente que gerencia apruebe la propuesta que se pudiese presentar (hay otros proveedores) y que se definan las fechas de realizacion ya que tienen otros proyectos en curso.06/09 Llamada a Rocio Toledo (Jefe de Finanzas), al identificarnos corto la llamada y apago el telefono. Descartamos porque no responden ni envian informacion</t>
  </si>
  <si>
    <t>Propuestas en evaluacion- Respuesta principios de junio, La primera propuesta enviada fue solo Malla P030101. Han suspendido respuestas desde Madrid hasta fines de año o inicios 2012. Se envio recordatorio el 5/1/12, si no contestan antes del 31/1/12 poner como NO. Respondieron que no el 6/1/12</t>
  </si>
  <si>
    <t>Contacto: Fernando Lopez. Se coordina primera reuion para el 09/10. Reunion ok. se levanta requerimiento y se acuerda presentar propuesta.15/10 Vicente se compromete a enviar propuesta mañana 16/10. Pedniente propuesta. 17/10 Solicitan datos de contacto de Sima. Se envia propuesta. 24/10 Indican que contacto se encuentra fuera, solicitan contactar prox. sem. 30/10 Fernando indica que surgio un inconveniente institucional que ha postergado proyectp, indica que probablemente se tenga q ver el 2013, se acuerda agendar seguimiento para finales de sgt mes por si hay novedades.</t>
  </si>
  <si>
    <t>Contacto: Diana Quiroz; empresa del grupo Scotiabank, quieren lo mismo que en el Banco. Reunion el 07/08. Gustavo Guerra (Sub Gte RRHH) indica que evaluaran propuesta. 22/08 aun no tienen V°B°, quedamos en espera y menciona requerimiento de DISMALL para mejorar competencias. 28/08 Confirman aceptacion de propuesta por mail.03/09 Se envia contrato pra revision y firma, se confirma recepcion.10/09 Se solicita contrato, Gerardo indica que aun esta en legal por revision, se compromete a ir enviando informacion solicitada por Frida (inf. tecnica). 18/09 Jorge Perez, solicita informacion de DHO para elaborar contrato, se solicita documentacion a Xiliana por correo. 19/09 Xili envia documentacion solicitada en fisico y Jorge Perez confirma correcta recpecion. 25/09 Se envia correo a Jorge Perez solicitando estado de contrato.26/09 Jorge informa que contrato esta en evaluacion y debe tardar una semana mas o menos. 03/10 Se recibe contrato con modificaciones hechas por legal de SCI. 04/10 Se envia contrato fisico modificado y firmado por Frida. 05/10 Se confirma correcta recepcion de contrato por Annie Sandoval (nuevo responsable de proyecto) y menciona que el dia martes sera visado por GAF y se enviara al area de contratos del banco de quien dependen para que se realice las firmas correspondientes; indica que el tiempo de demora depende estrictamente del banco pues es un ente externo a ellos, se compromete a confirmar para cuando estara listo todo para iniciar consultoria el mismo martes 09. 11/10 Annie indica que aun no tiene respuesta del banco, se compromete a enviar status por mail el dia de hoy. 16/10 Aun es espera de aprobacion por parte del banco, confirman que no se puede avanzar con OS y factura mientras no se tenga el ok de la Junta de Contrataciones del banco. 23/10 Se define en Directorio dejar que continue su proceso regular. 30/10 Jorge Perez indica que contrato ya esta y toc esperar que el banco nos comunique aceptacion para proceder a la firma del mismo primero por parte nuestra. 07/11 Jorge indica que contrato ya esta firmado y solicita se inicien coordinaciones tecnicas. 08/11 Annie indica que enviaron contrato, queda pendiente confirmar recepcion.</t>
  </si>
  <si>
    <t>Propuesta en dos partes por 10,800 + 5,400 para adjudicacion directa. Han cambiado algunas cosas, otra propuesta (02).18/05 Se decide no realizarlo pues al final han presentado licitacion abierta y no es lo que nos dijeron. Llamaron que por favor quieren que les hagamos el proyecto sin licitacion, pdte de hablar con ellos. Se hizo el taller a principios de agosto</t>
  </si>
  <si>
    <t>Contacto: Jorge Pastor. 03/11 Frida indica por mail que le solicitaron realizar la evaluacion de desempeño, pendiente confirmar requerimiento. 08/11 Pendiente confirmacion de Frida.</t>
  </si>
  <si>
    <t>Contacto: Gladys. Enviada propuesta el 17/07. Recibida O/S el 06/08 de Fritz Roque Eulogio. Se inicio el 22/08. 17/10 La evaluacion sera para el Poder Judicial, Frida indica que cliente demoro inicio.Desarrollo programado del 23 al 25 de octubre. Ya tenemos OS, pagara luego de presentacion de informes. 23/10 se acuerda pasar factura, ejecucion iniciada segun programacion</t>
  </si>
  <si>
    <t>Contacto: Johnny Baldeon. 07/11 Se envia cotizacion segun solicitud, pendiente que pubiquen licitacion.</t>
  </si>
  <si>
    <t>Se presento por mail urgente, contacto Yuliana Ayasta. Reunion el 14/12 con Jefe de RRHH. Se envio recordatorio el 5/1/12, si no contestan antes del 31/1/12 poner como NO. Nunca respondieron</t>
  </si>
  <si>
    <t xml:space="preserve">Contacto: Yuliana Escajadillo. Se planteara una vez realizada la evaluacion de desempeño. Solicitada situacion el 05/07. Sacar cita. Fernando Limay (Jefe de Gestion Humana) y Mayel Casas (Asist. RRHH) de vacaciones, retornan 18/08; Yuliana Escajadillo inubicable.11/09 Fernando Limay (Jefe RRHH) indica que en mayo contrataron a otra consultora para realizar el servicio. </t>
  </si>
  <si>
    <t>Contacto: Yuliana Escajadillo. Se planteara una vez realizada la evaluacion de desempeño. Solicitada situacion el 05/07. Sacar cita. Fernando Limay (Jefe de Gestion Humana) y Mayel Casas (Asist. RRHH) de vacaciones, retornan 18/08; Yuliana Escajadillo inubicable.11/09 Fernando Limay (Jefe de RRHH) indica que se realizara 2013 luego de concluir estudio de estructura salarial y plan estrategico en octubre, queda compromiso de reunion para noviembre.</t>
  </si>
  <si>
    <t>Contacto: Karina Sanchez. Requieren una Director (a) para la Corporacion Educativa Burrhus Frederick Skinner S.A. para el año 2013. 17/08 Reunion cancelada a solicitud del cliente, pendiente nueva fecha de reunion. 20/08 se envia correo planteando fechas posibles para reunion, a la espera de confirmacion.22/08 se reprograma reunion para el 29/08.Se lleva a cabo la reunion y se levanta perfil de Director Academico.06/09 Se envia propuesta y se confirma recepcion.14/09 Frida indica que antes de descartar proyecto por complejidad, se confirme si HH especifico es posible, queda pendiente para solicitar respuesta de cliente. 21/09 No atienden llamadas telefonicas, mandan decir a la secretaria que ellas se comunicaran; se envia mail solicitando estado de propuesta. 21/09 Diana Luna (administradora) responde por mail que no cuentan con presupuesto para contratar el servicio y lo dejan de lado.</t>
  </si>
  <si>
    <t>Contacto: Luciana Borges; enviada metodologia SIOF el 6/8/12, sacar cita. No contestan. Desean actualizar los 100 puestos definidos que tienen, se coordina reunion para el 16/08/12. Reunion postergada por decision de comite de Gerencia hasta noviembre despues de actividades por mes de aniversario (septiembre). 22/10 Se envia correo a Patty Molina solicitando telf de contacto de Gte RRHH, segun lo acordado en homenaje a Frida. 25/10 Se consigue tlf de contacto, pendiente confirmar reunion. 30/10 No se puede contactar telefonicamente, intentar una vez mas y enviar mail. 08/11 Se envia mail de presentacion y solicitando reunion.</t>
  </si>
  <si>
    <t>Dificil, el dueño no esta alineado con los gerentes, piden ayuda para convencerlo</t>
  </si>
  <si>
    <t>Ya tienen una evaluacion de desempeño (a futuro)</t>
  </si>
  <si>
    <t>Lo quieren hacer en Marzo. Ahora quieren en Julio. 22/03 Nos pasaron los datos para hacer propuesta (en borrador primero). Pte. Licitacion</t>
  </si>
  <si>
    <t>17/08 se recibe TdR actualizado por cliente. 20/08 se comunica a cliente que metodologia solicitada no confluye con la utilizada por DHO. Hicieron rectificacion y publicaron licitacion con nuestros montos y metodologia.03/09 Inscripcion y compra de bases, pendiente formular consulta sobre requisito de experiencia con 3 empresas con mas de 2000 . 11/09 Formulacion de consulta por escrito y por mail. 14/09 No tomaron en cuenta nuestras observaciones, no cumplimos con los requisitos</t>
  </si>
  <si>
    <t>No pudimos licitar porque la propuesta habia que presentarla el 04/07 y exige experiencia de 8 años</t>
  </si>
  <si>
    <t>Contacto: Wilmer Bravo. 25/10 se envio monto y modificacion de plan de trabajo, se solicito aplazamiento hasta el 29/10 y nos lo concedieron. Enviada propuesta el 29/10, pdte licitacion. 07/11 Enviaron las bases por un monto muy inferior al que cotizamos y sin tomar en cuenta nuestras observaciones; declinamos participar.</t>
  </si>
  <si>
    <t>Contacto: Gliria Rivero. 28/10 Frida envia propuesta a Alexander Castillo. 29/10 Reenvio de propuesta a Gliria Rivero y solicitud de OS, se confirma recepcion. 31/10 Reunion tecnica ok., se define realizacion para 09/11. 07/11 Alexander informa postergacion de evento por decision de Alta Direccion, pendiente recoordinar fecha.</t>
  </si>
  <si>
    <t>Contacto: Wilmer Bravo. Enviada propuesta el 29/10, pdte licitacion. 07/11 Enviaron las bases por un monto muy inferior al que cotizamos y sin tomar en cuenta nuestras observaciones; declinamos participar.</t>
  </si>
  <si>
    <t>Contacto: Isabel Jaime. 31/10 Reunion tecnica para presentar metodologia y envio de propuesta, fueron referidos por INTA. 07/11 Isabel informa que hoy definiran con quien trabajaran. 08/11 Isabel indica que por relacion personal de uno de los miembros del comite se inclinan por la otra empresa.</t>
  </si>
  <si>
    <t>Contacto: Ingrid Zea. 26/09 Solicita cotizacion de Diseño de Malla para realizar capacitaciones en servicio al cliente, indica que lo requiere para solicitar presupuesto 2013, por politica interna no podemos brindar costos sin una primera reunion; se acuerda con cliente volver a contactar en diciembre cuando sepa si tendra o no presupuesto para 2013.</t>
  </si>
  <si>
    <t>Miguel Palacios llamo a Marco Solis que quiere retomar el tema (dos años despues), pues desean certificarse en calidad y les exigen tener procedimientos, politicas y MOF. Reunion el viernes 1/6/12; presentacion el 13/06/12. Reclamada situacion el 04/07, respondieron que aun no esta aprobado. Si no responden el 09/08, descartar. Miguel indica que Gerencia no aprueba el servicio por tener un costo muy elevado, indica que si se rebajara lo podrian evaluar nuevamente, se descarta por indicacion de Vicente pues no se puede bajar mas el costo del servicio.</t>
  </si>
  <si>
    <t>Se hara evaluacion de candidatos que ellos aporten, Ninguno se adaptaba y se hace seleccion. Ya han contratado a uno de ellos, Cesar Ruiz; nos confirman el 15/10 que ya han contratado a la otra persona, ursula Sanchez</t>
  </si>
  <si>
    <t>Converse el 30 de Junio y me comento que mañana deciden entre proveedores. Envie correo 1 Julio solicitando su disponibilidad para reunion. No responde llamadas ni correos. Solo cotizacion</t>
  </si>
  <si>
    <t>FECHA PREV INICIO PROYEC</t>
  </si>
  <si>
    <t>update propuesta set fechesti_propuesta  = '</t>
  </si>
  <si>
    <t>' where cod_propuesta like '</t>
  </si>
  <si>
    <t>';</t>
  </si>
  <si>
    <t>C0358</t>
  </si>
  <si>
    <t>C1299</t>
  </si>
  <si>
    <t>C0356</t>
  </si>
  <si>
    <t>C0357</t>
  </si>
  <si>
    <t>C1300</t>
  </si>
  <si>
    <t>AREA</t>
  </si>
  <si>
    <t>P006302</t>
  </si>
  <si>
    <t>P004811</t>
  </si>
  <si>
    <t>P000622</t>
  </si>
  <si>
    <t>P035801</t>
  </si>
  <si>
    <t>P129901</t>
  </si>
  <si>
    <t>P090203</t>
  </si>
  <si>
    <t>P090204</t>
  </si>
  <si>
    <t>P129103</t>
  </si>
  <si>
    <t>P125806</t>
  </si>
  <si>
    <t>P035601</t>
  </si>
  <si>
    <t>P126704</t>
  </si>
  <si>
    <t>P126705</t>
  </si>
  <si>
    <t>P018007</t>
  </si>
  <si>
    <t>P121702</t>
  </si>
  <si>
    <t>P032402</t>
  </si>
  <si>
    <t>P035701</t>
  </si>
  <si>
    <t>P118709</t>
  </si>
  <si>
    <t>P130001</t>
  </si>
  <si>
    <t>P020611</t>
  </si>
  <si>
    <t>P035002</t>
  </si>
  <si>
    <t>P031405</t>
  </si>
  <si>
    <t>P010747</t>
  </si>
  <si>
    <t>47</t>
  </si>
  <si>
    <t>P0063001</t>
  </si>
  <si>
    <t>P0063002</t>
  </si>
  <si>
    <t>P1172001</t>
  </si>
  <si>
    <t>P0195001</t>
  </si>
  <si>
    <t>P0054001</t>
  </si>
  <si>
    <t>P0054002</t>
  </si>
  <si>
    <t>P0054003</t>
  </si>
  <si>
    <t>P0146001</t>
  </si>
  <si>
    <t>P0146002</t>
  </si>
  <si>
    <t>P0123001</t>
  </si>
  <si>
    <t>P0123002</t>
  </si>
  <si>
    <t>P0123003</t>
  </si>
  <si>
    <t>P1221001</t>
  </si>
  <si>
    <t>P1221002</t>
  </si>
  <si>
    <t>P1266001</t>
  </si>
  <si>
    <t>P1266002</t>
  </si>
  <si>
    <t>P1227001</t>
  </si>
  <si>
    <t>P0074001</t>
  </si>
  <si>
    <t>P0326001</t>
  </si>
  <si>
    <t>P0316001</t>
  </si>
  <si>
    <t>P0316002</t>
  </si>
  <si>
    <t>P1244001</t>
  </si>
  <si>
    <t>P0125001</t>
  </si>
  <si>
    <t>P0048001</t>
  </si>
  <si>
    <t>P0048002</t>
  </si>
  <si>
    <t>P0048003</t>
  </si>
  <si>
    <t>P0048004</t>
  </si>
  <si>
    <t>P0048005</t>
  </si>
  <si>
    <t>P0048006</t>
  </si>
  <si>
    <t>P0048007</t>
  </si>
  <si>
    <t>P0048008</t>
  </si>
  <si>
    <t>P0048009</t>
  </si>
  <si>
    <t>P0048010</t>
  </si>
  <si>
    <t>P0048011</t>
  </si>
  <si>
    <t>P1216001</t>
  </si>
  <si>
    <t>P1216002</t>
  </si>
  <si>
    <t>P0057001</t>
  </si>
  <si>
    <t>P1231001</t>
  </si>
  <si>
    <t>P1231002</t>
  </si>
  <si>
    <t>P1219001</t>
  </si>
  <si>
    <t>P0006001</t>
  </si>
  <si>
    <t>P0006002</t>
  </si>
  <si>
    <t>P0006003</t>
  </si>
  <si>
    <t>P0006004</t>
  </si>
  <si>
    <t>P0006005</t>
  </si>
  <si>
    <t>P0006006</t>
  </si>
  <si>
    <t>P0006007</t>
  </si>
  <si>
    <t>P0006008</t>
  </si>
  <si>
    <t>P0006009</t>
  </si>
  <si>
    <t>P0006010</t>
  </si>
  <si>
    <t>P0006011</t>
  </si>
  <si>
    <t>P0006012</t>
  </si>
  <si>
    <t>P0006013</t>
  </si>
  <si>
    <t>P0006014</t>
  </si>
  <si>
    <t>P0006015</t>
  </si>
  <si>
    <t>P0006016</t>
  </si>
  <si>
    <t>P0006017</t>
  </si>
  <si>
    <t>P0006018</t>
  </si>
  <si>
    <t>P0006019</t>
  </si>
  <si>
    <t>P0006020</t>
  </si>
  <si>
    <t>P0006021</t>
  </si>
  <si>
    <t>P0006022</t>
  </si>
  <si>
    <t>P0187001</t>
  </si>
  <si>
    <t>P0058001</t>
  </si>
  <si>
    <t>P0337001</t>
  </si>
  <si>
    <t>P0320001</t>
  </si>
  <si>
    <t>P0117001</t>
  </si>
  <si>
    <t>P0117002</t>
  </si>
  <si>
    <t>P0117003</t>
  </si>
  <si>
    <t>P1200001</t>
  </si>
  <si>
    <t>P1200002</t>
  </si>
  <si>
    <t>P0259001</t>
  </si>
  <si>
    <t>P0175001</t>
  </si>
  <si>
    <t>P0175002</t>
  </si>
  <si>
    <t>P0161001</t>
  </si>
  <si>
    <t>P0161002</t>
  </si>
  <si>
    <t>P0161004</t>
  </si>
  <si>
    <t>P0060001</t>
  </si>
  <si>
    <t>P0147001</t>
  </si>
  <si>
    <t>P0147002</t>
  </si>
  <si>
    <t>P0147003</t>
  </si>
  <si>
    <t>P0147004</t>
  </si>
  <si>
    <t>P0147005</t>
  </si>
  <si>
    <t>P0147006</t>
  </si>
  <si>
    <t>P0147007</t>
  </si>
  <si>
    <t>P0147008</t>
  </si>
  <si>
    <t>P0147009</t>
  </si>
  <si>
    <t>P0147010</t>
  </si>
  <si>
    <t>P0177001</t>
  </si>
  <si>
    <t>P0177002</t>
  </si>
  <si>
    <t>P0177003</t>
  </si>
  <si>
    <t>P0177004</t>
  </si>
  <si>
    <t>P0022001</t>
  </si>
  <si>
    <t>P0022002</t>
  </si>
  <si>
    <t>P0022003</t>
  </si>
  <si>
    <t>P0022004</t>
  </si>
  <si>
    <t>P0022005</t>
  </si>
  <si>
    <t>P0022006</t>
  </si>
  <si>
    <t>P0022007</t>
  </si>
  <si>
    <t>P0022008</t>
  </si>
  <si>
    <t>P0022009</t>
  </si>
  <si>
    <t>P0022010</t>
  </si>
  <si>
    <t>P0022011</t>
  </si>
  <si>
    <t>P0022012</t>
  </si>
  <si>
    <t>P0022013</t>
  </si>
  <si>
    <t>P0019002</t>
  </si>
  <si>
    <t>P0019003</t>
  </si>
  <si>
    <t>P0019004</t>
  </si>
  <si>
    <t>P0019005</t>
  </si>
  <si>
    <t>P0019006</t>
  </si>
  <si>
    <t>P0019007</t>
  </si>
  <si>
    <t>P0019008</t>
  </si>
  <si>
    <t>P0019009</t>
  </si>
  <si>
    <t>P0019010</t>
  </si>
  <si>
    <t>P0019011</t>
  </si>
  <si>
    <t>P0019012</t>
  </si>
  <si>
    <t>P0019013</t>
  </si>
  <si>
    <t>P0019014</t>
  </si>
  <si>
    <t>P0019015</t>
  </si>
  <si>
    <t>P0019016</t>
  </si>
  <si>
    <t>P0019017</t>
  </si>
  <si>
    <t>P0019018</t>
  </si>
  <si>
    <t>P0019019</t>
  </si>
  <si>
    <t>P0019020</t>
  </si>
  <si>
    <t>P0019021</t>
  </si>
  <si>
    <t>P0019022</t>
  </si>
  <si>
    <t>P0019023</t>
  </si>
  <si>
    <t>P0099001</t>
  </si>
  <si>
    <t>P0099002</t>
  </si>
  <si>
    <t>P1190001</t>
  </si>
  <si>
    <t>P1190002</t>
  </si>
  <si>
    <t>P0358001</t>
  </si>
  <si>
    <t>P0104001</t>
  </si>
  <si>
    <t>P1245001</t>
  </si>
  <si>
    <t>P0142001</t>
  </si>
  <si>
    <t>P0142002</t>
  </si>
  <si>
    <t>P1279001</t>
  </si>
  <si>
    <t>P0092001</t>
  </si>
  <si>
    <t>P0092002</t>
  </si>
  <si>
    <t>P0092003</t>
  </si>
  <si>
    <t>P0200001</t>
  </si>
  <si>
    <t>P0200002</t>
  </si>
  <si>
    <t>P0200003</t>
  </si>
  <si>
    <t>P1167001</t>
  </si>
  <si>
    <t>P1167002</t>
  </si>
  <si>
    <t>P0062001</t>
  </si>
  <si>
    <t>P0270001</t>
  </si>
  <si>
    <t>P0286001</t>
  </si>
  <si>
    <t>P0286002</t>
  </si>
  <si>
    <t>P0286003</t>
  </si>
  <si>
    <t>P0286004</t>
  </si>
  <si>
    <t>P1174001</t>
  </si>
  <si>
    <t>P0026001</t>
  </si>
  <si>
    <t>P0026002</t>
  </si>
  <si>
    <t>P0026003</t>
  </si>
  <si>
    <t>P0026004</t>
  </si>
  <si>
    <t>P0026005</t>
  </si>
  <si>
    <t>P0026006</t>
  </si>
  <si>
    <t>P0124002</t>
  </si>
  <si>
    <t>P0325001</t>
  </si>
  <si>
    <t>P0325002</t>
  </si>
  <si>
    <t>P0325003</t>
  </si>
  <si>
    <t>P0325004</t>
  </si>
  <si>
    <t>P0095001</t>
  </si>
  <si>
    <t>P0095002</t>
  </si>
  <si>
    <t>P0095003</t>
  </si>
  <si>
    <t>P0155001</t>
  </si>
  <si>
    <t>P0155002</t>
  </si>
  <si>
    <t>P0155003</t>
  </si>
  <si>
    <t>P0155004</t>
  </si>
  <si>
    <t>P0155005</t>
  </si>
  <si>
    <t>P0155006</t>
  </si>
  <si>
    <t>P0155007</t>
  </si>
  <si>
    <t>P0155008</t>
  </si>
  <si>
    <t>P0155009</t>
  </si>
  <si>
    <t>P0155010</t>
  </si>
  <si>
    <t>P0155011</t>
  </si>
  <si>
    <t>P0155012</t>
  </si>
  <si>
    <t>P0155013</t>
  </si>
  <si>
    <t>P0189001</t>
  </si>
  <si>
    <t>P0141001</t>
  </si>
  <si>
    <t>P0141002</t>
  </si>
  <si>
    <t>P0141003</t>
  </si>
  <si>
    <t>P0141004</t>
  </si>
  <si>
    <t>P0141005</t>
  </si>
  <si>
    <t>P0141006</t>
  </si>
  <si>
    <t>P1285001</t>
  </si>
  <si>
    <t>P1285002</t>
  </si>
  <si>
    <t>P0225001</t>
  </si>
  <si>
    <t>P0349001</t>
  </si>
  <si>
    <t>P0214001</t>
  </si>
  <si>
    <t>P0214002</t>
  </si>
  <si>
    <t>P0366001</t>
  </si>
  <si>
    <t>P0366002</t>
  </si>
  <si>
    <t>P0366003</t>
  </si>
  <si>
    <t>P0366004</t>
  </si>
  <si>
    <t>P0366005</t>
  </si>
  <si>
    <t>P0306001</t>
  </si>
  <si>
    <t>P0306002</t>
  </si>
  <si>
    <t>P0306003</t>
  </si>
  <si>
    <t>P0306004</t>
  </si>
  <si>
    <t>P0192001</t>
  </si>
  <si>
    <t>P0192002</t>
  </si>
  <si>
    <t>P0192003</t>
  </si>
  <si>
    <t>P0192004</t>
  </si>
  <si>
    <t>P0186001</t>
  </si>
  <si>
    <t>P0273001</t>
  </si>
  <si>
    <t>P0246001</t>
  </si>
  <si>
    <t>P0246002</t>
  </si>
  <si>
    <t>P0246003</t>
  </si>
  <si>
    <t>P0246004</t>
  </si>
  <si>
    <t>P0246005</t>
  </si>
  <si>
    <t>P0246006</t>
  </si>
  <si>
    <t>P0246007</t>
  </si>
  <si>
    <t>P0064001</t>
  </si>
  <si>
    <t>P0042001</t>
  </si>
  <si>
    <t>P0285001</t>
  </si>
  <si>
    <t>P0025001</t>
  </si>
  <si>
    <t>P0335001</t>
  </si>
  <si>
    <t>P0335002</t>
  </si>
  <si>
    <t>P0176001</t>
  </si>
  <si>
    <t>P0176002</t>
  </si>
  <si>
    <t>P0067001</t>
  </si>
  <si>
    <t>P1288001</t>
  </si>
  <si>
    <t>P0035001</t>
  </si>
  <si>
    <t>P1235001</t>
  </si>
  <si>
    <t>P1235002</t>
  </si>
  <si>
    <t>P0108001</t>
  </si>
  <si>
    <t>P0108002</t>
  </si>
  <si>
    <t>P0066001</t>
  </si>
  <si>
    <t>P0090001</t>
  </si>
  <si>
    <t>P0013001</t>
  </si>
  <si>
    <t>P1230001</t>
  </si>
  <si>
    <t>P1230002</t>
  </si>
  <si>
    <t>P1230003</t>
  </si>
  <si>
    <t>P1230004</t>
  </si>
  <si>
    <t>P1230005</t>
  </si>
  <si>
    <t>P1230006</t>
  </si>
  <si>
    <t>P1230007</t>
  </si>
  <si>
    <t>P0348001</t>
  </si>
  <si>
    <t>P0295001</t>
  </si>
  <si>
    <t>P1229001</t>
  </si>
  <si>
    <t>P1199001</t>
  </si>
  <si>
    <t>P0216001</t>
  </si>
  <si>
    <t>P0171001</t>
  </si>
  <si>
    <t>P0069001</t>
  </si>
  <si>
    <t>P0213001</t>
  </si>
  <si>
    <t>P0213002</t>
  </si>
  <si>
    <t>P1249001</t>
  </si>
  <si>
    <t>P0073001</t>
  </si>
  <si>
    <t>P0355001</t>
  </si>
  <si>
    <t>P1182001</t>
  </si>
  <si>
    <t>P0398001</t>
  </si>
  <si>
    <t>P1299001</t>
  </si>
  <si>
    <t>P0902001</t>
  </si>
  <si>
    <t>P0902002</t>
  </si>
  <si>
    <t>P0902003</t>
  </si>
  <si>
    <t>P0902004</t>
  </si>
  <si>
    <t>P0321001</t>
  </si>
  <si>
    <t>P0071001</t>
  </si>
  <si>
    <t>P0072001</t>
  </si>
  <si>
    <t>P1189001</t>
  </si>
  <si>
    <t>P1177001</t>
  </si>
  <si>
    <t>P1295001</t>
  </si>
  <si>
    <t>P1237001</t>
  </si>
  <si>
    <t>P0354001</t>
  </si>
  <si>
    <t>P0190001</t>
  </si>
  <si>
    <t>P0190002</t>
  </si>
  <si>
    <t>P0191001</t>
  </si>
  <si>
    <t>P1197001</t>
  </si>
  <si>
    <t>P1197002</t>
  </si>
  <si>
    <t>P1197003</t>
  </si>
  <si>
    <t>P0053001</t>
  </si>
  <si>
    <t>P0053002</t>
  </si>
  <si>
    <t>P0053003</t>
  </si>
  <si>
    <t>P0218001</t>
  </si>
  <si>
    <t>P1168001</t>
  </si>
  <si>
    <t>P1168002</t>
  </si>
  <si>
    <t>P0112001</t>
  </si>
  <si>
    <t>P0269001</t>
  </si>
  <si>
    <t>P0269002</t>
  </si>
  <si>
    <t>P0269003</t>
  </si>
  <si>
    <t>P0269004</t>
  </si>
  <si>
    <t>P0131001</t>
  </si>
  <si>
    <t>P0131002</t>
  </si>
  <si>
    <t>P0131003</t>
  </si>
  <si>
    <t>P0116001</t>
  </si>
  <si>
    <t>P1181001</t>
  </si>
  <si>
    <t>P0076001</t>
  </si>
  <si>
    <t>P0075001</t>
  </si>
  <si>
    <t>P0280001</t>
  </si>
  <si>
    <t>P0078001</t>
  </si>
  <si>
    <t>P0100001</t>
  </si>
  <si>
    <t>P0100002</t>
  </si>
  <si>
    <t>P0100003</t>
  </si>
  <si>
    <t>P0100004</t>
  </si>
  <si>
    <t>P0100005</t>
  </si>
  <si>
    <t>P0100006</t>
  </si>
  <si>
    <t>P0100007</t>
  </si>
  <si>
    <t>P0100008</t>
  </si>
  <si>
    <t>P0100009</t>
  </si>
  <si>
    <t>P0100010</t>
  </si>
  <si>
    <t>P0100011</t>
  </si>
  <si>
    <t>P0100012</t>
  </si>
  <si>
    <t>P0445001</t>
  </si>
  <si>
    <t>P0445002</t>
  </si>
  <si>
    <t>P1240001</t>
  </si>
  <si>
    <t>P1240002</t>
  </si>
  <si>
    <t>P1240003</t>
  </si>
  <si>
    <t>P0220001</t>
  </si>
  <si>
    <t>P0220002</t>
  </si>
  <si>
    <t>P0220003</t>
  </si>
  <si>
    <t>P0220004</t>
  </si>
  <si>
    <t>P0220005</t>
  </si>
  <si>
    <t>P0220006</t>
  </si>
  <si>
    <t>P0220007</t>
  </si>
  <si>
    <t>P0304001</t>
  </si>
  <si>
    <t>P0304002</t>
  </si>
  <si>
    <t>P0299001</t>
  </si>
  <si>
    <t>P1224001</t>
  </si>
  <si>
    <t>P0276001</t>
  </si>
  <si>
    <t>P0079001</t>
  </si>
  <si>
    <t>P0009001</t>
  </si>
  <si>
    <t>P0009002</t>
  </si>
  <si>
    <t>P0009003</t>
  </si>
  <si>
    <t>P0009004</t>
  </si>
  <si>
    <t>P0081001</t>
  </si>
  <si>
    <t>P1184001</t>
  </si>
  <si>
    <t>P0318001</t>
  </si>
  <si>
    <t>P0318002</t>
  </si>
  <si>
    <t>P0318003</t>
  </si>
  <si>
    <t>P0318004</t>
  </si>
  <si>
    <t>P0318005</t>
  </si>
  <si>
    <t>P1173001</t>
  </si>
  <si>
    <t>P0050001</t>
  </si>
  <si>
    <t>P0050002</t>
  </si>
  <si>
    <t>P0050003</t>
  </si>
  <si>
    <t>P0050004</t>
  </si>
  <si>
    <t>P0050005</t>
  </si>
  <si>
    <t>P0050006</t>
  </si>
  <si>
    <t>P0050007</t>
  </si>
  <si>
    <t>P0050008</t>
  </si>
  <si>
    <t>P0250001</t>
  </si>
  <si>
    <t>P0826001</t>
  </si>
  <si>
    <t>P0473001</t>
  </si>
  <si>
    <t>P0473002</t>
  </si>
  <si>
    <t>P1291001</t>
  </si>
  <si>
    <t>P1291002</t>
  </si>
  <si>
    <t>P1291003</t>
  </si>
  <si>
    <t>P1176001</t>
  </si>
  <si>
    <t>P1176002</t>
  </si>
  <si>
    <t>P1176003</t>
  </si>
  <si>
    <t>P1176004</t>
  </si>
  <si>
    <t>P0098002</t>
  </si>
  <si>
    <t>P0098003</t>
  </si>
  <si>
    <t>P0098004</t>
  </si>
  <si>
    <t>P0098005</t>
  </si>
  <si>
    <t>P0098006</t>
  </si>
  <si>
    <t>P0098007</t>
  </si>
  <si>
    <t>P0098008</t>
  </si>
  <si>
    <t>P0098009</t>
  </si>
  <si>
    <t>P0143001</t>
  </si>
  <si>
    <t>P0087001</t>
  </si>
  <si>
    <t>P0202001</t>
  </si>
  <si>
    <t>P0089001</t>
  </si>
  <si>
    <t>P0089002</t>
  </si>
  <si>
    <t>P0089003</t>
  </si>
  <si>
    <t>P1256001</t>
  </si>
  <si>
    <t>P0030001</t>
  </si>
  <si>
    <t>P0312001</t>
  </si>
  <si>
    <t>P0312002</t>
  </si>
  <si>
    <t>P0199001</t>
  </si>
  <si>
    <t>P0127001</t>
  </si>
  <si>
    <t>P0127002</t>
  </si>
  <si>
    <t>P0150001</t>
  </si>
  <si>
    <t>P0139001</t>
  </si>
  <si>
    <t>P0139002</t>
  </si>
  <si>
    <t>P0139003</t>
  </si>
  <si>
    <t>P0139004</t>
  </si>
  <si>
    <t>P0139005</t>
  </si>
  <si>
    <t>P0228001</t>
  </si>
  <si>
    <t>P0228002</t>
  </si>
  <si>
    <t>P0118001</t>
  </si>
  <si>
    <t>P0118002</t>
  </si>
  <si>
    <t>P0118003</t>
  </si>
  <si>
    <t>P0118004</t>
  </si>
  <si>
    <t>P0118005</t>
  </si>
  <si>
    <t>P0224001</t>
  </si>
  <si>
    <t>P0219001</t>
  </si>
  <si>
    <t>P0197001</t>
  </si>
  <si>
    <t>P0163001</t>
  </si>
  <si>
    <t>P0491001</t>
  </si>
  <si>
    <t>P0023001</t>
  </si>
  <si>
    <t>P1213001</t>
  </si>
  <si>
    <t>P0500001</t>
  </si>
  <si>
    <t>P0500002</t>
  </si>
  <si>
    <t>P0160001</t>
  </si>
  <si>
    <t>P0305001</t>
  </si>
  <si>
    <t>P0153001</t>
  </si>
  <si>
    <t>P0183001</t>
  </si>
  <si>
    <t>P0184001</t>
  </si>
  <si>
    <t>P0293001</t>
  </si>
  <si>
    <t>P0293002</t>
  </si>
  <si>
    <t>P0293003</t>
  </si>
  <si>
    <t>P1287001</t>
  </si>
  <si>
    <t>P1202001</t>
  </si>
  <si>
    <t>P0055001</t>
  </si>
  <si>
    <t>P1290001</t>
  </si>
  <si>
    <t>P1292001</t>
  </si>
  <si>
    <t>P1246001</t>
  </si>
  <si>
    <t>P1268001</t>
  </si>
  <si>
    <t>P0185001</t>
  </si>
  <si>
    <t>P0151002</t>
  </si>
  <si>
    <t>P1257001</t>
  </si>
  <si>
    <t>P0515001</t>
  </si>
  <si>
    <t>P0515002</t>
  </si>
  <si>
    <t>P0093001</t>
  </si>
  <si>
    <t>P0037001</t>
  </si>
  <si>
    <t>P0037002</t>
  </si>
  <si>
    <t>P0037003</t>
  </si>
  <si>
    <t>P0037004</t>
  </si>
  <si>
    <t>P0037005</t>
  </si>
  <si>
    <t>P0037006</t>
  </si>
  <si>
    <t>P0037007</t>
  </si>
  <si>
    <t>P0037008</t>
  </si>
  <si>
    <t>P0037009</t>
  </si>
  <si>
    <t>P0037010</t>
  </si>
  <si>
    <t>P0037011</t>
  </si>
  <si>
    <t>P0051001</t>
  </si>
  <si>
    <t>P0227001</t>
  </si>
  <si>
    <t>P0158001</t>
  </si>
  <si>
    <t>P1204001</t>
  </si>
  <si>
    <t>P1204002</t>
  </si>
  <si>
    <t>P1204003</t>
  </si>
  <si>
    <t>P1204004</t>
  </si>
  <si>
    <t>P1204005</t>
  </si>
  <si>
    <t>P1204006</t>
  </si>
  <si>
    <t>P1204007</t>
  </si>
  <si>
    <t>P1204008</t>
  </si>
  <si>
    <t>P0091001</t>
  </si>
  <si>
    <t>P0091002</t>
  </si>
  <si>
    <t>P0296001</t>
  </si>
  <si>
    <t>P0145001</t>
  </si>
  <si>
    <t>P0229001</t>
  </si>
  <si>
    <t>P0525001</t>
  </si>
  <si>
    <t>P0525002</t>
  </si>
  <si>
    <t>P0265001</t>
  </si>
  <si>
    <t>P0294001</t>
  </si>
  <si>
    <t>P0268001</t>
  </si>
  <si>
    <t>P0268002</t>
  </si>
  <si>
    <t>P0268003</t>
  </si>
  <si>
    <t>P0268004</t>
  </si>
  <si>
    <t>P1258001</t>
  </si>
  <si>
    <t>P1258002</t>
  </si>
  <si>
    <t>P1258003</t>
  </si>
  <si>
    <t>P1258004</t>
  </si>
  <si>
    <t>P1258005</t>
  </si>
  <si>
    <t>P1258006</t>
  </si>
  <si>
    <t>P0003001</t>
  </si>
  <si>
    <t>P0003002</t>
  </si>
  <si>
    <t>P0003003</t>
  </si>
  <si>
    <t>P0172001</t>
  </si>
  <si>
    <t>P0172002</t>
  </si>
  <si>
    <t>P1234001</t>
  </si>
  <si>
    <t>P1234002</t>
  </si>
  <si>
    <t>P0529001</t>
  </si>
  <si>
    <t>P0529002</t>
  </si>
  <si>
    <t>P1207001</t>
  </si>
  <si>
    <t>P1207002</t>
  </si>
  <si>
    <t>P1207003</t>
  </si>
  <si>
    <t>P1207004</t>
  </si>
  <si>
    <t>P1207005</t>
  </si>
  <si>
    <t>P1207006</t>
  </si>
  <si>
    <t>P0356001</t>
  </si>
  <si>
    <t>P0126001</t>
  </si>
  <si>
    <t>P0126002</t>
  </si>
  <si>
    <t>P0126003</t>
  </si>
  <si>
    <t>P0056001</t>
  </si>
  <si>
    <t>P0115001</t>
  </si>
  <si>
    <t>P1228001</t>
  </si>
  <si>
    <t>P0061001</t>
  </si>
  <si>
    <t>P1208001</t>
  </si>
  <si>
    <t>P1208002</t>
  </si>
  <si>
    <t>P1208003</t>
  </si>
  <si>
    <t>P1208004</t>
  </si>
  <si>
    <t>P1267001</t>
  </si>
  <si>
    <t>P1267002</t>
  </si>
  <si>
    <t>P1267003</t>
  </si>
  <si>
    <t>P1267004</t>
  </si>
  <si>
    <t>P1267005</t>
  </si>
  <si>
    <t>P1264001</t>
  </si>
  <si>
    <t>P1264002</t>
  </si>
  <si>
    <t>P1264003</t>
  </si>
  <si>
    <t>P0342001</t>
  </si>
  <si>
    <t>P1169001</t>
  </si>
  <si>
    <t>P1169002</t>
  </si>
  <si>
    <t>P0300001</t>
  </si>
  <si>
    <t>P0036001</t>
  </si>
  <si>
    <t>P1226001</t>
  </si>
  <si>
    <t>P0166001</t>
  </si>
  <si>
    <t>P0166002</t>
  </si>
  <si>
    <t>P0166003</t>
  </si>
  <si>
    <t>P0166004</t>
  </si>
  <si>
    <t>P0166005</t>
  </si>
  <si>
    <t>P0166006</t>
  </si>
  <si>
    <t>P0166007</t>
  </si>
  <si>
    <t>P0166008</t>
  </si>
  <si>
    <t>P0166009</t>
  </si>
  <si>
    <t>P0166010</t>
  </si>
  <si>
    <t>P0166011</t>
  </si>
  <si>
    <t>P0166012</t>
  </si>
  <si>
    <t>P0166013</t>
  </si>
  <si>
    <t>P0166014</t>
  </si>
  <si>
    <t>P0166015</t>
  </si>
  <si>
    <t>P0166016</t>
  </si>
  <si>
    <t>P0166017</t>
  </si>
  <si>
    <t>P0166018</t>
  </si>
  <si>
    <t>P0011001</t>
  </si>
  <si>
    <t>P0011002</t>
  </si>
  <si>
    <t>P0011003</t>
  </si>
  <si>
    <t>P0011004</t>
  </si>
  <si>
    <t>P0011005</t>
  </si>
  <si>
    <t>P0011006</t>
  </si>
  <si>
    <t>P0011007</t>
  </si>
  <si>
    <t>P0011008</t>
  </si>
  <si>
    <t>P0011009</t>
  </si>
  <si>
    <t>P0011010</t>
  </si>
  <si>
    <t>P0011011</t>
  </si>
  <si>
    <t>P0011012</t>
  </si>
  <si>
    <t>P0011013</t>
  </si>
  <si>
    <t>P0346001</t>
  </si>
  <si>
    <t>P0137001</t>
  </si>
  <si>
    <t>P0137002</t>
  </si>
  <si>
    <t>P0137003</t>
  </si>
  <si>
    <t>P0271001</t>
  </si>
  <si>
    <t>P0540001</t>
  </si>
  <si>
    <t>P0180001</t>
  </si>
  <si>
    <t>P0180002</t>
  </si>
  <si>
    <t>P0180003</t>
  </si>
  <si>
    <t>P0180004</t>
  </si>
  <si>
    <t>P0180006</t>
  </si>
  <si>
    <t>P0180007</t>
  </si>
  <si>
    <t>P0085001</t>
  </si>
  <si>
    <t>P0291002</t>
  </si>
  <si>
    <t>P0032001</t>
  </si>
  <si>
    <t>P0032002</t>
  </si>
  <si>
    <t>P0032003</t>
  </si>
  <si>
    <t>P0032004</t>
  </si>
  <si>
    <t>P0032005</t>
  </si>
  <si>
    <t>P0032006</t>
  </si>
  <si>
    <t>P0032007</t>
  </si>
  <si>
    <t>P0032008</t>
  </si>
  <si>
    <t>P0032011</t>
  </si>
  <si>
    <t>P0032012</t>
  </si>
  <si>
    <t>P0032013</t>
  </si>
  <si>
    <t>P0032014</t>
  </si>
  <si>
    <t>P0032015</t>
  </si>
  <si>
    <t>P0032016</t>
  </si>
  <si>
    <t>P0106001</t>
  </si>
  <si>
    <t>P0106002</t>
  </si>
  <si>
    <t>P0106003</t>
  </si>
  <si>
    <t>P1217001</t>
  </si>
  <si>
    <t>P1217002</t>
  </si>
  <si>
    <t>P1286001</t>
  </si>
  <si>
    <t>P0324001</t>
  </si>
  <si>
    <t>P0324002</t>
  </si>
  <si>
    <t>P0231001</t>
  </si>
  <si>
    <t>P1175001</t>
  </si>
  <si>
    <t>P1175002</t>
  </si>
  <si>
    <t>P0040001</t>
  </si>
  <si>
    <t>P0040002</t>
  </si>
  <si>
    <t>P0040003</t>
  </si>
  <si>
    <t>P0040004</t>
  </si>
  <si>
    <t>P0198001</t>
  </si>
  <si>
    <t>P0198002</t>
  </si>
  <si>
    <t>P0198003</t>
  </si>
  <si>
    <t>P0198004</t>
  </si>
  <si>
    <t>P0198005</t>
  </si>
  <si>
    <t>P0198006</t>
  </si>
  <si>
    <t>P0198007</t>
  </si>
  <si>
    <t>P0198008</t>
  </si>
  <si>
    <t>P0234001</t>
  </si>
  <si>
    <t>P0236001</t>
  </si>
  <si>
    <t>P1294001</t>
  </si>
  <si>
    <t>P0046001</t>
  </si>
  <si>
    <t>P0046002</t>
  </si>
  <si>
    <t>P0046003</t>
  </si>
  <si>
    <t>P0046004</t>
  </si>
  <si>
    <t>P1232001</t>
  </si>
  <si>
    <t>P0345001</t>
  </si>
  <si>
    <t>P0328001</t>
  </si>
  <si>
    <t>P0302001</t>
  </si>
  <si>
    <t>P0302002</t>
  </si>
  <si>
    <t>P0302003</t>
  </si>
  <si>
    <t>P0130001</t>
  </si>
  <si>
    <t>P0130002</t>
  </si>
  <si>
    <t>P1289001</t>
  </si>
  <si>
    <t>P0357001</t>
  </si>
  <si>
    <t>P0194001</t>
  </si>
  <si>
    <t>P1198001</t>
  </si>
  <si>
    <t>P1198002</t>
  </si>
  <si>
    <t>P0038001</t>
  </si>
  <si>
    <t>P0038002</t>
  </si>
  <si>
    <t>P0038003</t>
  </si>
  <si>
    <t>P0038004</t>
  </si>
  <si>
    <t>P0038005</t>
  </si>
  <si>
    <t>P0038006</t>
  </si>
  <si>
    <t>P0038007</t>
  </si>
  <si>
    <t>P0038008</t>
  </si>
  <si>
    <t>P0038009</t>
  </si>
  <si>
    <t>P1296001</t>
  </si>
  <si>
    <t>P0120001</t>
  </si>
  <si>
    <t>P0277001</t>
  </si>
  <si>
    <t>P0277002</t>
  </si>
  <si>
    <t>P0336001</t>
  </si>
  <si>
    <t>P0020001</t>
  </si>
  <si>
    <t>P0020002</t>
  </si>
  <si>
    <t>P0266001</t>
  </si>
  <si>
    <t>P0290001</t>
  </si>
  <si>
    <t>P0290002</t>
  </si>
  <si>
    <t>P0290003</t>
  </si>
  <si>
    <t>P0290004</t>
  </si>
  <si>
    <t>P0290005</t>
  </si>
  <si>
    <t>P0165001</t>
  </si>
  <si>
    <t>P0274001</t>
  </si>
  <si>
    <t>P0937001</t>
  </si>
  <si>
    <t>P0047001</t>
  </si>
  <si>
    <t>P0047002</t>
  </si>
  <si>
    <t>P0047003</t>
  </si>
  <si>
    <t>P0047004</t>
  </si>
  <si>
    <t>P0047005</t>
  </si>
  <si>
    <t>P0047006</t>
  </si>
  <si>
    <t>P0047007</t>
  </si>
  <si>
    <t>P0047008</t>
  </si>
  <si>
    <t>P0047009</t>
  </si>
  <si>
    <t>P0047011</t>
  </si>
  <si>
    <t>P0047012</t>
  </si>
  <si>
    <t>P0047013</t>
  </si>
  <si>
    <t>P1241001</t>
  </si>
  <si>
    <t>P1241002</t>
  </si>
  <si>
    <t>P0027001</t>
  </si>
  <si>
    <t>P0237001</t>
  </si>
  <si>
    <t>P0238001</t>
  </si>
  <si>
    <t>P0010001</t>
  </si>
  <si>
    <t>P0010002</t>
  </si>
  <si>
    <t>P1210001</t>
  </si>
  <si>
    <t>P1210002</t>
  </si>
  <si>
    <t>P0338001</t>
  </si>
  <si>
    <t>P0338002</t>
  </si>
  <si>
    <t>P1261001</t>
  </si>
  <si>
    <t>P1212001</t>
  </si>
  <si>
    <t>P1212002</t>
  </si>
  <si>
    <t>P1212003</t>
  </si>
  <si>
    <t>P1212004</t>
  </si>
  <si>
    <t>P0281001</t>
  </si>
  <si>
    <t>P0281002</t>
  </si>
  <si>
    <t>P0327001</t>
  </si>
  <si>
    <t>P0327002</t>
  </si>
  <si>
    <t>P0327003</t>
  </si>
  <si>
    <t>P0327004</t>
  </si>
  <si>
    <t>P0167001</t>
  </si>
  <si>
    <t>P0239001</t>
  </si>
  <si>
    <t>P0239002</t>
  </si>
  <si>
    <t>P1270001</t>
  </si>
  <si>
    <t>P1270002</t>
  </si>
  <si>
    <t>P1270003</t>
  </si>
  <si>
    <t>P0170001</t>
  </si>
  <si>
    <t>P0170002</t>
  </si>
  <si>
    <t>P0240001</t>
  </si>
  <si>
    <t>P0002001</t>
  </si>
  <si>
    <t>P0002002</t>
  </si>
  <si>
    <t>P0002003</t>
  </si>
  <si>
    <t>P0002004</t>
  </si>
  <si>
    <t>P0002005</t>
  </si>
  <si>
    <t>P0002006</t>
  </si>
  <si>
    <t>P0002007</t>
  </si>
  <si>
    <t>P0002008</t>
  </si>
  <si>
    <t>P0002009</t>
  </si>
  <si>
    <t>P0002010</t>
  </si>
  <si>
    <t>P0002011</t>
  </si>
  <si>
    <t>P0002012</t>
  </si>
  <si>
    <t>P0002013</t>
  </si>
  <si>
    <t>P0110001</t>
  </si>
  <si>
    <t>P0241001</t>
  </si>
  <si>
    <t>P1222001</t>
  </si>
  <si>
    <t>P0297001</t>
  </si>
  <si>
    <t>P0258001</t>
  </si>
  <si>
    <t>P0111001</t>
  </si>
  <si>
    <t>P0111002</t>
  </si>
  <si>
    <t>P1215001</t>
  </si>
  <si>
    <t>P0242001</t>
  </si>
  <si>
    <t>P0134001</t>
  </si>
  <si>
    <t>P0134002</t>
  </si>
  <si>
    <t>P0134003</t>
  </si>
  <si>
    <t>P0134004</t>
  </si>
  <si>
    <t>P0134005</t>
  </si>
  <si>
    <t>P0134006</t>
  </si>
  <si>
    <t>P1206001</t>
  </si>
  <si>
    <t>P1206002</t>
  </si>
  <si>
    <t>P1206003</t>
  </si>
  <si>
    <t>P1206004</t>
  </si>
  <si>
    <t>P0287001</t>
  </si>
  <si>
    <t>P0114001</t>
  </si>
  <si>
    <t>P0114002</t>
  </si>
  <si>
    <t>P0012001</t>
  </si>
  <si>
    <t>P0212001</t>
  </si>
  <si>
    <t>P0344001</t>
  </si>
  <si>
    <t>P0340001</t>
  </si>
  <si>
    <t>P0315001</t>
  </si>
  <si>
    <t>P0144001</t>
  </si>
  <si>
    <t>P0352001</t>
  </si>
  <si>
    <t>P0262001</t>
  </si>
  <si>
    <t>P0152001</t>
  </si>
  <si>
    <t>P0950001</t>
  </si>
  <si>
    <t>P0950002</t>
  </si>
  <si>
    <t>P0113001</t>
  </si>
  <si>
    <t>P0113002</t>
  </si>
  <si>
    <t>P0113003</t>
  </si>
  <si>
    <t>P0113004</t>
  </si>
  <si>
    <t>P0113005</t>
  </si>
  <si>
    <t>P0113006</t>
  </si>
  <si>
    <t>P0113007</t>
  </si>
  <si>
    <t>P0113008</t>
  </si>
  <si>
    <t>P0113009</t>
  </si>
  <si>
    <t>P0207001</t>
  </si>
  <si>
    <t>P0207002</t>
  </si>
  <si>
    <t>P0207003</t>
  </si>
  <si>
    <t>P0207004</t>
  </si>
  <si>
    <t>P0109001</t>
  </si>
  <si>
    <t>P0109002</t>
  </si>
  <si>
    <t>P0193001</t>
  </si>
  <si>
    <t>P0094001</t>
  </si>
  <si>
    <t>P0094002</t>
  </si>
  <si>
    <t>P0094003</t>
  </si>
  <si>
    <t>P0070001</t>
  </si>
  <si>
    <t>P0070002</t>
  </si>
  <si>
    <t>P0330001</t>
  </si>
  <si>
    <t>P0164001</t>
  </si>
  <si>
    <t>P1243001</t>
  </si>
  <si>
    <t>P0182001</t>
  </si>
  <si>
    <t>P0323001</t>
  </si>
  <si>
    <t>P0323002</t>
  </si>
  <si>
    <t>P0232001</t>
  </si>
  <si>
    <t>P0129001</t>
  </si>
  <si>
    <t>P0129002</t>
  </si>
  <si>
    <t>P0233001</t>
  </si>
  <si>
    <t>P0243001</t>
  </si>
  <si>
    <t>P0329001</t>
  </si>
  <si>
    <t>P1187001</t>
  </si>
  <si>
    <t>P1187002</t>
  </si>
  <si>
    <t>P1187003</t>
  </si>
  <si>
    <t>P1187004</t>
  </si>
  <si>
    <t>P1187005</t>
  </si>
  <si>
    <t>P1187006</t>
  </si>
  <si>
    <t>P1187007</t>
  </si>
  <si>
    <t>P1187008</t>
  </si>
  <si>
    <t>P1187009</t>
  </si>
  <si>
    <t>P0339001</t>
  </si>
  <si>
    <t>P0244001</t>
  </si>
  <si>
    <t>P0028001</t>
  </si>
  <si>
    <t>P1277001</t>
  </si>
  <si>
    <t>P1277002</t>
  </si>
  <si>
    <t>P1277003</t>
  </si>
  <si>
    <t>P1211001</t>
  </si>
  <si>
    <t>P0138001</t>
  </si>
  <si>
    <t>P0221001</t>
  </si>
  <si>
    <t>P0221002</t>
  </si>
  <si>
    <t>P0341001</t>
  </si>
  <si>
    <t>P0136001</t>
  </si>
  <si>
    <t>P0045001</t>
  </si>
  <si>
    <t>P0045002</t>
  </si>
  <si>
    <t>P1284001</t>
  </si>
  <si>
    <t>P0264001</t>
  </si>
  <si>
    <t>P1260001</t>
  </si>
  <si>
    <t>P0088001</t>
  </si>
  <si>
    <t>P0088002</t>
  </si>
  <si>
    <t>P0014001</t>
  </si>
  <si>
    <t>P0014002</t>
  </si>
  <si>
    <t>P0014003</t>
  </si>
  <si>
    <t>P0014004</t>
  </si>
  <si>
    <t>P0014005</t>
  </si>
  <si>
    <t>P0014006</t>
  </si>
  <si>
    <t>P0351001</t>
  </si>
  <si>
    <t>P0208001</t>
  </si>
  <si>
    <t>P0208002</t>
  </si>
  <si>
    <t>P1203001</t>
  </si>
  <si>
    <t>P1203002</t>
  </si>
  <si>
    <t>P1203003</t>
  </si>
  <si>
    <t>P1203004</t>
  </si>
  <si>
    <t>P1203005</t>
  </si>
  <si>
    <t>P1203006</t>
  </si>
  <si>
    <t>P1203007</t>
  </si>
  <si>
    <t>P0215001</t>
  </si>
  <si>
    <t>P0215002</t>
  </si>
  <si>
    <t>P0215003</t>
  </si>
  <si>
    <t>P0181001</t>
  </si>
  <si>
    <t>P0181002</t>
  </si>
  <si>
    <t>P0181003</t>
  </si>
  <si>
    <t>P0181004</t>
  </si>
  <si>
    <t>P0181005</t>
  </si>
  <si>
    <t>P0181006</t>
  </si>
  <si>
    <t>P1129001</t>
  </si>
  <si>
    <t>P1129002</t>
  </si>
  <si>
    <t>P0245001</t>
  </si>
  <si>
    <t>P1300001</t>
  </si>
  <si>
    <t>P0247001</t>
  </si>
  <si>
    <t>P0311001</t>
  </si>
  <si>
    <t>P0248001</t>
  </si>
  <si>
    <t>P0248002</t>
  </si>
  <si>
    <t>P0140001</t>
  </si>
  <si>
    <t>P0196001</t>
  </si>
  <si>
    <t>P0196002</t>
  </si>
  <si>
    <t>P1236001</t>
  </si>
  <si>
    <t>P1242001</t>
  </si>
  <si>
    <t>P1220001</t>
  </si>
  <si>
    <t>P1220002</t>
  </si>
  <si>
    <t>P0135001</t>
  </si>
  <si>
    <t>P1225001</t>
  </si>
  <si>
    <t>P0133001</t>
  </si>
  <si>
    <t>P0133002</t>
  </si>
  <si>
    <t>P0052001</t>
  </si>
  <si>
    <t>P0052002</t>
  </si>
  <si>
    <t>P0052003</t>
  </si>
  <si>
    <t>P0052004</t>
  </si>
  <si>
    <t>P0052005</t>
  </si>
  <si>
    <t>P0052006</t>
  </si>
  <si>
    <t>P0052007</t>
  </si>
  <si>
    <t>P0052008</t>
  </si>
  <si>
    <t>P0206001</t>
  </si>
  <si>
    <t>P0206002</t>
  </si>
  <si>
    <t>P0206003</t>
  </si>
  <si>
    <t>P0206004</t>
  </si>
  <si>
    <t>P0206005</t>
  </si>
  <si>
    <t>P0206006</t>
  </si>
  <si>
    <t>P0206007</t>
  </si>
  <si>
    <t>P0206008</t>
  </si>
  <si>
    <t>P0206009</t>
  </si>
  <si>
    <t>P0206010</t>
  </si>
  <si>
    <t>P0206011</t>
  </si>
  <si>
    <t>P0249001</t>
  </si>
  <si>
    <t>P0015001</t>
  </si>
  <si>
    <t>P0015002</t>
  </si>
  <si>
    <t>P0015003</t>
  </si>
  <si>
    <t>P0015004</t>
  </si>
  <si>
    <t>P0251001</t>
  </si>
  <si>
    <t>P0251002</t>
  </si>
  <si>
    <t>P0086001</t>
  </si>
  <si>
    <t>P0086002</t>
  </si>
  <si>
    <t>P1205001</t>
  </si>
  <si>
    <t>P0132001</t>
  </si>
  <si>
    <t>P0132002</t>
  </si>
  <si>
    <t>P0211001</t>
  </si>
  <si>
    <t>P0211002</t>
  </si>
  <si>
    <t>P0065001</t>
  </si>
  <si>
    <t>P0205001</t>
  </si>
  <si>
    <t>P0205002</t>
  </si>
  <si>
    <t>P0303001</t>
  </si>
  <si>
    <t>P0303002</t>
  </si>
  <si>
    <t>P0289001</t>
  </si>
  <si>
    <t>P0289002</t>
  </si>
  <si>
    <t>P0289003</t>
  </si>
  <si>
    <t>P0289004</t>
  </si>
  <si>
    <t>P0289006</t>
  </si>
  <si>
    <t>P0289007</t>
  </si>
  <si>
    <t>P0289008</t>
  </si>
  <si>
    <t>P0083001</t>
  </si>
  <si>
    <t>P0083002</t>
  </si>
  <si>
    <t>P0083003</t>
  </si>
  <si>
    <t>P0083004</t>
  </si>
  <si>
    <t>P0347001</t>
  </si>
  <si>
    <t>P0119001</t>
  </si>
  <si>
    <t>P0119002</t>
  </si>
  <si>
    <t>P0119003</t>
  </si>
  <si>
    <t>P0119004</t>
  </si>
  <si>
    <t>P0119005</t>
  </si>
  <si>
    <t>P0119006</t>
  </si>
  <si>
    <t>P0119007</t>
  </si>
  <si>
    <t>P0353001</t>
  </si>
  <si>
    <t>P0077001</t>
  </si>
  <si>
    <t>P0077002</t>
  </si>
  <si>
    <t>P0077003</t>
  </si>
  <si>
    <t>P0077004</t>
  </si>
  <si>
    <t>P0077005</t>
  </si>
  <si>
    <t>P0077006</t>
  </si>
  <si>
    <t>P0077007</t>
  </si>
  <si>
    <t>P0077008</t>
  </si>
  <si>
    <t>P0077009</t>
  </si>
  <si>
    <t>P0077010</t>
  </si>
  <si>
    <t>P0301001</t>
  </si>
  <si>
    <t>P0301003</t>
  </si>
  <si>
    <t>P0301004</t>
  </si>
  <si>
    <t>P0301005</t>
  </si>
  <si>
    <t>P0301006</t>
  </si>
  <si>
    <t>P0301007</t>
  </si>
  <si>
    <t>P0301008</t>
  </si>
  <si>
    <t>P0301009</t>
  </si>
  <si>
    <t>P0007001</t>
  </si>
  <si>
    <t>P0252001</t>
  </si>
  <si>
    <t>P1265001</t>
  </si>
  <si>
    <t>P1265002</t>
  </si>
  <si>
    <t>P1265003</t>
  </si>
  <si>
    <t>P1265004</t>
  </si>
  <si>
    <t>P1265005</t>
  </si>
  <si>
    <t>P1265006</t>
  </si>
  <si>
    <t>P1265007</t>
  </si>
  <si>
    <t>P1265008</t>
  </si>
  <si>
    <t>P1265009</t>
  </si>
  <si>
    <t>P1265010</t>
  </si>
  <si>
    <t>P0156001</t>
  </si>
  <si>
    <t>P0156002</t>
  </si>
  <si>
    <t>P1275001</t>
  </si>
  <si>
    <t>P1275002</t>
  </si>
  <si>
    <t>P1275003</t>
  </si>
  <si>
    <t>P0350001</t>
  </si>
  <si>
    <t>P0350002</t>
  </si>
  <si>
    <t>P0863001</t>
  </si>
  <si>
    <t>P0863002</t>
  </si>
  <si>
    <t>P0154001</t>
  </si>
  <si>
    <t>P0154002</t>
  </si>
  <si>
    <t>P0154003</t>
  </si>
  <si>
    <t>P0253001</t>
  </si>
  <si>
    <t>P0298001</t>
  </si>
  <si>
    <t>P0298002</t>
  </si>
  <si>
    <t>P0298003</t>
  </si>
  <si>
    <t>P0298004</t>
  </si>
  <si>
    <t>P0298005</t>
  </si>
  <si>
    <t>P0690001</t>
  </si>
  <si>
    <t>P0690002</t>
  </si>
  <si>
    <t>P0690003</t>
  </si>
  <si>
    <t>P0254001</t>
  </si>
  <si>
    <t>P1209001</t>
  </si>
  <si>
    <t>P1209002</t>
  </si>
  <si>
    <t>P1209003</t>
  </si>
  <si>
    <t>P1278001</t>
  </si>
  <si>
    <t>P0703001</t>
  </si>
  <si>
    <t>P0703002</t>
  </si>
  <si>
    <t>P0703003</t>
  </si>
  <si>
    <t>P0703004</t>
  </si>
  <si>
    <t>P0703005</t>
  </si>
  <si>
    <t>P0703006</t>
  </si>
  <si>
    <t>P0222001</t>
  </si>
  <si>
    <t>P0201001</t>
  </si>
  <si>
    <t>P0201002</t>
  </si>
  <si>
    <t>P0122001</t>
  </si>
  <si>
    <t>P0122002</t>
  </si>
  <si>
    <t>P0122003</t>
  </si>
  <si>
    <t>P0097001</t>
  </si>
  <si>
    <t>P0128001</t>
  </si>
  <si>
    <t>P0128002</t>
  </si>
  <si>
    <t>P0128003</t>
  </si>
  <si>
    <t>P0128004</t>
  </si>
  <si>
    <t>P0128005</t>
  </si>
  <si>
    <t>P0128006</t>
  </si>
  <si>
    <t>P0128007</t>
  </si>
  <si>
    <t>P0128008</t>
  </si>
  <si>
    <t>P0128009</t>
  </si>
  <si>
    <t>P0128010</t>
  </si>
  <si>
    <t>P0128011</t>
  </si>
  <si>
    <t>P0128012</t>
  </si>
  <si>
    <t>P0128013</t>
  </si>
  <si>
    <t>P0128014</t>
  </si>
  <si>
    <t>P0017001</t>
  </si>
  <si>
    <t>P0017002</t>
  </si>
  <si>
    <t>P0004001</t>
  </si>
  <si>
    <t>P0209001</t>
  </si>
  <si>
    <t>P0209002</t>
  </si>
  <si>
    <t>P0209003</t>
  </si>
  <si>
    <t>P0314001</t>
  </si>
  <si>
    <t>P0314002</t>
  </si>
  <si>
    <t>P0314003</t>
  </si>
  <si>
    <t>P0314004</t>
  </si>
  <si>
    <t>P0314005</t>
  </si>
  <si>
    <t>P0178001</t>
  </si>
  <si>
    <t>P0178002</t>
  </si>
  <si>
    <t>P0178003</t>
  </si>
  <si>
    <t>P0178004</t>
  </si>
  <si>
    <t>P0178006</t>
  </si>
  <si>
    <t>P0178007</t>
  </si>
  <si>
    <t>P0178008</t>
  </si>
  <si>
    <t>P1293001</t>
  </si>
  <si>
    <t>P1293002</t>
  </si>
  <si>
    <t>P0322001</t>
  </si>
  <si>
    <t>P0255001</t>
  </si>
  <si>
    <t>P1253001</t>
  </si>
  <si>
    <t>P1253002</t>
  </si>
  <si>
    <t>P0210001</t>
  </si>
  <si>
    <t>P1282001</t>
  </si>
  <si>
    <t>P1252001</t>
  </si>
  <si>
    <t>P1252002</t>
  </si>
  <si>
    <t>P0149001</t>
  </si>
  <si>
    <t>P0149002</t>
  </si>
  <si>
    <t>P0313001</t>
  </si>
  <si>
    <t>P0313002</t>
  </si>
  <si>
    <t>P0080001</t>
  </si>
  <si>
    <t>P0235001</t>
  </si>
  <si>
    <t>P0068001</t>
  </si>
  <si>
    <t>P0263001</t>
  </si>
  <si>
    <t>P0263002</t>
  </si>
  <si>
    <t>P0263003</t>
  </si>
  <si>
    <t>P0173001</t>
  </si>
  <si>
    <t>P0173002</t>
  </si>
  <si>
    <t>P0029001</t>
  </si>
  <si>
    <t>P0029002</t>
  </si>
  <si>
    <t>P1223001</t>
  </si>
  <si>
    <t>P0101001</t>
  </si>
  <si>
    <t>P0256001</t>
  </si>
  <si>
    <t>P0024001</t>
  </si>
  <si>
    <t>P0024002</t>
  </si>
  <si>
    <t>P0024003</t>
  </si>
  <si>
    <t>P0024004</t>
  </si>
  <si>
    <t>P1218001</t>
  </si>
  <si>
    <t>P1218002</t>
  </si>
  <si>
    <t>P0309001</t>
  </si>
  <si>
    <t>P0309002</t>
  </si>
  <si>
    <t>P0309003</t>
  </si>
  <si>
    <t>P0309004</t>
  </si>
  <si>
    <t>P0309005</t>
  </si>
  <si>
    <t>P0309006</t>
  </si>
  <si>
    <t>P0082001</t>
  </si>
  <si>
    <t>P0292001</t>
  </si>
  <si>
    <t>P0121001</t>
  </si>
  <si>
    <t>P0121002</t>
  </si>
  <si>
    <t>P0121003</t>
  </si>
  <si>
    <t>P0121004</t>
  </si>
  <si>
    <t>P0121005</t>
  </si>
  <si>
    <t>P0121006</t>
  </si>
  <si>
    <t>P0121007</t>
  </si>
  <si>
    <t>P0121008</t>
  </si>
  <si>
    <t>P0121009</t>
  </si>
  <si>
    <t>P0121010</t>
  </si>
  <si>
    <t>P1191001</t>
  </si>
  <si>
    <t>P1191002</t>
  </si>
  <si>
    <t>P1171001</t>
  </si>
  <si>
    <t>P0230001</t>
  </si>
  <si>
    <t>P0005001</t>
  </si>
  <si>
    <t>P1262001</t>
  </si>
  <si>
    <t>P1262002</t>
  </si>
  <si>
    <t>P1250001</t>
  </si>
  <si>
    <t>P1250002</t>
  </si>
  <si>
    <t>P1250003</t>
  </si>
  <si>
    <t>P0174001</t>
  </si>
  <si>
    <t>P0174002</t>
  </si>
  <si>
    <t>P0174003</t>
  </si>
  <si>
    <t>P0288001</t>
  </si>
  <si>
    <t>P0288002</t>
  </si>
  <si>
    <t>P0288003</t>
  </si>
  <si>
    <t>P1195001</t>
  </si>
  <si>
    <t>P0217001</t>
  </si>
  <si>
    <t>P1141001</t>
  </si>
  <si>
    <t>P1141002</t>
  </si>
  <si>
    <t>P1141003</t>
  </si>
  <si>
    <t>P1141004</t>
  </si>
  <si>
    <t>P1141005</t>
  </si>
  <si>
    <t>P0001001</t>
  </si>
  <si>
    <t>P0001002</t>
  </si>
  <si>
    <t>P0001003</t>
  </si>
  <si>
    <t>P0001004</t>
  </si>
  <si>
    <t>P0001005</t>
  </si>
  <si>
    <t>P0310001</t>
  </si>
  <si>
    <t>P1269001</t>
  </si>
  <si>
    <t>P1247001</t>
  </si>
  <si>
    <t>P0162001</t>
  </si>
  <si>
    <t>P0162002</t>
  </si>
  <si>
    <t>P0162003</t>
  </si>
  <si>
    <t>P0162004</t>
  </si>
  <si>
    <t>P0162005</t>
  </si>
  <si>
    <t>P0162006</t>
  </si>
  <si>
    <t>P0162007</t>
  </si>
  <si>
    <t>P0162008</t>
  </si>
  <si>
    <t>P0331001</t>
  </si>
  <si>
    <t>P0332001</t>
  </si>
  <si>
    <t>P0159001</t>
  </si>
  <si>
    <t>P0159002</t>
  </si>
  <si>
    <t>P1251001</t>
  </si>
  <si>
    <t>P1251002</t>
  </si>
  <si>
    <t>P1251003</t>
  </si>
  <si>
    <t>P1251004</t>
  </si>
  <si>
    <t>P1251005</t>
  </si>
  <si>
    <t>P1251006</t>
  </si>
  <si>
    <t>P0278001</t>
  </si>
  <si>
    <t>P0278002</t>
  </si>
  <si>
    <t>P0188001</t>
  </si>
  <si>
    <t>P0188002</t>
  </si>
  <si>
    <t>P0896001</t>
  </si>
  <si>
    <t>P0333001</t>
  </si>
  <si>
    <t>P1238001</t>
  </si>
  <si>
    <t>P1238002</t>
  </si>
  <si>
    <t>P0105001</t>
  </si>
  <si>
    <t>P0105002</t>
  </si>
  <si>
    <t>P0105003</t>
  </si>
  <si>
    <t>P0105004</t>
  </si>
  <si>
    <t>P0223001</t>
  </si>
  <si>
    <t>P0223002</t>
  </si>
  <si>
    <t>P0283001</t>
  </si>
  <si>
    <t>P0283002</t>
  </si>
  <si>
    <t>P0307001</t>
  </si>
  <si>
    <t>P0279001</t>
  </si>
  <si>
    <t>P0179001</t>
  </si>
  <si>
    <t>P0179002</t>
  </si>
  <si>
    <t>P0260001</t>
  </si>
  <si>
    <t>P0334001</t>
  </si>
  <si>
    <t>P0107001</t>
  </si>
  <si>
    <t>P0107002</t>
  </si>
  <si>
    <t>P0107003</t>
  </si>
  <si>
    <t>P0107004</t>
  </si>
  <si>
    <t>P0107005</t>
  </si>
  <si>
    <t>P0107006</t>
  </si>
  <si>
    <t>P0107007</t>
  </si>
  <si>
    <t>P0107008</t>
  </si>
  <si>
    <t>P0107009</t>
  </si>
  <si>
    <t>P0107010</t>
  </si>
  <si>
    <t>P0107011</t>
  </si>
  <si>
    <t>P0107012</t>
  </si>
  <si>
    <t>P0107013</t>
  </si>
  <si>
    <t>P0107014</t>
  </si>
  <si>
    <t>P0107015</t>
  </si>
  <si>
    <t>P0107016</t>
  </si>
  <si>
    <t>P0107017</t>
  </si>
  <si>
    <t>P0107018</t>
  </si>
  <si>
    <t>P0107019</t>
  </si>
  <si>
    <t>P0107020</t>
  </si>
  <si>
    <t>P0107021</t>
  </si>
  <si>
    <t>P0107022</t>
  </si>
  <si>
    <t>P0107023</t>
  </si>
  <si>
    <t>P0107024</t>
  </si>
  <si>
    <t>P0107025</t>
  </si>
  <si>
    <t>P0107026</t>
  </si>
  <si>
    <t>P0107027</t>
  </si>
  <si>
    <t>P0107028</t>
  </si>
  <si>
    <t>P0107029</t>
  </si>
  <si>
    <t>P0107030</t>
  </si>
  <si>
    <t>P0107031</t>
  </si>
  <si>
    <t>P0107032</t>
  </si>
  <si>
    <t>P0107033</t>
  </si>
  <si>
    <t>P0107034</t>
  </si>
  <si>
    <t>P0107035</t>
  </si>
  <si>
    <t>P0107036</t>
  </si>
  <si>
    <t>P0107037</t>
  </si>
  <si>
    <t>P0107038</t>
  </si>
  <si>
    <t>P0107039</t>
  </si>
  <si>
    <t>P0107040</t>
  </si>
  <si>
    <t>P0107041</t>
  </si>
  <si>
    <t>P0107042</t>
  </si>
  <si>
    <t>P0107043</t>
  </si>
  <si>
    <t>P0107044</t>
  </si>
  <si>
    <t>P0107045</t>
  </si>
  <si>
    <t>P0107046</t>
  </si>
  <si>
    <t>P0107047</t>
  </si>
  <si>
    <t>P0226001</t>
  </si>
  <si>
    <t>P0284001</t>
  </si>
  <si>
    <t>P0148001</t>
  </si>
  <si>
    <t>P0267001</t>
  </si>
  <si>
    <t>P0267002</t>
  </si>
  <si>
    <t>P1214001</t>
  </si>
  <si>
    <t>P0282001</t>
  </si>
  <si>
    <t>P0049001</t>
  </si>
  <si>
    <t>P0049002</t>
  </si>
  <si>
    <t>P0049003</t>
  </si>
  <si>
    <t>P0044001</t>
  </si>
  <si>
    <t>P0044002</t>
  </si>
  <si>
    <t>P0044003</t>
  </si>
  <si>
    <t>P0044004</t>
  </si>
  <si>
    <t>P0044005</t>
  </si>
  <si>
    <t>P0044006</t>
  </si>
  <si>
    <t>P0044007</t>
  </si>
  <si>
    <t>P0044008</t>
  </si>
  <si>
    <t>P0044009</t>
  </si>
  <si>
    <t>P0044010</t>
  </si>
  <si>
    <t>P0770001</t>
  </si>
  <si>
    <t>P0016001</t>
  </si>
  <si>
    <t>P1180001</t>
  </si>
  <si>
    <t>P1180002</t>
  </si>
  <si>
    <t>P0041001</t>
  </si>
  <si>
    <t>P0041002</t>
  </si>
  <si>
    <t>P0041003</t>
  </si>
  <si>
    <t>P0317001</t>
  </si>
  <si>
    <t>P0084001</t>
  </si>
  <si>
    <t>P0084002</t>
  </si>
  <si>
    <t>P1194001</t>
  </si>
  <si>
    <t>P0257001</t>
  </si>
  <si>
    <t>P0257002</t>
  </si>
  <si>
    <t>P0257003</t>
  </si>
  <si>
    <t>P0257004</t>
  </si>
  <si>
    <t>P0257005</t>
  </si>
  <si>
    <t>P0343001</t>
  </si>
  <si>
    <t>P0103001</t>
  </si>
  <si>
    <t>P0103002</t>
  </si>
  <si>
    <t>P0103003</t>
  </si>
  <si>
    <t>P0157001</t>
  </si>
  <si>
    <t>P0204001</t>
  </si>
  <si>
    <t>P0043001</t>
  </si>
  <si>
    <t>P0275001</t>
  </si>
  <si>
    <t>P0039001</t>
  </si>
  <si>
    <t>P0039002</t>
  </si>
  <si>
    <t>P0039003</t>
  </si>
  <si>
    <t>P0039004</t>
  </si>
  <si>
    <t>P0039005</t>
  </si>
  <si>
    <t>P0039006</t>
  </si>
  <si>
    <t>P0039007</t>
  </si>
  <si>
    <t>P0039008</t>
  </si>
  <si>
    <t>P0039009</t>
  </si>
  <si>
    <t>P0039010</t>
  </si>
  <si>
    <t>P0039011</t>
  </si>
  <si>
    <t>P0039012</t>
  </si>
  <si>
    <t>P1280001</t>
  </si>
  <si>
    <t>P1280002</t>
  </si>
  <si>
    <t>P1283001</t>
  </si>
  <si>
    <t>P1239001</t>
  </si>
  <si>
    <t>P0272001</t>
  </si>
  <si>
    <t>P0272002</t>
  </si>
  <si>
    <t>P0436001</t>
  </si>
  <si>
    <t>P1248001</t>
  </si>
  <si>
    <t>P1263001</t>
  </si>
  <si>
    <t>P0008001</t>
  </si>
  <si>
    <t>P0018001</t>
  </si>
  <si>
    <t>P0018002</t>
  </si>
  <si>
    <t>P0203001</t>
  </si>
  <si>
    <t>P0308001</t>
  </si>
  <si>
    <t>P1196001</t>
  </si>
  <si>
    <t>P1201001</t>
  </si>
  <si>
    <t>P1193001</t>
  </si>
  <si>
    <t>P1193002</t>
  </si>
  <si>
    <t>P0261001</t>
  </si>
  <si>
    <t>P1254001</t>
  </si>
  <si>
    <t>P1276001</t>
  </si>
  <si>
    <t>P1276002</t>
  </si>
  <si>
    <t>P1255001</t>
  </si>
  <si>
    <t>P1255002</t>
  </si>
  <si>
    <t>P0794001</t>
  </si>
  <si>
    <t>P0794002</t>
  </si>
  <si>
    <t>P0794003</t>
  </si>
  <si>
    <t>P0168001</t>
  </si>
  <si>
    <t>P0168002</t>
  </si>
  <si>
    <t>P0168003</t>
  </si>
  <si>
    <t>P0169001</t>
  </si>
  <si>
    <t>P0169002</t>
  </si>
  <si>
    <t>P1188001</t>
  </si>
  <si>
    <t>P1259001</t>
  </si>
  <si>
    <t>P0021001</t>
  </si>
  <si>
    <t>P0021002</t>
  </si>
  <si>
    <t>P0021003</t>
  </si>
  <si>
    <t>P0034001</t>
  </si>
  <si>
    <t>P0034002</t>
  </si>
  <si>
    <t>P0034003</t>
  </si>
  <si>
    <t>P0034004</t>
  </si>
  <si>
    <t>P0034005</t>
  </si>
  <si>
    <t>P0034006</t>
  </si>
  <si>
    <t>P0034007</t>
  </si>
  <si>
    <t>P0034008</t>
  </si>
  <si>
    <t>P0059001</t>
  </si>
  <si>
    <t>P0059002</t>
  </si>
  <si>
    <t>P0805001</t>
  </si>
  <si>
    <t>P0805002</t>
  </si>
  <si>
    <t>P0096001</t>
  </si>
  <si>
    <t>P0096002</t>
  </si>
  <si>
    <t>CORRE</t>
  </si>
  <si>
    <t>COD</t>
  </si>
  <si>
    <t>2013-03</t>
  </si>
  <si>
    <t>2013-02</t>
  </si>
  <si>
    <t>2013-01</t>
  </si>
  <si>
    <t>2012-12</t>
  </si>
  <si>
    <t>2013-03-01</t>
  </si>
  <si>
    <t>2013-02-01</t>
  </si>
  <si>
    <t>2013-01-01</t>
  </si>
  <si>
    <t>2012-12-01</t>
  </si>
  <si>
    <t>%</t>
  </si>
  <si>
    <t>Skills (Administracion) 2013</t>
  </si>
  <si>
    <t>Evaluaciones de Candidatos para planta de Huancayo</t>
  </si>
  <si>
    <t>Diplomado de Retail UCIK paa Supemercados Peruanos</t>
  </si>
  <si>
    <t>Evaluacion de Candidatos al puesto de Ejecutiva de Venta</t>
  </si>
  <si>
    <t>Gestion por Procesos (sin seguimiento)</t>
  </si>
  <si>
    <t>Seguimiento Gestion por Procesos</t>
  </si>
  <si>
    <t>Elaboración RIT</t>
  </si>
  <si>
    <t>Elaboracion de Manuales de Puestos y Funciones</t>
  </si>
  <si>
    <t>Evaluacion de Candidatos al puesto de Gerente Comercial</t>
  </si>
  <si>
    <t>Evaluacion Potencial (11pp 8 jefes y 3 gtes) por AC</t>
  </si>
  <si>
    <t>Elaboración de MOF (56 puestos)</t>
  </si>
  <si>
    <t>Taller de Evaluacion y Desarrollo de HHDD</t>
  </si>
  <si>
    <t>Evaluación de Gerente de Soporte (Back Office) 3 postulantes</t>
  </si>
  <si>
    <t>Evaluacion de Potencial a Supervisores (60pp)</t>
  </si>
  <si>
    <t>Evaluacion de Potencial Jefes (60pp)</t>
  </si>
  <si>
    <t>Entrenamiento para entrenadores-Año 2012</t>
  </si>
  <si>
    <t>Entrenamiento para entrenadores-Año 2013</t>
  </si>
  <si>
    <t>Seleccion de Representante de Ventas de Porcicultura</t>
  </si>
  <si>
    <t>Diagnostico  Proceso Planilla</t>
  </si>
  <si>
    <t>Rediseño del Proceso Planilla</t>
  </si>
  <si>
    <t>Evaluación de Potencial por Assessment</t>
  </si>
  <si>
    <t>Evaluacion de Potencial a Gerentes (5)y Administrativos (5)</t>
  </si>
  <si>
    <t>Diseño de Mallas de Capacitacion</t>
  </si>
  <si>
    <t>Outdoor Intendencia Fiscalizacion Aduanera (INFA), dos talleres de 70 y 100pp</t>
  </si>
  <si>
    <t>INSERT INTO cliente VALUES(NULL, NULL, '</t>
  </si>
  <si>
    <t>CODIGO</t>
  </si>
  <si>
    <t>C0000</t>
  </si>
  <si>
    <t>C0319</t>
  </si>
  <si>
    <t>C0031</t>
  </si>
  <si>
    <t>C0102</t>
  </si>
  <si>
    <t>C0033</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</si>
  <si>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</si>
  <si>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</si>
  <si>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</si>
  <si>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</si>
  <si>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</si>
  <si>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</si>
  <si>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</si>
  <si>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</si>
  <si>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</si>
  <si>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</si>
  <si>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</si>
  <si>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</si>
  <si>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</si>
  <si>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</si>
  <si>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</si>
  <si>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</si>
  <si>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</si>
  <si>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</si>
  <si>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</si>
  <si>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</si>
  <si>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</si>
  <si>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</si>
  <si>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</si>
  <si>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</si>
  <si>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</si>
  <si>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</si>
  <si>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</si>
  <si>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</si>
  <si>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</si>
  <si>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</si>
  <si>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</si>
  <si>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</si>
  <si>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</si>
  <si>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</si>
  <si>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</si>
  <si>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</si>
  <si>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</si>
  <si>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</si>
  <si>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</si>
  <si>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</si>
  <si>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</si>
  <si>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</si>
  <si>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</si>
  <si>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</si>
  <si>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</si>
  <si>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</si>
  <si>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</si>
  <si>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</si>
  <si>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</si>
  <si>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</si>
  <si>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</si>
  <si>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</si>
  <si>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</si>
  <si>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</si>
  <si>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</si>
  <si>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</si>
  <si>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</si>
  <si>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</si>
  <si>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</si>
  <si>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</si>
  <si>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</si>
  <si>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</si>
  <si>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</si>
  <si>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</si>
  <si>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</si>
  <si>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</si>
  <si>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</si>
  <si>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</si>
  <si>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</si>
  <si>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</si>
  <si>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</si>
  <si>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</si>
  <si>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</si>
  <si>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</si>
  <si>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</si>
  <si>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</si>
  <si>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</si>
  <si>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</si>
  <si>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</si>
  <si>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</si>
  <si>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</si>
  <si>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</si>
  <si>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</si>
  <si>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</si>
  <si>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</si>
  <si>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</si>
  <si>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</si>
  <si>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</si>
  <si>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</si>
  <si>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</si>
  <si>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</si>
  <si>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</si>
  <si>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</si>
  <si>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</si>
  <si>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</si>
  <si>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</si>
  <si>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</si>
  <si>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</si>
  <si>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</si>
  <si>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</si>
  <si>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</si>
  <si>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</si>
  <si>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</si>
  <si>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</si>
  <si>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</si>
  <si>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</si>
  <si>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</si>
  <si>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</si>
  <si>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</si>
  <si>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</si>
  <si>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</si>
  <si>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</si>
  <si>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</si>
  <si>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</si>
  <si>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</si>
  <si>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</si>
  <si>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</si>
  <si>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</si>
  <si>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</si>
  <si>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</si>
  <si>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</si>
  <si>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</si>
  <si>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</si>
  <si>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</si>
  <si>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</si>
  <si>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</si>
  <si>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</si>
  <si>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</si>
  <si>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</si>
  <si>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</si>
  <si>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</si>
  <si>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</si>
  <si>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</si>
  <si>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</si>
  <si>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</si>
  <si>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</si>
  <si>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</si>
  <si>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</si>
  <si>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</si>
  <si>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</si>
  <si>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</si>
  <si>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</si>
  <si>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</si>
  <si>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</si>
  <si>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</si>
  <si>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</si>
  <si>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</si>
  <si>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</si>
  <si>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</si>
  <si>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</si>
  <si>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</si>
  <si>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</si>
  <si>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</si>
  <si>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</si>
  <si>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</si>
  <si>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</si>
  <si>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</si>
  <si>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</si>
  <si>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</si>
  <si>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</si>
  <si>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</si>
  <si>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</si>
  <si>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</si>
  <si>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</si>
  <si>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</si>
  <si>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</si>
  <si>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</si>
  <si>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</si>
  <si>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</si>
  <si>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</si>
  <si>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</si>
  <si>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</si>
  <si>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</si>
  <si>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</si>
  <si>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</si>
  <si>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</si>
  <si>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</si>
  <si>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</si>
  <si>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</si>
  <si>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</si>
  <si>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</si>
  <si>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</si>
  <si>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</si>
  <si>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</si>
  <si>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</si>
  <si>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</si>
  <si>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</si>
  <si>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</si>
  <si>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</si>
  <si>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</si>
  <si>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</si>
  <si>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</si>
  <si>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</si>
  <si>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</si>
  <si>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</si>
  <si>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</si>
  <si>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</si>
  <si>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</si>
  <si>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</si>
  <si>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</si>
  <si>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</si>
  <si>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</si>
  <si>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</si>
  <si>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</si>
  <si>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</si>
  <si>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</si>
  <si>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</si>
  <si>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</si>
  <si>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</si>
  <si>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</si>
  <si>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</si>
  <si>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</si>
  <si>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</si>
  <si>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</si>
  <si>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</si>
  <si>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</si>
  <si>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</si>
  <si>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</si>
  <si>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</si>
  <si>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</si>
  <si>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</si>
  <si>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</si>
  <si>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</si>
  <si>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</si>
  <si>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</si>
  <si>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</si>
  <si>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</si>
  <si>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</si>
  <si>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</si>
  <si>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</si>
  <si>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</si>
  <si>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</si>
  <si>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</si>
  <si>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</si>
  <si>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</si>
  <si>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</si>
  <si>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</si>
  <si>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</si>
  <si>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</si>
  <si>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</si>
  <si>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</si>
  <si>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</si>
  <si>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</si>
  <si>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</si>
  <si>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</si>
  <si>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</si>
  <si>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</si>
  <si>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</si>
  <si>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</si>
  <si>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</si>
  <si>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</si>
  <si>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</si>
  <si>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</si>
  <si>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</si>
  <si>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</si>
  <si>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</si>
  <si>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</si>
  <si>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</si>
  <si>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</si>
  <si>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</si>
  <si>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</si>
  <si>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</si>
  <si>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</si>
  <si>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</si>
  <si>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</si>
  <si>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</si>
  <si>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</si>
  <si>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</si>
  <si>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</si>
  <si>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</si>
  <si>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</si>
  <si>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</si>
  <si>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</si>
  <si>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</si>
  <si>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</si>
  <si>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</si>
  <si>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</si>
  <si>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</si>
  <si>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</si>
  <si>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</si>
  <si>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</si>
  <si>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</si>
  <si>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</si>
  <si>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</si>
  <si>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</si>
  <si>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</si>
  <si>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</si>
  <si>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</si>
  <si>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</si>
  <si>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</si>
  <si>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</si>
  <si>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</si>
  <si>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</si>
  <si>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</si>
  <si>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</si>
  <si>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</si>
  <si>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</si>
  <si>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</si>
  <si>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</si>
  <si>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</si>
  <si>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</si>
  <si>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</si>
  <si>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</si>
  <si>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</si>
  <si>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</si>
  <si>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</si>
  <si>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</si>
  <si>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</si>
  <si>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</si>
  <si>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</si>
  <si>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</si>
  <si>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</si>
  <si>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</si>
  <si>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</si>
  <si>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</si>
  <si>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</si>
  <si>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</si>
  <si>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</si>
  <si>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</si>
  <si>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</si>
  <si>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</si>
  <si>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</si>
  <si>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</si>
  <si>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</si>
  <si>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</si>
  <si>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</si>
  <si>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</si>
  <si>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</si>
  <si>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</si>
  <si>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</si>
  <si>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</si>
  <si>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</si>
  <si>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</si>
  <si>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</si>
  <si>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</si>
  <si>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</si>
  <si>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</si>
  <si>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</si>
  <si>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</si>
  <si>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</si>
  <si>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</si>
  <si>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</si>
  <si>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</si>
  <si>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</si>
  <si>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</si>
  <si>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</si>
  <si>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</si>
  <si>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</si>
  <si>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</si>
  <si>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</si>
  <si>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</si>
  <si>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</si>
  <si>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</si>
  <si>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</si>
  <si>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</si>
  <si>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</si>
  <si>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</si>
  <si>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</si>
  <si>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</si>
  <si>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</si>
  <si>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</si>
  <si>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</si>
  <si>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</si>
  <si>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</si>
  <si>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</si>
  <si>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</si>
  <si>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</si>
  <si>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</si>
  <si>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</si>
  <si>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</si>
  <si>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</si>
  <si>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</si>
  <si>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</si>
  <si>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</si>
  <si>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</si>
  <si>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</si>
  <si>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</si>
  <si>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</si>
  <si>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</si>
  <si>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</si>
  <si>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</si>
  <si>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</si>
  <si>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</si>
  <si>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</si>
  <si>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</si>
  <si>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</si>
  <si>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</si>
  <si>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</si>
  <si>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</si>
  <si>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</si>
  <si>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</si>
  <si>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</si>
  <si>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</si>
  <si>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</si>
  <si>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</si>
  <si>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</si>
  <si>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</si>
  <si>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</si>
  <si>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</si>
  <si>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</si>
  <si>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</si>
  <si>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</si>
  <si>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</si>
  <si>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</si>
  <si>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</si>
  <si>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</si>
  <si>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</si>
  <si>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</si>
  <si>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</si>
  <si>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</si>
  <si>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</si>
  <si>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</si>
  <si>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</si>
  <si>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</si>
  <si>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</si>
  <si>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</si>
  <si>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</si>
  <si>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</si>
  <si>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</si>
  <si>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</si>
  <si>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</si>
  <si>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</si>
  <si>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</si>
  <si>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</si>
  <si>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</si>
  <si>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</si>
  <si>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</si>
  <si>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</si>
  <si>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</si>
  <si>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</si>
  <si>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</si>
  <si>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</si>
  <si>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</si>
  <si>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</si>
  <si>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</si>
  <si>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</si>
  <si>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</si>
  <si>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</si>
  <si>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</si>
  <si>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</si>
  <si>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</si>
  <si>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</si>
  <si>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</si>
  <si>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</si>
  <si>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</si>
  <si>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</si>
  <si>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</si>
  <si>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</si>
  <si>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</si>
  <si>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</si>
  <si>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</si>
  <si>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</si>
  <si>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</si>
  <si>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</si>
  <si>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</si>
  <si>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</si>
  <si>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</si>
  <si>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</si>
  <si>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</si>
  <si>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</si>
  <si>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</si>
  <si>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</si>
  <si>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</si>
  <si>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</si>
  <si>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</si>
  <si>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</si>
  <si>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</si>
  <si>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</si>
  <si>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</si>
  <si>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</si>
  <si>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</si>
  <si>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</si>
  <si>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</si>
  <si>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</si>
  <si>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</si>
  <si>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</si>
  <si>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</si>
  <si>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</si>
  <si>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</si>
  <si>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</si>
  <si>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</si>
  <si>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</si>
  <si>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</si>
  <si>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</si>
  <si>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</si>
  <si>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</si>
  <si>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</si>
  <si>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</si>
  <si>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</si>
  <si>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</si>
  <si>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</si>
  <si>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</si>
  <si>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</si>
  <si>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</si>
  <si>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</si>
  <si>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</si>
  <si>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</si>
  <si>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</si>
  <si>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</si>
  <si>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</si>
  <si>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</si>
  <si>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</si>
  <si>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</si>
  <si>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</si>
  <si>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</si>
  <si>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</si>
  <si>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</si>
  <si>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</si>
  <si>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</si>
  <si>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</si>
  <si>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</si>
  <si>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</si>
  <si>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</si>
  <si>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</si>
  <si>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</si>
  <si>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</si>
  <si>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</si>
  <si>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</si>
  <si>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</si>
  <si>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</si>
  <si>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</si>
  <si>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</si>
  <si>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</si>
  <si>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</si>
  <si>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</si>
  <si>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</si>
  <si>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</si>
  <si>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</si>
  <si>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</si>
  <si>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</si>
  <si>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</si>
  <si>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</si>
  <si>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</si>
  <si>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</si>
  <si>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</si>
  <si>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</si>
  <si>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</si>
  <si>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</si>
  <si>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</si>
  <si>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</si>
  <si>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</si>
  <si>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</si>
  <si>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</si>
  <si>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</si>
  <si>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</si>
  <si>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</si>
  <si>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</si>
  <si>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</si>
  <si>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</si>
  <si>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</si>
  <si>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</si>
  <si>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</si>
  <si>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</si>
  <si>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</si>
  <si>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</si>
  <si>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</si>
  <si>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</si>
  <si>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</si>
  <si>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</si>
  <si>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</si>
  <si>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</si>
  <si>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</si>
  <si>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</si>
  <si>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</si>
  <si>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</si>
  <si>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</si>
  <si>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</si>
  <si>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</si>
  <si>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</si>
  <si>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</si>
  <si>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</si>
  <si>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</si>
  <si>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</si>
  <si>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</si>
  <si>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</si>
  <si>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</si>
  <si>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</si>
  <si>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</si>
  <si>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</si>
  <si>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</si>
  <si>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</si>
  <si>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</si>
  <si>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</si>
  <si>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</si>
  <si>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</si>
  <si>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</si>
  <si>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</si>
  <si>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</si>
  <si>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</si>
  <si>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</si>
  <si>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</si>
  <si>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</si>
  <si>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</si>
  <si>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</si>
  <si>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</si>
  <si>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</si>
  <si>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</si>
  <si>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</si>
  <si>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</si>
  <si>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</si>
  <si>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</si>
  <si>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</si>
  <si>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</si>
  <si>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</si>
  <si>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</si>
  <si>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</si>
  <si>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</si>
  <si>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</si>
  <si>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</si>
  <si>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</si>
  <si>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</si>
  <si>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</si>
  <si>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</si>
  <si>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</si>
  <si>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</si>
  <si>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</si>
  <si>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</si>
  <si>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</si>
  <si>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</si>
  <si>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</si>
  <si>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</si>
  <si>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</si>
  <si>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</si>
  <si>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</si>
  <si>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</si>
  <si>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</si>
  <si>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</si>
  <si>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</si>
  <si>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</si>
  <si>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</si>
  <si>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</si>
  <si>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</si>
  <si>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</si>
  <si>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</si>
  <si>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</si>
  <si>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</si>
  <si>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</si>
  <si>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</si>
  <si>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</si>
  <si>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</si>
  <si>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</si>
  <si>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</si>
  <si>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</si>
  <si>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</si>
  <si>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</si>
  <si>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</si>
  <si>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</si>
  <si>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</si>
  <si>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</si>
  <si>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</si>
  <si>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</si>
  <si>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</si>
  <si>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</si>
  <si>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</si>
  <si>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</si>
  <si>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</si>
  <si>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</si>
  <si>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</si>
  <si>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</si>
  <si>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</si>
  <si>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</si>
  <si>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</si>
  <si>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</si>
  <si>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</si>
  <si>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</si>
  <si>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</si>
  <si>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</si>
  <si>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</si>
  <si>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</si>
  <si>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</si>
  <si>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</si>
  <si>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</si>
  <si>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</si>
  <si>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</si>
  <si>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</si>
  <si>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</si>
  <si>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</si>
  <si>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</si>
  <si>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</si>
  <si>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</si>
  <si>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</si>
  <si>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</si>
  <si>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</si>
  <si>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</si>
  <si>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</si>
  <si>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</si>
  <si>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</si>
  <si>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</si>
  <si>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</si>
  <si>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</si>
  <si>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</si>
  <si>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</si>
  <si>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</si>
  <si>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</si>
  <si>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</si>
  <si>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</si>
  <si>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</si>
  <si>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</si>
  <si>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</si>
  <si>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C2000</t>
  </si>
  <si>
    <t>RAZON SOCIAL</t>
  </si>
  <si>
    <t>DHO</t>
  </si>
  <si>
    <t>AA PP FF COLEGIO PERUANO BRITANICO</t>
  </si>
  <si>
    <t>ABB SA</t>
  </si>
  <si>
    <t>ABBOTT LABORATORIOS SA</t>
  </si>
  <si>
    <t>ABELIN SA</t>
  </si>
  <si>
    <t>ABENGOA PERU SA</t>
  </si>
  <si>
    <t>ABL PHARMA PERU SAC</t>
  </si>
  <si>
    <t>ACCION Y DESARROLLO PROMOTORES - A &amp; D PROMOTORES</t>
  </si>
  <si>
    <t>ACS SOLUTIONS PERU SA</t>
  </si>
  <si>
    <t>ACTUALIDADES PUBLICITARIAS SAC</t>
  </si>
  <si>
    <t>ADBRAND SAC</t>
  </si>
  <si>
    <t>ADM-SAO PERU S.A</t>
  </si>
  <si>
    <t>AFP INTEGRA SA</t>
  </si>
  <si>
    <t>AGGREKO PERU SAC</t>
  </si>
  <si>
    <t>AGP PERU SAC</t>
  </si>
  <si>
    <t>AGRICOLA HOJA REDONDA SA</t>
  </si>
  <si>
    <t>AGRO INDUSTRIAL PARAMONGA SAA</t>
  </si>
  <si>
    <t>AGROEXPORTACIONES MANUELITA SAC</t>
  </si>
  <si>
    <t>AGROVET MARKET SAC</t>
  </si>
  <si>
    <t>AICASA EXPORT SA</t>
  </si>
  <si>
    <t>ALE CONTRATISTAS SRL</t>
  </si>
  <si>
    <t>ALICORP SAA</t>
  </si>
  <si>
    <t>ALLPA SAC</t>
  </si>
  <si>
    <t>ALTOMAYO PERÚ S.A.C.</t>
  </si>
  <si>
    <t>AMCOR RIGID PLASTICS DEL PERU SA</t>
  </si>
  <si>
    <t>AMERICA BROKERS CORREDORES DE SEGUROS SA</t>
  </si>
  <si>
    <t>AMERICAN ASSIST PERU S.A.C-AA PERU SAC</t>
  </si>
  <si>
    <t>AMERICATEL PERU SA</t>
  </si>
  <si>
    <t>AMERIKA FINANCIERA SA</t>
  </si>
  <si>
    <t>ANDES LOGISTICS DEL PERU SAC</t>
  </si>
  <si>
    <t>ANECTIS PERU SAC (LICENCIAS ON LINE SAC)</t>
  </si>
  <si>
    <t>ANGLO AMERICAN EXPLORATION PERU SA</t>
  </si>
  <si>
    <t>ARCLAD DEL PERU SAC</t>
  </si>
  <si>
    <t>ARDILES IMPORT SAC</t>
  </si>
  <si>
    <t>ARELLANO INVESTIGACION DE MARKETING SA</t>
  </si>
  <si>
    <t>ARPL TECNOLOGIA INDUSTRIAL SA</t>
  </si>
  <si>
    <t>ASOCIACION AUTOMOTRIZ DEL PERU</t>
  </si>
  <si>
    <t>ASOCIACION PASTORAL DE SERVICIOS MEDICOASISTENCIALES GOOD HOPE DE LA IGLESIA ADVENTISTA DEL SEPTIMO</t>
  </si>
  <si>
    <t>ASTRAZENECA PERU SA</t>
  </si>
  <si>
    <t>ATENTO TELESERVICIOS ESPAÑA SA SUCURSAL EN PERU</t>
  </si>
  <si>
    <t>ATRACCIONES CONEY ISLAND SAC</t>
  </si>
  <si>
    <t>AUSA OPERACIONES LOGISTICAS SA</t>
  </si>
  <si>
    <t>AUSTRAL GROUP SAA</t>
  </si>
  <si>
    <t>AUTORIDAD AUTONOMA DEL SISTEMA ELECTRICO DE TRANSPORTE MASIVO DE LIMA Y CALLAO</t>
  </si>
  <si>
    <t>AUTORIDAD NACIONAL DEL AGUA</t>
  </si>
  <si>
    <t>AUTORIDAD NACIONAL DEL SERVICIO CIVIL</t>
  </si>
  <si>
    <t>AUTORIDAD PORTUARIA NACIONAL</t>
  </si>
  <si>
    <t>AVANCES TECNOLOGICOS SRL</t>
  </si>
  <si>
    <t>AVANZINI SA</t>
  </si>
  <si>
    <t>AXUR SA</t>
  </si>
  <si>
    <t>B&amp;D ENTERPRISES SAC</t>
  </si>
  <si>
    <t>B.BRAUN MEDICAL PERU SA</t>
  </si>
  <si>
    <t>BADINOTTI PERU SA</t>
  </si>
  <si>
    <t>BANCO AGROPECUARIO SA</t>
  </si>
  <si>
    <t>BANCO DE COMERCIO</t>
  </si>
  <si>
    <t>BANCO DE CREDITO DEL PERU SA</t>
  </si>
  <si>
    <t>BANCO DE LA NACION</t>
  </si>
  <si>
    <t>BANCO INTERAMERICANO DE FINANZAS SA (BANBIF)</t>
  </si>
  <si>
    <t>BANCO INTERNACIONAL DEL PERU-INTERBANK SAA</t>
  </si>
  <si>
    <t>BANCO RIPLEY PERU SA</t>
  </si>
  <si>
    <t>BANCO SANTANDER PERU SA</t>
  </si>
  <si>
    <t>BBVA BANCO CONTINENTAL SA</t>
  </si>
  <si>
    <t>BCTS CONSULTING SA</t>
  </si>
  <si>
    <t>BELOW SAC</t>
  </si>
  <si>
    <t>BERLITZ CENTERS DEL PERU SAC</t>
  </si>
  <si>
    <t>BLANCANDINA SAC</t>
  </si>
  <si>
    <t>BOTICA TORRES DE LIMATAMBO SAC (BTL, MIFARMA, SUPERFARMA)</t>
  </si>
  <si>
    <t>BRAEDT SA</t>
  </si>
  <si>
    <t>BRIDGESTONE OFF THE ROAD TIRE PERU SAC</t>
  </si>
  <si>
    <t>BRISTOL-MYERS SQUIBB PERU SA</t>
  </si>
  <si>
    <t>BUENAVENTURA INGENIEROS SA (BISA)</t>
  </si>
  <si>
    <t>BUSINESS TOWER SAC (HOTEL LIMA)</t>
  </si>
  <si>
    <t>CABINETS &amp; RACKS SAC</t>
  </si>
  <si>
    <t>CAJA MUNIC. AHORRO Y CREDITO DE TRUJILLO SA</t>
  </si>
  <si>
    <t>CAJA MUNICIPAL DE AHORRO Y CREDITO DE AREQUIPA SA - CAJA MUNICIPAL AREQUIPA</t>
  </si>
  <si>
    <t>CAJA MUNICIPAL DE AHORRO Y CRÉDITO DE MAYNAS SA</t>
  </si>
  <si>
    <t>CANICA FILMS SAC</t>
  </si>
  <si>
    <t>CAÑARIACO COPPER PERU SA</t>
  </si>
  <si>
    <t>CARTERA INMOBILIARIA SAC</t>
  </si>
  <si>
    <t>CASSINELLI SA</t>
  </si>
  <si>
    <t>CBNET PERU SRL</t>
  </si>
  <si>
    <t>CCR SA</t>
  </si>
  <si>
    <t>CECOSAMI PREPRENSA E IMPRESION DIGITAL SA</t>
  </si>
  <si>
    <t>CEMENTOS PACASMAYO</t>
  </si>
  <si>
    <t>CENTRO DE INVESTIGACIONES DE RECURSOS HUMANOS SAC</t>
  </si>
  <si>
    <t>CENTRO NACIONAL DE PLANEAMIENTO ESTRATEGICO</t>
  </si>
  <si>
    <t>CERAMICA LIMA SA</t>
  </si>
  <si>
    <t>CERAMICAS KANTU SA</t>
  </si>
  <si>
    <t>CETCO SA</t>
  </si>
  <si>
    <t>CGS CONSULTORES LEGALES SAC</t>
  </si>
  <si>
    <t>CHEMONICS INTERNATIONAL INC.SUCURSAL PERU</t>
  </si>
  <si>
    <t>CHOICE EQUIPOS Y SERVICIOS SAC</t>
  </si>
  <si>
    <t>CIA ERICSSON SA</t>
  </si>
  <si>
    <t>CIA. INDUSTRIAL NUEVO MUNDO SA</t>
  </si>
  <si>
    <t>CICSA PERU SAC (GRUPO CARSO)</t>
  </si>
  <si>
    <t>CLI ADUANAS SA</t>
  </si>
  <si>
    <t>CLINICA DEL TRABAJADOR SAC</t>
  </si>
  <si>
    <t>CLINICA JAVIER PRADO SA</t>
  </si>
  <si>
    <t>CLINICA SAN PABLO SAC</t>
  </si>
  <si>
    <t>CLUB DE REGATAS LIMA</t>
  </si>
  <si>
    <t>COLEGIOS PERUANOS SAC (COLEGIO SAN FELIPE NERI)</t>
  </si>
  <si>
    <t>COMITE ADMINISTRACION FONDO ASISTENCIA Y ESTIMULO DE LOS TRABAJADORES SECTOR EDUCACION</t>
  </si>
  <si>
    <t>COMPANIA DE COMERCIO GLOBAL SAC</t>
  </si>
  <si>
    <t>COMPAÑÍA CERVECERA AMBEV PERU SAC</t>
  </si>
  <si>
    <t>COMPAÑIA INDUSTRIAL ROMOSA SAC</t>
  </si>
  <si>
    <t>COMPAÑIA MINERA ALTAMINA SAC</t>
  </si>
  <si>
    <t>COMPAÑIA MINERA ANTAMINA SA</t>
  </si>
  <si>
    <t>COMPAÑÍA MINERA ARES SA</t>
  </si>
  <si>
    <t>COMPAÑÍA MINERA PODEROSA SA</t>
  </si>
  <si>
    <t>COMPAÑÍA MINERA SAN IGNACIO DE MOROCOCHA</t>
  </si>
  <si>
    <t xml:space="preserve">CONCAR SA (GRUPO GRAÑA Y MONTERO) </t>
  </si>
  <si>
    <t>CONSEJO NACIONAL PARA LA INTEGRACION DE PERSONAS CON DISCAPACIDAD</t>
  </si>
  <si>
    <t>CONSOLIDATED GROUP DEL PERU SAC</t>
  </si>
  <si>
    <t>CONSORCIO DE PAZ SAC</t>
  </si>
  <si>
    <t>CONSORCIO MINERO HORIZONTE SA</t>
  </si>
  <si>
    <t>CONSORCIO MSC</t>
  </si>
  <si>
    <t>CONSTRUCCIONES METALICAS UNION SA</t>
  </si>
  <si>
    <t>CONSTRUCTORA TP SAC</t>
  </si>
  <si>
    <t>CONSTRUCTORES Y MINEROS CONTRATISTAS GENERALES SAC</t>
  </si>
  <si>
    <t>CONTACT CENTER DEL PERU SAC</t>
  </si>
  <si>
    <t>CONTRALORIA GENERAL DE LA REPUBLICA</t>
  </si>
  <si>
    <t>CONTRATISTAS GENERALES HUASCARAN SAC</t>
  </si>
  <si>
    <t>CORPORACION ANDINA DE DISTRIBUCION S.A. EN LIQUIDACIÓN</t>
  </si>
  <si>
    <t>CORPORACION DORE TRADING SAC</t>
  </si>
  <si>
    <t>CORPORACION EDUCATIVA B.F. SKINNER SA</t>
  </si>
  <si>
    <t>CORPORACION LAS DOS TORRES SAC</t>
  </si>
  <si>
    <t>CORPORACION LINDLEY</t>
  </si>
  <si>
    <t>CORPORACION LOGISTICA LAS AMERICAS</t>
  </si>
  <si>
    <t>CORPORACION MAYO SAC</t>
  </si>
  <si>
    <t>CORPORACION MOLITALIA SA</t>
  </si>
  <si>
    <t xml:space="preserve">CORPORACION PESQUERA INCA SAC - COPEINCA SAC </t>
  </si>
  <si>
    <t>CORPUL PERU EIRL</t>
  </si>
  <si>
    <t>COSMOS AGENCIA MARITIMA SAC</t>
  </si>
  <si>
    <t>COTTON KNIT SAC</t>
  </si>
  <si>
    <t>CREDISCOTIA FINANCIERA SA</t>
  </si>
  <si>
    <t>CROVISA SAC</t>
  </si>
  <si>
    <t>CUERPO GENERAL DE BOMBEROS VOLUNTARIOS DEL PERU (CGBVP)</t>
  </si>
  <si>
    <t>CUSA SAC</t>
  </si>
  <si>
    <t>DATCO PERU SAC</t>
  </si>
  <si>
    <t>DELOSI SA (GRUPO DE KENTACKY FRIEND CHICKEN)</t>
  </si>
  <si>
    <t>DERCO PERU SA</t>
  </si>
  <si>
    <t>DEVANLAY PERU S.A.C. (LACOSTE)</t>
  </si>
  <si>
    <t>DHL EXPRESS  PERU  S.A.C.</t>
  </si>
  <si>
    <t>DINERS CLUB PERU SA</t>
  </si>
  <si>
    <t>DIRECCION REGIONAL EDUCACION ICA-FONDO PERU</t>
  </si>
  <si>
    <t>DISTRIBUIDORA DE LUBRICANTES ESSA EIRL</t>
  </si>
  <si>
    <t>DISTRILUZ SA (ELECTRONOROESTE, ELECTRONORTE, ELECTROCENTRO, HIDRANDINA)</t>
  </si>
  <si>
    <t>DOMINIOS PUBLICIDAD SRL</t>
  </si>
  <si>
    <t>DP WORLD CALLAO SRL</t>
  </si>
  <si>
    <t>DUERO BIENES DE EQUIPO (ESPAÑA)</t>
  </si>
  <si>
    <t>DUPREE VENTA DIRECTA SA</t>
  </si>
  <si>
    <t>DWS LATAM SAC</t>
  </si>
  <si>
    <t>EA CUSTODIS EIRL</t>
  </si>
  <si>
    <t>EBB PERU SAC</t>
  </si>
  <si>
    <t>ECKERD PERU SA</t>
  </si>
  <si>
    <t>EDICIONES COREFO SAC</t>
  </si>
  <si>
    <t>EDITORA PERU SA</t>
  </si>
  <si>
    <t>EDITORIAL SEPTIEMBRE S.A.C.</t>
  </si>
  <si>
    <t>EDPYME CREDIVISION SA</t>
  </si>
  <si>
    <t>EDPYME RAIZ SA</t>
  </si>
  <si>
    <t>EL COMERCIO SAC</t>
  </si>
  <si>
    <t>ELECTRICIDAD DEL PERU ELECTROPERU SA</t>
  </si>
  <si>
    <t>ELECTRO SUR ESTE SAA</t>
  </si>
  <si>
    <t>ELECTROANDINA INDUSTRIAL SAC (INDURAMA)</t>
  </si>
  <si>
    <t>ELECTRONIC SECURITY SYSTEMS SAC</t>
  </si>
  <si>
    <t>EMERSON DEL PERU SAC</t>
  </si>
  <si>
    <t>EMPRESA DE DISTRIBUCIÓN ELECTRICA DE LIMA NORTE SAA</t>
  </si>
  <si>
    <t>EMPRESA DE GENERACION ELECTRICA MACHUPICCHU SA</t>
  </si>
  <si>
    <t>EMPRESA EDITORA MULTIMEDIA SAC</t>
  </si>
  <si>
    <t>EMPRESA PERIODISTICA NACIONAL SA</t>
  </si>
  <si>
    <t>EMPRESA REGIONAL DE SERVICIO PUBLICO DE ELECTRICIDAD DE PUNO SAA</t>
  </si>
  <si>
    <t>EMPRESA REGIONAL DE SERVICIO PUBLICO DE ELECTRICIDAD ELECTROSUR SA</t>
  </si>
  <si>
    <t>ENERGY SERVICES DEL PERU SAC</t>
  </si>
  <si>
    <t>ENERJET SA</t>
  </si>
  <si>
    <t>ENERSUR SA</t>
  </si>
  <si>
    <t>ENTIDAD PRESTADORA DE SERVICIOS DE SANEAMIENTO AYACUCHO SA</t>
  </si>
  <si>
    <t>ENVASES VENTANILLA SA</t>
  </si>
  <si>
    <t>ESTUDIO CASTRO &amp; BRAVO DE RUEDA SRL</t>
  </si>
  <si>
    <t>ESTUDIOS DE SERVICIOS CONTABLES AFINES SAC (ESCA)</t>
  </si>
  <si>
    <t>EUROINSTA PERU SAC</t>
  </si>
  <si>
    <t>EXANDAL SA</t>
  </si>
  <si>
    <t>EXITO PROFESIONAL SCRL</t>
  </si>
  <si>
    <t>FA &amp; CA TRADING SAC</t>
  </si>
  <si>
    <t>FABRICA DE TEJIDOS ALGODONERA LIMEÑA SA</t>
  </si>
  <si>
    <t>FABTECH FABRICATORS AND TECHNOLOGY SAC</t>
  </si>
  <si>
    <t>FCH INVERSIONES</t>
  </si>
  <si>
    <t>FERRETERIA Y MATERIALES DE CONSTRUCCION SRL</t>
  </si>
  <si>
    <t>FERREYROS SAA</t>
  </si>
  <si>
    <t>FERROSTAAL PERU SAC</t>
  </si>
  <si>
    <t>FILASUR SA</t>
  </si>
  <si>
    <t>FLUIDTEK SRL</t>
  </si>
  <si>
    <t>FONDO METROPOLITANO DE INVERSIONES (MUN. METROPOLITANA DE LIMA)</t>
  </si>
  <si>
    <t>FONDO MIVIVIENDA SA</t>
  </si>
  <si>
    <t>FONDO NACIONAL CAPACITACION LABORAL Y PROMOCION DEL EMPLEO</t>
  </si>
  <si>
    <t>FONDO NACIONAL DE DESARROLLO PESQUERO</t>
  </si>
  <si>
    <t>FONDO NACIONAL DE FINANCIAMIENTO DE LA ACTIVIDAD EMPRESARIAL DEL ESTADO</t>
  </si>
  <si>
    <t>FRENO SA</t>
  </si>
  <si>
    <t>FUNDACION UNIVERSITARIA IBEROAMERICANA</t>
  </si>
  <si>
    <t>G Y G KONTRATA SAC</t>
  </si>
  <si>
    <t>GACETA JURIDICA SA</t>
  </si>
  <si>
    <t>GATE GOURMET PERU SRL</t>
  </si>
  <si>
    <t>GENFAR PERU SA</t>
  </si>
  <si>
    <t>GEOSERVICE INGENIERIA SAC</t>
  </si>
  <si>
    <t>GEOTEC SA</t>
  </si>
  <si>
    <t>GERPAL SAC</t>
  </si>
  <si>
    <t>GILAT TO HOME PERU SA</t>
  </si>
  <si>
    <t>GLOBENET INTERNATIONAL CORPORATION (MIAMI, USA)</t>
  </si>
  <si>
    <t>GLORIA SA</t>
  </si>
  <si>
    <t>GMD SA (GRUPO GRAÑA Y MONTERO)</t>
  </si>
  <si>
    <t>GOBIERNO REGIONAL DE LIMA</t>
  </si>
  <si>
    <t>GOLDER ASSOCIATES PERU S.A.</t>
  </si>
  <si>
    <t>GRAÑA Y MONTERO SAA (GRUPO GRAÑA Y MONTERO)</t>
  </si>
  <si>
    <t>GRUPO EULEN DEL PERU SA</t>
  </si>
  <si>
    <t>GRUPO LA REPUBLICA PUBLICACIONES SA</t>
  </si>
  <si>
    <t>GRUPO MONTEALTO ENERGIA</t>
  </si>
  <si>
    <t>GRUPO NOVA</t>
  </si>
  <si>
    <t>GRUPO RED CIENTIFICA PERUANA</t>
  </si>
  <si>
    <t>HAUG SA</t>
  </si>
  <si>
    <t>HELICOPTEROS DEL SUR SA</t>
  </si>
  <si>
    <t>HELLMANN WORLDWIDE LOGISTICS SAC</t>
  </si>
  <si>
    <t>HERMES TRANSPORTES BLINDADOS SA</t>
  </si>
  <si>
    <t>HEXAGRAMA 1 SAC</t>
  </si>
  <si>
    <t>HIPRA ANDINA SAC</t>
  </si>
  <si>
    <t>HMV INGENIEROS DEL PERU SRL</t>
  </si>
  <si>
    <t>HOGAR CLINICA SAN JUAN DE DIOS</t>
  </si>
  <si>
    <t>HSBC BANK PERU SA</t>
  </si>
  <si>
    <t>IAMGOLD PERU SA</t>
  </si>
  <si>
    <t>IBEROAMERICANA DE PLASTICOS SAC</t>
  </si>
  <si>
    <t>IDENTITRONICS SAC</t>
  </si>
  <si>
    <t>IESTP DANIEL A. CARRION</t>
  </si>
  <si>
    <t>IESTP NORBERT WIENER</t>
  </si>
  <si>
    <t>IL BUON MANGIARE SAC</t>
  </si>
  <si>
    <t>IMPECO AUTOMATIZACION INDUSTRIAL SAC</t>
  </si>
  <si>
    <t>IN CONSTRUCTORA SAC</t>
  </si>
  <si>
    <t>INDECOPI</t>
  </si>
  <si>
    <t>INDRA COMPANY SAC</t>
  </si>
  <si>
    <t>INDUSTRIA PERUANA DEL ACERO</t>
  </si>
  <si>
    <t>INDUSTRIAL CONTROLS SAC</t>
  </si>
  <si>
    <t>INDUSTRIAL PESQUERA SANTA MONICA SA</t>
  </si>
  <si>
    <t>INDUSTRIAS DEL ENVASE SA</t>
  </si>
  <si>
    <t>INDUSTRIAS DEL PAPEL SA</t>
  </si>
  <si>
    <t>INDUSTRIAS TRIVECA SAC</t>
  </si>
  <si>
    <t xml:space="preserve">INDUSTRIAS UNIDAS DEL PERU SA </t>
  </si>
  <si>
    <t>INFLUENCE, LEADERSHIP &amp; MANAGEMENT</t>
  </si>
  <si>
    <t>INKA CROPS SA</t>
  </si>
  <si>
    <t>INMOBILIARIA GARAHO SAC - PAZ CENTENARIO</t>
  </si>
  <si>
    <t>INNOVA ANDINA SA</t>
  </si>
  <si>
    <t>INST DE EDUCAC SUPERIOR TOULOUSE LAUTREC</t>
  </si>
  <si>
    <t>INSTALACIONES METÁLICAS ELECTRICAS CONTRATISTAS SA</t>
  </si>
  <si>
    <t>INSTITUTO DE SALUD MENTAL HONORIO DELGADO HIDEYO NOGUCHI</t>
  </si>
  <si>
    <t>INSTITUTO GEOLOGICO MINERO METALURGICO</t>
  </si>
  <si>
    <t>INSTITUTO NACIONAL DE CIENCIAS NEUROLOGICAS (MINISTERIO DE SALUD)</t>
  </si>
  <si>
    <t>INSTITUTO NACIONAL DE ESTADISTICA E INFORMATICA</t>
  </si>
  <si>
    <t>INSTITUTO NACIONAL DE RADIO Y TELEVISIÓN DEL PERÚ</t>
  </si>
  <si>
    <t>INSTITUTO NACIONAL ENFERMEDADES NEOPLASICAS</t>
  </si>
  <si>
    <t>INSTITUTO PERUANO DE PARTENIDAD RESPONSABLE</t>
  </si>
  <si>
    <t>INTERNATIONAL POTATO CENTER</t>
  </si>
  <si>
    <t>INTERSEGURO COMPAÑIA DE SEGUROS SA</t>
  </si>
  <si>
    <t>INTRAMEDICA SAC</t>
  </si>
  <si>
    <t>INVERSIONES CENTENARIO SAA</t>
  </si>
  <si>
    <t>INVERSIONES LA CRUZ SRL</t>
  </si>
  <si>
    <t>INVERSIONES NACIONALES DE TURISMO SA</t>
  </si>
  <si>
    <t>INVERSIONES WARNER MIC SRL</t>
  </si>
  <si>
    <t>JRC INGENIERIA Y CONSTRUCCION SAC</t>
  </si>
  <si>
    <t>JURADO NACIONAL DE ELECCIONES</t>
  </si>
  <si>
    <t>KIA</t>
  </si>
  <si>
    <t>KIDSMADEHERE</t>
  </si>
  <si>
    <t>KIMBERLY KLARK PERU SRL</t>
  </si>
  <si>
    <t>KLAUSS BRASS</t>
  </si>
  <si>
    <t>KNIGTH PIESOLD CONSULTORES SA</t>
  </si>
  <si>
    <t>KOBRANZAS SAC</t>
  </si>
  <si>
    <t>KOMATSU-MITSUI</t>
  </si>
  <si>
    <t>KRAFT FOODS</t>
  </si>
  <si>
    <t>LABORATORIO FARMACEUTICO S.J. ROXFARMA SA</t>
  </si>
  <si>
    <t>LADRILLOS PIRAMIDE</t>
  </si>
  <si>
    <t xml:space="preserve">LAN PERU </t>
  </si>
  <si>
    <t>LIDER GRUPO CONSTRUCTOR</t>
  </si>
  <si>
    <t>LIMA GAS S.A.</t>
  </si>
  <si>
    <t>LLAMAGAS S.A.</t>
  </si>
  <si>
    <t>LOGISTICA PACIFICO</t>
  </si>
  <si>
    <t>MACCAFERRI DE PERU SAC</t>
  </si>
  <si>
    <t>MAERSK PERU S.A. O ALCONSA</t>
  </si>
  <si>
    <t>MAGGIOLO</t>
  </si>
  <si>
    <t xml:space="preserve">MANUCCI DIESEL </t>
  </si>
  <si>
    <t>MANUEL MUÑOZ</t>
  </si>
  <si>
    <t>MANUFACTURAS INDUSTRIALES MENDOZA SA</t>
  </si>
  <si>
    <t>MAPFRE VIDA COMPANIA DE SEGUROS</t>
  </si>
  <si>
    <t>MARIATEGUI JLT CORREDORES DE SEGUROS SA</t>
  </si>
  <si>
    <t>MARRIOTT PERU SAC</t>
  </si>
  <si>
    <t>McKINSEY CHILE</t>
  </si>
  <si>
    <t>MDY CONTACT CENTER PERU S.A.C.</t>
  </si>
  <si>
    <t>MEGA REPRESENTACIONES SA</t>
  </si>
  <si>
    <t>MENORCA INVERSIONES SAC (LA FORESTA)</t>
  </si>
  <si>
    <t>MERCK PERUANA S.A.</t>
  </si>
  <si>
    <t>MERIDIAN PROYECTOS</t>
  </si>
  <si>
    <t>METALES, INGENIERIA Y CONSTRUCCION SAC</t>
  </si>
  <si>
    <t>METROCOLOR SA</t>
  </si>
  <si>
    <t>MEXICHEM PERU SA</t>
  </si>
  <si>
    <t>MIBANCO - BANCO DE LA MICROEMPRESA SA</t>
  </si>
  <si>
    <t>MICHELLE BELAU SAC</t>
  </si>
  <si>
    <t>MINERA GOLD FIELDS PERU SA</t>
  </si>
  <si>
    <t>MINERA PACACORRAL SOCIEDAD ANONIMA CERRADA</t>
  </si>
  <si>
    <t>MINISTERIO AGRICULTURA</t>
  </si>
  <si>
    <t>MINISTERIO COMERCIO EXTERIOR Y TURISMO</t>
  </si>
  <si>
    <t>MINISTERIO DE DESARROLLO E INCLUSION SOCIAL</t>
  </si>
  <si>
    <t>MINISTERIO DE ENERGIA Y MINAS</t>
  </si>
  <si>
    <t>MINISTERIO DEL AMBIENTE</t>
  </si>
  <si>
    <t>MINISTERIO ECONOMIA Y FINANZAS</t>
  </si>
  <si>
    <t>MINISTERIO INTERIOR</t>
  </si>
  <si>
    <t>MINISTERIO PRODUCCION</t>
  </si>
  <si>
    <t>MINISTERIO PUBLICO AREQUIPA</t>
  </si>
  <si>
    <t>MINISTERIO RELACIONES EXTERIORES</t>
  </si>
  <si>
    <t>MINISTERIO SALUD</t>
  </si>
  <si>
    <t>MINISTERIO TRABAJO Y PROM. DE EMPLEO</t>
  </si>
  <si>
    <t>MINISTERIO TRANSPORTES Y COMUNICACIONES</t>
  </si>
  <si>
    <t>MINISTERIO VIVIENDA, CONSTRUCCION Y SANEAMIENTO</t>
  </si>
  <si>
    <t>MIXERCON</t>
  </si>
  <si>
    <t>MONTANA S.A.</t>
  </si>
  <si>
    <t>MONTEFIORI</t>
  </si>
  <si>
    <t>MOTOREX SA</t>
  </si>
  <si>
    <t>MSA DEL PERU SAC</t>
  </si>
  <si>
    <t>MUNICIPALIDAD DE LA MOLINA</t>
  </si>
  <si>
    <t>MUNICIPALIDAD DISTRITAL JORGE LUIS BUSTAMANTE Y RIVERO (AREQUIPA)</t>
  </si>
  <si>
    <t>MUNICIPALIDAD LA MATANZA</t>
  </si>
  <si>
    <t>MUNICIPALIDAD METROPOLITANA DE LIMA</t>
  </si>
  <si>
    <t>MUNICIPALIDAD PIURA</t>
  </si>
  <si>
    <t>MUNICIPALIDAD SANTIAGO DE SURCO</t>
  </si>
  <si>
    <t>MV INGENIEROS LTDA</t>
  </si>
  <si>
    <t>NEGOCIACION ANDINA SAC</t>
  </si>
  <si>
    <t>NEXTEL PERU</t>
  </si>
  <si>
    <t>NICOLL PERU SA</t>
  </si>
  <si>
    <t>NOTARIA BANDA</t>
  </si>
  <si>
    <t>NOTARIA PAINO</t>
  </si>
  <si>
    <t>OBRAS DE INGENIERIA SA</t>
  </si>
  <si>
    <t>OCCIDENTAL BUSINESS CORPORATION SAC</t>
  </si>
  <si>
    <t>OFICINA DE NORMALIZACION PROVISIONAL</t>
  </si>
  <si>
    <t>OFICINA NORMALIZACION PROVISIONAL</t>
  </si>
  <si>
    <t>OHL</t>
  </si>
  <si>
    <t>OLTURSA</t>
  </si>
  <si>
    <t>OMNILIFE</t>
  </si>
  <si>
    <t>ONCOCARE</t>
  </si>
  <si>
    <t>ONCOSALUD</t>
  </si>
  <si>
    <t>OPTICAS GMO PERU SAC</t>
  </si>
  <si>
    <t>ORGANIKA CAFÉ</t>
  </si>
  <si>
    <t>ORGANISMO CONTROL ESTADISTICO</t>
  </si>
  <si>
    <t>ORGANISMO DE EVALUACION Y FISCALIZACION AMBIENTAL</t>
  </si>
  <si>
    <t>ORGANISMO DE FORMALIZACION DE LA PROPIEDAD INFORMAL</t>
  </si>
  <si>
    <t>ORGANISMO SUPERIOR INVERSION PUBLICA EN TELECOMUNICACIONES</t>
  </si>
  <si>
    <t>ORGANISMO SUPERVISOR DE LA INVERSIÓN EN ENERGÍA Y MINERÍA</t>
  </si>
  <si>
    <t>ORGANIZACIÓN ESPECIALIZADA EN TRANSPORTES SAC</t>
  </si>
  <si>
    <t>ORIENT EXPRESS PERU S.A.</t>
  </si>
  <si>
    <t>OSITRAN</t>
  </si>
  <si>
    <t>OSPINA SAC</t>
  </si>
  <si>
    <t>OTTO KUNZ - SUPEMSA</t>
  </si>
  <si>
    <t>OVERALL STRATEGY</t>
  </si>
  <si>
    <t>OVERSEAS BECHTEL INCORP. SUC. DEL PERU</t>
  </si>
  <si>
    <t>PACKAGING PRODUCTS DEL PERU SA</t>
  </si>
  <si>
    <t>PARA-RAYOS SAC</t>
  </si>
  <si>
    <t>PARDOS CHICKEN SA</t>
  </si>
  <si>
    <t>PARQUE DEL RECUERDO</t>
  </si>
  <si>
    <t>PERFUMERIAS UNIDAS</t>
  </si>
  <si>
    <t>PERUANA DE COMBUSTIBLES S.A</t>
  </si>
  <si>
    <t>PERUANA DE GAS NATURAL SAC</t>
  </si>
  <si>
    <t>PERUPETRO SA</t>
  </si>
  <si>
    <t>PERUVIAN TOURS AGENCY SAC</t>
  </si>
  <si>
    <t>PESQUERA EXALMAR SAA</t>
  </si>
  <si>
    <t>PESQUERA HAYDUK SA</t>
  </si>
  <si>
    <t>PETROLEOS DEL PERU - PETROPERU S.A.</t>
  </si>
  <si>
    <t>PETROPERU TALARA</t>
  </si>
  <si>
    <t>PLAN INTERNACIONAL PERU</t>
  </si>
  <si>
    <t>PLR ASESORES DE NEGOCIOS SA - BDO CONSULTORES TRIBUTARIOS Y LEGALES SA</t>
  </si>
  <si>
    <t>PMP CONSULTORIA Y ESTRATEGIA SAC (BACKOFFICE DE PRECOR, CONSTRUTEK, SIGRAL, EMSA)</t>
  </si>
  <si>
    <t>POLVORA</t>
  </si>
  <si>
    <t>PONTIFICIA UNIVERSIDAD CATOLICA DEL PERU</t>
  </si>
  <si>
    <t>POWERDATA SAC</t>
  </si>
  <si>
    <t>POWERMATIC</t>
  </si>
  <si>
    <t>PRAXAIR PERU SRL</t>
  </si>
  <si>
    <t>PRESIDENCIA CONSEJO MINISTROS</t>
  </si>
  <si>
    <t>PRIMA AFP S.A.</t>
  </si>
  <si>
    <t>PRIMAX S.A.</t>
  </si>
  <si>
    <t>PRIOX</t>
  </si>
  <si>
    <t>PROACCION EMPRESARIAL SAC</t>
  </si>
  <si>
    <t>PRODAC</t>
  </si>
  <si>
    <t>PRODUCTOS FORJADOS SAC</t>
  </si>
  <si>
    <t>PROGRAMA DE AGUA POTABLE Y ALCANTARILLADO GTZ/PROAGUA</t>
  </si>
  <si>
    <t>PROGRAMA DE COMPENSACIONES PARA LA COMPETITIVIDAD</t>
  </si>
  <si>
    <t>PROMETEO SOLUCIONES</t>
  </si>
  <si>
    <t>PROMOTORES ELECTRICOS S.A.</t>
  </si>
  <si>
    <t>PROSEGUR</t>
  </si>
  <si>
    <t>PROVIAS NACIONAL</t>
  </si>
  <si>
    <t>PROYECTO ESPECIAL CHAVIMOCHIC</t>
  </si>
  <si>
    <t>QUIMERA HOLDING GROUP SAC</t>
  </si>
  <si>
    <t>QUIMICA SUIZA S.A.</t>
  </si>
  <si>
    <t>RAIZ PYME</t>
  </si>
  <si>
    <t>RANSA COMERCIAL SA</t>
  </si>
  <si>
    <t>REDESUR</t>
  </si>
  <si>
    <t>REFASA SAC</t>
  </si>
  <si>
    <t>REGISTRO NACIONAL IDENTIFICACION Y ESTADO CIVIL</t>
  </si>
  <si>
    <t>REGUS BUSINESS CENTRE PERU SA</t>
  </si>
  <si>
    <t>RELIMA AMBIENTAL</t>
  </si>
  <si>
    <t>RENASA</t>
  </si>
  <si>
    <t>REPRESENTACIONES HdeC SAC</t>
  </si>
  <si>
    <t>REPSOL YPF COMERCIAL DEL PERU SA</t>
  </si>
  <si>
    <t>RESTAURANTE GATO PARDO</t>
  </si>
  <si>
    <t>RIMAC SEGUROS</t>
  </si>
  <si>
    <t>ROCHE</t>
  </si>
  <si>
    <t>SAGSA</t>
  </si>
  <si>
    <t>SAN AGUSTIN</t>
  </si>
  <si>
    <t>SAN FERNANDO S.A.</t>
  </si>
  <si>
    <t>SAN MARTIN CONTRATISTAS GENERALES SA</t>
  </si>
  <si>
    <t>SANDVIK  DEL PERU S.A.</t>
  </si>
  <si>
    <t>SANOFI AVENTIS</t>
  </si>
  <si>
    <t>SANTO DOMINGO CONTRATISTAS GENERALES SA (CHINCHA)</t>
  </si>
  <si>
    <t>SAVAR AGENTES DE ADUANA SA</t>
  </si>
  <si>
    <t>SCANIA</t>
  </si>
  <si>
    <t>SCHENKER PERU SRL</t>
  </si>
  <si>
    <t>SCOTIABANK PERU SAA</t>
  </si>
  <si>
    <t>SECREX CIA DE SEGUROS DE CRED Y GARANTIA</t>
  </si>
  <si>
    <t>SEGURO SOCIAL DE SALUD</t>
  </si>
  <si>
    <t>SERVIC NAC DE ADIESTRAMIENTO EN TRABAJO INDUSTRIAL</t>
  </si>
  <si>
    <t>SERVICE PRORECOVE EIRL</t>
  </si>
  <si>
    <t>SERVICIO NACIONAL DE METEOROLOGIA E HIDROLOGIA DEL PERU</t>
  </si>
  <si>
    <t>SERVICIO NACIONAL DE SANIDAD AGRARIA DEL PERÚ</t>
  </si>
  <si>
    <t>SERVICIOS CENTRALES (EMPRESA CHILENA)</t>
  </si>
  <si>
    <t>Servicios de Alimentación SAN FRANCISCO DE ASÍS</t>
  </si>
  <si>
    <t>SERVICIOS INDUSTRIALES DE LA MARINA</t>
  </si>
  <si>
    <t>SERVICIOS INFORMATICOS CORPORATIVOS SA</t>
  </si>
  <si>
    <t>SERVICIOS, COBRANZAS E INVERSIONES SAC</t>
  </si>
  <si>
    <t>SG NATCLAR SAC</t>
  </si>
  <si>
    <t>SIERRAS Y HERRAMIENTAS DEL PERU SAC</t>
  </si>
  <si>
    <t>SKC RENTAL</t>
  </si>
  <si>
    <t>SN POWER PERU HOLDING SRL</t>
  </si>
  <si>
    <t>SOCIEDAD ELECTRICA DEL SUR OESTE SA</t>
  </si>
  <si>
    <t>SOCIEDAD FRANCESA DE BENEFICIENCIA</t>
  </si>
  <si>
    <t>SOCIEDAD NACIONAL DE MINERIA, PETROLEO Y ENERGIA</t>
  </si>
  <si>
    <t>SODEXO PERU SAC</t>
  </si>
  <si>
    <t xml:space="preserve">SODIMAC PERU SA </t>
  </si>
  <si>
    <t>SOFTMARK SAC</t>
  </si>
  <si>
    <t>SOLUCIONES ALIMENTARIAS SAC</t>
  </si>
  <si>
    <t>SOYUZ</t>
  </si>
  <si>
    <t>STAR PERU</t>
  </si>
  <si>
    <t>SUCCESSOS PERU</t>
  </si>
  <si>
    <t>SUPERINTENDENCIA ASUNTOS TRIBUTARIOS</t>
  </si>
  <si>
    <t>SUPERINTENDENCIA ASUNTOS TRIBUTARIOS DE CAJAMARCA</t>
  </si>
  <si>
    <t>SUPERINTENDENCIA DE BANCA, SEGUROS Y AFP</t>
  </si>
  <si>
    <t>SUPERINTENDENCIA DEL MERCADO DE VALORES</t>
  </si>
  <si>
    <t>SUPERINTENDENCIA NACIONAL DE ADMINISTRACIÓN TRIBUTARIA</t>
  </si>
  <si>
    <t>SUPERMERCADOS WONG</t>
  </si>
  <si>
    <t>SUSANA MARQUEZ (MEXICO)</t>
  </si>
  <si>
    <t>TALARA CATERING SERVICE SAC</t>
  </si>
  <si>
    <t>TALISMAN PETROLERA DEL PERU</t>
  </si>
  <si>
    <t>TECK OPERACIONES MINERAS CHILE LDTA</t>
  </si>
  <si>
    <t>TECNIASES SAC</t>
  </si>
  <si>
    <t>TECNOLOGIA DE ALIMENTOS SA</t>
  </si>
  <si>
    <t>TECSUP 1</t>
  </si>
  <si>
    <t>TECSUR</t>
  </si>
  <si>
    <t>TELEFONICA INGENIERIA DE SEGURIDAD S.A. SUCURSAL DEL PERU</t>
  </si>
  <si>
    <t>TELESERVICIOS POPULARES S.A.C.</t>
  </si>
  <si>
    <t>TERMODINAMICA SA</t>
  </si>
  <si>
    <t>TESACOM PERU SAC</t>
  </si>
  <si>
    <t>TEXTILES CAMONES S.A.</t>
  </si>
  <si>
    <t>T-GESTIONA S.A.C.</t>
  </si>
  <si>
    <t>TOP Y TOP</t>
  </si>
  <si>
    <t>TOTTUS</t>
  </si>
  <si>
    <t>TRADE &amp; CONSUMER XTRATEGIA</t>
  </si>
  <si>
    <t>TRANSPORTES 77 SA</t>
  </si>
  <si>
    <t>TRANSPORTES DE CARGA COSISE SAC</t>
  </si>
  <si>
    <t>TRANSPORTES GIRASOLES SAC</t>
  </si>
  <si>
    <t>TRASVIAL</t>
  </si>
  <si>
    <t>UNIMAQ S.A.</t>
  </si>
  <si>
    <t>UNION DE CERVECERIAS PERUANAS  BACKUS Y JOHNSTON SAA</t>
  </si>
  <si>
    <t>UNIQUE YANBAL</t>
  </si>
  <si>
    <t>UNITED NATIONS DEVELOPMENT PROGRAMME</t>
  </si>
  <si>
    <t>UNIV. CONTINENTAL DE CIENCIAS E INGENIERIA S.A.C.</t>
  </si>
  <si>
    <t>UNIV. SAN MARTIN PORRES</t>
  </si>
  <si>
    <t>UNIVERSIDAD CESAR VALLEJO SAC</t>
  </si>
  <si>
    <t>UNIVERSIDAD CORPORATIVA INTERBANK</t>
  </si>
  <si>
    <t>UNIVERSIDAD PRIVADA DEL NORTE</t>
  </si>
  <si>
    <t>UNIVERSIDAD PRIVADA NORBERT WIENER S.A.</t>
  </si>
  <si>
    <t>UNIVERSIDAD PRIVADA SAN JUAN BAUTISTA</t>
  </si>
  <si>
    <t>VETERQUIMICA</t>
  </si>
  <si>
    <t>VIAJES PACIFICO SAC</t>
  </si>
  <si>
    <t>VIDA ARMONIA S.A.C.</t>
  </si>
  <si>
    <t>VIDRIERIA 28 DE JULIO SAC</t>
  </si>
  <si>
    <t>VILLAR &amp; CARRERAS ABOGADOS SAC</t>
  </si>
  <si>
    <t>VISANET</t>
  </si>
  <si>
    <t>WEATHERFORD</t>
  </si>
  <si>
    <t xml:space="preserve">WEIR MINERALS </t>
  </si>
  <si>
    <t>WENTINCK CONDUCTORES ELECTRICOS (ARGENTINA)</t>
  </si>
  <si>
    <t>WESTERN UNION</t>
  </si>
  <si>
    <t>WHITE LION SA</t>
  </si>
  <si>
    <t>XIMESA</t>
  </si>
  <si>
    <t>XSTRATA MINERA</t>
  </si>
  <si>
    <t>YCHIFORMAS SA</t>
  </si>
  <si>
    <t>YELL PERU S.A.C.</t>
  </si>
  <si>
    <t>YOBEL SUPPLY CHAIN MANAGEMENT S.A.</t>
  </si>
  <si>
    <t>ZETA GAS ANDINA S.A.</t>
  </si>
  <si>
    <t>ZICSA</t>
  </si>
  <si>
    <t>CG MODULOS</t>
  </si>
  <si>
    <t>OLSARE</t>
  </si>
  <si>
    <t>NOMBRE COMERCIAL</t>
  </si>
  <si>
    <t>BRITISH SCHOOL</t>
  </si>
  <si>
    <t>ABB</t>
  </si>
  <si>
    <t>ABBOTT</t>
  </si>
  <si>
    <t>ABELIN</t>
  </si>
  <si>
    <t>ABENGOA</t>
  </si>
  <si>
    <t>ABL PHARMA</t>
  </si>
  <si>
    <t>A&amp;D PROMOTORES</t>
  </si>
  <si>
    <t>ACS SOLUTIONS</t>
  </si>
  <si>
    <t>ACTUALIDADES PUBLICITARIAS</t>
  </si>
  <si>
    <t>AD-BRAND</t>
  </si>
  <si>
    <t>ADM</t>
  </si>
  <si>
    <t>AFP INTEGRA</t>
  </si>
  <si>
    <t>AGGREKO</t>
  </si>
  <si>
    <t>AGP</t>
  </si>
  <si>
    <t>HOJAREDONDA</t>
  </si>
  <si>
    <t>AGROPARAMONGA</t>
  </si>
  <si>
    <t>ACEITES MANUELITA</t>
  </si>
  <si>
    <t>AGROVET</t>
  </si>
  <si>
    <t>GRUPO AICA</t>
  </si>
  <si>
    <t>GRUPO ALE</t>
  </si>
  <si>
    <t>ALICORP</t>
  </si>
  <si>
    <t>ALLPA</t>
  </si>
  <si>
    <t>ALTOMAYO</t>
  </si>
  <si>
    <t>AMCOR</t>
  </si>
  <si>
    <t>AMERICA BROKERS</t>
  </si>
  <si>
    <t>AMERICAN ASSIST</t>
  </si>
  <si>
    <t>AMERICATEL</t>
  </si>
  <si>
    <t>AMERIKA FINANCIERA</t>
  </si>
  <si>
    <t>ANDES LOGISTICS</t>
  </si>
  <si>
    <t>ANECTIS (LICENCIAS ON LINE)</t>
  </si>
  <si>
    <t>GRUPO ANGLOAMERICAN</t>
  </si>
  <si>
    <t>ARCLAD</t>
  </si>
  <si>
    <t>ARDILES IMPORT</t>
  </si>
  <si>
    <t>ARELLANO MKT</t>
  </si>
  <si>
    <t>ARPL</t>
  </si>
  <si>
    <t>AAP</t>
  </si>
  <si>
    <t>CLINICA GOOD HOPE</t>
  </si>
  <si>
    <t>ASTRAZENECA</t>
  </si>
  <si>
    <t>ATENTO PERU</t>
  </si>
  <si>
    <t>CONEY PARK PERU</t>
  </si>
  <si>
    <t>AUSA LOGISTICS</t>
  </si>
  <si>
    <t>GRUPO AUSTRAL</t>
  </si>
  <si>
    <t>AATE</t>
  </si>
  <si>
    <t>ANA</t>
  </si>
  <si>
    <t>SERVIR</t>
  </si>
  <si>
    <t>APN</t>
  </si>
  <si>
    <t>AVANCES TECNOLOGICOS</t>
  </si>
  <si>
    <t>AVANZINI</t>
  </si>
  <si>
    <t>AXUR (GRUPO SANDOVAL)</t>
  </si>
  <si>
    <t>B&amp;D ENTERPRISES</t>
  </si>
  <si>
    <t>BBRAUN</t>
  </si>
  <si>
    <t>BADINOTTI</t>
  </si>
  <si>
    <t>BANCO AGROBANCO</t>
  </si>
  <si>
    <t>BANCO COMERCIO</t>
  </si>
  <si>
    <t>BANCO BCP</t>
  </si>
  <si>
    <t>BANCO NACION</t>
  </si>
  <si>
    <t>BANCO BIF</t>
  </si>
  <si>
    <t>BANCO INTERBANK</t>
  </si>
  <si>
    <t>BANCO RIPLEY</t>
  </si>
  <si>
    <t>BANCO SANTANDER</t>
  </si>
  <si>
    <t>BANCO BBVA</t>
  </si>
  <si>
    <t>BCTS CONSULTING</t>
  </si>
  <si>
    <t>BELOW</t>
  </si>
  <si>
    <t>BERLITZ</t>
  </si>
  <si>
    <t>BLANCANDINA</t>
  </si>
  <si>
    <t>BTL</t>
  </si>
  <si>
    <t>BRAEDT</t>
  </si>
  <si>
    <t>BRIDGESTONE PERU</t>
  </si>
  <si>
    <t>BRISTOL-MYERS</t>
  </si>
  <si>
    <t>BUENAVENTURA ING.</t>
  </si>
  <si>
    <t>BUSINESS TOWER</t>
  </si>
  <si>
    <t>CABINETS &amp; RACKS</t>
  </si>
  <si>
    <t>BANCO CAJATRUJILLO</t>
  </si>
  <si>
    <t>BANCO CMAC AREQUIPA</t>
  </si>
  <si>
    <t>BANCO CMAC MAYNAS</t>
  </si>
  <si>
    <t>CANICA FILMS</t>
  </si>
  <si>
    <t>MINERA CANDENTE</t>
  </si>
  <si>
    <t>CARTERA INMOBILIARIA</t>
  </si>
  <si>
    <t>CASSINELLI</t>
  </si>
  <si>
    <t>CBNET PERU</t>
  </si>
  <si>
    <t>CCR</t>
  </si>
  <si>
    <t>CECOSAMI</t>
  </si>
  <si>
    <t>PACASMAYO</t>
  </si>
  <si>
    <t>CENTRO INVESTIG. RRHH</t>
  </si>
  <si>
    <t>CEPLAN</t>
  </si>
  <si>
    <t>GRUPO CELIMA-TREBOL</t>
  </si>
  <si>
    <t>CERAMICAS KANTU</t>
  </si>
  <si>
    <t>CETCO</t>
  </si>
  <si>
    <t>CGS CONSULTORES LEGALES</t>
  </si>
  <si>
    <t>CHEMONICS</t>
  </si>
  <si>
    <t>CHOICE EQUIPOS Y SERVICIOS</t>
  </si>
  <si>
    <t>ERICSSON</t>
  </si>
  <si>
    <t>NUEVO MUNDO</t>
  </si>
  <si>
    <t>CICSA (GRUPO CARSO)</t>
  </si>
  <si>
    <t>CLI ADUANAS</t>
  </si>
  <si>
    <t>CLINICA DEL TRABAJADOR</t>
  </si>
  <si>
    <t>CLINICA JAVIER PRADO</t>
  </si>
  <si>
    <t>CLINICA SAN PABLO</t>
  </si>
  <si>
    <t>CLUB REGATAS</t>
  </si>
  <si>
    <t>COLEGIOS PERUANOS</t>
  </si>
  <si>
    <t>CAFAE-SE</t>
  </si>
  <si>
    <t>CCG PERU</t>
  </si>
  <si>
    <t>AMBEV</t>
  </si>
  <si>
    <t>ROMOSA</t>
  </si>
  <si>
    <t>ALTAMINA</t>
  </si>
  <si>
    <t>ANTAMINA</t>
  </si>
  <si>
    <t>MINERA HOCHSCHILD-ARES</t>
  </si>
  <si>
    <t>PODEROSA</t>
  </si>
  <si>
    <t>SIMSA</t>
  </si>
  <si>
    <t>CONCAR (GRUPO GYM)</t>
  </si>
  <si>
    <t>CONADIS</t>
  </si>
  <si>
    <t>CONSOLIDATED GROUP</t>
  </si>
  <si>
    <t>CONSORCIO DE PAZ</t>
  </si>
  <si>
    <t>CONS. MINERO HORIZONTE</t>
  </si>
  <si>
    <t>UNION CONST. METALICAS</t>
  </si>
  <si>
    <t>CONSTRUCTORA TP</t>
  </si>
  <si>
    <t>CYM</t>
  </si>
  <si>
    <t>CONTACT CENTER</t>
  </si>
  <si>
    <t>CONTRALORIA</t>
  </si>
  <si>
    <t>GHC</t>
  </si>
  <si>
    <t>CARSA</t>
  </si>
  <si>
    <t>CORPORACION DORE</t>
  </si>
  <si>
    <t>SKINNER</t>
  </si>
  <si>
    <t>LAS DOS TORRES CORP.</t>
  </si>
  <si>
    <t>LAS AMERICAS</t>
  </si>
  <si>
    <t>CORPORACION MAYO</t>
  </si>
  <si>
    <t>MOLITALIA</t>
  </si>
  <si>
    <t>COPEINCA</t>
  </si>
  <si>
    <t>CORPUL</t>
  </si>
  <si>
    <t>COSMOS AGEN. MARITIMA</t>
  </si>
  <si>
    <t>COTTON KNIT</t>
  </si>
  <si>
    <t>CREDISCOTIA FINANCIERA</t>
  </si>
  <si>
    <t>CROVISA</t>
  </si>
  <si>
    <t>CGBVP-BOMBEROS</t>
  </si>
  <si>
    <t>CUSA</t>
  </si>
  <si>
    <t>DATCO</t>
  </si>
  <si>
    <t>GRUPO DELOSI (KFC)</t>
  </si>
  <si>
    <t>DERCO</t>
  </si>
  <si>
    <t>DEVANLAY (LACOSTE)</t>
  </si>
  <si>
    <t>DHL EXPRESS</t>
  </si>
  <si>
    <t>DINERS CLUB</t>
  </si>
  <si>
    <t>DRE-ICA</t>
  </si>
  <si>
    <t>ESSA</t>
  </si>
  <si>
    <t>GRUPO DISTRILUZ</t>
  </si>
  <si>
    <t>DOMINIOS PUBLICIDAD</t>
  </si>
  <si>
    <t>DP WORLD</t>
  </si>
  <si>
    <t>DUERO BIENES DE EQUIPO</t>
  </si>
  <si>
    <t>DUPREE VENTA DIRECTA</t>
  </si>
  <si>
    <t>DWS LATAM</t>
  </si>
  <si>
    <t>EA CUSTODIS</t>
  </si>
  <si>
    <t>EBB PERU</t>
  </si>
  <si>
    <t>INKAFARMA</t>
  </si>
  <si>
    <t>EDICIONES COREFO</t>
  </si>
  <si>
    <t>EDITORA PERU</t>
  </si>
  <si>
    <t>SEPTIEMBRE</t>
  </si>
  <si>
    <t>EDPYME CREDIVISION</t>
  </si>
  <si>
    <t>EDPYME RAIZ</t>
  </si>
  <si>
    <t>GRUPO EL COMERCIO</t>
  </si>
  <si>
    <t>ELECTROPERU</t>
  </si>
  <si>
    <t>ELECTROSURESTE (ELSE)</t>
  </si>
  <si>
    <t>ELECTROANDINA</t>
  </si>
  <si>
    <t>ESSPERU</t>
  </si>
  <si>
    <t>EMERSON</t>
  </si>
  <si>
    <t>EDELNOR</t>
  </si>
  <si>
    <t>EGEMSA</t>
  </si>
  <si>
    <t>REVISTA CARETAS</t>
  </si>
  <si>
    <t>EPENSA</t>
  </si>
  <si>
    <t>ELECTROPUNO (ELPU)</t>
  </si>
  <si>
    <t>ELECTROSUR</t>
  </si>
  <si>
    <t>GRUPO ENERGY SERVICES</t>
  </si>
  <si>
    <t>ENERJET</t>
  </si>
  <si>
    <t>ENERSUR</t>
  </si>
  <si>
    <t>EPSASA AYACUCHO</t>
  </si>
  <si>
    <t>EVENSA</t>
  </si>
  <si>
    <t>ESTUDIO CASTRO ABOGADOS</t>
  </si>
  <si>
    <t>ESCA</t>
  </si>
  <si>
    <t>TECNOCOM</t>
  </si>
  <si>
    <t>EXANDAL</t>
  </si>
  <si>
    <t>EXITO PROFESIONAL</t>
  </si>
  <si>
    <t>FACA TRADING</t>
  </si>
  <si>
    <t>ALGOLIMSA</t>
  </si>
  <si>
    <t>FABTECH</t>
  </si>
  <si>
    <t>FEMACO (AREQUIPA)</t>
  </si>
  <si>
    <t>FERREYROS</t>
  </si>
  <si>
    <t>FERROSTAAL</t>
  </si>
  <si>
    <t>FILASUR</t>
  </si>
  <si>
    <t>FLUIDTEK</t>
  </si>
  <si>
    <t>INVERMET</t>
  </si>
  <si>
    <t>FONDO MIVIVENDA (FMV)</t>
  </si>
  <si>
    <t>FONDOEMPLEO</t>
  </si>
  <si>
    <t>FONDEPES</t>
  </si>
  <si>
    <t>CORPORACION FONAFE</t>
  </si>
  <si>
    <t>FRENOSA</t>
  </si>
  <si>
    <t>FUNIBER</t>
  </si>
  <si>
    <t>GYG KONTRATA</t>
  </si>
  <si>
    <t>GACETA JURIDICA</t>
  </si>
  <si>
    <t>GATE GOURMET</t>
  </si>
  <si>
    <t>GENFAR</t>
  </si>
  <si>
    <t>GEOSERVICE INGENIERIA</t>
  </si>
  <si>
    <t>GEOTEC</t>
  </si>
  <si>
    <t>GERPAL</t>
  </si>
  <si>
    <t>GILAT (G.T.H.)</t>
  </si>
  <si>
    <t>GLOBENET</t>
  </si>
  <si>
    <t>GRUPO GLORIA</t>
  </si>
  <si>
    <t>GMD (GRUPO GYM)</t>
  </si>
  <si>
    <t>GOBIERNO REGIONAL LIMA</t>
  </si>
  <si>
    <t>GOLDER</t>
  </si>
  <si>
    <t>GRAÑA Y MONTERO (GRUPO GYM)</t>
  </si>
  <si>
    <t>GRUPO EULEN</t>
  </si>
  <si>
    <t>GRUPO LA REPUBLICA (GLR)</t>
  </si>
  <si>
    <t>MONTEALTO</t>
  </si>
  <si>
    <t>NOVA</t>
  </si>
  <si>
    <t>RCP</t>
  </si>
  <si>
    <t>HAUG</t>
  </si>
  <si>
    <t>HELISUR</t>
  </si>
  <si>
    <t>HELLMANN</t>
  </si>
  <si>
    <t>HERMES</t>
  </si>
  <si>
    <t>ARMANDO PAREDES INMOB</t>
  </si>
  <si>
    <t>HIPRA</t>
  </si>
  <si>
    <t>HMV</t>
  </si>
  <si>
    <t>CLINICA SAN JUAN DE DIOS</t>
  </si>
  <si>
    <t>BANCO HSBC</t>
  </si>
  <si>
    <t>MINERA IAMGOLD</t>
  </si>
  <si>
    <t>IBEROPLAST</t>
  </si>
  <si>
    <t>IDENTITRONICS</t>
  </si>
  <si>
    <t>WIENER-IESTP CARRION</t>
  </si>
  <si>
    <t>WIENER-IESTP WIENER</t>
  </si>
  <si>
    <t>REST. IL BUON MANGIARE</t>
  </si>
  <si>
    <t>IMPECO</t>
  </si>
  <si>
    <t>INCONSTRUCTORA</t>
  </si>
  <si>
    <t>INDRA</t>
  </si>
  <si>
    <t>GRUPO VEGA</t>
  </si>
  <si>
    <t>IC-CONTROLS</t>
  </si>
  <si>
    <t xml:space="preserve">SANTA MONICA </t>
  </si>
  <si>
    <t>INDUSTRIAS DEL ENVASE</t>
  </si>
  <si>
    <t>INDUSTRIAS DEL PAPEL</t>
  </si>
  <si>
    <t>TRIVECA</t>
  </si>
  <si>
    <t>INDUPSA</t>
  </si>
  <si>
    <t>ILM (CAPACITACIONES)</t>
  </si>
  <si>
    <t>INKACROPS</t>
  </si>
  <si>
    <t>PAZ CENTENARIO</t>
  </si>
  <si>
    <t>INNOVA</t>
  </si>
  <si>
    <t>TOULOUSE</t>
  </si>
  <si>
    <t>IMECON</t>
  </si>
  <si>
    <t>INSM HONORIO DELGADO</t>
  </si>
  <si>
    <t>INGEMMENT</t>
  </si>
  <si>
    <t>MINISTERIO SALUD-ICN</t>
  </si>
  <si>
    <t>INEI</t>
  </si>
  <si>
    <t>IRTP</t>
  </si>
  <si>
    <t>INEN</t>
  </si>
  <si>
    <t>INPPARES</t>
  </si>
  <si>
    <t>CGIAR</t>
  </si>
  <si>
    <t>SEGUROS INTERSEGURO</t>
  </si>
  <si>
    <t>INTRAMEDICA</t>
  </si>
  <si>
    <t>INVERSIONES CENTENARIO</t>
  </si>
  <si>
    <t>INVERSIONES LA CRUZ</t>
  </si>
  <si>
    <t>HOTEL WESTIN (LIBERTADOR)</t>
  </si>
  <si>
    <t>INVERSIONES WARNER</t>
  </si>
  <si>
    <t>JRC INGENIERIA Y CONSTRUCCION</t>
  </si>
  <si>
    <t>JNE</t>
  </si>
  <si>
    <t>KIMBERLY KLARK</t>
  </si>
  <si>
    <t>KLAUSS</t>
  </si>
  <si>
    <t>KNIGHT PIESOLD</t>
  </si>
  <si>
    <t>KOBRANZAS</t>
  </si>
  <si>
    <t>KMMP</t>
  </si>
  <si>
    <t>KRAFTFOODS</t>
  </si>
  <si>
    <t>ROXFARMA</t>
  </si>
  <si>
    <t>PIRAMIDE</t>
  </si>
  <si>
    <t>LAN</t>
  </si>
  <si>
    <t>LIDER</t>
  </si>
  <si>
    <t>LIMAGAS</t>
  </si>
  <si>
    <t>LLAMAGAS</t>
  </si>
  <si>
    <t>MACCAFERRI</t>
  </si>
  <si>
    <t>MAERSK</t>
  </si>
  <si>
    <t>MANUCCI</t>
  </si>
  <si>
    <t>GRUPO METALINDUSTRIAS</t>
  </si>
  <si>
    <t>MAPFRE</t>
  </si>
  <si>
    <t>MARIATEGUI</t>
  </si>
  <si>
    <t>HOTEL MARRIOTT</t>
  </si>
  <si>
    <t>MDY</t>
  </si>
  <si>
    <t>MEGAREP</t>
  </si>
  <si>
    <t>MENORCA INVERSIONES</t>
  </si>
  <si>
    <t>MERCK</t>
  </si>
  <si>
    <t>MERIDIAN</t>
  </si>
  <si>
    <t>MIMCO</t>
  </si>
  <si>
    <t>METROCOLOR</t>
  </si>
  <si>
    <t>MEXICHEM-PAVCO</t>
  </si>
  <si>
    <t>BANCO MIBANCO</t>
  </si>
  <si>
    <t>MICHELLE BELAU</t>
  </si>
  <si>
    <t>MINERA GOLDFIELDS</t>
  </si>
  <si>
    <t>PACACORRAL</t>
  </si>
  <si>
    <t>MIN.MINAG</t>
  </si>
  <si>
    <t>MIN.MINCETUR</t>
  </si>
  <si>
    <t>MIN.MIDIS</t>
  </si>
  <si>
    <t>MIN.MEM</t>
  </si>
  <si>
    <t>MIN.MINAM</t>
  </si>
  <si>
    <t>MIN.MEF</t>
  </si>
  <si>
    <t>MIN.MININTER</t>
  </si>
  <si>
    <t>MIN.MINPRO</t>
  </si>
  <si>
    <t>FISCALIA AREQUIPA</t>
  </si>
  <si>
    <t>MIN.RREE</t>
  </si>
  <si>
    <t>MIN.MINSA</t>
  </si>
  <si>
    <t>MIN. MINTRA</t>
  </si>
  <si>
    <t>MIN.MTC</t>
  </si>
  <si>
    <t>MIN.VIVIENDA</t>
  </si>
  <si>
    <t>MONTANA</t>
  </si>
  <si>
    <t>MOTOREX</t>
  </si>
  <si>
    <t>MSA</t>
  </si>
  <si>
    <t>MUNI. LA MOLINA</t>
  </si>
  <si>
    <t>MUNI. JLBYR (AREQUIPA)</t>
  </si>
  <si>
    <t>MUNI. LA MATANZA</t>
  </si>
  <si>
    <t>MUNI. LIMA</t>
  </si>
  <si>
    <t>MUNI. PIURA</t>
  </si>
  <si>
    <t>MUNI. SANTIAGO SURCO (MSS)</t>
  </si>
  <si>
    <t>MV INGENIEROS</t>
  </si>
  <si>
    <t>NEGASAC</t>
  </si>
  <si>
    <t>NEXTEL</t>
  </si>
  <si>
    <t>NICOLL</t>
  </si>
  <si>
    <t>PAINO</t>
  </si>
  <si>
    <t>OBRAINSA</t>
  </si>
  <si>
    <t>OBC</t>
  </si>
  <si>
    <t>ONP</t>
  </si>
  <si>
    <t>OPTICAS GMO</t>
  </si>
  <si>
    <t>ORGANIKA</t>
  </si>
  <si>
    <t>OSCE</t>
  </si>
  <si>
    <t>OEFA</t>
  </si>
  <si>
    <t>COFOPRI</t>
  </si>
  <si>
    <t>OSIPTEL</t>
  </si>
  <si>
    <t>OSINERGMIN</t>
  </si>
  <si>
    <t>ORETRANS</t>
  </si>
  <si>
    <t>ORIENT EXPRESS</t>
  </si>
  <si>
    <t>OSPINA</t>
  </si>
  <si>
    <t>OTTO KUNZ</t>
  </si>
  <si>
    <t>OVERALL</t>
  </si>
  <si>
    <t xml:space="preserve">BECHTEL </t>
  </si>
  <si>
    <t>PACKAGING</t>
  </si>
  <si>
    <t>PARA RAYOS</t>
  </si>
  <si>
    <t>PARDOS CHICKEN</t>
  </si>
  <si>
    <t>PQ. RECUERDO</t>
  </si>
  <si>
    <t>PECSA</t>
  </si>
  <si>
    <t>PGN</t>
  </si>
  <si>
    <t>PERUPETRO</t>
  </si>
  <si>
    <t>ARANWA HOTELS</t>
  </si>
  <si>
    <t>EXALMAR</t>
  </si>
  <si>
    <t>HAYDUK</t>
  </si>
  <si>
    <t>PETROPERU</t>
  </si>
  <si>
    <t>PLAN INTERN. PERU</t>
  </si>
  <si>
    <t>GRUPO BDO</t>
  </si>
  <si>
    <t>PMP HOLDING</t>
  </si>
  <si>
    <t>PUCP</t>
  </si>
  <si>
    <t>PUCP-EPG</t>
  </si>
  <si>
    <t>PUCP-IC</t>
  </si>
  <si>
    <t>POWERDATA</t>
  </si>
  <si>
    <t>PRAXAIR</t>
  </si>
  <si>
    <t>PCM</t>
  </si>
  <si>
    <t>PRIMA</t>
  </si>
  <si>
    <t>PRIMAX</t>
  </si>
  <si>
    <t>TAXI DIRECTO</t>
  </si>
  <si>
    <t>PRODUCTOS_FORJADOS</t>
  </si>
  <si>
    <t>GTZ/PROAGUA</t>
  </si>
  <si>
    <t>AGROIDEAS</t>
  </si>
  <si>
    <t>PROMETEO</t>
  </si>
  <si>
    <t>PROMELSA</t>
  </si>
  <si>
    <t>CHAVIMOCHIC</t>
  </si>
  <si>
    <t>QUIMERA</t>
  </si>
  <si>
    <t>QUIMICA SUIZA</t>
  </si>
  <si>
    <t>RANSA</t>
  </si>
  <si>
    <t>REFASA</t>
  </si>
  <si>
    <t>RENIEC</t>
  </si>
  <si>
    <t>REGUS</t>
  </si>
  <si>
    <t>RELIMA</t>
  </si>
  <si>
    <t>HDEC</t>
  </si>
  <si>
    <t>REPSOL</t>
  </si>
  <si>
    <t>REST. GATO PARDO</t>
  </si>
  <si>
    <t>RIMAC</t>
  </si>
  <si>
    <t>SAN FERNANDO</t>
  </si>
  <si>
    <t>SAN MARTIN CG</t>
  </si>
  <si>
    <t>SANDVIK</t>
  </si>
  <si>
    <t>SANOFI</t>
  </si>
  <si>
    <t>STO. DOMINGO CG (CHINCHA)</t>
  </si>
  <si>
    <t>SAVAR</t>
  </si>
  <si>
    <t>SCHENKER</t>
  </si>
  <si>
    <t>BANCO SCOTIABANK</t>
  </si>
  <si>
    <t>SECREX</t>
  </si>
  <si>
    <t>ESSALUD</t>
  </si>
  <si>
    <t>SENATI</t>
  </si>
  <si>
    <t>PRORECOVE</t>
  </si>
  <si>
    <t>SENAMHI</t>
  </si>
  <si>
    <t>SENASA</t>
  </si>
  <si>
    <t>SERVCENTRAL</t>
  </si>
  <si>
    <t>SERCONSFA</t>
  </si>
  <si>
    <t>SIMA</t>
  </si>
  <si>
    <t>SICORP</t>
  </si>
  <si>
    <t>SCI</t>
  </si>
  <si>
    <t>NATCLAR</t>
  </si>
  <si>
    <t>SIERSAC</t>
  </si>
  <si>
    <t>SN POWER</t>
  </si>
  <si>
    <t>SEAL</t>
  </si>
  <si>
    <t>MAISON_DE_SANTE</t>
  </si>
  <si>
    <t>SNMPE</t>
  </si>
  <si>
    <t>SODEXO</t>
  </si>
  <si>
    <t>SODIMAC</t>
  </si>
  <si>
    <t>SOFTMARK</t>
  </si>
  <si>
    <t>SOAL</t>
  </si>
  <si>
    <t>STARPERU</t>
  </si>
  <si>
    <t>SUCCESSOS</t>
  </si>
  <si>
    <t>SAT</t>
  </si>
  <si>
    <t>SAT CAJAMARCA</t>
  </si>
  <si>
    <t>SBS</t>
  </si>
  <si>
    <t>SMV-CONASEV</t>
  </si>
  <si>
    <t>SUNAT</t>
  </si>
  <si>
    <t>WONG</t>
  </si>
  <si>
    <t>SUSANA MARQUEZ</t>
  </si>
  <si>
    <t>TALARA CATERING</t>
  </si>
  <si>
    <t>TALISMAN</t>
  </si>
  <si>
    <t xml:space="preserve">TECK </t>
  </si>
  <si>
    <t>TECNIASES</t>
  </si>
  <si>
    <t>TASA</t>
  </si>
  <si>
    <t>TECSUP_1</t>
  </si>
  <si>
    <t>TLF. ING. SEGURIDAD</t>
  </si>
  <si>
    <t>RAPSAC</t>
  </si>
  <si>
    <t>TERMODINAMICA</t>
  </si>
  <si>
    <t>TESACOM</t>
  </si>
  <si>
    <t>CAMONES</t>
  </si>
  <si>
    <t>T-GESTIONA</t>
  </si>
  <si>
    <t>TOPyTOP</t>
  </si>
  <si>
    <t>XTRATEGIA</t>
  </si>
  <si>
    <t>TRANSPORTES-77</t>
  </si>
  <si>
    <t>TRANSCOSISE</t>
  </si>
  <si>
    <t>TRANSPORTES GIRASOLES</t>
  </si>
  <si>
    <t>UNIMAQ</t>
  </si>
  <si>
    <t>BACKUS</t>
  </si>
  <si>
    <t>MINERA UNIQUE</t>
  </si>
  <si>
    <t>UNDP</t>
  </si>
  <si>
    <t>UCCI</t>
  </si>
  <si>
    <t>USMP</t>
  </si>
  <si>
    <t>UCV</t>
  </si>
  <si>
    <t>UCIK</t>
  </si>
  <si>
    <t>UPNORTE</t>
  </si>
  <si>
    <t>WIENER-UNI.WIENER</t>
  </si>
  <si>
    <t>UPSJB</t>
  </si>
  <si>
    <t>VIAJES PACIFICO</t>
  </si>
  <si>
    <t>VIDARMONIA</t>
  </si>
  <si>
    <t>CORPORACION FURUKAWA</t>
  </si>
  <si>
    <t>ESTUDIO VILLAR ABOGADOS</t>
  </si>
  <si>
    <t>WEIRMINERALS</t>
  </si>
  <si>
    <t>WENTINCK (ARGENTINA)</t>
  </si>
  <si>
    <t>WESTERN</t>
  </si>
  <si>
    <t>AMESOL</t>
  </si>
  <si>
    <t>XSTRATA</t>
  </si>
  <si>
    <t>YCHIFORMAS</t>
  </si>
  <si>
    <t>YELL</t>
  </si>
  <si>
    <t>YOBEL</t>
  </si>
  <si>
    <t>ZETA_GAS</t>
  </si>
  <si>
    <t>RUC</t>
  </si>
  <si>
    <t>20394862704 </t>
  </si>
  <si>
    <t>---</t>
  </si>
  <si>
    <t>NUM.
TRABAJ.
2012</t>
  </si>
  <si>
    <t>PAGINA WEB</t>
  </si>
  <si>
    <t>www.britishschool.edu.pe</t>
  </si>
  <si>
    <t>www.abb.com.pe</t>
  </si>
  <si>
    <t>www.abbott.com.pe</t>
  </si>
  <si>
    <t>www.abelin-sa.com</t>
  </si>
  <si>
    <t>www.abengoaperu.com.pe</t>
  </si>
  <si>
    <t>www.ablpharma.com.pe</t>
  </si>
  <si>
    <t>www.accionydesarrollo.org.pe</t>
  </si>
  <si>
    <t>www.acs-inc.com</t>
  </si>
  <si>
    <t>www.ad-brand.com</t>
  </si>
  <si>
    <t>www.admsao.com</t>
  </si>
  <si>
    <t>www.integra.com.pe</t>
  </si>
  <si>
    <t>www.aggreko.com.pe</t>
  </si>
  <si>
    <t>www.agpglass.com</t>
  </si>
  <si>
    <t>www.agroparamonga.pe</t>
  </si>
  <si>
    <t>www.manuelita.com</t>
  </si>
  <si>
    <t>www.agrovetmarket.com.pe</t>
  </si>
  <si>
    <t>www.aicasaperu.com</t>
  </si>
  <si>
    <t>www.alecperu.com</t>
  </si>
  <si>
    <t>www.alicorp.com.pe</t>
  </si>
  <si>
    <t>www.allpaperu.com</t>
  </si>
  <si>
    <t>www.amcor.com</t>
  </si>
  <si>
    <t>www.americanassist.com</t>
  </si>
  <si>
    <t>www.americatel.com.pe</t>
  </si>
  <si>
    <t>www.americaleasing.com</t>
  </si>
  <si>
    <t>www.andeslogistics.com</t>
  </si>
  <si>
    <t>www.anectis.com</t>
  </si>
  <si>
    <t>www.angloamerican.pe</t>
  </si>
  <si>
    <t>www.arclad.com</t>
  </si>
  <si>
    <t>www.ardilesimport.com</t>
  </si>
  <si>
    <t>www.arellanomarketing.com</t>
  </si>
  <si>
    <t>www.arpl.com</t>
  </si>
  <si>
    <t>www.aap.org.pe</t>
  </si>
  <si>
    <t>www.goodhope.org.pe</t>
  </si>
  <si>
    <t>www.astrazeneca.com</t>
  </si>
  <si>
    <t>www.atento.com</t>
  </si>
  <si>
    <t>www.coneyparkperu.com</t>
  </si>
  <si>
    <t>www.ausa.com.pe</t>
  </si>
  <si>
    <t>www.austral.com.pe</t>
  </si>
  <si>
    <t>www.aate.gob.pe</t>
  </si>
  <si>
    <t>www.ana.gob.pe</t>
  </si>
  <si>
    <t>www.apn.gob.pe</t>
  </si>
  <si>
    <t>www.avances.com.pe</t>
  </si>
  <si>
    <t>www.avanzini.com.pe</t>
  </si>
  <si>
    <t>www.axur.pe</t>
  </si>
  <si>
    <t>www.byd-enterprises.com</t>
  </si>
  <si>
    <t>www.bbraun.com</t>
  </si>
  <si>
    <t>www.badinotti.com.pe</t>
  </si>
  <si>
    <t>www.agrobanco.com.pe</t>
  </si>
  <si>
    <t>www.bancomercio.com</t>
  </si>
  <si>
    <t>www.viabcp.com</t>
  </si>
  <si>
    <t>www.bn.com.pe</t>
  </si>
  <si>
    <t>www.bif.com.pe</t>
  </si>
  <si>
    <t>www.interbank.com.pe</t>
  </si>
  <si>
    <t>www.bancoripley.com.pe</t>
  </si>
  <si>
    <t>www.santander.com.pe</t>
  </si>
  <si>
    <t>www.bbvabancocontinental.com</t>
  </si>
  <si>
    <t>www.bctsconsulting.com</t>
  </si>
  <si>
    <t>www.belowsac.com</t>
  </si>
  <si>
    <t>www.berlitz.com.pe</t>
  </si>
  <si>
    <t>www.indurama.com</t>
  </si>
  <si>
    <t>www.btl.com.pe</t>
  </si>
  <si>
    <t>www.braedt.com.pe</t>
  </si>
  <si>
    <t>www.bridgestone.com</t>
  </si>
  <si>
    <t>www.bms.com</t>
  </si>
  <si>
    <t>www.bisa.com.pe</t>
  </si>
  <si>
    <t>www.bth.pe</t>
  </si>
  <si>
    <t>www.cabinets-racks.net</t>
  </si>
  <si>
    <t>www.cajatrujillo.com.pe</t>
  </si>
  <si>
    <t>www.cmac-arequipa.com.pe</t>
  </si>
  <si>
    <t>www.cajamaynas.com.pe</t>
  </si>
  <si>
    <t>www.canicafilms.com</t>
  </si>
  <si>
    <t>www.candentecopper.com</t>
  </si>
  <si>
    <t>www.carterainmobiliaria.com.pe</t>
  </si>
  <si>
    <t>www.cassinelli.com.pe</t>
  </si>
  <si>
    <t>www.ccrlatam.com</t>
  </si>
  <si>
    <t>www.cecosami.com</t>
  </si>
  <si>
    <t>www.cirhperu.com</t>
  </si>
  <si>
    <t>www.ceplan.gob.pe</t>
  </si>
  <si>
    <t>www.celima-trebol.com</t>
  </si>
  <si>
    <t>www.ceramicaskantu.com</t>
  </si>
  <si>
    <t>www.cgssac.com.pe</t>
  </si>
  <si>
    <t>www.chemonics.com</t>
  </si>
  <si>
    <t>www.choice-eys.com.pe</t>
  </si>
  <si>
    <t>www.ericsson.com/pe</t>
  </si>
  <si>
    <t>www.nuevomundosa.com</t>
  </si>
  <si>
    <t>www.carso.com.mx</t>
  </si>
  <si>
    <t>www.cli.com.pe</t>
  </si>
  <si>
    <t>www.clinicadeltrabajador.com.pe</t>
  </si>
  <si>
    <t>www.clinicajavierprado.com.pe</t>
  </si>
  <si>
    <t>www.sanpablo.com.pe</t>
  </si>
  <si>
    <t>www.clubregatas.org.pe</t>
  </si>
  <si>
    <t>www.cafae-se.com.pe</t>
  </si>
  <si>
    <t>www.ccg-peru.com</t>
  </si>
  <si>
    <t>www.antamina.com</t>
  </si>
  <si>
    <t>www.hocplc.com</t>
  </si>
  <si>
    <t>www.concar.com.pe</t>
  </si>
  <si>
    <t>www.conadisperu.gob.pe</t>
  </si>
  <si>
    <t>www.cgperu.com.pe</t>
  </si>
  <si>
    <t>www.cmh.com.pe</t>
  </si>
  <si>
    <t>www.union.com.pe</t>
  </si>
  <si>
    <t>www.cym.com.pe</t>
  </si>
  <si>
    <t>www.contraloria.gob.pe</t>
  </si>
  <si>
    <t>www.carsa.com.pe</t>
  </si>
  <si>
    <t>www.dore-group.com</t>
  </si>
  <si>
    <t>www.corp2torres.com</t>
  </si>
  <si>
    <t>www.lindley.pe</t>
  </si>
  <si>
    <t>www.lasamericas.com.pe</t>
  </si>
  <si>
    <t>www.corporacionmayo.com</t>
  </si>
  <si>
    <t>www.molitalia.com.pe</t>
  </si>
  <si>
    <t>www.copeinca.com.pe</t>
  </si>
  <si>
    <t>www.cosmos.com.pe</t>
  </si>
  <si>
    <t>www.cottonknit.com</t>
  </si>
  <si>
    <t>www.bantra.com.pe</t>
  </si>
  <si>
    <t>www.crovisa.com.pe</t>
  </si>
  <si>
    <t>www.bomberosperu.gob.pe</t>
  </si>
  <si>
    <t>www.cusa-chem.com</t>
  </si>
  <si>
    <t>www.datco.com.pe</t>
  </si>
  <si>
    <t>www.kfc.com.pe</t>
  </si>
  <si>
    <t>www.derco.com.pe</t>
  </si>
  <si>
    <t>www.devanlay.fr</t>
  </si>
  <si>
    <t>www.dhl.com.pe</t>
  </si>
  <si>
    <t>www.dinersclub.com.pe</t>
  </si>
  <si>
    <t>www.dreica.gob.pe</t>
  </si>
  <si>
    <t>www.distribuidoraessa.com</t>
  </si>
  <si>
    <t>www.distriluz.com.pe</t>
  </si>
  <si>
    <t>www.dominiospublicidad.net</t>
  </si>
  <si>
    <t>www.dpworld.com</t>
  </si>
  <si>
    <t>www.dupree.com.pe</t>
  </si>
  <si>
    <t>www.dwslatam.com</t>
  </si>
  <si>
    <t>www.ebbperu.com.pe</t>
  </si>
  <si>
    <t>www.inkafarma.com.pe</t>
  </si>
  <si>
    <t>www.corefo.com</t>
  </si>
  <si>
    <t>www.editoraperu.com.pe</t>
  </si>
  <si>
    <t>www.credivisionperu.com</t>
  </si>
  <si>
    <t>www.raizperu.com.pe</t>
  </si>
  <si>
    <t>grupoelcomercio.com.pe</t>
  </si>
  <si>
    <t>www.electroperu.com.pe</t>
  </si>
  <si>
    <t>www.else.com.pe</t>
  </si>
  <si>
    <t>www.essperu.com</t>
  </si>
  <si>
    <t>www.emerson.com</t>
  </si>
  <si>
    <t>www.edelnor.com.pe</t>
  </si>
  <si>
    <t>www.caretas.com.pe</t>
  </si>
  <si>
    <t>www.grupoepensa.pe</t>
  </si>
  <si>
    <t>www.electropuno.com.pe</t>
  </si>
  <si>
    <t>www.electrosur.com.pe</t>
  </si>
  <si>
    <t>www.energyperu.com</t>
  </si>
  <si>
    <t>www.enerjet.com.pe</t>
  </si>
  <si>
    <t>www.enersur.com.pe</t>
  </si>
  <si>
    <t>www.epsasa.com.pe</t>
  </si>
  <si>
    <t>www.evensa.com.pe</t>
  </si>
  <si>
    <t>www.cbrabogados.com.pe</t>
  </si>
  <si>
    <t>www.esca.com.pe</t>
  </si>
  <si>
    <t>www.exandal.com/portal/es</t>
  </si>
  <si>
    <t>www.exitoprofesional.net</t>
  </si>
  <si>
    <t>www.algolimsa.com.pe</t>
  </si>
  <si>
    <t>www.fabtechsac.com</t>
  </si>
  <si>
    <t>www.femaco.com.pe</t>
  </si>
  <si>
    <t>www.ferreyros.com.pe</t>
  </si>
  <si>
    <t>www.ferrostaal.pe</t>
  </si>
  <si>
    <t>www.filasur.com</t>
  </si>
  <si>
    <t>www.fluidteksrl.com</t>
  </si>
  <si>
    <t>www.invermet.gob.pe</t>
  </si>
  <si>
    <t>www.mivivienda.com.pe</t>
  </si>
  <si>
    <t>fondoempleo.com.pe</t>
  </si>
  <si>
    <t>www.fondepes.gob.pe</t>
  </si>
  <si>
    <t>www.fonafe.gob.pe</t>
  </si>
  <si>
    <t>www.frenosa.com.pe</t>
  </si>
  <si>
    <t>www.funiber.org.pe</t>
  </si>
  <si>
    <t>www.gygperu.com</t>
  </si>
  <si>
    <t>www.gacetajuridica.com.pe</t>
  </si>
  <si>
    <t>www.gategourmet.com</t>
  </si>
  <si>
    <t>www.genfar.com</t>
  </si>
  <si>
    <t>www.geoserviceing.com</t>
  </si>
  <si>
    <t>www.geotec.com.pe</t>
  </si>
  <si>
    <t>www.gerpal.com.pe</t>
  </si>
  <si>
    <t>www.gilat.com.pe</t>
  </si>
  <si>
    <t>www.gloria.com.pe</t>
  </si>
  <si>
    <t>www.gmd.com.pe</t>
  </si>
  <si>
    <t>www.regionlima.gob.pe</t>
  </si>
  <si>
    <t xml:space="preserve">www.golder.com.pe     </t>
  </si>
  <si>
    <t>www.gym.com.pe</t>
  </si>
  <si>
    <t>www.eulen.com</t>
  </si>
  <si>
    <t>www.larepublica.com.pe</t>
  </si>
  <si>
    <t>www.montealtoenergia.es/</t>
  </si>
  <si>
    <t>www.rcp.net.pe</t>
  </si>
  <si>
    <t>www.haug.com.pe</t>
  </si>
  <si>
    <t>www.helisur.com.pe</t>
  </si>
  <si>
    <t>www.hellmann.net</t>
  </si>
  <si>
    <t>www.hermes.com.pe</t>
  </si>
  <si>
    <t>www.armandoparedes.com</t>
  </si>
  <si>
    <t>www.h-mv.com</t>
  </si>
  <si>
    <t>www.clinicasanjuandedioslima.pe</t>
  </si>
  <si>
    <t>www.hsbc.com.pe</t>
  </si>
  <si>
    <t>www.iamgold.com</t>
  </si>
  <si>
    <t>www.iberoplast.com.pe</t>
  </si>
  <si>
    <t>www.identitronics.com</t>
  </si>
  <si>
    <t>www.ilbuonmangiare.com</t>
  </si>
  <si>
    <t>www.impecosmc.com</t>
  </si>
  <si>
    <t>www.indecopi.gob.pe</t>
  </si>
  <si>
    <t>www.indracompany.com</t>
  </si>
  <si>
    <t>www.grupovega.com</t>
  </si>
  <si>
    <t>www.ic-controls.com</t>
  </si>
  <si>
    <t>www.envase.com.pe</t>
  </si>
  <si>
    <t>www.industriasdelpapel.com</t>
  </si>
  <si>
    <t>www.santacatalina.com.pe</t>
  </si>
  <si>
    <t>www.ilm.com.pe</t>
  </si>
  <si>
    <t>www.inkacrops.com/spanish</t>
  </si>
  <si>
    <t>www.centenario.com.pe</t>
  </si>
  <si>
    <t>www.innova.com.pe</t>
  </si>
  <si>
    <t>www.tls.edu.pe</t>
  </si>
  <si>
    <t>www.imecon.com.pe</t>
  </si>
  <si>
    <t>www.ingemmet.gob.pe</t>
  </si>
  <si>
    <t>www.icn.minsa.gob.pe</t>
  </si>
  <si>
    <t>www.inei.gob.pe</t>
  </si>
  <si>
    <t>www.irtp.com.pe</t>
  </si>
  <si>
    <t>www.inen.sld.pe</t>
  </si>
  <si>
    <t>www.inppares.org</t>
  </si>
  <si>
    <t>www.cipotato.org</t>
  </si>
  <si>
    <t>www.interseguro.com.pe</t>
  </si>
  <si>
    <t>www.intramedica.com.pe</t>
  </si>
  <si>
    <t>www.inversioneslacruz.com</t>
  </si>
  <si>
    <t>www.westin.com/lima</t>
  </si>
  <si>
    <t>www.jrcing.com.pe</t>
  </si>
  <si>
    <t>www.jne.gob.pe</t>
  </si>
  <si>
    <t>www.kimberly-clark.com.pe</t>
  </si>
  <si>
    <t>www.knightpiesold.com/es/</t>
  </si>
  <si>
    <t>www.limagas.com</t>
  </si>
  <si>
    <t>www.metalindustrias.com.pe</t>
  </si>
  <si>
    <t>www.espanol.marriott.com</t>
  </si>
  <si>
    <t>www.menorca.com.pe</t>
  </si>
  <si>
    <t>www.mimco.com.pe</t>
  </si>
  <si>
    <t>www.pavco.com.pe/</t>
  </si>
  <si>
    <t>www.mibanco.com.pe</t>
  </si>
  <si>
    <t>www.michellebelau.com</t>
  </si>
  <si>
    <t>www.goldfields.com.pe</t>
  </si>
  <si>
    <t>www.munlima.gob.pe</t>
  </si>
  <si>
    <t>www.notariabanda.com.pe</t>
  </si>
  <si>
    <t>www.opticasgmo.com/peru</t>
  </si>
  <si>
    <t>www.cofopri.gob.pe</t>
  </si>
  <si>
    <t>www.bechtel.com</t>
  </si>
  <si>
    <t>www.pardoschicken.pe</t>
  </si>
  <si>
    <t>www.pecsa.com.pe</t>
  </si>
  <si>
    <t>www.aranwahotels.com</t>
  </si>
  <si>
    <t>www.exalmar.com.pe</t>
  </si>
  <si>
    <t>www.hayduk.com.pe</t>
  </si>
  <si>
    <t>www.bdo.com.pe</t>
  </si>
  <si>
    <t>www.cye.com.pe</t>
  </si>
  <si>
    <t>www.powerdata.pe</t>
  </si>
  <si>
    <t>www.proagua-gtz.org.pe</t>
  </si>
  <si>
    <t>www.agroideas.gob.pe</t>
  </si>
  <si>
    <t>www.chavimochic.gob.pe</t>
  </si>
  <si>
    <t>www.refasa.com.pe</t>
  </si>
  <si>
    <t>www.hdec.com.pe</t>
  </si>
  <si>
    <t>www.rimac.com</t>
  </si>
  <si>
    <t>www.scotiabank.com.pe</t>
  </si>
  <si>
    <t>www.essalud.gob.pe</t>
  </si>
  <si>
    <t>www.sicorp.com.pe</t>
  </si>
  <si>
    <t>www.sci.com.pe</t>
  </si>
  <si>
    <t xml:space="preserve">www.natclar.com.pe </t>
  </si>
  <si>
    <t>www.snpower.com.pe</t>
  </si>
  <si>
    <t>www.sodimac.com.pe</t>
  </si>
  <si>
    <t>www.successosperu.com</t>
  </si>
  <si>
    <t xml:space="preserve">www.textilescamones.com </t>
  </si>
  <si>
    <t>www.transportesgirasoles.com.pe</t>
  </si>
  <si>
    <t>www.backus.com.pe</t>
  </si>
  <si>
    <t>www.furukawa.com.pe</t>
  </si>
  <si>
    <t>www.estudiovillar.com</t>
  </si>
  <si>
    <t>www.amesol.com</t>
  </si>
  <si>
    <t>', 1, NOW(), NULL, 1, 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</si>
</sst>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Red]\-#,##0.00\ "/>
    <numFmt numFmtId="165" formatCode="yyyy\-mm\-dd;@"/>
  </numFmts>
  <fonts count="15" x14ac:knownFonts="1">
    <font>
      <sz val="11"/>
      <color theme="1"/>
      <name val="Calibri"/>
      <family val="2"/>
      <scheme val="minor"/>
    </font>
    <font>
      <sz val="11"/>
      <color theme="1"/>
      <name val="Calibri"/>
      <family val="2"/>
      <scheme val="minor"/>
    </font>
    <font>
      <sz val="10"/>
      <name val="Arial"/>
    </font>
    <font>
      <b/>
      <sz val="8"/>
      <name val="Calibri"/>
      <family val="2"/>
    </font>
    <font>
      <sz val="8"/>
      <name val="Calibri"/>
      <family val="2"/>
    </font>
    <font>
      <sz val="10"/>
      <name val="Arial"/>
      <family val="2"/>
    </font>
    <font>
      <sz val="9"/>
      <name val="Calibri"/>
      <family val="2"/>
    </font>
    <font>
      <sz val="8"/>
      <name val="Calibri"/>
      <family val="2"/>
      <scheme val="minor"/>
    </font>
    <font>
      <sz val="8"/>
      <color rgb="FFFF0000"/>
      <name val="Calibri"/>
      <family val="2"/>
    </font>
    <font>
      <sz val="8"/>
      <color theme="1"/>
      <name val="Calibri"/>
      <family val="2"/>
    </font>
    <font>
      <sz val="8"/>
      <color theme="1"/>
      <name val="Calibri"/>
      <family val="2"/>
      <scheme val="minor"/>
    </font>
    <font>
      <u/>
      <sz val="10"/>
      <color theme="10"/>
      <name val="Arial"/>
      <family val="2"/>
    </font>
    <font>
      <sz val="8"/>
      <color rgb="FFFF0000"/>
      <name val="Calibri"/>
      <family val="2"/>
      <scheme val="minor"/>
    </font>
    <font>
      <sz val="8"/>
      <color indexed="8"/>
      <name val="Calibri"/>
      <family val="2"/>
    </font>
    <font>
      <sz val="8"/>
      <color theme="1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68D36"/>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FFFFFF"/>
        <bgColor indexed="64"/>
      </patternFill>
    </fill>
    <fill>
      <patternFill patternType="solid">
        <fgColor theme="3" tint="0.79998168889431442"/>
        <bgColor indexed="64"/>
      </patternFill>
    </fill>
    <fill>
      <patternFill patternType="solid">
        <fgColor rgb="FF66FF33"/>
        <bgColor indexed="64"/>
      </patternFill>
    </fill>
    <fill>
      <patternFill patternType="solid">
        <fgColor indexed="4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8">
    <xf numFmtId="0" fontId="0" fillId="0" borderId="0"/>
    <xf numFmtId="0" fontId="2" fillId="0" borderId="0"/>
    <xf numFmtId="0" fontId="5" fillId="0" borderId="0"/>
    <xf numFmtId="0" fontId="1" fillId="0" borderId="0"/>
    <xf numFmtId="0" fontId="5" fillId="0" borderId="0"/>
    <xf numFmtId="0" fontId="11" fillId="0" borderId="0" applyNumberFormat="0" applyFill="0" applyBorder="0" applyAlignment="0" applyProtection="0"/>
    <xf numFmtId="0" fontId="6" fillId="0" borderId="1" applyFont="0" applyAlignment="0">
      <alignment vertical="center"/>
    </xf>
    <xf numFmtId="0" fontId="11" fillId="0" borderId="0" applyNumberFormat="0" applyFill="0" applyBorder="0" applyAlignment="0" applyProtection="0"/>
    <xf numFmtId="0" fontId="1" fillId="0" borderId="0"/>
    <xf numFmtId="0" fontId="11" fillId="0" borderId="0" applyNumberFormat="0" applyFill="0" applyBorder="0" applyAlignment="0" applyProtection="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17">
    <xf numFmtId="0" fontId="0" fillId="0" borderId="0" xfId="0"/>
    <xf numFmtId="0" fontId="4" fillId="0" borderId="1" xfId="4" applyFont="1" applyFill="1" applyBorder="1" applyAlignment="1">
      <alignment horizontal="center" vertical="top" wrapText="1"/>
    </xf>
    <xf numFmtId="0" fontId="0" fillId="0" borderId="0" xfId="0" quotePrefix="1"/>
    <xf numFmtId="2" fontId="0" fillId="0" borderId="0" xfId="0" applyNumberFormat="1"/>
    <xf numFmtId="0" fontId="3" fillId="4" borderId="1" xfId="0" applyFont="1" applyFill="1" applyBorder="1" applyAlignment="1">
      <alignment horizontal="center" vertical="top" textRotation="90" wrapText="1"/>
    </xf>
    <xf numFmtId="0" fontId="9" fillId="0" borderId="1" xfId="0" applyFont="1" applyFill="1" applyBorder="1" applyAlignment="1">
      <alignment horizontal="center" vertical="top" wrapText="1"/>
    </xf>
    <xf numFmtId="0" fontId="9"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11"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9" fillId="5" borderId="1" xfId="0" applyFont="1" applyFill="1" applyBorder="1" applyAlignment="1">
      <alignment horizontal="center" vertical="top" wrapText="1"/>
    </xf>
    <xf numFmtId="0" fontId="10" fillId="0" borderId="1" xfId="0" applyFont="1" applyFill="1" applyBorder="1" applyAlignment="1">
      <alignment horizontal="center" vertical="top" wrapText="1"/>
    </xf>
    <xf numFmtId="0" fontId="9" fillId="10"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0"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4" fillId="0" borderId="0" xfId="0" applyFont="1" applyFill="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top"/>
    </xf>
    <xf numFmtId="40" fontId="3" fillId="4" borderId="1" xfId="0" applyNumberFormat="1" applyFont="1" applyFill="1" applyBorder="1" applyAlignment="1">
      <alignment horizontal="center" vertical="top" textRotation="90" wrapText="1"/>
    </xf>
    <xf numFmtId="40" fontId="4" fillId="0" borderId="1" xfId="0" applyNumberFormat="1" applyFont="1" applyFill="1" applyBorder="1" applyAlignment="1">
      <alignment horizontal="center" vertical="top" wrapText="1"/>
    </xf>
    <xf numFmtId="40" fontId="4" fillId="0" borderId="1" xfId="0" applyNumberFormat="1" applyFont="1" applyFill="1" applyBorder="1" applyAlignment="1">
      <alignment horizontal="center" vertical="top"/>
    </xf>
    <xf numFmtId="40" fontId="4" fillId="0" borderId="0" xfId="0" applyNumberFormat="1" applyFont="1" applyFill="1" applyAlignment="1">
      <alignment horizontal="center" vertical="top" wrapText="1"/>
    </xf>
    <xf numFmtId="40" fontId="3" fillId="4" borderId="1" xfId="0" applyNumberFormat="1" applyFont="1" applyFill="1" applyBorder="1" applyAlignment="1">
      <alignment horizontal="left" vertical="top" wrapText="1"/>
    </xf>
    <xf numFmtId="40" fontId="4" fillId="0" borderId="1" xfId="0" applyNumberFormat="1" applyFont="1" applyFill="1" applyBorder="1" applyAlignment="1">
      <alignment horizontal="left" vertical="top" wrapText="1"/>
    </xf>
    <xf numFmtId="40" fontId="4" fillId="8" borderId="1"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40" fontId="4" fillId="2" borderId="1" xfId="0" applyNumberFormat="1" applyFont="1" applyFill="1" applyBorder="1" applyAlignment="1">
      <alignment horizontal="left" vertical="top" wrapText="1"/>
    </xf>
    <xf numFmtId="40" fontId="4" fillId="0" borderId="1" xfId="0" applyNumberFormat="1" applyFont="1" applyFill="1" applyBorder="1" applyAlignment="1">
      <alignment horizontal="left" vertical="top"/>
    </xf>
    <xf numFmtId="40" fontId="4" fillId="0" borderId="0" xfId="0" applyNumberFormat="1" applyFont="1" applyFill="1" applyAlignment="1">
      <alignment horizontal="left" vertical="top" wrapText="1"/>
    </xf>
    <xf numFmtId="49" fontId="3" fillId="4" borderId="1" xfId="0" applyNumberFormat="1" applyFont="1" applyFill="1" applyBorder="1" applyAlignment="1">
      <alignment horizontal="center" vertical="top" textRotation="90" wrapText="1"/>
    </xf>
    <xf numFmtId="0" fontId="3" fillId="4"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wrapText="1"/>
    </xf>
    <xf numFmtId="1" fontId="3" fillId="4" borderId="1" xfId="0" applyNumberFormat="1" applyFont="1" applyFill="1" applyBorder="1" applyAlignment="1">
      <alignment horizontal="center" vertical="top" textRotation="90" wrapText="1"/>
    </xf>
    <xf numFmtId="1" fontId="4" fillId="0" borderId="1" xfId="0" applyNumberFormat="1" applyFont="1" applyFill="1" applyBorder="1" applyAlignment="1">
      <alignment horizontal="center" vertical="top" wrapText="1"/>
    </xf>
    <xf numFmtId="1" fontId="4" fillId="0" borderId="0" xfId="0" applyNumberFormat="1" applyFont="1" applyFill="1" applyAlignment="1">
      <alignment horizontal="center" vertical="top" wrapText="1"/>
    </xf>
    <xf numFmtId="0" fontId="3" fillId="4"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quotePrefix="1" applyFont="1" applyFill="1" applyBorder="1" applyAlignment="1">
      <alignment horizontal="left" vertical="top" wrapText="1"/>
    </xf>
    <xf numFmtId="0" fontId="4" fillId="0" borderId="1" xfId="0" applyFont="1" applyBorder="1" applyAlignment="1">
      <alignment horizontal="left" vertical="top" wrapText="1"/>
    </xf>
    <xf numFmtId="9" fontId="4" fillId="0" borderId="1" xfId="0" applyNumberFormat="1" applyFont="1" applyFill="1" applyBorder="1" applyAlignment="1">
      <alignment horizontal="left" vertical="top" wrapText="1"/>
    </xf>
    <xf numFmtId="0" fontId="4" fillId="0" borderId="0" xfId="0" applyFont="1" applyFill="1" applyAlignment="1">
      <alignment horizontal="left" vertical="top" wrapText="1"/>
    </xf>
    <xf numFmtId="1" fontId="4" fillId="0" borderId="0" xfId="0" applyNumberFormat="1" applyFont="1" applyFill="1" applyAlignment="1">
      <alignment horizontal="right" vertical="top" wrapText="1"/>
    </xf>
    <xf numFmtId="9" fontId="4" fillId="0" borderId="1" xfId="4" applyNumberFormat="1" applyFont="1" applyFill="1" applyBorder="1" applyAlignment="1">
      <alignment horizontal="left" vertical="top" wrapText="1"/>
    </xf>
    <xf numFmtId="9" fontId="4" fillId="0" borderId="1" xfId="0" quotePrefix="1" applyNumberFormat="1" applyFont="1" applyFill="1" applyBorder="1" applyAlignment="1">
      <alignment horizontal="left" vertical="top" wrapText="1"/>
    </xf>
    <xf numFmtId="9" fontId="4" fillId="3" borderId="1" xfId="0" applyNumberFormat="1" applyFont="1" applyFill="1" applyBorder="1" applyAlignment="1">
      <alignment horizontal="left" vertical="top" wrapText="1"/>
    </xf>
    <xf numFmtId="9" fontId="3" fillId="0" borderId="1" xfId="0" applyNumberFormat="1" applyFont="1" applyFill="1" applyBorder="1" applyAlignment="1">
      <alignment horizontal="left" vertical="top" wrapText="1"/>
    </xf>
    <xf numFmtId="165" fontId="3" fillId="4" borderId="1" xfId="0" applyNumberFormat="1" applyFont="1" applyFill="1" applyBorder="1" applyAlignment="1">
      <alignment horizontal="center" vertical="top" wrapText="1"/>
    </xf>
    <xf numFmtId="165" fontId="4" fillId="0" borderId="1" xfId="0" quotePrefix="1" applyNumberFormat="1" applyFont="1" applyFill="1" applyBorder="1" applyAlignment="1">
      <alignment horizontal="center" vertical="top" wrapText="1"/>
    </xf>
    <xf numFmtId="165" fontId="4" fillId="0" borderId="1" xfId="0" applyNumberFormat="1" applyFont="1" applyFill="1" applyBorder="1" applyAlignment="1">
      <alignment horizontal="center" vertical="top" wrapText="1"/>
    </xf>
    <xf numFmtId="165" fontId="4" fillId="0" borderId="0" xfId="0" applyNumberFormat="1" applyFont="1" applyFill="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vertical="top" wrapText="1"/>
    </xf>
    <xf numFmtId="0" fontId="9" fillId="0"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4" fillId="6" borderId="1" xfId="0" applyFont="1" applyFill="1" applyBorder="1" applyAlignment="1">
      <alignment horizontal="left" vertical="top" wrapText="1"/>
    </xf>
    <xf numFmtId="164" fontId="9" fillId="0"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1" xfId="0" applyFont="1" applyBorder="1" applyAlignment="1">
      <alignment horizontal="left" vertical="top" wrapText="1"/>
    </xf>
    <xf numFmtId="0" fontId="4" fillId="7" borderId="1" xfId="0" applyFont="1" applyFill="1" applyBorder="1" applyAlignment="1">
      <alignment horizontal="left" vertical="top" wrapText="1"/>
    </xf>
    <xf numFmtId="164" fontId="9" fillId="5" borderId="1" xfId="0" applyNumberFormat="1" applyFont="1" applyFill="1" applyBorder="1" applyAlignment="1">
      <alignment horizontal="left" vertical="top" wrapText="1"/>
    </xf>
    <xf numFmtId="17" fontId="3" fillId="4" borderId="1" xfId="0" applyNumberFormat="1" applyFont="1" applyFill="1" applyBorder="1" applyAlignment="1">
      <alignment horizontal="center" vertical="top" wrapText="1"/>
    </xf>
    <xf numFmtId="17" fontId="4" fillId="0" borderId="1" xfId="0" applyNumberFormat="1" applyFont="1" applyFill="1" applyBorder="1" applyAlignment="1">
      <alignment horizontal="center" vertical="top" wrapText="1"/>
    </xf>
    <xf numFmtId="17" fontId="4" fillId="0" borderId="1" xfId="0" quotePrefix="1" applyNumberFormat="1" applyFont="1" applyFill="1" applyBorder="1" applyAlignment="1">
      <alignment horizontal="center" vertical="top" wrapText="1"/>
    </xf>
    <xf numFmtId="0" fontId="7" fillId="0" borderId="1" xfId="0" quotePrefix="1" applyFont="1" applyFill="1" applyBorder="1" applyAlignment="1">
      <alignment horizontal="center" vertical="top" wrapText="1"/>
    </xf>
    <xf numFmtId="17" fontId="4" fillId="0" borderId="1" xfId="0" applyNumberFormat="1" applyFont="1" applyFill="1" applyBorder="1" applyAlignment="1">
      <alignment horizontal="center" vertical="top"/>
    </xf>
    <xf numFmtId="17" fontId="4" fillId="0" borderId="0" xfId="0" applyNumberFormat="1" applyFont="1" applyFill="1" applyAlignment="1">
      <alignment horizontal="center" vertical="top" wrapText="1"/>
    </xf>
    <xf numFmtId="2" fontId="4" fillId="0" borderId="0" xfId="0" applyNumberFormat="1" applyFont="1" applyFill="1" applyAlignment="1">
      <alignment horizontal="center" vertical="top" wrapText="1"/>
    </xf>
    <xf numFmtId="38" fontId="4" fillId="0" borderId="1" xfId="0" applyNumberFormat="1" applyFont="1" applyFill="1" applyBorder="1" applyAlignment="1">
      <alignment horizontal="center" vertical="top" wrapText="1"/>
    </xf>
    <xf numFmtId="2" fontId="3" fillId="4" borderId="1" xfId="0" applyNumberFormat="1" applyFont="1" applyFill="1" applyBorder="1" applyAlignment="1">
      <alignment horizontal="center" vertical="top" wrapText="1"/>
    </xf>
    <xf numFmtId="2" fontId="8" fillId="0" borderId="1" xfId="0" applyNumberFormat="1" applyFont="1" applyFill="1" applyBorder="1" applyAlignment="1">
      <alignment horizontal="center" vertical="top" wrapText="1"/>
    </xf>
    <xf numFmtId="2" fontId="8" fillId="2" borderId="1" xfId="0" applyNumberFormat="1" applyFont="1" applyFill="1" applyBorder="1" applyAlignment="1">
      <alignment horizontal="center" vertical="top" wrapText="1"/>
    </xf>
    <xf numFmtId="2" fontId="12" fillId="0" borderId="1" xfId="0" applyNumberFormat="1" applyFont="1" applyFill="1" applyBorder="1" applyAlignment="1">
      <alignment horizontal="center" vertical="top" wrapText="1"/>
    </xf>
    <xf numFmtId="2" fontId="8" fillId="2" borderId="1" xfId="0" applyNumberFormat="1" applyFont="1" applyFill="1" applyBorder="1" applyAlignment="1">
      <alignment horizontal="center" vertical="top"/>
    </xf>
    <xf numFmtId="2" fontId="9" fillId="0" borderId="1" xfId="0" applyNumberFormat="1" applyFont="1" applyFill="1" applyBorder="1" applyAlignment="1">
      <alignment horizontal="right" vertical="top" wrapText="1"/>
    </xf>
    <xf numFmtId="2" fontId="10" fillId="0" borderId="1" xfId="0" applyNumberFormat="1" applyFont="1" applyFill="1" applyBorder="1" applyAlignment="1">
      <alignment horizontal="right" vertical="top" wrapText="1"/>
    </xf>
    <xf numFmtId="2" fontId="8" fillId="0" borderId="1" xfId="0" applyNumberFormat="1" applyFont="1" applyFill="1" applyBorder="1" applyAlignment="1">
      <alignment horizontal="right" vertical="top" wrapText="1"/>
    </xf>
    <xf numFmtId="2" fontId="9" fillId="2" borderId="1" xfId="0" applyNumberFormat="1" applyFont="1" applyFill="1" applyBorder="1" applyAlignment="1">
      <alignment horizontal="right" vertical="top" wrapText="1"/>
    </xf>
    <xf numFmtId="2" fontId="9" fillId="0" borderId="1" xfId="0" applyNumberFormat="1" applyFont="1" applyFill="1" applyBorder="1" applyAlignment="1">
      <alignment horizontal="right" vertical="top"/>
    </xf>
    <xf numFmtId="2" fontId="9" fillId="9" borderId="1" xfId="0" applyNumberFormat="1" applyFont="1" applyFill="1" applyBorder="1" applyAlignment="1">
      <alignment horizontal="right" vertical="top" wrapText="1"/>
    </xf>
    <xf numFmtId="2" fontId="4" fillId="0" borderId="0" xfId="0" applyNumberFormat="1" applyFont="1" applyFill="1" applyAlignment="1">
      <alignment horizontal="right" vertical="top" wrapText="1"/>
    </xf>
    <xf numFmtId="0" fontId="4" fillId="2" borderId="1" xfId="0" applyFont="1" applyFill="1" applyBorder="1" applyAlignment="1">
      <alignment horizontal="center" vertical="center"/>
    </xf>
    <xf numFmtId="0" fontId="4" fillId="0" borderId="0" xfId="0" applyFont="1"/>
    <xf numFmtId="0" fontId="4" fillId="0" borderId="0" xfId="0" applyFont="1" applyAlignment="1">
      <alignment vertical="center"/>
    </xf>
    <xf numFmtId="0" fontId="3" fillId="12" borderId="2" xfId="0" applyFont="1" applyFill="1" applyBorder="1" applyAlignment="1">
      <alignment vertical="center" wrapText="1"/>
    </xf>
    <xf numFmtId="0" fontId="4" fillId="0" borderId="1" xfId="0" applyFont="1" applyFill="1" applyBorder="1" applyAlignment="1">
      <alignment vertical="center"/>
    </xf>
    <xf numFmtId="0" fontId="4" fillId="0" borderId="1" xfId="0" applyFont="1" applyBorder="1" applyAlignment="1">
      <alignment vertical="center"/>
    </xf>
    <xf numFmtId="0" fontId="4" fillId="0" borderId="1" xfId="0" applyFont="1" applyFill="1" applyBorder="1" applyAlignment="1">
      <alignment horizontal="left" vertical="center"/>
    </xf>
    <xf numFmtId="0" fontId="13" fillId="0" borderId="1" xfId="0" applyFont="1" applyFill="1" applyBorder="1" applyAlignment="1">
      <alignment vertical="center"/>
    </xf>
    <xf numFmtId="0" fontId="7" fillId="0" borderId="1" xfId="0" applyFont="1" applyFill="1" applyBorder="1" applyAlignment="1">
      <alignment horizontal="lef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13" fillId="0" borderId="1" xfId="0" applyFont="1" applyFill="1" applyBorder="1" applyAlignment="1">
      <alignment horizontal="center" vertical="center"/>
    </xf>
    <xf numFmtId="0" fontId="4" fillId="0" borderId="1" xfId="0" applyFont="1" applyBorder="1"/>
    <xf numFmtId="0" fontId="4" fillId="0" borderId="1" xfId="0" quotePrefix="1" applyFont="1" applyFill="1" applyBorder="1" applyAlignment="1">
      <alignment horizontal="center" vertical="center"/>
    </xf>
    <xf numFmtId="0" fontId="4" fillId="0" borderId="1" xfId="0" applyFont="1" applyBorder="1" applyAlignment="1">
      <alignment wrapText="1"/>
    </xf>
    <xf numFmtId="0" fontId="7" fillId="0" borderId="1" xfId="0" applyFont="1" applyFill="1" applyBorder="1" applyAlignment="1">
      <alignment horizontal="center" vertical="center"/>
    </xf>
    <xf numFmtId="0" fontId="4" fillId="0" borderId="0" xfId="0" applyFont="1" applyAlignment="1">
      <alignment horizontal="center" vertical="center"/>
    </xf>
    <xf numFmtId="2" fontId="3" fillId="12" borderId="2" xfId="0" applyNumberFormat="1" applyFont="1" applyFill="1" applyBorder="1" applyAlignment="1">
      <alignment vertical="center" wrapText="1"/>
    </xf>
    <xf numFmtId="2" fontId="4" fillId="0" borderId="1" xfId="0" applyNumberFormat="1" applyFont="1" applyFill="1" applyBorder="1" applyAlignment="1">
      <alignment horizontal="center" vertical="center"/>
    </xf>
    <xf numFmtId="2" fontId="4" fillId="0" borderId="1" xfId="0" applyNumberFormat="1" applyFont="1" applyBorder="1" applyAlignment="1">
      <alignment horizontal="center" vertical="center"/>
    </xf>
    <xf numFmtId="2" fontId="13" fillId="0" borderId="1" xfId="0" applyNumberFormat="1" applyFont="1" applyFill="1" applyBorder="1" applyAlignment="1">
      <alignment horizontal="center" vertical="center"/>
    </xf>
    <xf numFmtId="2" fontId="7" fillId="0" borderId="1" xfId="0" applyNumberFormat="1" applyFont="1" applyFill="1" applyBorder="1" applyAlignment="1">
      <alignment horizontal="center" vertical="center"/>
    </xf>
    <xf numFmtId="2" fontId="4" fillId="0" borderId="0" xfId="0" applyNumberFormat="1" applyFont="1"/>
    <xf numFmtId="2" fontId="4" fillId="0" borderId="0" xfId="0" applyNumberFormat="1" applyFont="1" applyAlignment="1">
      <alignment horizontal="center" vertical="center"/>
    </xf>
    <xf numFmtId="0" fontId="4" fillId="0" borderId="1" xfId="0" quotePrefix="1" applyFont="1" applyFill="1" applyBorder="1" applyAlignment="1">
      <alignment vertical="center"/>
    </xf>
    <xf numFmtId="0" fontId="14" fillId="0" borderId="1" xfId="11" applyFont="1" applyFill="1" applyBorder="1" applyAlignment="1">
      <alignment vertical="center"/>
    </xf>
    <xf numFmtId="0" fontId="7" fillId="0" borderId="1" xfId="11" applyFont="1" applyFill="1" applyBorder="1" applyAlignment="1">
      <alignment vertical="center"/>
    </xf>
    <xf numFmtId="0" fontId="4" fillId="0" borderId="1" xfId="0" applyFont="1" applyFill="1" applyBorder="1" applyAlignment="1">
      <alignment vertical="center" wrapText="1"/>
    </xf>
  </cellXfs>
  <cellStyles count="48">
    <cellStyle name="Estilo 1" xfId="6"/>
    <cellStyle name="Hipervínculo" xfId="5" builtinId="8" hidden="1"/>
    <cellStyle name="Hipervínculo" xfId="7" builtinId="8" hidden="1"/>
    <cellStyle name="Hipervínculo" xfId="9" builtinId="8" hidden="1"/>
    <cellStyle name="Hipervínculo" xfId="18" builtinId="8" hidden="1"/>
    <cellStyle name="Hipervínculo" xfId="20" builtinId="8" hidden="1"/>
    <cellStyle name="Hipervínculo" xfId="15" builtinId="8" hidden="1"/>
    <cellStyle name="Hipervínculo" xfId="21" builtinId="8" hidden="1"/>
    <cellStyle name="Hipervínculo" xfId="22" builtinId="8" hidden="1"/>
    <cellStyle name="Hipervínculo" xfId="17" builtinId="8" hidden="1"/>
    <cellStyle name="Hipervínculo" xfId="24" builtinId="8" hidden="1"/>
    <cellStyle name="Hipervínculo" xfId="16" builtinId="8" hidden="1"/>
    <cellStyle name="Hipervínculo" xfId="26" builtinId="8" hidden="1"/>
    <cellStyle name="Hipervínculo" xfId="19" builtinId="8" hidden="1"/>
    <cellStyle name="Hipervínculo" xfId="28" builtinId="8" hidden="1"/>
    <cellStyle name="Hipervínculo" xfId="23" builtinId="8" hidden="1"/>
    <cellStyle name="Hipervínculo" xfId="30" builtinId="8" hidden="1"/>
    <cellStyle name="Hipervínculo" xfId="25" builtinId="8" hidden="1"/>
    <cellStyle name="Hipervínculo" xfId="32" builtinId="8" hidden="1"/>
    <cellStyle name="Hipervínculo" xfId="27" builtinId="8" hidden="1"/>
    <cellStyle name="Hipervínculo" xfId="34" builtinId="8" hidden="1"/>
    <cellStyle name="Hipervínculo" xfId="29" builtinId="8" hidden="1"/>
    <cellStyle name="Hipervínculo" xfId="35" builtinId="8" hidden="1"/>
    <cellStyle name="Hipervínculo" xfId="31" builtinId="8" hidden="1"/>
    <cellStyle name="Hipervínculo" xfId="36" builtinId="8" hidden="1"/>
    <cellStyle name="Hipervínculo" xfId="33" builtinId="8" hidden="1"/>
    <cellStyle name="Hipervínculo" xfId="37" builtinId="8" hidden="1"/>
    <cellStyle name="Hipervínculo" xfId="38" builtinId="8" hidden="1"/>
    <cellStyle name="Hipervínculo" xfId="41" builtinId="8" hidden="1"/>
    <cellStyle name="Hipervínculo" xfId="42" builtinId="8" hidden="1"/>
    <cellStyle name="Hipervínculo" xfId="39" builtinId="8" hidden="1"/>
    <cellStyle name="Hipervínculo" xfId="43" builtinId="8" hidden="1"/>
    <cellStyle name="Hipervínculo" xfId="44" builtinId="8" hidden="1"/>
    <cellStyle name="Hipervínculo" xfId="40" builtinId="8" hidden="1"/>
    <cellStyle name="Hipervínculo" xfId="46" builtinId="8" hidden="1"/>
    <cellStyle name="Hipervínculo" xfId="47" builtinId="8" hidden="1"/>
    <cellStyle name="Hipervínculo" xfId="45" builtinId="8" hidden="1"/>
    <cellStyle name="Hipervínculo 2" xfId="11"/>
    <cellStyle name="Hipervínculo 3" xfId="12"/>
    <cellStyle name="Hipervínculo 4" xfId="14"/>
    <cellStyle name="Normal" xfId="0" builtinId="0"/>
    <cellStyle name="Normal 2" xfId="2"/>
    <cellStyle name="Normal 3" xfId="4"/>
    <cellStyle name="Normal 4" xfId="3"/>
    <cellStyle name="Normal 4 2" xfId="10"/>
    <cellStyle name="Normal 5" xfId="8"/>
    <cellStyle name="Normal 5 2" xfId="1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owerdata.pe/" TargetMode="External"/><Relationship Id="rId3" Type="http://schemas.openxmlformats.org/officeDocument/2006/relationships/hyperlink" Target="http://www.grupovega.com/" TargetMode="External"/><Relationship Id="rId7" Type="http://schemas.openxmlformats.org/officeDocument/2006/relationships/hyperlink" Target="http://www.bancomercio.com/" TargetMode="External"/><Relationship Id="rId2" Type="http://schemas.openxmlformats.org/officeDocument/2006/relationships/hyperlink" Target="http://www.indracompany.com/" TargetMode="External"/><Relationship Id="rId1" Type="http://schemas.openxmlformats.org/officeDocument/2006/relationships/hyperlink" Target="http://www.lasamericas.com.pe/" TargetMode="External"/><Relationship Id="rId6" Type="http://schemas.openxmlformats.org/officeDocument/2006/relationships/hyperlink" Target="http://www.textilescamones.com/" TargetMode="External"/><Relationship Id="rId11" Type="http://schemas.openxmlformats.org/officeDocument/2006/relationships/hyperlink" Target="http://www.golder.com.pe/" TargetMode="External"/><Relationship Id="rId5" Type="http://schemas.openxmlformats.org/officeDocument/2006/relationships/hyperlink" Target="http://www.indecopi.gob.pe/" TargetMode="External"/><Relationship Id="rId10" Type="http://schemas.openxmlformats.org/officeDocument/2006/relationships/hyperlink" Target="http://www.ceplan.gob.pe/" TargetMode="External"/><Relationship Id="rId4" Type="http://schemas.openxmlformats.org/officeDocument/2006/relationships/hyperlink" Target="http://www.pecsa.com.pe/" TargetMode="External"/><Relationship Id="rId9" Type="http://schemas.openxmlformats.org/officeDocument/2006/relationships/hyperlink" Target="http://www.goodhope.org.p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55"/>
  <sheetViews>
    <sheetView workbookViewId="0">
      <selection activeCell="P2" sqref="P2:P1203"/>
    </sheetView>
  </sheetViews>
  <sheetFormatPr baseColWidth="10" defaultRowHeight="15" x14ac:dyDescent="0.25"/>
  <cols>
    <col min="2" max="2" width="5" bestFit="1" customWidth="1"/>
    <col min="3" max="3" width="2.85546875" bestFit="1" customWidth="1"/>
    <col min="4" max="4" width="10.85546875" style="91" bestFit="1" customWidth="1"/>
    <col min="5" max="5" width="2.85546875" bestFit="1" customWidth="1"/>
    <col min="6" max="6" width="22.28515625" style="91" customWidth="1"/>
    <col min="7" max="7" width="2.85546875" bestFit="1" customWidth="1"/>
    <col min="8" max="8" width="9.5703125" style="91" customWidth="1"/>
    <col min="9" max="9" width="2.85546875" bestFit="1" customWidth="1"/>
    <col min="10" max="10" width="10.7109375" style="105" bestFit="1" customWidth="1"/>
    <col min="11" max="11" width="2.85546875" bestFit="1" customWidth="1"/>
    <col min="12" max="12" width="11" style="112" bestFit="1" customWidth="1"/>
    <col min="13" max="13" width="2.85546875" bestFit="1" customWidth="1"/>
    <col min="14" max="14" width="24.7109375" style="91" bestFit="1" customWidth="1"/>
  </cols>
  <sheetData>
    <row r="1" spans="1:16" ht="33.75" x14ac:dyDescent="0.25">
      <c r="B1" s="92" t="s">
        <v>4721</v>
      </c>
      <c r="D1" s="92" t="s">
        <v>4757</v>
      </c>
      <c r="F1" s="92" t="s">
        <v>5463</v>
      </c>
      <c r="H1" s="92" t="s">
        <v>5964</v>
      </c>
      <c r="J1" s="92" t="s">
        <v>6419</v>
      </c>
      <c r="L1" s="106" t="s">
        <v>6422</v>
      </c>
      <c r="N1" s="92" t="s">
        <v>6423</v>
      </c>
    </row>
    <row r="2" spans="1:16" x14ac:dyDescent="0.25">
      <c r="A2" t="s">
        <v>4756</v>
      </c>
      <c r="B2" t="str">
        <f>REPLACE(D2,1,1,"")</f>
        <v>0000</v>
      </c>
      <c r="C2" s="2" t="s">
        <v>1851</v>
      </c>
      <c r="D2" s="89" t="s">
        <v>4758</v>
      </c>
      <c r="E2" s="2" t="s">
        <v>1851</v>
      </c>
      <c r="F2" s="93" t="s">
        <v>5464</v>
      </c>
      <c r="G2" s="2" t="s">
        <v>1851</v>
      </c>
      <c r="H2" s="93" t="s">
        <v>5464</v>
      </c>
      <c r="I2" s="2" t="s">
        <v>1851</v>
      </c>
      <c r="J2" s="98"/>
      <c r="K2" s="2" t="s">
        <v>1851</v>
      </c>
      <c r="L2" s="107">
        <v>0</v>
      </c>
      <c r="M2" s="2" t="s">
        <v>1851</v>
      </c>
      <c r="N2" s="93"/>
      <c r="O2" s="2" t="s">
        <v>6692</v>
      </c>
      <c r="P2" t="str">
        <f>CONCATENATE(A2,B2,C2,D2,E2,F2,G2,H2,I2,J2,K2,L2,M2,N2,O2,)</f>
        <v>INSERT INTO cliente VALUES(NULL, NULL, '0000', 'C0000', 'DHO', 'DHO', '', '0', '', 1, NOW(), NULL, 1, null);</v>
      </c>
    </row>
    <row r="3" spans="1:16" x14ac:dyDescent="0.25">
      <c r="A3" t="s">
        <v>4756</v>
      </c>
      <c r="B3" t="str">
        <f t="shared" ref="B3:B66" si="0">REPLACE(D3,1,1,"")</f>
        <v>1235</v>
      </c>
      <c r="C3" s="2" t="s">
        <v>1851</v>
      </c>
      <c r="D3" s="89" t="s">
        <v>75</v>
      </c>
      <c r="E3" s="2" t="s">
        <v>1851</v>
      </c>
      <c r="F3" s="94" t="s">
        <v>5465</v>
      </c>
      <c r="G3" s="2" t="s">
        <v>1851</v>
      </c>
      <c r="H3" s="94" t="s">
        <v>5965</v>
      </c>
      <c r="I3" s="2" t="s">
        <v>1851</v>
      </c>
      <c r="J3" s="99">
        <v>20199312856</v>
      </c>
      <c r="K3" s="2" t="s">
        <v>1851</v>
      </c>
      <c r="L3" s="107">
        <v>0</v>
      </c>
      <c r="M3" s="2" t="s">
        <v>1851</v>
      </c>
      <c r="N3" s="94" t="s">
        <v>6424</v>
      </c>
      <c r="O3" s="2" t="s">
        <v>6692</v>
      </c>
      <c r="P3" t="str">
        <f t="shared" ref="P3:P66" si="1">CONCATENATE(A3,B3,C3,D3,E3,F3,G3,H3,I3,J3,K3,L3,M3,N3,O3,)</f>
        <v>INSERT INTO cliente VALUES(NULL, NULL, '1235', 'C1235', 'AA PP FF COLEGIO PERUANO BRITANICO', 'BRITISH SCHOOL', '20199312856', '0', 'www.britishschool.edu.pe', 1, NOW(), NULL, 1, null);</v>
      </c>
    </row>
    <row r="4" spans="1:16" x14ac:dyDescent="0.25">
      <c r="A4" t="s">
        <v>4756</v>
      </c>
      <c r="B4" t="str">
        <f t="shared" si="0"/>
        <v>0054</v>
      </c>
      <c r="C4" s="2" t="s">
        <v>1851</v>
      </c>
      <c r="D4" s="89" t="s">
        <v>5</v>
      </c>
      <c r="E4" s="2" t="s">
        <v>1851</v>
      </c>
      <c r="F4" s="93" t="s">
        <v>5466</v>
      </c>
      <c r="G4" s="2" t="s">
        <v>1851</v>
      </c>
      <c r="H4" s="93" t="s">
        <v>5966</v>
      </c>
      <c r="I4" s="2" t="s">
        <v>1851</v>
      </c>
      <c r="J4" s="98">
        <v>20100022142</v>
      </c>
      <c r="K4" s="2" t="s">
        <v>1851</v>
      </c>
      <c r="L4" s="107">
        <v>528</v>
      </c>
      <c r="M4" s="2" t="s">
        <v>1851</v>
      </c>
      <c r="N4" s="93" t="s">
        <v>6425</v>
      </c>
      <c r="O4" s="2" t="s">
        <v>6692</v>
      </c>
      <c r="P4" t="str">
        <f t="shared" si="1"/>
        <v>INSERT INTO cliente VALUES(NULL, NULL, '0054', 'C0054', 'ABB SA', 'ABB', '20100022142', '528', 'www.abb.com.pe', 1, NOW(), NULL, 1, null);</v>
      </c>
    </row>
    <row r="5" spans="1:16" x14ac:dyDescent="0.25">
      <c r="A5" t="s">
        <v>4756</v>
      </c>
      <c r="B5" t="str">
        <f t="shared" si="0"/>
        <v>0319</v>
      </c>
      <c r="C5" s="2" t="s">
        <v>1851</v>
      </c>
      <c r="D5" s="89" t="s">
        <v>4759</v>
      </c>
      <c r="E5" s="2" t="s">
        <v>1851</v>
      </c>
      <c r="F5" s="93" t="s">
        <v>5467</v>
      </c>
      <c r="G5" s="2" t="s">
        <v>1851</v>
      </c>
      <c r="H5" s="93" t="s">
        <v>5967</v>
      </c>
      <c r="I5" s="2" t="s">
        <v>1851</v>
      </c>
      <c r="J5" s="98">
        <v>20100096936</v>
      </c>
      <c r="K5" s="2" t="s">
        <v>1851</v>
      </c>
      <c r="L5" s="107">
        <v>120</v>
      </c>
      <c r="M5" s="2" t="s">
        <v>1851</v>
      </c>
      <c r="N5" s="93" t="s">
        <v>6426</v>
      </c>
      <c r="O5" s="2" t="s">
        <v>6692</v>
      </c>
      <c r="P5" t="str">
        <f t="shared" si="1"/>
        <v>INSERT INTO cliente VALUES(NULL, NULL, '0319', 'C0319', 'ABBOTT LABORATORIOS SA', 'ABBOTT', '20100096936', '120', 'www.abbott.com.pe', 1, NOW(), NULL, 1, null);</v>
      </c>
    </row>
    <row r="6" spans="1:16" x14ac:dyDescent="0.25">
      <c r="A6" t="s">
        <v>4756</v>
      </c>
      <c r="B6" t="str">
        <f t="shared" si="0"/>
        <v>0146</v>
      </c>
      <c r="C6" s="2" t="s">
        <v>1851</v>
      </c>
      <c r="D6" s="89" t="s">
        <v>6</v>
      </c>
      <c r="E6" s="2" t="s">
        <v>1851</v>
      </c>
      <c r="F6" s="93" t="s">
        <v>5468</v>
      </c>
      <c r="G6" s="2" t="s">
        <v>1851</v>
      </c>
      <c r="H6" s="93" t="s">
        <v>5968</v>
      </c>
      <c r="I6" s="2" t="s">
        <v>1851</v>
      </c>
      <c r="J6" s="98">
        <v>20100691818</v>
      </c>
      <c r="K6" s="2" t="s">
        <v>1851</v>
      </c>
      <c r="L6" s="107">
        <v>32</v>
      </c>
      <c r="M6" s="2" t="s">
        <v>1851</v>
      </c>
      <c r="N6" s="93" t="s">
        <v>6427</v>
      </c>
      <c r="O6" s="2" t="s">
        <v>6692</v>
      </c>
      <c r="P6" t="str">
        <f t="shared" si="1"/>
        <v>INSERT INTO cliente VALUES(NULL, NULL, '0146', 'C0146', 'ABELIN SA', 'ABELIN', '20100691818', '32', 'www.abelin-sa.com', 1, NOW(), NULL, 1, null);</v>
      </c>
    </row>
    <row r="7" spans="1:16" x14ac:dyDescent="0.25">
      <c r="A7" t="s">
        <v>4756</v>
      </c>
      <c r="B7" t="str">
        <f t="shared" si="0"/>
        <v>0123</v>
      </c>
      <c r="C7" s="2" t="s">
        <v>1851</v>
      </c>
      <c r="D7" s="89" t="s">
        <v>7</v>
      </c>
      <c r="E7" s="2" t="s">
        <v>1851</v>
      </c>
      <c r="F7" s="93" t="s">
        <v>5469</v>
      </c>
      <c r="G7" s="2" t="s">
        <v>1851</v>
      </c>
      <c r="H7" s="93" t="s">
        <v>5969</v>
      </c>
      <c r="I7" s="2" t="s">
        <v>1851</v>
      </c>
      <c r="J7" s="98">
        <v>20253757931</v>
      </c>
      <c r="K7" s="2" t="s">
        <v>1851</v>
      </c>
      <c r="L7" s="107">
        <v>1936</v>
      </c>
      <c r="M7" s="2" t="s">
        <v>1851</v>
      </c>
      <c r="N7" s="93" t="s">
        <v>6428</v>
      </c>
      <c r="O7" s="2" t="s">
        <v>6692</v>
      </c>
      <c r="P7" t="str">
        <f t="shared" si="1"/>
        <v>INSERT INTO cliente VALUES(NULL, NULL, '0123', 'C0123', 'ABENGOA PERU SA', 'ABENGOA', '20253757931', '1936', 'www.abengoaperu.com.pe', 1, NOW(), NULL, 1, null);</v>
      </c>
    </row>
    <row r="8" spans="1:16" x14ac:dyDescent="0.25">
      <c r="A8" t="s">
        <v>4756</v>
      </c>
      <c r="B8" t="str">
        <f t="shared" si="0"/>
        <v>1221</v>
      </c>
      <c r="C8" s="2" t="s">
        <v>1851</v>
      </c>
      <c r="D8" s="89" t="s">
        <v>8</v>
      </c>
      <c r="E8" s="2" t="s">
        <v>1851</v>
      </c>
      <c r="F8" s="94" t="s">
        <v>5470</v>
      </c>
      <c r="G8" s="2" t="s">
        <v>1851</v>
      </c>
      <c r="H8" s="94" t="s">
        <v>5970</v>
      </c>
      <c r="I8" s="2" t="s">
        <v>1851</v>
      </c>
      <c r="J8" s="99">
        <v>20255133986</v>
      </c>
      <c r="K8" s="2" t="s">
        <v>1851</v>
      </c>
      <c r="L8" s="108">
        <v>122</v>
      </c>
      <c r="M8" s="2" t="s">
        <v>1851</v>
      </c>
      <c r="N8" s="94" t="s">
        <v>6429</v>
      </c>
      <c r="O8" s="2" t="s">
        <v>6692</v>
      </c>
      <c r="P8" t="str">
        <f t="shared" si="1"/>
        <v>INSERT INTO cliente VALUES(NULL, NULL, '1221', 'C1221', 'ABL PHARMA PERU SAC', 'ABL PHARMA', '20255133986', '122', 'www.ablpharma.com.pe', 1, NOW(), NULL, 1, null);</v>
      </c>
    </row>
    <row r="9" spans="1:16" x14ac:dyDescent="0.25">
      <c r="A9" t="s">
        <v>4756</v>
      </c>
      <c r="B9" t="str">
        <f t="shared" si="0"/>
        <v>0063</v>
      </c>
      <c r="C9" s="2" t="s">
        <v>1851</v>
      </c>
      <c r="D9" s="89" t="s">
        <v>2</v>
      </c>
      <c r="E9" s="2" t="s">
        <v>1851</v>
      </c>
      <c r="F9" s="93" t="s">
        <v>5471</v>
      </c>
      <c r="G9" s="2" t="s">
        <v>1851</v>
      </c>
      <c r="H9" s="96" t="s">
        <v>5971</v>
      </c>
      <c r="I9" s="2" t="s">
        <v>1851</v>
      </c>
      <c r="J9" s="100">
        <v>20544853369</v>
      </c>
      <c r="K9" s="2" t="s">
        <v>1851</v>
      </c>
      <c r="L9" s="107">
        <v>0</v>
      </c>
      <c r="M9" s="2" t="s">
        <v>1851</v>
      </c>
      <c r="N9" s="96" t="s">
        <v>6430</v>
      </c>
      <c r="O9" s="2" t="s">
        <v>6692</v>
      </c>
      <c r="P9" t="str">
        <f t="shared" si="1"/>
        <v>INSERT INTO cliente VALUES(NULL, NULL, '0063', 'C0063', 'ACCION Y DESARROLLO PROMOTORES - A &amp; D PROMOTORES', 'A&amp;D PROMOTORES', '20544853369', '0', 'www.accionydesarrollo.org.pe', 1, NOW(), NULL, 1, null);</v>
      </c>
    </row>
    <row r="10" spans="1:16" x14ac:dyDescent="0.25">
      <c r="A10" t="s">
        <v>4756</v>
      </c>
      <c r="B10" t="str">
        <f t="shared" si="0"/>
        <v>1227</v>
      </c>
      <c r="C10" s="2" t="s">
        <v>1851</v>
      </c>
      <c r="D10" s="89" t="s">
        <v>10</v>
      </c>
      <c r="E10" s="2" t="s">
        <v>1851</v>
      </c>
      <c r="F10" s="94" t="s">
        <v>5472</v>
      </c>
      <c r="G10" s="2" t="s">
        <v>1851</v>
      </c>
      <c r="H10" s="94" t="s">
        <v>5972</v>
      </c>
      <c r="I10" s="2" t="s">
        <v>1851</v>
      </c>
      <c r="J10" s="99">
        <v>20521834642</v>
      </c>
      <c r="K10" s="2" t="s">
        <v>1851</v>
      </c>
      <c r="L10" s="108">
        <v>25</v>
      </c>
      <c r="M10" s="2" t="s">
        <v>1851</v>
      </c>
      <c r="N10" s="94" t="s">
        <v>6431</v>
      </c>
      <c r="O10" s="2" t="s">
        <v>6692</v>
      </c>
      <c r="P10" t="str">
        <f t="shared" si="1"/>
        <v>INSERT INTO cliente VALUES(NULL, NULL, '1227', 'C1227', 'ACS SOLUTIONS PERU SA', 'ACS SOLUTIONS', '20521834642', '25', 'www.acs-inc.com', 1, NOW(), NULL, 1, null);</v>
      </c>
    </row>
    <row r="11" spans="1:16" x14ac:dyDescent="0.25">
      <c r="A11" t="s">
        <v>4756</v>
      </c>
      <c r="B11" t="str">
        <f t="shared" si="0"/>
        <v>0074</v>
      </c>
      <c r="C11" s="2" t="s">
        <v>1851</v>
      </c>
      <c r="D11" s="89" t="s">
        <v>11</v>
      </c>
      <c r="E11" s="2" t="s">
        <v>1851</v>
      </c>
      <c r="F11" s="93" t="s">
        <v>5473</v>
      </c>
      <c r="G11" s="2" t="s">
        <v>1851</v>
      </c>
      <c r="H11" s="96" t="s">
        <v>5973</v>
      </c>
      <c r="I11" s="2" t="s">
        <v>1851</v>
      </c>
      <c r="J11" s="100">
        <v>20100449871</v>
      </c>
      <c r="K11" s="2" t="s">
        <v>1851</v>
      </c>
      <c r="L11" s="109">
        <v>8</v>
      </c>
      <c r="M11" s="2" t="s">
        <v>1851</v>
      </c>
      <c r="N11" s="113" t="s">
        <v>6421</v>
      </c>
      <c r="O11" s="2" t="s">
        <v>6692</v>
      </c>
      <c r="P11" t="str">
        <f t="shared" si="1"/>
        <v>INSERT INTO cliente VALUES(NULL, NULL, '0074', 'C0074', 'ACTUALIDADES PUBLICITARIAS SAC', 'ACTUALIDADES PUBLICITARIAS', '20100449871', '8', '---', 1, NOW(), NULL, 1, null);</v>
      </c>
    </row>
    <row r="12" spans="1:16" x14ac:dyDescent="0.25">
      <c r="A12" t="s">
        <v>4756</v>
      </c>
      <c r="B12" t="str">
        <f t="shared" si="0"/>
        <v>0326</v>
      </c>
      <c r="C12" s="2" t="s">
        <v>1851</v>
      </c>
      <c r="D12" s="89" t="s">
        <v>12</v>
      </c>
      <c r="E12" s="2" t="s">
        <v>1851</v>
      </c>
      <c r="F12" s="95" t="s">
        <v>5474</v>
      </c>
      <c r="G12" s="2" t="s">
        <v>1851</v>
      </c>
      <c r="H12" s="95" t="s">
        <v>5974</v>
      </c>
      <c r="I12" s="2" t="s">
        <v>1851</v>
      </c>
      <c r="J12" s="98">
        <v>20510315040</v>
      </c>
      <c r="K12" s="2" t="s">
        <v>1851</v>
      </c>
      <c r="L12" s="107">
        <v>0</v>
      </c>
      <c r="M12" s="2" t="s">
        <v>1851</v>
      </c>
      <c r="N12" s="95" t="s">
        <v>6432</v>
      </c>
      <c r="O12" s="2" t="s">
        <v>6692</v>
      </c>
      <c r="P12" t="str">
        <f t="shared" si="1"/>
        <v>INSERT INTO cliente VALUES(NULL, NULL, '0326', 'C0326', 'ADBRAND SAC', 'AD-BRAND', '20510315040', '0', 'www.ad-brand.com', 1, NOW(), NULL, 1, null);</v>
      </c>
    </row>
    <row r="13" spans="1:16" x14ac:dyDescent="0.25">
      <c r="A13" t="s">
        <v>4756</v>
      </c>
      <c r="B13" t="str">
        <f t="shared" si="0"/>
        <v>0316</v>
      </c>
      <c r="C13" s="2" t="s">
        <v>1851</v>
      </c>
      <c r="D13" s="89" t="s">
        <v>13</v>
      </c>
      <c r="E13" s="2" t="s">
        <v>1851</v>
      </c>
      <c r="F13" s="93" t="s">
        <v>5475</v>
      </c>
      <c r="G13" s="2" t="s">
        <v>1851</v>
      </c>
      <c r="H13" s="93" t="s">
        <v>5975</v>
      </c>
      <c r="I13" s="2" t="s">
        <v>1851</v>
      </c>
      <c r="J13" s="98">
        <v>20145259551</v>
      </c>
      <c r="K13" s="2" t="s">
        <v>1851</v>
      </c>
      <c r="L13" s="107">
        <v>20</v>
      </c>
      <c r="M13" s="2" t="s">
        <v>1851</v>
      </c>
      <c r="N13" s="93" t="s">
        <v>6433</v>
      </c>
      <c r="O13" s="2" t="s">
        <v>6692</v>
      </c>
      <c r="P13" t="str">
        <f t="shared" si="1"/>
        <v>INSERT INTO cliente VALUES(NULL, NULL, '0316', 'C0316', 'ADM-SAO PERU S.A', 'ADM', '20145259551', '20', 'www.admsao.com', 1, NOW(), NULL, 1, null);</v>
      </c>
    </row>
    <row r="14" spans="1:16" x14ac:dyDescent="0.25">
      <c r="A14" t="s">
        <v>4756</v>
      </c>
      <c r="B14" t="str">
        <f t="shared" si="0"/>
        <v>1244</v>
      </c>
      <c r="C14" s="2" t="s">
        <v>1851</v>
      </c>
      <c r="D14" s="89" t="s">
        <v>14</v>
      </c>
      <c r="E14" s="2" t="s">
        <v>1851</v>
      </c>
      <c r="F14" s="94" t="s">
        <v>5476</v>
      </c>
      <c r="G14" s="2" t="s">
        <v>1851</v>
      </c>
      <c r="H14" s="94" t="s">
        <v>5976</v>
      </c>
      <c r="I14" s="2" t="s">
        <v>1851</v>
      </c>
      <c r="J14" s="99">
        <v>20157036794</v>
      </c>
      <c r="K14" s="2" t="s">
        <v>1851</v>
      </c>
      <c r="L14" s="108">
        <v>11936</v>
      </c>
      <c r="M14" s="2" t="s">
        <v>1851</v>
      </c>
      <c r="N14" s="94" t="s">
        <v>6434</v>
      </c>
      <c r="O14" s="2" t="s">
        <v>6692</v>
      </c>
      <c r="P14" t="str">
        <f t="shared" si="1"/>
        <v>INSERT INTO cliente VALUES(NULL, NULL, '1244', 'C1244', 'AFP INTEGRA SA', 'AFP INTEGRA', '20157036794', '11936', 'www.integra.com.pe', 1, NOW(), NULL, 1, null);</v>
      </c>
    </row>
    <row r="15" spans="1:16" x14ac:dyDescent="0.25">
      <c r="A15" t="s">
        <v>4756</v>
      </c>
      <c r="B15" t="str">
        <f t="shared" si="0"/>
        <v>0125</v>
      </c>
      <c r="C15" s="2" t="s">
        <v>1851</v>
      </c>
      <c r="D15" s="89" t="s">
        <v>15</v>
      </c>
      <c r="E15" s="2" t="s">
        <v>1851</v>
      </c>
      <c r="F15" s="93" t="s">
        <v>5477</v>
      </c>
      <c r="G15" s="2" t="s">
        <v>1851</v>
      </c>
      <c r="H15" s="93" t="s">
        <v>5977</v>
      </c>
      <c r="I15" s="2" t="s">
        <v>1851</v>
      </c>
      <c r="J15" s="98">
        <v>20537605465</v>
      </c>
      <c r="K15" s="2" t="s">
        <v>1851</v>
      </c>
      <c r="L15" s="107">
        <v>26</v>
      </c>
      <c r="M15" s="2" t="s">
        <v>1851</v>
      </c>
      <c r="N15" s="93" t="s">
        <v>6435</v>
      </c>
      <c r="O15" s="2" t="s">
        <v>6692</v>
      </c>
      <c r="P15" t="str">
        <f t="shared" si="1"/>
        <v>INSERT INTO cliente VALUES(NULL, NULL, '0125', 'C0125', 'AGGREKO PERU SAC', 'AGGREKO', '20537605465', '26', 'www.aggreko.com.pe', 1, NOW(), NULL, 1, null);</v>
      </c>
    </row>
    <row r="16" spans="1:16" x14ac:dyDescent="0.25">
      <c r="A16" t="s">
        <v>4756</v>
      </c>
      <c r="B16" t="str">
        <f t="shared" si="0"/>
        <v>0048</v>
      </c>
      <c r="C16" s="2" t="s">
        <v>1851</v>
      </c>
      <c r="D16" s="89" t="s">
        <v>16</v>
      </c>
      <c r="E16" s="2" t="s">
        <v>1851</v>
      </c>
      <c r="F16" s="93" t="s">
        <v>5478</v>
      </c>
      <c r="G16" s="2" t="s">
        <v>1851</v>
      </c>
      <c r="H16" s="93" t="s">
        <v>5978</v>
      </c>
      <c r="I16" s="2" t="s">
        <v>1851</v>
      </c>
      <c r="J16" s="98">
        <v>20509862843</v>
      </c>
      <c r="K16" s="2" t="s">
        <v>1851</v>
      </c>
      <c r="L16" s="107">
        <v>505</v>
      </c>
      <c r="M16" s="2" t="s">
        <v>1851</v>
      </c>
      <c r="N16" s="93" t="s">
        <v>6436</v>
      </c>
      <c r="O16" s="2" t="s">
        <v>6692</v>
      </c>
      <c r="P16" t="str">
        <f t="shared" si="1"/>
        <v>INSERT INTO cliente VALUES(NULL, NULL, '0048', 'C0048', 'AGP PERU SAC', 'AGP', '20509862843', '505', 'www.agpglass.com', 1, NOW(), NULL, 1, null);</v>
      </c>
    </row>
    <row r="17" spans="1:16" x14ac:dyDescent="0.25">
      <c r="A17" t="s">
        <v>4756</v>
      </c>
      <c r="B17" t="str">
        <f t="shared" si="0"/>
        <v>0324</v>
      </c>
      <c r="C17" s="2" t="s">
        <v>1851</v>
      </c>
      <c r="D17" s="89" t="s">
        <v>222</v>
      </c>
      <c r="E17" s="2" t="s">
        <v>1851</v>
      </c>
      <c r="F17" s="93" t="s">
        <v>5479</v>
      </c>
      <c r="G17" s="2" t="s">
        <v>1851</v>
      </c>
      <c r="H17" s="93" t="s">
        <v>5979</v>
      </c>
      <c r="I17" s="2" t="s">
        <v>1851</v>
      </c>
      <c r="J17" s="98">
        <v>20136222725</v>
      </c>
      <c r="K17" s="2" t="s">
        <v>1851</v>
      </c>
      <c r="L17" s="107">
        <v>1429</v>
      </c>
      <c r="M17" s="2" t="s">
        <v>1851</v>
      </c>
      <c r="N17" s="93"/>
      <c r="O17" s="2" t="s">
        <v>6692</v>
      </c>
      <c r="P17" t="str">
        <f t="shared" si="1"/>
        <v>INSERT INTO cliente VALUES(NULL, NULL, '0324', 'C0324', 'AGRICOLA HOJA REDONDA SA', 'HOJAREDONDA', '20136222725', '1429', '', 1, NOW(), NULL, 1, null);</v>
      </c>
    </row>
    <row r="18" spans="1:16" x14ac:dyDescent="0.25">
      <c r="A18" t="s">
        <v>4756</v>
      </c>
      <c r="B18" t="str">
        <f t="shared" si="0"/>
        <v>0057</v>
      </c>
      <c r="C18" s="2" t="s">
        <v>1851</v>
      </c>
      <c r="D18" s="89" t="s">
        <v>18</v>
      </c>
      <c r="E18" s="2" t="s">
        <v>1851</v>
      </c>
      <c r="F18" s="93" t="s">
        <v>5480</v>
      </c>
      <c r="G18" s="2" t="s">
        <v>1851</v>
      </c>
      <c r="H18" s="93" t="s">
        <v>5980</v>
      </c>
      <c r="I18" s="2" t="s">
        <v>1851</v>
      </c>
      <c r="J18" s="98">
        <v>20135948641</v>
      </c>
      <c r="K18" s="2" t="s">
        <v>1851</v>
      </c>
      <c r="L18" s="107">
        <v>1348</v>
      </c>
      <c r="M18" s="2" t="s">
        <v>1851</v>
      </c>
      <c r="N18" s="93" t="s">
        <v>6437</v>
      </c>
      <c r="O18" s="2" t="s">
        <v>6692</v>
      </c>
      <c r="P18" t="str">
        <f t="shared" si="1"/>
        <v>INSERT INTO cliente VALUES(NULL, NULL, '0057', 'C0057', 'AGRO INDUSTRIAL PARAMONGA SAA', 'AGROPARAMONGA', '20135948641', '1348', 'www.agroparamonga.pe', 1, NOW(), NULL, 1, null);</v>
      </c>
    </row>
    <row r="19" spans="1:16" x14ac:dyDescent="0.25">
      <c r="A19" t="s">
        <v>4756</v>
      </c>
      <c r="B19" t="str">
        <f t="shared" si="0"/>
        <v>1266</v>
      </c>
      <c r="C19" s="2" t="s">
        <v>1851</v>
      </c>
      <c r="D19" s="89" t="s">
        <v>9</v>
      </c>
      <c r="E19" s="2" t="s">
        <v>1851</v>
      </c>
      <c r="F19" s="94" t="s">
        <v>5481</v>
      </c>
      <c r="G19" s="2" t="s">
        <v>1851</v>
      </c>
      <c r="H19" s="94" t="s">
        <v>5981</v>
      </c>
      <c r="I19" s="2" t="s">
        <v>1851</v>
      </c>
      <c r="J19" s="99">
        <v>20411051782</v>
      </c>
      <c r="K19" s="2" t="s">
        <v>1851</v>
      </c>
      <c r="L19" s="108">
        <v>400</v>
      </c>
      <c r="M19" s="2" t="s">
        <v>1851</v>
      </c>
      <c r="N19" s="94" t="s">
        <v>6438</v>
      </c>
      <c r="O19" s="2" t="s">
        <v>6692</v>
      </c>
      <c r="P19" t="str">
        <f t="shared" si="1"/>
        <v>INSERT INTO cliente VALUES(NULL, NULL, '1266', 'C1266', 'AGROEXPORTACIONES MANUELITA SAC', 'ACEITES MANUELITA', '20411051782', '400', 'www.manuelita.com', 1, NOW(), NULL, 1, null);</v>
      </c>
    </row>
    <row r="20" spans="1:16" x14ac:dyDescent="0.25">
      <c r="A20" t="s">
        <v>4756</v>
      </c>
      <c r="B20" t="str">
        <f t="shared" si="0"/>
        <v>1231</v>
      </c>
      <c r="C20" s="2" t="s">
        <v>1851</v>
      </c>
      <c r="D20" s="89" t="s">
        <v>19</v>
      </c>
      <c r="E20" s="2" t="s">
        <v>1851</v>
      </c>
      <c r="F20" s="94" t="s">
        <v>5482</v>
      </c>
      <c r="G20" s="2" t="s">
        <v>1851</v>
      </c>
      <c r="H20" s="94" t="s">
        <v>5982</v>
      </c>
      <c r="I20" s="2" t="s">
        <v>1851</v>
      </c>
      <c r="J20" s="99">
        <v>20250406941</v>
      </c>
      <c r="K20" s="2" t="s">
        <v>1851</v>
      </c>
      <c r="L20" s="108">
        <v>111</v>
      </c>
      <c r="M20" s="2" t="s">
        <v>1851</v>
      </c>
      <c r="N20" s="94" t="s">
        <v>6439</v>
      </c>
      <c r="O20" s="2" t="s">
        <v>6692</v>
      </c>
      <c r="P20" t="str">
        <f t="shared" si="1"/>
        <v>INSERT INTO cliente VALUES(NULL, NULL, '1231', 'C1231', 'AGROVET MARKET SAC', 'AGROVET', '20250406941', '111', 'www.agrovetmarket.com.pe', 1, NOW(), NULL, 1, null);</v>
      </c>
    </row>
    <row r="21" spans="1:16" x14ac:dyDescent="0.25">
      <c r="A21" t="s">
        <v>4756</v>
      </c>
      <c r="B21" t="str">
        <f t="shared" si="0"/>
        <v>0056</v>
      </c>
      <c r="C21" s="2" t="s">
        <v>1851</v>
      </c>
      <c r="D21" s="89" t="s">
        <v>197</v>
      </c>
      <c r="E21" s="2" t="s">
        <v>1851</v>
      </c>
      <c r="F21" s="93" t="s">
        <v>5483</v>
      </c>
      <c r="G21" s="2" t="s">
        <v>1851</v>
      </c>
      <c r="H21" s="96" t="s">
        <v>5983</v>
      </c>
      <c r="I21" s="2" t="s">
        <v>1851</v>
      </c>
      <c r="J21" s="100">
        <v>20306126475</v>
      </c>
      <c r="K21" s="2" t="s">
        <v>1851</v>
      </c>
      <c r="L21" s="109">
        <v>22</v>
      </c>
      <c r="M21" s="2" t="s">
        <v>1851</v>
      </c>
      <c r="N21" s="96" t="s">
        <v>6440</v>
      </c>
      <c r="O21" s="2" t="s">
        <v>6692</v>
      </c>
      <c r="P21" t="str">
        <f t="shared" si="1"/>
        <v>INSERT INTO cliente VALUES(NULL, NULL, '0056', 'C0056', 'AICASA EXPORT SA', 'GRUPO AICA', '20306126475', '22', 'www.aicasaperu.com', 1, NOW(), NULL, 1, null);</v>
      </c>
    </row>
    <row r="22" spans="1:16" x14ac:dyDescent="0.25">
      <c r="A22" t="s">
        <v>4756</v>
      </c>
      <c r="B22" t="str">
        <f t="shared" si="0"/>
        <v>0115</v>
      </c>
      <c r="C22" s="2" t="s">
        <v>1851</v>
      </c>
      <c r="D22" s="89" t="s">
        <v>198</v>
      </c>
      <c r="E22" s="2" t="s">
        <v>1851</v>
      </c>
      <c r="F22" s="93" t="s">
        <v>5484</v>
      </c>
      <c r="G22" s="2" t="s">
        <v>1851</v>
      </c>
      <c r="H22" s="93" t="s">
        <v>5984</v>
      </c>
      <c r="I22" s="2" t="s">
        <v>1851</v>
      </c>
      <c r="J22" s="98">
        <v>20263765134</v>
      </c>
      <c r="K22" s="2" t="s">
        <v>1851</v>
      </c>
      <c r="L22" s="107">
        <v>70</v>
      </c>
      <c r="M22" s="2" t="s">
        <v>1851</v>
      </c>
      <c r="N22" s="93" t="s">
        <v>6441</v>
      </c>
      <c r="O22" s="2" t="s">
        <v>6692</v>
      </c>
      <c r="P22" t="str">
        <f t="shared" si="1"/>
        <v>INSERT INTO cliente VALUES(NULL, NULL, '0115', 'C0115', 'ALE CONTRATISTAS SRL', 'GRUPO ALE', '20263765134', '70', 'www.alecperu.com', 1, NOW(), NULL, 1, null);</v>
      </c>
    </row>
    <row r="23" spans="1:16" x14ac:dyDescent="0.25">
      <c r="A23" t="s">
        <v>4756</v>
      </c>
      <c r="B23" t="str">
        <f t="shared" si="0"/>
        <v>0006</v>
      </c>
      <c r="C23" s="2" t="s">
        <v>1851</v>
      </c>
      <c r="D23" s="89" t="s">
        <v>21</v>
      </c>
      <c r="E23" s="2" t="s">
        <v>1851</v>
      </c>
      <c r="F23" s="93" t="s">
        <v>5485</v>
      </c>
      <c r="G23" s="2" t="s">
        <v>1851</v>
      </c>
      <c r="H23" s="93" t="s">
        <v>5985</v>
      </c>
      <c r="I23" s="2" t="s">
        <v>1851</v>
      </c>
      <c r="J23" s="98">
        <v>20100055237</v>
      </c>
      <c r="K23" s="2" t="s">
        <v>1851</v>
      </c>
      <c r="L23" s="107">
        <v>3188</v>
      </c>
      <c r="M23" s="2" t="s">
        <v>1851</v>
      </c>
      <c r="N23" s="94" t="s">
        <v>6442</v>
      </c>
      <c r="O23" s="2" t="s">
        <v>6692</v>
      </c>
      <c r="P23" t="str">
        <f t="shared" si="1"/>
        <v>INSERT INTO cliente VALUES(NULL, NULL, '0006', 'C0006', 'ALICORP SAA', 'ALICORP', '20100055237', '3188', 'www.alicorp.com.pe', 1, NOW(), NULL, 1, null);</v>
      </c>
    </row>
    <row r="24" spans="1:16" x14ac:dyDescent="0.25">
      <c r="A24" t="s">
        <v>4756</v>
      </c>
      <c r="B24" t="str">
        <f t="shared" si="0"/>
        <v>0187</v>
      </c>
      <c r="C24" s="2" t="s">
        <v>1851</v>
      </c>
      <c r="D24" s="89" t="s">
        <v>22</v>
      </c>
      <c r="E24" s="2" t="s">
        <v>1851</v>
      </c>
      <c r="F24" s="93" t="s">
        <v>5486</v>
      </c>
      <c r="G24" s="2" t="s">
        <v>1851</v>
      </c>
      <c r="H24" s="93" t="s">
        <v>5986</v>
      </c>
      <c r="I24" s="2" t="s">
        <v>1851</v>
      </c>
      <c r="J24" s="98">
        <v>20101283403</v>
      </c>
      <c r="K24" s="2" t="s">
        <v>1851</v>
      </c>
      <c r="L24" s="107">
        <v>31</v>
      </c>
      <c r="M24" s="2" t="s">
        <v>1851</v>
      </c>
      <c r="N24" s="93" t="s">
        <v>6443</v>
      </c>
      <c r="O24" s="2" t="s">
        <v>6692</v>
      </c>
      <c r="P24" t="str">
        <f t="shared" si="1"/>
        <v>INSERT INTO cliente VALUES(NULL, NULL, '0187', 'C0187', 'ALLPA SAC', 'ALLPA', '20101283403', '31', 'www.allpaperu.com', 1, NOW(), NULL, 1, null);</v>
      </c>
    </row>
    <row r="25" spans="1:16" x14ac:dyDescent="0.25">
      <c r="A25" t="s">
        <v>4756</v>
      </c>
      <c r="B25" t="str">
        <f t="shared" si="0"/>
        <v>0337</v>
      </c>
      <c r="C25" s="2" t="s">
        <v>1851</v>
      </c>
      <c r="D25" s="89" t="s">
        <v>24</v>
      </c>
      <c r="E25" s="2" t="s">
        <v>1851</v>
      </c>
      <c r="F25" s="93" t="s">
        <v>5487</v>
      </c>
      <c r="G25" s="2" t="s">
        <v>1851</v>
      </c>
      <c r="H25" s="93" t="s">
        <v>5987</v>
      </c>
      <c r="I25" s="2" t="s">
        <v>1851</v>
      </c>
      <c r="J25" s="98" t="s">
        <v>6420</v>
      </c>
      <c r="K25" s="2" t="s">
        <v>1851</v>
      </c>
      <c r="L25" s="107">
        <v>230</v>
      </c>
      <c r="M25" s="2" t="s">
        <v>1851</v>
      </c>
      <c r="N25" s="93"/>
      <c r="O25" s="2" t="s">
        <v>6692</v>
      </c>
      <c r="P25" t="str">
        <f t="shared" si="1"/>
        <v>INSERT INTO cliente VALUES(NULL, NULL, '0337', 'C0337', 'ALTOMAYO PERÚ S.A.C.', 'ALTOMAYO', '20394862704 ', '230', '', 1, NOW(), NULL, 1, null);</v>
      </c>
    </row>
    <row r="26" spans="1:16" x14ac:dyDescent="0.25">
      <c r="A26" t="s">
        <v>4756</v>
      </c>
      <c r="B26" t="str">
        <f t="shared" si="0"/>
        <v>0117</v>
      </c>
      <c r="C26" s="2" t="s">
        <v>1851</v>
      </c>
      <c r="D26" s="89" t="s">
        <v>26</v>
      </c>
      <c r="E26" s="2" t="s">
        <v>1851</v>
      </c>
      <c r="F26" s="93" t="s">
        <v>5488</v>
      </c>
      <c r="G26" s="2" t="s">
        <v>1851</v>
      </c>
      <c r="H26" s="93" t="s">
        <v>5988</v>
      </c>
      <c r="I26" s="2" t="s">
        <v>1851</v>
      </c>
      <c r="J26" s="98">
        <v>20414548491</v>
      </c>
      <c r="K26" s="2" t="s">
        <v>1851</v>
      </c>
      <c r="L26" s="107">
        <v>108</v>
      </c>
      <c r="M26" s="2" t="s">
        <v>1851</v>
      </c>
      <c r="N26" s="93" t="s">
        <v>6444</v>
      </c>
      <c r="O26" s="2" t="s">
        <v>6692</v>
      </c>
      <c r="P26" t="str">
        <f t="shared" si="1"/>
        <v>INSERT INTO cliente VALUES(NULL, NULL, '0117', 'C0117', 'AMCOR RIGID PLASTICS DEL PERU SA', 'AMCOR', '20414548491', '108', 'www.amcor.com', 1, NOW(), NULL, 1, null);</v>
      </c>
    </row>
    <row r="27" spans="1:16" x14ac:dyDescent="0.25">
      <c r="A27" t="s">
        <v>4756</v>
      </c>
      <c r="B27" t="str">
        <f t="shared" si="0"/>
        <v>1200</v>
      </c>
      <c r="C27" s="2" t="s">
        <v>1851</v>
      </c>
      <c r="D27" s="89" t="s">
        <v>27</v>
      </c>
      <c r="E27" s="2" t="s">
        <v>1851</v>
      </c>
      <c r="F27" s="94" t="s">
        <v>5489</v>
      </c>
      <c r="G27" s="2" t="s">
        <v>1851</v>
      </c>
      <c r="H27" s="94" t="s">
        <v>5989</v>
      </c>
      <c r="I27" s="2" t="s">
        <v>1851</v>
      </c>
      <c r="J27" s="99">
        <v>20251380237</v>
      </c>
      <c r="K27" s="2" t="s">
        <v>1851</v>
      </c>
      <c r="L27" s="108">
        <v>13</v>
      </c>
      <c r="M27" s="2" t="s">
        <v>1851</v>
      </c>
      <c r="N27" s="113" t="s">
        <v>6421</v>
      </c>
      <c r="O27" s="2" t="s">
        <v>6692</v>
      </c>
      <c r="P27" t="str">
        <f t="shared" si="1"/>
        <v>INSERT INTO cliente VALUES(NULL, NULL, '1200', 'C1200', 'AMERICA BROKERS CORREDORES DE SEGUROS SA', 'AMERICA BROKERS', '20251380237', '13', '---', 1, NOW(), NULL, 1, null);</v>
      </c>
    </row>
    <row r="28" spans="1:16" x14ac:dyDescent="0.25">
      <c r="A28" t="s">
        <v>4756</v>
      </c>
      <c r="B28" t="str">
        <f t="shared" si="0"/>
        <v>0259</v>
      </c>
      <c r="C28" s="2" t="s">
        <v>1851</v>
      </c>
      <c r="D28" s="89" t="s">
        <v>28</v>
      </c>
      <c r="E28" s="2" t="s">
        <v>1851</v>
      </c>
      <c r="F28" s="93" t="s">
        <v>5490</v>
      </c>
      <c r="G28" s="2" t="s">
        <v>1851</v>
      </c>
      <c r="H28" s="93" t="s">
        <v>5990</v>
      </c>
      <c r="I28" s="2" t="s">
        <v>1851</v>
      </c>
      <c r="J28" s="98">
        <v>20506760721</v>
      </c>
      <c r="K28" s="2" t="s">
        <v>1851</v>
      </c>
      <c r="L28" s="107">
        <v>132</v>
      </c>
      <c r="M28" s="2" t="s">
        <v>1851</v>
      </c>
      <c r="N28" s="93" t="s">
        <v>6445</v>
      </c>
      <c r="O28" s="2" t="s">
        <v>6692</v>
      </c>
      <c r="P28" t="str">
        <f t="shared" si="1"/>
        <v>INSERT INTO cliente VALUES(NULL, NULL, '0259', 'C0259', 'AMERICAN ASSIST PERU S.A.C-AA PERU SAC', 'AMERICAN ASSIST', '20506760721', '132', 'www.americanassist.com', 1, NOW(), NULL, 1, null);</v>
      </c>
    </row>
    <row r="29" spans="1:16" x14ac:dyDescent="0.25">
      <c r="A29" t="s">
        <v>4756</v>
      </c>
      <c r="B29" t="str">
        <f t="shared" si="0"/>
        <v>0175</v>
      </c>
      <c r="C29" s="2" t="s">
        <v>1851</v>
      </c>
      <c r="D29" s="89" t="s">
        <v>29</v>
      </c>
      <c r="E29" s="2" t="s">
        <v>1851</v>
      </c>
      <c r="F29" s="93" t="s">
        <v>5491</v>
      </c>
      <c r="G29" s="2" t="s">
        <v>1851</v>
      </c>
      <c r="H29" s="96" t="s">
        <v>5991</v>
      </c>
      <c r="I29" s="2" t="s">
        <v>1851</v>
      </c>
      <c r="J29" s="100">
        <v>20428698569</v>
      </c>
      <c r="K29" s="2" t="s">
        <v>1851</v>
      </c>
      <c r="L29" s="109">
        <v>272</v>
      </c>
      <c r="M29" s="2" t="s">
        <v>1851</v>
      </c>
      <c r="N29" s="96" t="s">
        <v>6446</v>
      </c>
      <c r="O29" s="2" t="s">
        <v>6692</v>
      </c>
      <c r="P29" t="str">
        <f t="shared" si="1"/>
        <v>INSERT INTO cliente VALUES(NULL, NULL, '0175', 'C0175', 'AMERICATEL PERU SA', 'AMERICATEL', '20428698569', '272', 'www.americatel.com.pe', 1, NOW(), NULL, 1, null);</v>
      </c>
    </row>
    <row r="30" spans="1:16" x14ac:dyDescent="0.25">
      <c r="A30" t="s">
        <v>4756</v>
      </c>
      <c r="B30" t="str">
        <f t="shared" si="0"/>
        <v>0161</v>
      </c>
      <c r="C30" s="2" t="s">
        <v>1851</v>
      </c>
      <c r="D30" s="89" t="s">
        <v>30</v>
      </c>
      <c r="E30" s="2" t="s">
        <v>1851</v>
      </c>
      <c r="F30" s="93" t="s">
        <v>5492</v>
      </c>
      <c r="G30" s="2" t="s">
        <v>1851</v>
      </c>
      <c r="H30" s="96" t="s">
        <v>5992</v>
      </c>
      <c r="I30" s="2" t="s">
        <v>1851</v>
      </c>
      <c r="J30" s="100">
        <v>20265391886</v>
      </c>
      <c r="K30" s="2" t="s">
        <v>1851</v>
      </c>
      <c r="L30" s="109">
        <v>15</v>
      </c>
      <c r="M30" s="2" t="s">
        <v>1851</v>
      </c>
      <c r="N30" s="96" t="s">
        <v>6447</v>
      </c>
      <c r="O30" s="2" t="s">
        <v>6692</v>
      </c>
      <c r="P30" t="str">
        <f t="shared" si="1"/>
        <v>INSERT INTO cliente VALUES(NULL, NULL, '0161', 'C0161', 'AMERIKA FINANCIERA SA', 'AMERIKA FINANCIERA', '20265391886', '15', 'www.americaleasing.com', 1, NOW(), NULL, 1, null);</v>
      </c>
    </row>
    <row r="31" spans="1:16" x14ac:dyDescent="0.25">
      <c r="A31" t="s">
        <v>4756</v>
      </c>
      <c r="B31" t="str">
        <f t="shared" si="0"/>
        <v>0177</v>
      </c>
      <c r="C31" s="2" t="s">
        <v>1851</v>
      </c>
      <c r="D31" s="89" t="s">
        <v>33</v>
      </c>
      <c r="E31" s="2" t="s">
        <v>1851</v>
      </c>
      <c r="F31" s="93" t="s">
        <v>5493</v>
      </c>
      <c r="G31" s="2" t="s">
        <v>1851</v>
      </c>
      <c r="H31" s="96" t="s">
        <v>5993</v>
      </c>
      <c r="I31" s="2" t="s">
        <v>1851</v>
      </c>
      <c r="J31" s="100">
        <v>20513552964</v>
      </c>
      <c r="K31" s="2" t="s">
        <v>1851</v>
      </c>
      <c r="L31" s="109">
        <v>20</v>
      </c>
      <c r="M31" s="2" t="s">
        <v>1851</v>
      </c>
      <c r="N31" s="96" t="s">
        <v>6448</v>
      </c>
      <c r="O31" s="2" t="s">
        <v>6692</v>
      </c>
      <c r="P31" t="str">
        <f t="shared" si="1"/>
        <v>INSERT INTO cliente VALUES(NULL, NULL, '0177', 'C0177', 'ANDES LOGISTICS DEL PERU SAC', 'ANDES LOGISTICS', '20513552964', '20', 'www.andeslogistics.com', 1, NOW(), NULL, 1, null);</v>
      </c>
    </row>
    <row r="32" spans="1:16" x14ac:dyDescent="0.25">
      <c r="A32" t="s">
        <v>4756</v>
      </c>
      <c r="B32" t="str">
        <f t="shared" si="0"/>
        <v>0022</v>
      </c>
      <c r="C32" s="2" t="s">
        <v>1851</v>
      </c>
      <c r="D32" s="89" t="s">
        <v>34</v>
      </c>
      <c r="E32" s="2" t="s">
        <v>1851</v>
      </c>
      <c r="F32" s="93" t="s">
        <v>5494</v>
      </c>
      <c r="G32" s="2" t="s">
        <v>1851</v>
      </c>
      <c r="H32" s="96" t="s">
        <v>5994</v>
      </c>
      <c r="I32" s="2" t="s">
        <v>1851</v>
      </c>
      <c r="J32" s="100">
        <v>20509268691</v>
      </c>
      <c r="K32" s="2" t="s">
        <v>1851</v>
      </c>
      <c r="L32" s="109">
        <v>18</v>
      </c>
      <c r="M32" s="2" t="s">
        <v>1851</v>
      </c>
      <c r="N32" s="96" t="s">
        <v>6449</v>
      </c>
      <c r="O32" s="2" t="s">
        <v>6692</v>
      </c>
      <c r="P32" t="str">
        <f t="shared" si="1"/>
        <v>INSERT INTO cliente VALUES(NULL, NULL, '0022', 'C0022', 'ANECTIS PERU SAC (LICENCIAS ON LINE SAC)', 'ANECTIS (LICENCIAS ON LINE)', '20509268691', '18', 'www.anectis.com', 1, NOW(), NULL, 1, null);</v>
      </c>
    </row>
    <row r="33" spans="1:16" x14ac:dyDescent="0.25">
      <c r="A33" t="s">
        <v>4756</v>
      </c>
      <c r="B33" t="str">
        <f t="shared" si="0"/>
        <v>1228</v>
      </c>
      <c r="C33" s="2" t="s">
        <v>1851</v>
      </c>
      <c r="D33" s="89" t="s">
        <v>199</v>
      </c>
      <c r="E33" s="2" t="s">
        <v>1851</v>
      </c>
      <c r="F33" s="94" t="s">
        <v>5495</v>
      </c>
      <c r="G33" s="2" t="s">
        <v>1851</v>
      </c>
      <c r="H33" s="94" t="s">
        <v>5995</v>
      </c>
      <c r="I33" s="2" t="s">
        <v>1851</v>
      </c>
      <c r="J33" s="99">
        <v>20433819544</v>
      </c>
      <c r="K33" s="2" t="s">
        <v>1851</v>
      </c>
      <c r="L33" s="108">
        <v>21</v>
      </c>
      <c r="M33" s="2" t="s">
        <v>1851</v>
      </c>
      <c r="N33" s="94" t="s">
        <v>6450</v>
      </c>
      <c r="O33" s="2" t="s">
        <v>6692</v>
      </c>
      <c r="P33" t="str">
        <f t="shared" si="1"/>
        <v>INSERT INTO cliente VALUES(NULL, NULL, '1228', 'C1228', 'ANGLO AMERICAN EXPLORATION PERU SA', 'GRUPO ANGLOAMERICAN', '20433819544', '21', 'www.angloamerican.pe', 1, NOW(), NULL, 1, null);</v>
      </c>
    </row>
    <row r="34" spans="1:16" x14ac:dyDescent="0.25">
      <c r="A34" t="s">
        <v>4756</v>
      </c>
      <c r="B34" t="str">
        <f t="shared" si="0"/>
        <v>0358</v>
      </c>
      <c r="C34" s="2" t="s">
        <v>1851</v>
      </c>
      <c r="D34" s="89" t="s">
        <v>3437</v>
      </c>
      <c r="E34" s="2" t="s">
        <v>1851</v>
      </c>
      <c r="F34" s="93" t="s">
        <v>5496</v>
      </c>
      <c r="G34" s="2" t="s">
        <v>1851</v>
      </c>
      <c r="H34" s="93" t="s">
        <v>5996</v>
      </c>
      <c r="I34" s="2" t="s">
        <v>1851</v>
      </c>
      <c r="J34" s="98">
        <v>20349304903</v>
      </c>
      <c r="K34" s="2" t="s">
        <v>1851</v>
      </c>
      <c r="L34" s="107">
        <v>1297</v>
      </c>
      <c r="M34" s="2" t="s">
        <v>1851</v>
      </c>
      <c r="N34" s="93" t="s">
        <v>6451</v>
      </c>
      <c r="O34" s="2" t="s">
        <v>6692</v>
      </c>
      <c r="P34" t="str">
        <f t="shared" si="1"/>
        <v>INSERT INTO cliente VALUES(NULL, NULL, '0358', 'C0358', 'ARCLAD DEL PERU SAC', 'ARCLAD', '20349304903', '1297', 'www.arclad.com', 1, NOW(), NULL, 1, null);</v>
      </c>
    </row>
    <row r="35" spans="1:16" x14ac:dyDescent="0.25">
      <c r="A35" t="s">
        <v>4756</v>
      </c>
      <c r="B35" t="str">
        <f t="shared" si="0"/>
        <v>0104</v>
      </c>
      <c r="C35" s="2" t="s">
        <v>1851</v>
      </c>
      <c r="D35" s="89" t="s">
        <v>38</v>
      </c>
      <c r="E35" s="2" t="s">
        <v>1851</v>
      </c>
      <c r="F35" s="93" t="s">
        <v>5497</v>
      </c>
      <c r="G35" s="2" t="s">
        <v>1851</v>
      </c>
      <c r="H35" s="96" t="s">
        <v>5997</v>
      </c>
      <c r="I35" s="2" t="s">
        <v>1851</v>
      </c>
      <c r="J35" s="100">
        <v>20136836545</v>
      </c>
      <c r="K35" s="2" t="s">
        <v>1851</v>
      </c>
      <c r="L35" s="109">
        <v>127</v>
      </c>
      <c r="M35" s="2" t="s">
        <v>1851</v>
      </c>
      <c r="N35" s="96" t="s">
        <v>6452</v>
      </c>
      <c r="O35" s="2" t="s">
        <v>6692</v>
      </c>
      <c r="P35" t="str">
        <f t="shared" si="1"/>
        <v>INSERT INTO cliente VALUES(NULL, NULL, '0104', 'C0104', 'ARDILES IMPORT SAC', 'ARDILES IMPORT', '20136836545', '127', 'www.ardilesimport.com', 1, NOW(), NULL, 1, null);</v>
      </c>
    </row>
    <row r="36" spans="1:16" x14ac:dyDescent="0.25">
      <c r="A36" t="s">
        <v>4756</v>
      </c>
      <c r="B36" t="str">
        <f t="shared" si="0"/>
        <v>1245</v>
      </c>
      <c r="C36" s="2" t="s">
        <v>1851</v>
      </c>
      <c r="D36" s="89" t="s">
        <v>39</v>
      </c>
      <c r="E36" s="2" t="s">
        <v>1851</v>
      </c>
      <c r="F36" s="94" t="s">
        <v>5498</v>
      </c>
      <c r="G36" s="2" t="s">
        <v>1851</v>
      </c>
      <c r="H36" s="94" t="s">
        <v>5998</v>
      </c>
      <c r="I36" s="2" t="s">
        <v>1851</v>
      </c>
      <c r="J36" s="99">
        <v>20306302621</v>
      </c>
      <c r="K36" s="2" t="s">
        <v>1851</v>
      </c>
      <c r="L36" s="108">
        <v>197</v>
      </c>
      <c r="M36" s="2" t="s">
        <v>1851</v>
      </c>
      <c r="N36" s="94" t="s">
        <v>6453</v>
      </c>
      <c r="O36" s="2" t="s">
        <v>6692</v>
      </c>
      <c r="P36" t="str">
        <f t="shared" si="1"/>
        <v>INSERT INTO cliente VALUES(NULL, NULL, '1245', 'C1245', 'ARELLANO INVESTIGACION DE MARKETING SA', 'ARELLANO MKT', '20306302621', '197', 'www.arellanomarketing.com', 1, NOW(), NULL, 1, null);</v>
      </c>
    </row>
    <row r="37" spans="1:16" x14ac:dyDescent="0.25">
      <c r="A37" t="s">
        <v>4756</v>
      </c>
      <c r="B37" t="str">
        <f t="shared" si="0"/>
        <v>1279</v>
      </c>
      <c r="C37" s="2" t="s">
        <v>1851</v>
      </c>
      <c r="D37" s="89" t="s">
        <v>41</v>
      </c>
      <c r="E37" s="2" t="s">
        <v>1851</v>
      </c>
      <c r="F37" s="94" t="s">
        <v>5499</v>
      </c>
      <c r="G37" s="2" t="s">
        <v>1851</v>
      </c>
      <c r="H37" s="94" t="s">
        <v>5999</v>
      </c>
      <c r="I37" s="2" t="s">
        <v>1851</v>
      </c>
      <c r="J37" s="99">
        <v>20100079331</v>
      </c>
      <c r="K37" s="2" t="s">
        <v>1851</v>
      </c>
      <c r="L37" s="108">
        <v>156</v>
      </c>
      <c r="M37" s="2" t="s">
        <v>1851</v>
      </c>
      <c r="N37" s="94" t="s">
        <v>6454</v>
      </c>
      <c r="O37" s="2" t="s">
        <v>6692</v>
      </c>
      <c r="P37" t="str">
        <f t="shared" si="1"/>
        <v>INSERT INTO cliente VALUES(NULL, NULL, '1279', 'C1279', 'ARPL TECNOLOGIA INDUSTRIAL SA', 'ARPL', '20100079331', '156', 'www.arpl.com', 1, NOW(), NULL, 1, null);</v>
      </c>
    </row>
    <row r="38" spans="1:16" x14ac:dyDescent="0.25">
      <c r="A38" t="s">
        <v>4756</v>
      </c>
      <c r="B38" t="str">
        <f t="shared" si="0"/>
        <v>1172</v>
      </c>
      <c r="C38" s="2" t="s">
        <v>1851</v>
      </c>
      <c r="D38" s="89" t="s">
        <v>3</v>
      </c>
      <c r="E38" s="2" t="s">
        <v>1851</v>
      </c>
      <c r="F38" s="93" t="s">
        <v>5500</v>
      </c>
      <c r="G38" s="2" t="s">
        <v>1851</v>
      </c>
      <c r="H38" s="93" t="s">
        <v>6000</v>
      </c>
      <c r="I38" s="2" t="s">
        <v>1851</v>
      </c>
      <c r="J38" s="98">
        <v>20101973922</v>
      </c>
      <c r="K38" s="2" t="s">
        <v>1851</v>
      </c>
      <c r="L38" s="107">
        <v>100</v>
      </c>
      <c r="M38" s="2" t="s">
        <v>1851</v>
      </c>
      <c r="N38" s="93" t="s">
        <v>6455</v>
      </c>
      <c r="O38" s="2" t="s">
        <v>6692</v>
      </c>
      <c r="P38" t="str">
        <f t="shared" si="1"/>
        <v>INSERT INTO cliente VALUES(NULL, NULL, '1172', 'C1172', 'ASOCIACION AUTOMOTRIZ DEL PERU', 'AAP', '20101973922', '100', 'www.aap.org.pe', 1, NOW(), NULL, 1, null);</v>
      </c>
    </row>
    <row r="39" spans="1:16" x14ac:dyDescent="0.25">
      <c r="A39" t="s">
        <v>4756</v>
      </c>
      <c r="B39" t="str">
        <f t="shared" si="0"/>
        <v>0354</v>
      </c>
      <c r="C39" s="2" t="s">
        <v>1851</v>
      </c>
      <c r="D39" s="89" t="s">
        <v>101</v>
      </c>
      <c r="E39" s="2" t="s">
        <v>1851</v>
      </c>
      <c r="F39" s="93" t="s">
        <v>5501</v>
      </c>
      <c r="G39" s="2" t="s">
        <v>1851</v>
      </c>
      <c r="H39" s="93" t="s">
        <v>6001</v>
      </c>
      <c r="I39" s="2" t="s">
        <v>1851</v>
      </c>
      <c r="J39" s="98">
        <v>20337889167</v>
      </c>
      <c r="K39" s="2" t="s">
        <v>1851</v>
      </c>
      <c r="L39" s="107">
        <v>571</v>
      </c>
      <c r="M39" s="2" t="s">
        <v>1851</v>
      </c>
      <c r="N39" s="114" t="s">
        <v>6456</v>
      </c>
      <c r="O39" s="2" t="s">
        <v>6692</v>
      </c>
      <c r="P39" t="str">
        <f t="shared" si="1"/>
        <v>INSERT INTO cliente VALUES(NULL, NULL, '0354', 'C0354', 'ASOCIACION PASTORAL DE SERVICIOS MEDICOASISTENCIALES GOOD HOPE DE LA IGLESIA ADVENTISTA DEL SEPTIMO', 'CLINICA GOOD HOPE', '20337889167', '571', 'www.goodhope.org.pe', 1, NOW(), NULL, 1, null);</v>
      </c>
    </row>
    <row r="40" spans="1:16" x14ac:dyDescent="0.25">
      <c r="A40" t="s">
        <v>4756</v>
      </c>
      <c r="B40" t="str">
        <f t="shared" si="0"/>
        <v>0092</v>
      </c>
      <c r="C40" s="2" t="s">
        <v>1851</v>
      </c>
      <c r="D40" s="89" t="s">
        <v>42</v>
      </c>
      <c r="E40" s="2" t="s">
        <v>1851</v>
      </c>
      <c r="F40" s="93" t="s">
        <v>5502</v>
      </c>
      <c r="G40" s="2" t="s">
        <v>1851</v>
      </c>
      <c r="H40" s="96" t="s">
        <v>6002</v>
      </c>
      <c r="I40" s="2" t="s">
        <v>1851</v>
      </c>
      <c r="J40" s="100">
        <v>20513645547</v>
      </c>
      <c r="K40" s="2" t="s">
        <v>1851</v>
      </c>
      <c r="L40" s="109">
        <v>126</v>
      </c>
      <c r="M40" s="2" t="s">
        <v>1851</v>
      </c>
      <c r="N40" s="96" t="s">
        <v>6457</v>
      </c>
      <c r="O40" s="2" t="s">
        <v>6692</v>
      </c>
      <c r="P40" t="str">
        <f t="shared" si="1"/>
        <v>INSERT INTO cliente VALUES(NULL, NULL, '0092', 'C0092', 'ASTRAZENECA PERU SA', 'ASTRAZENECA', '20513645547', '126', 'www.astrazeneca.com', 1, NOW(), NULL, 1, null);</v>
      </c>
    </row>
    <row r="41" spans="1:16" x14ac:dyDescent="0.25">
      <c r="A41" t="s">
        <v>4756</v>
      </c>
      <c r="B41" t="str">
        <f t="shared" si="0"/>
        <v>0200</v>
      </c>
      <c r="C41" s="2" t="s">
        <v>1851</v>
      </c>
      <c r="D41" s="89" t="s">
        <v>43</v>
      </c>
      <c r="E41" s="2" t="s">
        <v>1851</v>
      </c>
      <c r="F41" s="93" t="s">
        <v>5503</v>
      </c>
      <c r="G41" s="2" t="s">
        <v>1851</v>
      </c>
      <c r="H41" s="96" t="s">
        <v>6003</v>
      </c>
      <c r="I41" s="2" t="s">
        <v>1851</v>
      </c>
      <c r="J41" s="100">
        <v>20513358564</v>
      </c>
      <c r="K41" s="2" t="s">
        <v>1851</v>
      </c>
      <c r="L41" s="109">
        <v>3081</v>
      </c>
      <c r="M41" s="2" t="s">
        <v>1851</v>
      </c>
      <c r="N41" s="96" t="s">
        <v>6458</v>
      </c>
      <c r="O41" s="2" t="s">
        <v>6692</v>
      </c>
      <c r="P41" t="str">
        <f t="shared" si="1"/>
        <v>INSERT INTO cliente VALUES(NULL, NULL, '0200', 'C0200', 'ATENTO TELESERVICIOS ESPAÑA SA SUCURSAL EN PERU', 'ATENTO PERU', '20513358564', '3081', 'www.atento.com', 1, NOW(), NULL, 1, null);</v>
      </c>
    </row>
    <row r="42" spans="1:16" x14ac:dyDescent="0.25">
      <c r="A42" t="s">
        <v>4756</v>
      </c>
      <c r="B42" t="str">
        <f t="shared" si="0"/>
        <v>0131</v>
      </c>
      <c r="C42" s="2" t="s">
        <v>1851</v>
      </c>
      <c r="D42" s="89" t="s">
        <v>110</v>
      </c>
      <c r="E42" s="2" t="s">
        <v>1851</v>
      </c>
      <c r="F42" s="93" t="s">
        <v>5504</v>
      </c>
      <c r="G42" s="2" t="s">
        <v>1851</v>
      </c>
      <c r="H42" s="96" t="s">
        <v>6004</v>
      </c>
      <c r="I42" s="2" t="s">
        <v>1851</v>
      </c>
      <c r="J42" s="100">
        <v>20306713923</v>
      </c>
      <c r="K42" s="2" t="s">
        <v>1851</v>
      </c>
      <c r="L42" s="109">
        <v>411</v>
      </c>
      <c r="M42" s="2" t="s">
        <v>1851</v>
      </c>
      <c r="N42" s="96" t="s">
        <v>6459</v>
      </c>
      <c r="O42" s="2" t="s">
        <v>6692</v>
      </c>
      <c r="P42" t="str">
        <f t="shared" si="1"/>
        <v>INSERT INTO cliente VALUES(NULL, NULL, '0131', 'C0131', 'ATRACCIONES CONEY ISLAND SAC', 'CONEY PARK PERU', '20306713923', '411', 'www.coneyparkperu.com', 1, NOW(), NULL, 1, null);</v>
      </c>
    </row>
    <row r="43" spans="1:16" x14ac:dyDescent="0.25">
      <c r="A43" t="s">
        <v>4756</v>
      </c>
      <c r="B43" t="str">
        <f t="shared" si="0"/>
        <v>1167</v>
      </c>
      <c r="C43" s="2" t="s">
        <v>1851</v>
      </c>
      <c r="D43" s="89" t="s">
        <v>44</v>
      </c>
      <c r="E43" s="2" t="s">
        <v>1851</v>
      </c>
      <c r="F43" s="93" t="s">
        <v>5505</v>
      </c>
      <c r="G43" s="2" t="s">
        <v>1851</v>
      </c>
      <c r="H43" s="93" t="s">
        <v>6005</v>
      </c>
      <c r="I43" s="2" t="s">
        <v>1851</v>
      </c>
      <c r="J43" s="98">
        <v>20208101146</v>
      </c>
      <c r="K43" s="2" t="s">
        <v>1851</v>
      </c>
      <c r="L43" s="107">
        <v>210</v>
      </c>
      <c r="M43" s="2" t="s">
        <v>1851</v>
      </c>
      <c r="N43" s="93" t="s">
        <v>6460</v>
      </c>
      <c r="O43" s="2" t="s">
        <v>6692</v>
      </c>
      <c r="P43" t="str">
        <f t="shared" si="1"/>
        <v>INSERT INTO cliente VALUES(NULL, NULL, '1167', 'C1167', 'AUSA OPERACIONES LOGISTICAS SA', 'AUSA LOGISTICS', '20208101146', '210', 'www.ausa.com.pe', 1, NOW(), NULL, 1, null);</v>
      </c>
    </row>
    <row r="44" spans="1:16" x14ac:dyDescent="0.25">
      <c r="A44" t="s">
        <v>4756</v>
      </c>
      <c r="B44" t="str">
        <f t="shared" si="0"/>
        <v>0061</v>
      </c>
      <c r="C44" s="2" t="s">
        <v>1851</v>
      </c>
      <c r="D44" s="89" t="s">
        <v>200</v>
      </c>
      <c r="E44" s="2" t="s">
        <v>1851</v>
      </c>
      <c r="F44" s="93" t="s">
        <v>5506</v>
      </c>
      <c r="G44" s="2" t="s">
        <v>1851</v>
      </c>
      <c r="H44" s="96" t="s">
        <v>6006</v>
      </c>
      <c r="I44" s="2" t="s">
        <v>1851</v>
      </c>
      <c r="J44" s="100">
        <v>20338054115</v>
      </c>
      <c r="K44" s="2" t="s">
        <v>1851</v>
      </c>
      <c r="L44" s="109">
        <v>5370</v>
      </c>
      <c r="M44" s="2" t="s">
        <v>1851</v>
      </c>
      <c r="N44" s="96" t="s">
        <v>6461</v>
      </c>
      <c r="O44" s="2" t="s">
        <v>6692</v>
      </c>
      <c r="P44" t="str">
        <f t="shared" si="1"/>
        <v>INSERT INTO cliente VALUES(NULL, NULL, '0061', 'C0061', 'AUSTRAL GROUP SAA', 'GRUPO AUSTRAL', '20338054115', '5370', 'www.austral.com.pe', 1, NOW(), NULL, 1, null);</v>
      </c>
    </row>
    <row r="45" spans="1:16" x14ac:dyDescent="0.25">
      <c r="A45" t="s">
        <v>4756</v>
      </c>
      <c r="B45" t="str">
        <f t="shared" si="0"/>
        <v>0195</v>
      </c>
      <c r="C45" s="2" t="s">
        <v>1851</v>
      </c>
      <c r="D45" s="89" t="s">
        <v>4</v>
      </c>
      <c r="E45" s="2" t="s">
        <v>1851</v>
      </c>
      <c r="F45" s="93" t="s">
        <v>5507</v>
      </c>
      <c r="G45" s="2" t="s">
        <v>1851</v>
      </c>
      <c r="H45" s="93" t="s">
        <v>6007</v>
      </c>
      <c r="I45" s="2" t="s">
        <v>1851</v>
      </c>
      <c r="J45" s="98">
        <v>20522773451</v>
      </c>
      <c r="K45" s="2" t="s">
        <v>1851</v>
      </c>
      <c r="L45" s="107">
        <v>30</v>
      </c>
      <c r="M45" s="2" t="s">
        <v>1851</v>
      </c>
      <c r="N45" s="93" t="s">
        <v>6462</v>
      </c>
      <c r="O45" s="2" t="s">
        <v>6692</v>
      </c>
      <c r="P45" t="str">
        <f t="shared" si="1"/>
        <v>INSERT INTO cliente VALUES(NULL, NULL, '0195', 'C0195', 'AUTORIDAD AUTONOMA DEL SISTEMA ELECTRICO DE TRANSPORTE MASIVO DE LIMA Y CALLAO', 'AATE', '20522773451', '30', 'www.aate.gob.pe', 1, NOW(), NULL, 1, null);</v>
      </c>
    </row>
    <row r="46" spans="1:16" x14ac:dyDescent="0.25">
      <c r="A46" t="s">
        <v>4756</v>
      </c>
      <c r="B46" t="str">
        <f t="shared" si="0"/>
        <v>0147</v>
      </c>
      <c r="C46" s="2" t="s">
        <v>1851</v>
      </c>
      <c r="D46" s="89" t="s">
        <v>32</v>
      </c>
      <c r="E46" s="2" t="s">
        <v>1851</v>
      </c>
      <c r="F46" s="93" t="s">
        <v>5508</v>
      </c>
      <c r="G46" s="2" t="s">
        <v>1851</v>
      </c>
      <c r="H46" s="96" t="s">
        <v>6008</v>
      </c>
      <c r="I46" s="2" t="s">
        <v>1851</v>
      </c>
      <c r="J46" s="100">
        <v>20520711865</v>
      </c>
      <c r="K46" s="2" t="s">
        <v>1851</v>
      </c>
      <c r="L46" s="109">
        <v>43</v>
      </c>
      <c r="M46" s="2" t="s">
        <v>1851</v>
      </c>
      <c r="N46" s="96" t="s">
        <v>6463</v>
      </c>
      <c r="O46" s="2" t="s">
        <v>6692</v>
      </c>
      <c r="P46" t="str">
        <f t="shared" si="1"/>
        <v>INSERT INTO cliente VALUES(NULL, NULL, '0147', 'C0147', 'AUTORIDAD NACIONAL DEL AGUA', 'ANA', '20520711865', '43', 'www.ana.gob.pe', 1, NOW(), NULL, 1, null);</v>
      </c>
    </row>
    <row r="47" spans="1:16" x14ac:dyDescent="0.25">
      <c r="A47" t="s">
        <v>4756</v>
      </c>
      <c r="B47" t="str">
        <f t="shared" si="0"/>
        <v>0162</v>
      </c>
      <c r="C47" s="2" t="s">
        <v>1851</v>
      </c>
      <c r="D47" s="89" t="s">
        <v>423</v>
      </c>
      <c r="E47" s="2" t="s">
        <v>1851</v>
      </c>
      <c r="F47" s="93" t="s">
        <v>5509</v>
      </c>
      <c r="G47" s="2" t="s">
        <v>1851</v>
      </c>
      <c r="H47" s="96" t="s">
        <v>6009</v>
      </c>
      <c r="I47" s="2" t="s">
        <v>1851</v>
      </c>
      <c r="J47" s="100"/>
      <c r="K47" s="2" t="s">
        <v>1851</v>
      </c>
      <c r="L47" s="107">
        <v>0</v>
      </c>
      <c r="M47" s="2" t="s">
        <v>1851</v>
      </c>
      <c r="N47" s="96"/>
      <c r="O47" s="2" t="s">
        <v>6692</v>
      </c>
      <c r="P47" t="str">
        <f t="shared" si="1"/>
        <v>INSERT INTO cliente VALUES(NULL, NULL, '0162', 'C0162', 'AUTORIDAD NACIONAL DEL SERVICIO CIVIL', 'SERVIR', '', '0', '', 1, NOW(), NULL, 1, null);</v>
      </c>
    </row>
    <row r="48" spans="1:16" x14ac:dyDescent="0.25">
      <c r="A48" t="s">
        <v>4756</v>
      </c>
      <c r="B48" t="str">
        <f t="shared" si="0"/>
        <v>0099</v>
      </c>
      <c r="C48" s="2" t="s">
        <v>1851</v>
      </c>
      <c r="D48" s="89" t="s">
        <v>36</v>
      </c>
      <c r="E48" s="2" t="s">
        <v>1851</v>
      </c>
      <c r="F48" s="93" t="s">
        <v>5510</v>
      </c>
      <c r="G48" s="2" t="s">
        <v>1851</v>
      </c>
      <c r="H48" s="96" t="s">
        <v>6010</v>
      </c>
      <c r="I48" s="2" t="s">
        <v>1851</v>
      </c>
      <c r="J48" s="100">
        <v>20509645150</v>
      </c>
      <c r="K48" s="2" t="s">
        <v>1851</v>
      </c>
      <c r="L48" s="109">
        <v>25</v>
      </c>
      <c r="M48" s="2" t="s">
        <v>1851</v>
      </c>
      <c r="N48" s="96" t="s">
        <v>6464</v>
      </c>
      <c r="O48" s="2" t="s">
        <v>6692</v>
      </c>
      <c r="P48" t="str">
        <f t="shared" si="1"/>
        <v>INSERT INTO cliente VALUES(NULL, NULL, '0099', 'C0099', 'AUTORIDAD PORTUARIA NACIONAL', 'APN', '20509645150', '25', 'www.apn.gob.pe', 1, NOW(), NULL, 1, null);</v>
      </c>
    </row>
    <row r="49" spans="1:16" x14ac:dyDescent="0.25">
      <c r="A49" t="s">
        <v>4756</v>
      </c>
      <c r="B49" t="str">
        <f t="shared" si="0"/>
        <v>0062</v>
      </c>
      <c r="C49" s="2" t="s">
        <v>1851</v>
      </c>
      <c r="D49" s="89" t="s">
        <v>45</v>
      </c>
      <c r="E49" s="2" t="s">
        <v>1851</v>
      </c>
      <c r="F49" s="93" t="s">
        <v>5511</v>
      </c>
      <c r="G49" s="2" t="s">
        <v>1851</v>
      </c>
      <c r="H49" s="96" t="s">
        <v>6011</v>
      </c>
      <c r="I49" s="2" t="s">
        <v>1851</v>
      </c>
      <c r="J49" s="100">
        <v>20180516647</v>
      </c>
      <c r="K49" s="2" t="s">
        <v>1851</v>
      </c>
      <c r="L49" s="109">
        <v>17</v>
      </c>
      <c r="M49" s="2" t="s">
        <v>1851</v>
      </c>
      <c r="N49" s="96" t="s">
        <v>6465</v>
      </c>
      <c r="O49" s="2" t="s">
        <v>6692</v>
      </c>
      <c r="P49" t="str">
        <f t="shared" si="1"/>
        <v>INSERT INTO cliente VALUES(NULL, NULL, '0062', 'C0062', 'AVANCES TECNOLOGICOS SRL', 'AVANCES TECNOLOGICOS', '20180516647', '17', 'www.avances.com.pe', 1, NOW(), NULL, 1, null);</v>
      </c>
    </row>
    <row r="50" spans="1:16" x14ac:dyDescent="0.25">
      <c r="A50" t="s">
        <v>4756</v>
      </c>
      <c r="B50" t="str">
        <f t="shared" si="0"/>
        <v>0270</v>
      </c>
      <c r="C50" s="2" t="s">
        <v>1851</v>
      </c>
      <c r="D50" s="89" t="s">
        <v>46</v>
      </c>
      <c r="E50" s="2" t="s">
        <v>1851</v>
      </c>
      <c r="F50" s="93" t="s">
        <v>5512</v>
      </c>
      <c r="G50" s="2" t="s">
        <v>1851</v>
      </c>
      <c r="H50" s="93" t="s">
        <v>6012</v>
      </c>
      <c r="I50" s="2" t="s">
        <v>1851</v>
      </c>
      <c r="J50" s="98">
        <v>20117444512</v>
      </c>
      <c r="K50" s="2" t="s">
        <v>1851</v>
      </c>
      <c r="L50" s="107">
        <v>13</v>
      </c>
      <c r="M50" s="2" t="s">
        <v>1851</v>
      </c>
      <c r="N50" s="93" t="s">
        <v>6466</v>
      </c>
      <c r="O50" s="2" t="s">
        <v>6692</v>
      </c>
      <c r="P50" t="str">
        <f t="shared" si="1"/>
        <v>INSERT INTO cliente VALUES(NULL, NULL, '0270', 'C0270', 'AVANZINI SA', 'AVANZINI', '20117444512', '13', 'www.avanzini.com.pe', 1, NOW(), NULL, 1, null);</v>
      </c>
    </row>
    <row r="51" spans="1:16" x14ac:dyDescent="0.25">
      <c r="A51" t="s">
        <v>4756</v>
      </c>
      <c r="B51" t="str">
        <f t="shared" si="0"/>
        <v>0286</v>
      </c>
      <c r="C51" s="2" t="s">
        <v>1851</v>
      </c>
      <c r="D51" s="89" t="s">
        <v>47</v>
      </c>
      <c r="E51" s="2" t="s">
        <v>1851</v>
      </c>
      <c r="F51" s="93" t="s">
        <v>5513</v>
      </c>
      <c r="G51" s="2" t="s">
        <v>1851</v>
      </c>
      <c r="H51" s="93" t="s">
        <v>6013</v>
      </c>
      <c r="I51" s="2" t="s">
        <v>1851</v>
      </c>
      <c r="J51" s="98">
        <v>20427919111</v>
      </c>
      <c r="K51" s="2" t="s">
        <v>1851</v>
      </c>
      <c r="L51" s="107">
        <v>586</v>
      </c>
      <c r="M51" s="2" t="s">
        <v>1851</v>
      </c>
      <c r="N51" s="93" t="s">
        <v>6467</v>
      </c>
      <c r="O51" s="2" t="s">
        <v>6692</v>
      </c>
      <c r="P51" t="str">
        <f t="shared" si="1"/>
        <v>INSERT INTO cliente VALUES(NULL, NULL, '0286', 'C0286', 'AXUR SA', 'AXUR (GRUPO SANDOVAL)', '20427919111', '586', 'www.axur.pe', 1, NOW(), NULL, 1, null);</v>
      </c>
    </row>
    <row r="52" spans="1:16" x14ac:dyDescent="0.25">
      <c r="A52" t="s">
        <v>4756</v>
      </c>
      <c r="B52" t="str">
        <f t="shared" si="0"/>
        <v>1174</v>
      </c>
      <c r="C52" s="2" t="s">
        <v>1851</v>
      </c>
      <c r="D52" s="89" t="s">
        <v>48</v>
      </c>
      <c r="E52" s="2" t="s">
        <v>1851</v>
      </c>
      <c r="F52" s="93" t="s">
        <v>5514</v>
      </c>
      <c r="G52" s="2" t="s">
        <v>1851</v>
      </c>
      <c r="H52" s="93" t="s">
        <v>6014</v>
      </c>
      <c r="I52" s="2" t="s">
        <v>1851</v>
      </c>
      <c r="J52" s="98">
        <v>20425928032</v>
      </c>
      <c r="K52" s="2" t="s">
        <v>1851</v>
      </c>
      <c r="L52" s="107">
        <v>8</v>
      </c>
      <c r="M52" s="2" t="s">
        <v>1851</v>
      </c>
      <c r="N52" s="93" t="s">
        <v>6468</v>
      </c>
      <c r="O52" s="2" t="s">
        <v>6692</v>
      </c>
      <c r="P52" t="str">
        <f t="shared" si="1"/>
        <v>INSERT INTO cliente VALUES(NULL, NULL, '1174', 'C1174', 'B&amp;D ENTERPRISES SAC', 'B&amp;D ENTERPRISES', '20425928032', '8', 'www.byd-enterprises.com', 1, NOW(), NULL, 1, null);</v>
      </c>
    </row>
    <row r="53" spans="1:16" x14ac:dyDescent="0.25">
      <c r="A53" t="s">
        <v>4756</v>
      </c>
      <c r="B53" t="str">
        <f t="shared" si="0"/>
        <v>0064</v>
      </c>
      <c r="C53" s="2" t="s">
        <v>1851</v>
      </c>
      <c r="D53" s="89" t="s">
        <v>66</v>
      </c>
      <c r="E53" s="2" t="s">
        <v>1851</v>
      </c>
      <c r="F53" s="93" t="s">
        <v>5515</v>
      </c>
      <c r="G53" s="2" t="s">
        <v>1851</v>
      </c>
      <c r="H53" s="96" t="s">
        <v>6015</v>
      </c>
      <c r="I53" s="2" t="s">
        <v>1851</v>
      </c>
      <c r="J53" s="100">
        <v>20377339461</v>
      </c>
      <c r="K53" s="2" t="s">
        <v>1851</v>
      </c>
      <c r="L53" s="109">
        <v>334</v>
      </c>
      <c r="M53" s="2" t="s">
        <v>1851</v>
      </c>
      <c r="N53" s="96" t="s">
        <v>6469</v>
      </c>
      <c r="O53" s="2" t="s">
        <v>6692</v>
      </c>
      <c r="P53" t="str">
        <f t="shared" si="1"/>
        <v>INSERT INTO cliente VALUES(NULL, NULL, '0064', 'C0064', 'B.BRAUN MEDICAL PERU SA', 'BBRAUN', '20377339461', '334', 'www.bbraun.com', 1, NOW(), NULL, 1, null);</v>
      </c>
    </row>
    <row r="54" spans="1:16" x14ac:dyDescent="0.25">
      <c r="A54" t="s">
        <v>4756</v>
      </c>
      <c r="B54" t="str">
        <f t="shared" si="0"/>
        <v>0124</v>
      </c>
      <c r="C54" s="2" t="s">
        <v>1851</v>
      </c>
      <c r="D54" s="89" t="s">
        <v>50</v>
      </c>
      <c r="E54" s="2" t="s">
        <v>1851</v>
      </c>
      <c r="F54" s="93" t="s">
        <v>5516</v>
      </c>
      <c r="G54" s="2" t="s">
        <v>1851</v>
      </c>
      <c r="H54" s="96" t="s">
        <v>6016</v>
      </c>
      <c r="I54" s="2" t="s">
        <v>1851</v>
      </c>
      <c r="J54" s="100">
        <v>20342347950</v>
      </c>
      <c r="K54" s="2" t="s">
        <v>1851</v>
      </c>
      <c r="L54" s="109">
        <v>277</v>
      </c>
      <c r="M54" s="2" t="s">
        <v>1851</v>
      </c>
      <c r="N54" s="96" t="s">
        <v>6470</v>
      </c>
      <c r="O54" s="2" t="s">
        <v>6692</v>
      </c>
      <c r="P54" t="str">
        <f t="shared" si="1"/>
        <v>INSERT INTO cliente VALUES(NULL, NULL, '0124', 'C0124', 'BADINOTTI PERU SA', 'BADINOTTI', '20342347950', '277', 'www.badinotti.com.pe', 1, NOW(), NULL, 1, null);</v>
      </c>
    </row>
    <row r="55" spans="1:16" x14ac:dyDescent="0.25">
      <c r="A55" t="s">
        <v>4756</v>
      </c>
      <c r="B55" t="str">
        <f t="shared" si="0"/>
        <v>0325</v>
      </c>
      <c r="C55" s="2" t="s">
        <v>1851</v>
      </c>
      <c r="D55" s="89" t="s">
        <v>51</v>
      </c>
      <c r="E55" s="2" t="s">
        <v>1851</v>
      </c>
      <c r="F55" s="93" t="s">
        <v>5517</v>
      </c>
      <c r="G55" s="2" t="s">
        <v>1851</v>
      </c>
      <c r="H55" s="93" t="s">
        <v>6017</v>
      </c>
      <c r="I55" s="2" t="s">
        <v>1851</v>
      </c>
      <c r="J55" s="98">
        <v>20504565794</v>
      </c>
      <c r="K55" s="2" t="s">
        <v>1851</v>
      </c>
      <c r="L55" s="107">
        <v>240</v>
      </c>
      <c r="M55" s="2" t="s">
        <v>1851</v>
      </c>
      <c r="N55" s="93" t="s">
        <v>6471</v>
      </c>
      <c r="O55" s="2" t="s">
        <v>6692</v>
      </c>
      <c r="P55" t="str">
        <f t="shared" si="1"/>
        <v>INSERT INTO cliente VALUES(NULL, NULL, '0325', 'C0325', 'BANCO AGROPECUARIO SA', 'BANCO AGROBANCO', '20504565794', '240', 'www.agrobanco.com.pe', 1, NOW(), NULL, 1, null);</v>
      </c>
    </row>
    <row r="56" spans="1:16" x14ac:dyDescent="0.25">
      <c r="A56" t="s">
        <v>4756</v>
      </c>
      <c r="B56" t="str">
        <f t="shared" si="0"/>
        <v>0349</v>
      </c>
      <c r="C56" s="2" t="s">
        <v>1851</v>
      </c>
      <c r="D56" s="89" t="s">
        <v>58</v>
      </c>
      <c r="E56" s="2" t="s">
        <v>1851</v>
      </c>
      <c r="F56" s="93" t="s">
        <v>5518</v>
      </c>
      <c r="G56" s="2" t="s">
        <v>1851</v>
      </c>
      <c r="H56" s="93" t="s">
        <v>6018</v>
      </c>
      <c r="I56" s="2" t="s">
        <v>1851</v>
      </c>
      <c r="J56" s="98">
        <v>20509507199</v>
      </c>
      <c r="K56" s="2" t="s">
        <v>1851</v>
      </c>
      <c r="L56" s="107">
        <v>840</v>
      </c>
      <c r="M56" s="2" t="s">
        <v>1851</v>
      </c>
      <c r="N56" s="114" t="s">
        <v>6472</v>
      </c>
      <c r="O56" s="2" t="s">
        <v>6692</v>
      </c>
      <c r="P56" t="str">
        <f t="shared" si="1"/>
        <v>INSERT INTO cliente VALUES(NULL, NULL, '0349', 'C0349', 'BANCO DE COMERCIO', 'BANCO COMERCIO', '20509507199', '840', 'www.bancomercio.com', 1, NOW(), NULL, 1, null);</v>
      </c>
    </row>
    <row r="57" spans="1:16" x14ac:dyDescent="0.25">
      <c r="A57" t="s">
        <v>4756</v>
      </c>
      <c r="B57" t="str">
        <f t="shared" si="0"/>
        <v>0155</v>
      </c>
      <c r="C57" s="2" t="s">
        <v>1851</v>
      </c>
      <c r="D57" s="89" t="s">
        <v>53</v>
      </c>
      <c r="E57" s="2" t="s">
        <v>1851</v>
      </c>
      <c r="F57" s="93" t="s">
        <v>5519</v>
      </c>
      <c r="G57" s="2" t="s">
        <v>1851</v>
      </c>
      <c r="H57" s="96" t="s">
        <v>6019</v>
      </c>
      <c r="I57" s="2" t="s">
        <v>1851</v>
      </c>
      <c r="J57" s="100">
        <v>20100047218</v>
      </c>
      <c r="K57" s="2" t="s">
        <v>1851</v>
      </c>
      <c r="L57" s="109">
        <v>17903</v>
      </c>
      <c r="M57" s="2" t="s">
        <v>1851</v>
      </c>
      <c r="N57" s="96" t="s">
        <v>6473</v>
      </c>
      <c r="O57" s="2" t="s">
        <v>6692</v>
      </c>
      <c r="P57" t="str">
        <f t="shared" si="1"/>
        <v>INSERT INTO cliente VALUES(NULL, NULL, '0155', 'C0155', 'BANCO DE CREDITO DEL PERU SA', 'BANCO BCP', '20100047218', '17903', 'www.viabcp.com', 1, NOW(), NULL, 1, null);</v>
      </c>
    </row>
    <row r="58" spans="1:16" x14ac:dyDescent="0.25">
      <c r="A58" t="s">
        <v>4756</v>
      </c>
      <c r="B58" t="str">
        <f t="shared" si="0"/>
        <v>0192</v>
      </c>
      <c r="C58" s="2" t="s">
        <v>1851</v>
      </c>
      <c r="D58" s="89" t="s">
        <v>62</v>
      </c>
      <c r="E58" s="2" t="s">
        <v>1851</v>
      </c>
      <c r="F58" s="93" t="s">
        <v>5520</v>
      </c>
      <c r="G58" s="2" t="s">
        <v>1851</v>
      </c>
      <c r="H58" s="96" t="s">
        <v>6020</v>
      </c>
      <c r="I58" s="2" t="s">
        <v>1851</v>
      </c>
      <c r="J58" s="100">
        <v>20100030595</v>
      </c>
      <c r="K58" s="2" t="s">
        <v>1851</v>
      </c>
      <c r="L58" s="109">
        <v>10152</v>
      </c>
      <c r="M58" s="2" t="s">
        <v>1851</v>
      </c>
      <c r="N58" s="96" t="s">
        <v>6474</v>
      </c>
      <c r="O58" s="2" t="s">
        <v>6692</v>
      </c>
      <c r="P58" t="str">
        <f t="shared" si="1"/>
        <v>INSERT INTO cliente VALUES(NULL, NULL, '0192', 'C0192', 'BANCO DE LA NACION', 'BANCO NACION', '20100030595', '10152', 'www.bn.com.pe', 1, NOW(), NULL, 1, null);</v>
      </c>
    </row>
    <row r="59" spans="1:16" x14ac:dyDescent="0.25">
      <c r="A59" t="s">
        <v>4756</v>
      </c>
      <c r="B59" t="str">
        <f t="shared" si="0"/>
        <v>0189</v>
      </c>
      <c r="C59" s="2" t="s">
        <v>1851</v>
      </c>
      <c r="D59" s="89" t="s">
        <v>54</v>
      </c>
      <c r="E59" s="2" t="s">
        <v>1851</v>
      </c>
      <c r="F59" s="93" t="s">
        <v>5521</v>
      </c>
      <c r="G59" s="2" t="s">
        <v>1851</v>
      </c>
      <c r="H59" s="96" t="s">
        <v>6021</v>
      </c>
      <c r="I59" s="2" t="s">
        <v>1851</v>
      </c>
      <c r="J59" s="100">
        <v>20101036813</v>
      </c>
      <c r="K59" s="2" t="s">
        <v>1851</v>
      </c>
      <c r="L59" s="109">
        <v>1041</v>
      </c>
      <c r="M59" s="2" t="s">
        <v>1851</v>
      </c>
      <c r="N59" s="96" t="s">
        <v>6475</v>
      </c>
      <c r="O59" s="2" t="s">
        <v>6692</v>
      </c>
      <c r="P59" t="str">
        <f t="shared" si="1"/>
        <v>INSERT INTO cliente VALUES(NULL, NULL, '0189', 'C0189', 'BANCO INTERAMERICANO DE FINANZAS SA (BANBIF)', 'BANCO BIF', '20101036813', '1041', 'www.bif.com.pe', 1, NOW(), NULL, 1, null);</v>
      </c>
    </row>
    <row r="60" spans="1:16" x14ac:dyDescent="0.25">
      <c r="A60" t="s">
        <v>4756</v>
      </c>
      <c r="B60" t="str">
        <f t="shared" si="0"/>
        <v>0366</v>
      </c>
      <c r="C60" s="2" t="s">
        <v>1851</v>
      </c>
      <c r="D60" s="89" t="s">
        <v>60</v>
      </c>
      <c r="E60" s="2" t="s">
        <v>1851</v>
      </c>
      <c r="F60" s="93" t="s">
        <v>5522</v>
      </c>
      <c r="G60" s="2" t="s">
        <v>1851</v>
      </c>
      <c r="H60" s="93" t="s">
        <v>6022</v>
      </c>
      <c r="I60" s="2" t="s">
        <v>1851</v>
      </c>
      <c r="J60" s="98">
        <v>20100053455</v>
      </c>
      <c r="K60" s="2" t="s">
        <v>1851</v>
      </c>
      <c r="L60" s="107">
        <v>6502</v>
      </c>
      <c r="M60" s="2" t="s">
        <v>1851</v>
      </c>
      <c r="N60" s="93" t="s">
        <v>6476</v>
      </c>
      <c r="O60" s="2" t="s">
        <v>6692</v>
      </c>
      <c r="P60" t="str">
        <f t="shared" si="1"/>
        <v>INSERT INTO cliente VALUES(NULL, NULL, '0366', 'C0366', 'BANCO INTERNACIONAL DEL PERU-INTERBANK SAA', 'BANCO INTERBANK', '20100053455', '6502', 'www.interbank.com.pe', 1, NOW(), NULL, 1, null);</v>
      </c>
    </row>
    <row r="61" spans="1:16" x14ac:dyDescent="0.25">
      <c r="A61" t="s">
        <v>4756</v>
      </c>
      <c r="B61" t="str">
        <f t="shared" si="0"/>
        <v>0186</v>
      </c>
      <c r="C61" s="2" t="s">
        <v>1851</v>
      </c>
      <c r="D61" s="89" t="s">
        <v>63</v>
      </c>
      <c r="E61" s="2" t="s">
        <v>1851</v>
      </c>
      <c r="F61" s="93" t="s">
        <v>5523</v>
      </c>
      <c r="G61" s="2" t="s">
        <v>1851</v>
      </c>
      <c r="H61" s="96" t="s">
        <v>6023</v>
      </c>
      <c r="I61" s="2" t="s">
        <v>1851</v>
      </c>
      <c r="J61" s="100">
        <v>20259702411</v>
      </c>
      <c r="K61" s="2" t="s">
        <v>1851</v>
      </c>
      <c r="L61" s="109">
        <v>1490</v>
      </c>
      <c r="M61" s="2" t="s">
        <v>1851</v>
      </c>
      <c r="N61" s="96" t="s">
        <v>6477</v>
      </c>
      <c r="O61" s="2" t="s">
        <v>6692</v>
      </c>
      <c r="P61" t="str">
        <f t="shared" si="1"/>
        <v>INSERT INTO cliente VALUES(NULL, NULL, '0186', 'C0186', 'BANCO RIPLEY PERU SA', 'BANCO RIPLEY', '20259702411', '1490', 'www.bancoripley.com.pe', 1, NOW(), NULL, 1, null);</v>
      </c>
    </row>
    <row r="62" spans="1:16" x14ac:dyDescent="0.25">
      <c r="A62" t="s">
        <v>4756</v>
      </c>
      <c r="B62" t="str">
        <f t="shared" si="0"/>
        <v>0273</v>
      </c>
      <c r="C62" s="2" t="s">
        <v>1851</v>
      </c>
      <c r="D62" s="89" t="s">
        <v>64</v>
      </c>
      <c r="E62" s="2" t="s">
        <v>1851</v>
      </c>
      <c r="F62" s="93" t="s">
        <v>5524</v>
      </c>
      <c r="G62" s="2" t="s">
        <v>1851</v>
      </c>
      <c r="H62" s="93" t="s">
        <v>6024</v>
      </c>
      <c r="I62" s="2" t="s">
        <v>1851</v>
      </c>
      <c r="J62" s="98">
        <v>20516711559</v>
      </c>
      <c r="K62" s="2" t="s">
        <v>1851</v>
      </c>
      <c r="L62" s="107">
        <v>47</v>
      </c>
      <c r="M62" s="2" t="s">
        <v>1851</v>
      </c>
      <c r="N62" s="93" t="s">
        <v>6478</v>
      </c>
      <c r="O62" s="2" t="s">
        <v>6692</v>
      </c>
      <c r="P62" t="str">
        <f t="shared" si="1"/>
        <v>INSERT INTO cliente VALUES(NULL, NULL, '0273', 'C0273', 'BANCO SANTANDER PERU SA', 'BANCO SANTANDER', '20516711559', '47', 'www.santander.com.pe', 1, NOW(), NULL, 1, null);</v>
      </c>
    </row>
    <row r="63" spans="1:16" x14ac:dyDescent="0.25">
      <c r="A63" t="s">
        <v>4756</v>
      </c>
      <c r="B63" t="str">
        <f t="shared" si="0"/>
        <v>0095</v>
      </c>
      <c r="C63" s="2" t="s">
        <v>1851</v>
      </c>
      <c r="D63" s="89" t="s">
        <v>52</v>
      </c>
      <c r="E63" s="2" t="s">
        <v>1851</v>
      </c>
      <c r="F63" s="93" t="s">
        <v>5525</v>
      </c>
      <c r="G63" s="2" t="s">
        <v>1851</v>
      </c>
      <c r="H63" s="96" t="s">
        <v>6025</v>
      </c>
      <c r="I63" s="2" t="s">
        <v>1851</v>
      </c>
      <c r="J63" s="100">
        <v>20100130204</v>
      </c>
      <c r="K63" s="2" t="s">
        <v>1851</v>
      </c>
      <c r="L63" s="109">
        <v>5756</v>
      </c>
      <c r="M63" s="2" t="s">
        <v>1851</v>
      </c>
      <c r="N63" s="96" t="s">
        <v>6479</v>
      </c>
      <c r="O63" s="2" t="s">
        <v>6692</v>
      </c>
      <c r="P63" t="str">
        <f t="shared" si="1"/>
        <v>INSERT INTO cliente VALUES(NULL, NULL, '0095', 'C0095', 'BBVA BANCO CONTINENTAL SA', 'BANCO BBVA', '20100130204', '5756', 'www.bbvabancocontinental.com', 1, NOW(), NULL, 1, null);</v>
      </c>
    </row>
    <row r="64" spans="1:16" x14ac:dyDescent="0.25">
      <c r="A64" t="s">
        <v>4756</v>
      </c>
      <c r="B64" t="str">
        <f t="shared" si="0"/>
        <v>0042</v>
      </c>
      <c r="C64" s="2" t="s">
        <v>1851</v>
      </c>
      <c r="D64" s="89" t="s">
        <v>67</v>
      </c>
      <c r="E64" s="2" t="s">
        <v>1851</v>
      </c>
      <c r="F64" s="93" t="s">
        <v>5526</v>
      </c>
      <c r="G64" s="2" t="s">
        <v>1851</v>
      </c>
      <c r="H64" s="96" t="s">
        <v>6026</v>
      </c>
      <c r="I64" s="2" t="s">
        <v>1851</v>
      </c>
      <c r="J64" s="100">
        <v>20508082119</v>
      </c>
      <c r="K64" s="2" t="s">
        <v>1851</v>
      </c>
      <c r="L64" s="109">
        <v>69</v>
      </c>
      <c r="M64" s="2" t="s">
        <v>1851</v>
      </c>
      <c r="N64" s="96" t="s">
        <v>6480</v>
      </c>
      <c r="O64" s="2" t="s">
        <v>6692</v>
      </c>
      <c r="P64" t="str">
        <f t="shared" si="1"/>
        <v>INSERT INTO cliente VALUES(NULL, NULL, '0042', 'C0042', 'BCTS CONSULTING SA', 'BCTS CONSULTING', '20508082119', '69', 'www.bctsconsulting.com', 1, NOW(), NULL, 1, null);</v>
      </c>
    </row>
    <row r="65" spans="1:16" x14ac:dyDescent="0.25">
      <c r="A65" t="s">
        <v>4756</v>
      </c>
      <c r="B65" t="str">
        <f t="shared" si="0"/>
        <v>0025</v>
      </c>
      <c r="C65" s="2" t="s">
        <v>1851</v>
      </c>
      <c r="D65" s="89" t="s">
        <v>69</v>
      </c>
      <c r="E65" s="2" t="s">
        <v>1851</v>
      </c>
      <c r="F65" s="93" t="s">
        <v>5527</v>
      </c>
      <c r="G65" s="2" t="s">
        <v>1851</v>
      </c>
      <c r="H65" s="96" t="s">
        <v>6027</v>
      </c>
      <c r="I65" s="2" t="s">
        <v>1851</v>
      </c>
      <c r="J65" s="100">
        <v>20510861125</v>
      </c>
      <c r="K65" s="2" t="s">
        <v>1851</v>
      </c>
      <c r="L65" s="109">
        <v>930</v>
      </c>
      <c r="M65" s="2" t="s">
        <v>1851</v>
      </c>
      <c r="N65" s="96" t="s">
        <v>6481</v>
      </c>
      <c r="O65" s="2" t="s">
        <v>6692</v>
      </c>
      <c r="P65" t="str">
        <f t="shared" si="1"/>
        <v>INSERT INTO cliente VALUES(NULL, NULL, '0025', 'C0025', 'BELOW SAC', 'BELOW', '20510861125', '930', 'www.belowsac.com', 1, NOW(), NULL, 1, null);</v>
      </c>
    </row>
    <row r="66" spans="1:16" x14ac:dyDescent="0.25">
      <c r="A66" t="s">
        <v>4756</v>
      </c>
      <c r="B66" t="str">
        <f t="shared" si="0"/>
        <v>0335</v>
      </c>
      <c r="C66" s="2" t="s">
        <v>1851</v>
      </c>
      <c r="D66" s="89" t="s">
        <v>70</v>
      </c>
      <c r="E66" s="2" t="s">
        <v>1851</v>
      </c>
      <c r="F66" s="93" t="s">
        <v>5528</v>
      </c>
      <c r="G66" s="2" t="s">
        <v>1851</v>
      </c>
      <c r="H66" s="93" t="s">
        <v>6028</v>
      </c>
      <c r="I66" s="2" t="s">
        <v>1851</v>
      </c>
      <c r="J66" s="98">
        <v>20302114481</v>
      </c>
      <c r="K66" s="2" t="s">
        <v>1851</v>
      </c>
      <c r="L66" s="107">
        <v>81</v>
      </c>
      <c r="M66" s="2" t="s">
        <v>1851</v>
      </c>
      <c r="N66" s="93" t="s">
        <v>6482</v>
      </c>
      <c r="O66" s="2" t="s">
        <v>6692</v>
      </c>
      <c r="P66" t="str">
        <f t="shared" si="1"/>
        <v>INSERT INTO cliente VALUES(NULL, NULL, '0335', 'C0335', 'BERLITZ CENTERS DEL PERU SAC', 'BERLITZ', '20302114481', '81', 'www.berlitz.com.pe', 1, NOW(), NULL, 1, null);</v>
      </c>
    </row>
    <row r="67" spans="1:16" x14ac:dyDescent="0.25">
      <c r="A67" t="s">
        <v>4756</v>
      </c>
      <c r="B67" t="str">
        <f t="shared" ref="B67:B130" si="2">REPLACE(D67,1,1,"")</f>
        <v>0176</v>
      </c>
      <c r="C67" s="2" t="s">
        <v>1851</v>
      </c>
      <c r="D67" s="89" t="s">
        <v>71</v>
      </c>
      <c r="E67" s="2" t="s">
        <v>1851</v>
      </c>
      <c r="F67" s="93" t="s">
        <v>5529</v>
      </c>
      <c r="G67" s="2" t="s">
        <v>1851</v>
      </c>
      <c r="H67" s="96" t="s">
        <v>6029</v>
      </c>
      <c r="I67" s="2" t="s">
        <v>1851</v>
      </c>
      <c r="J67" s="100">
        <v>20383620385</v>
      </c>
      <c r="K67" s="2" t="s">
        <v>1851</v>
      </c>
      <c r="L67" s="107">
        <v>0</v>
      </c>
      <c r="M67" s="2" t="s">
        <v>1851</v>
      </c>
      <c r="N67" s="96" t="s">
        <v>6483</v>
      </c>
      <c r="O67" s="2" t="s">
        <v>6692</v>
      </c>
      <c r="P67" t="str">
        <f t="shared" ref="P67:P130" si="3">CONCATENATE(A67,B67,C67,D67,E67,F67,G67,H67,I67,J67,K67,L67,M67,N67,O67,)</f>
        <v>INSERT INTO cliente VALUES(NULL, NULL, '0176', 'C0176', 'BLANCANDINA SAC', 'BLANCANDINA', '20383620385', '0', 'www.indurama.com', 1, NOW(), NULL, 1, null);</v>
      </c>
    </row>
    <row r="68" spans="1:16" x14ac:dyDescent="0.25">
      <c r="A68" t="s">
        <v>4756</v>
      </c>
      <c r="B68" t="str">
        <f t="shared" si="2"/>
        <v>0108</v>
      </c>
      <c r="C68" s="2" t="s">
        <v>1851</v>
      </c>
      <c r="D68" s="89" t="s">
        <v>76</v>
      </c>
      <c r="E68" s="2" t="s">
        <v>1851</v>
      </c>
      <c r="F68" s="93" t="s">
        <v>5530</v>
      </c>
      <c r="G68" s="2" t="s">
        <v>1851</v>
      </c>
      <c r="H68" s="96" t="s">
        <v>6030</v>
      </c>
      <c r="I68" s="2" t="s">
        <v>1851</v>
      </c>
      <c r="J68" s="100">
        <v>20302629219</v>
      </c>
      <c r="K68" s="2" t="s">
        <v>1851</v>
      </c>
      <c r="L68" s="109">
        <v>1305</v>
      </c>
      <c r="M68" s="2" t="s">
        <v>1851</v>
      </c>
      <c r="N68" s="96" t="s">
        <v>6484</v>
      </c>
      <c r="O68" s="2" t="s">
        <v>6692</v>
      </c>
      <c r="P68" t="str">
        <f t="shared" si="3"/>
        <v>INSERT INTO cliente VALUES(NULL, NULL, '0108', 'C0108', 'BOTICA TORRES DE LIMATAMBO SAC (BTL, MIFARMA, SUPERFARMA)', 'BTL', '20302629219', '1305', 'www.btl.com.pe', 1, NOW(), NULL, 1, null);</v>
      </c>
    </row>
    <row r="69" spans="1:16" x14ac:dyDescent="0.25">
      <c r="A69" t="s">
        <v>4756</v>
      </c>
      <c r="B69" t="str">
        <f t="shared" si="2"/>
        <v>0067</v>
      </c>
      <c r="C69" s="2" t="s">
        <v>1851</v>
      </c>
      <c r="D69" s="89" t="s">
        <v>72</v>
      </c>
      <c r="E69" s="2" t="s">
        <v>1851</v>
      </c>
      <c r="F69" s="93" t="s">
        <v>5531</v>
      </c>
      <c r="G69" s="2" t="s">
        <v>1851</v>
      </c>
      <c r="H69" s="96" t="s">
        <v>6031</v>
      </c>
      <c r="I69" s="2" t="s">
        <v>1851</v>
      </c>
      <c r="J69" s="101">
        <v>20100067910</v>
      </c>
      <c r="K69" s="2" t="s">
        <v>1851</v>
      </c>
      <c r="L69" s="109">
        <v>587</v>
      </c>
      <c r="M69" s="2" t="s">
        <v>1851</v>
      </c>
      <c r="N69" s="96" t="s">
        <v>6485</v>
      </c>
      <c r="O69" s="2" t="s">
        <v>6692</v>
      </c>
      <c r="P69" t="str">
        <f t="shared" si="3"/>
        <v>INSERT INTO cliente VALUES(NULL, NULL, '0067', 'C0067', 'BRAEDT SA', 'BRAEDT', '20100067910', '587', 'www.braedt.com.pe', 1, NOW(), NULL, 1, null);</v>
      </c>
    </row>
    <row r="70" spans="1:16" x14ac:dyDescent="0.25">
      <c r="A70" t="s">
        <v>4756</v>
      </c>
      <c r="B70" t="str">
        <f t="shared" si="2"/>
        <v>1288</v>
      </c>
      <c r="C70" s="2" t="s">
        <v>1851</v>
      </c>
      <c r="D70" s="89" t="s">
        <v>73</v>
      </c>
      <c r="E70" s="2" t="s">
        <v>1851</v>
      </c>
      <c r="F70" s="94" t="s">
        <v>5532</v>
      </c>
      <c r="G70" s="2" t="s">
        <v>1851</v>
      </c>
      <c r="H70" s="94" t="s">
        <v>6032</v>
      </c>
      <c r="I70" s="2" t="s">
        <v>1851</v>
      </c>
      <c r="J70" s="99">
        <v>20517056708</v>
      </c>
      <c r="K70" s="2" t="s">
        <v>1851</v>
      </c>
      <c r="L70" s="108">
        <v>15</v>
      </c>
      <c r="M70" s="2" t="s">
        <v>1851</v>
      </c>
      <c r="N70" s="94" t="s">
        <v>6486</v>
      </c>
      <c r="O70" s="2" t="s">
        <v>6692</v>
      </c>
      <c r="P70" t="str">
        <f t="shared" si="3"/>
        <v>INSERT INTO cliente VALUES(NULL, NULL, '1288', 'C1288', 'BRIDGESTONE OFF THE ROAD TIRE PERU SAC', 'BRIDGESTONE PERU', '20517056708', '15', 'www.bridgestone.com', 1, NOW(), NULL, 1, null);</v>
      </c>
    </row>
    <row r="71" spans="1:16" x14ac:dyDescent="0.25">
      <c r="A71" t="s">
        <v>4756</v>
      </c>
      <c r="B71" t="str">
        <f t="shared" si="2"/>
        <v>0035</v>
      </c>
      <c r="C71" s="2" t="s">
        <v>1851</v>
      </c>
      <c r="D71" s="89" t="s">
        <v>74</v>
      </c>
      <c r="E71" s="2" t="s">
        <v>1851</v>
      </c>
      <c r="F71" s="93" t="s">
        <v>5533</v>
      </c>
      <c r="G71" s="2" t="s">
        <v>1851</v>
      </c>
      <c r="H71" s="96" t="s">
        <v>6033</v>
      </c>
      <c r="I71" s="2" t="s">
        <v>1851</v>
      </c>
      <c r="J71" s="100">
        <v>20378813761</v>
      </c>
      <c r="K71" s="2" t="s">
        <v>1851</v>
      </c>
      <c r="L71" s="109">
        <v>38</v>
      </c>
      <c r="M71" s="2" t="s">
        <v>1851</v>
      </c>
      <c r="N71" s="96" t="s">
        <v>6487</v>
      </c>
      <c r="O71" s="2" t="s">
        <v>6692</v>
      </c>
      <c r="P71" t="str">
        <f t="shared" si="3"/>
        <v>INSERT INTO cliente VALUES(NULL, NULL, '0035', 'C0035', 'BRISTOL-MYERS SQUIBB PERU SA', 'BRISTOL-MYERS', '20378813761', '38', 'www.bms.com', 1, NOW(), NULL, 1, null);</v>
      </c>
    </row>
    <row r="72" spans="1:16" x14ac:dyDescent="0.25">
      <c r="A72" t="s">
        <v>4756</v>
      </c>
      <c r="B72" t="str">
        <f t="shared" si="2"/>
        <v>0066</v>
      </c>
      <c r="C72" s="2" t="s">
        <v>1851</v>
      </c>
      <c r="D72" s="89" t="s">
        <v>77</v>
      </c>
      <c r="E72" s="2" t="s">
        <v>1851</v>
      </c>
      <c r="F72" s="93" t="s">
        <v>5534</v>
      </c>
      <c r="G72" s="2" t="s">
        <v>1851</v>
      </c>
      <c r="H72" s="96" t="s">
        <v>6034</v>
      </c>
      <c r="I72" s="2" t="s">
        <v>1851</v>
      </c>
      <c r="J72" s="100">
        <v>20100266874</v>
      </c>
      <c r="K72" s="2" t="s">
        <v>1851</v>
      </c>
      <c r="L72" s="109">
        <v>505</v>
      </c>
      <c r="M72" s="2" t="s">
        <v>1851</v>
      </c>
      <c r="N72" s="96" t="s">
        <v>6488</v>
      </c>
      <c r="O72" s="2" t="s">
        <v>6692</v>
      </c>
      <c r="P72" t="str">
        <f t="shared" si="3"/>
        <v>INSERT INTO cliente VALUES(NULL, NULL, '0066', 'C0066', 'BUENAVENTURA INGENIEROS SA (BISA)', 'BUENAVENTURA ING.', '20100266874', '505', 'www.bisa.com.pe', 1, NOW(), NULL, 1, null);</v>
      </c>
    </row>
    <row r="73" spans="1:16" x14ac:dyDescent="0.25">
      <c r="A73" t="s">
        <v>4756</v>
      </c>
      <c r="B73" t="str">
        <f t="shared" si="2"/>
        <v>0090</v>
      </c>
      <c r="C73" s="2" t="s">
        <v>1851</v>
      </c>
      <c r="D73" s="89" t="s">
        <v>78</v>
      </c>
      <c r="E73" s="2" t="s">
        <v>1851</v>
      </c>
      <c r="F73" s="93" t="s">
        <v>5535</v>
      </c>
      <c r="G73" s="2" t="s">
        <v>1851</v>
      </c>
      <c r="H73" s="96" t="s">
        <v>6035</v>
      </c>
      <c r="I73" s="2" t="s">
        <v>1851</v>
      </c>
      <c r="J73" s="100">
        <v>20478200146</v>
      </c>
      <c r="K73" s="2" t="s">
        <v>1851</v>
      </c>
      <c r="L73" s="107">
        <v>0</v>
      </c>
      <c r="M73" s="2" t="s">
        <v>1851</v>
      </c>
      <c r="N73" s="96" t="s">
        <v>6489</v>
      </c>
      <c r="O73" s="2" t="s">
        <v>6692</v>
      </c>
      <c r="P73" t="str">
        <f t="shared" si="3"/>
        <v>INSERT INTO cliente VALUES(NULL, NULL, '0090', 'C0090', 'BUSINESS TOWER SAC (HOTEL LIMA)', 'BUSINESS TOWER', '20478200146', '0', 'www.bth.pe', 1, NOW(), NULL, 1, null);</v>
      </c>
    </row>
    <row r="74" spans="1:16" x14ac:dyDescent="0.25">
      <c r="A74" t="s">
        <v>4756</v>
      </c>
      <c r="B74" t="str">
        <f t="shared" si="2"/>
        <v>0013</v>
      </c>
      <c r="C74" s="2" t="s">
        <v>1851</v>
      </c>
      <c r="D74" s="89" t="s">
        <v>79</v>
      </c>
      <c r="E74" s="2" t="s">
        <v>1851</v>
      </c>
      <c r="F74" s="93" t="s">
        <v>5536</v>
      </c>
      <c r="G74" s="2" t="s">
        <v>1851</v>
      </c>
      <c r="H74" s="93" t="s">
        <v>6036</v>
      </c>
      <c r="I74" s="2" t="s">
        <v>1851</v>
      </c>
      <c r="J74" s="98">
        <v>20101563279</v>
      </c>
      <c r="K74" s="2" t="s">
        <v>1851</v>
      </c>
      <c r="L74" s="107">
        <v>20</v>
      </c>
      <c r="M74" s="2" t="s">
        <v>1851</v>
      </c>
      <c r="N74" s="93" t="s">
        <v>6490</v>
      </c>
      <c r="O74" s="2" t="s">
        <v>6692</v>
      </c>
      <c r="P74" t="str">
        <f t="shared" si="3"/>
        <v>INSERT INTO cliente VALUES(NULL, NULL, '0013', 'C0013', 'CABINETS &amp; RACKS SAC', 'CABINETS &amp; RACKS', '20101563279', '20', 'www.cabinets-racks.net', 1, NOW(), NULL, 1, null);</v>
      </c>
    </row>
    <row r="75" spans="1:16" x14ac:dyDescent="0.25">
      <c r="A75" t="s">
        <v>4756</v>
      </c>
      <c r="B75" t="str">
        <f t="shared" si="2"/>
        <v>0141</v>
      </c>
      <c r="C75" s="2" t="s">
        <v>1851</v>
      </c>
      <c r="D75" s="89" t="s">
        <v>55</v>
      </c>
      <c r="E75" s="2" t="s">
        <v>1851</v>
      </c>
      <c r="F75" s="93" t="s">
        <v>5537</v>
      </c>
      <c r="G75" s="2" t="s">
        <v>1851</v>
      </c>
      <c r="H75" s="96" t="s">
        <v>6037</v>
      </c>
      <c r="I75" s="2" t="s">
        <v>1851</v>
      </c>
      <c r="J75" s="100">
        <v>20132243230</v>
      </c>
      <c r="K75" s="2" t="s">
        <v>1851</v>
      </c>
      <c r="L75" s="109">
        <v>1546</v>
      </c>
      <c r="M75" s="2" t="s">
        <v>1851</v>
      </c>
      <c r="N75" s="96" t="s">
        <v>6491</v>
      </c>
      <c r="O75" s="2" t="s">
        <v>6692</v>
      </c>
      <c r="P75" t="str">
        <f t="shared" si="3"/>
        <v>INSERT INTO cliente VALUES(NULL, NULL, '0141', 'C0141', 'CAJA MUNIC. AHORRO Y CREDITO DE TRUJILLO SA', 'BANCO CAJATRUJILLO', '20132243230', '1546', 'www.cajatrujillo.com.pe', 1, NOW(), NULL, 1, null);</v>
      </c>
    </row>
    <row r="76" spans="1:16" x14ac:dyDescent="0.25">
      <c r="A76" t="s">
        <v>4756</v>
      </c>
      <c r="B76" t="str">
        <f t="shared" si="2"/>
        <v>1285</v>
      </c>
      <c r="C76" s="2" t="s">
        <v>1851</v>
      </c>
      <c r="D76" s="89" t="s">
        <v>56</v>
      </c>
      <c r="E76" s="2" t="s">
        <v>1851</v>
      </c>
      <c r="F76" s="93" t="s">
        <v>5538</v>
      </c>
      <c r="G76" s="2" t="s">
        <v>1851</v>
      </c>
      <c r="H76" s="96" t="s">
        <v>6038</v>
      </c>
      <c r="I76" s="2" t="s">
        <v>1851</v>
      </c>
      <c r="J76" s="100">
        <v>20100209641</v>
      </c>
      <c r="K76" s="2" t="s">
        <v>1851</v>
      </c>
      <c r="L76" s="109">
        <v>2569</v>
      </c>
      <c r="M76" s="2" t="s">
        <v>1851</v>
      </c>
      <c r="N76" s="96" t="s">
        <v>6492</v>
      </c>
      <c r="O76" s="2" t="s">
        <v>6692</v>
      </c>
      <c r="P76" t="str">
        <f t="shared" si="3"/>
        <v>INSERT INTO cliente VALUES(NULL, NULL, '1285', 'C1285', 'CAJA MUNICIPAL DE AHORRO Y CREDITO DE AREQUIPA SA - CAJA MUNICIPAL AREQUIPA', 'BANCO CMAC AREQUIPA', '20100209641', '2569', 'www.cmac-arequipa.com.pe', 1, NOW(), NULL, 1, null);</v>
      </c>
    </row>
    <row r="77" spans="1:16" x14ac:dyDescent="0.25">
      <c r="A77" t="s">
        <v>4756</v>
      </c>
      <c r="B77" t="str">
        <f t="shared" si="2"/>
        <v>0225</v>
      </c>
      <c r="C77" s="2" t="s">
        <v>1851</v>
      </c>
      <c r="D77" s="89" t="s">
        <v>57</v>
      </c>
      <c r="E77" s="2" t="s">
        <v>1851</v>
      </c>
      <c r="F77" s="93" t="s">
        <v>5539</v>
      </c>
      <c r="G77" s="2" t="s">
        <v>1851</v>
      </c>
      <c r="H77" s="96" t="s">
        <v>6039</v>
      </c>
      <c r="I77" s="2" t="s">
        <v>1851</v>
      </c>
      <c r="J77" s="100">
        <v>20103845328</v>
      </c>
      <c r="K77" s="2" t="s">
        <v>1851</v>
      </c>
      <c r="L77" s="109">
        <v>470</v>
      </c>
      <c r="M77" s="2" t="s">
        <v>1851</v>
      </c>
      <c r="N77" s="96" t="s">
        <v>6493</v>
      </c>
      <c r="O77" s="2" t="s">
        <v>6692</v>
      </c>
      <c r="P77" t="str">
        <f t="shared" si="3"/>
        <v>INSERT INTO cliente VALUES(NULL, NULL, '0225', 'C0225', 'CAJA MUNICIPAL DE AHORRO Y CRÉDITO DE MAYNAS SA', 'BANCO CMAC MAYNAS', '20103845328', '470', 'www.cajamaynas.com.pe', 1, NOW(), NULL, 1, null);</v>
      </c>
    </row>
    <row r="78" spans="1:16" x14ac:dyDescent="0.25">
      <c r="A78" t="s">
        <v>4756</v>
      </c>
      <c r="B78" t="str">
        <f t="shared" si="2"/>
        <v>0295</v>
      </c>
      <c r="C78" s="2" t="s">
        <v>1851</v>
      </c>
      <c r="D78" s="89" t="s">
        <v>82</v>
      </c>
      <c r="E78" s="2" t="s">
        <v>1851</v>
      </c>
      <c r="F78" s="93" t="s">
        <v>5540</v>
      </c>
      <c r="G78" s="2" t="s">
        <v>1851</v>
      </c>
      <c r="H78" s="93" t="s">
        <v>6040</v>
      </c>
      <c r="I78" s="2" t="s">
        <v>1851</v>
      </c>
      <c r="J78" s="98">
        <v>20518330587</v>
      </c>
      <c r="K78" s="2" t="s">
        <v>1851</v>
      </c>
      <c r="L78" s="107">
        <v>5</v>
      </c>
      <c r="M78" s="2" t="s">
        <v>1851</v>
      </c>
      <c r="N78" s="93" t="s">
        <v>6494</v>
      </c>
      <c r="O78" s="2" t="s">
        <v>6692</v>
      </c>
      <c r="P78" t="str">
        <f t="shared" si="3"/>
        <v>INSERT INTO cliente VALUES(NULL, NULL, '0295', 'C0295', 'CANICA FILMS SAC', 'CANICA FILMS', '20518330587', '5', 'www.canicafilms.com', 1, NOW(), NULL, 1, null);</v>
      </c>
    </row>
    <row r="79" spans="1:16" x14ac:dyDescent="0.25">
      <c r="A79" t="s">
        <v>4756</v>
      </c>
      <c r="B79" t="str">
        <f t="shared" si="2"/>
        <v>1243</v>
      </c>
      <c r="C79" s="2" t="s">
        <v>1851</v>
      </c>
      <c r="D79" s="89" t="s">
        <v>298</v>
      </c>
      <c r="E79" s="2" t="s">
        <v>1851</v>
      </c>
      <c r="F79" s="94" t="s">
        <v>5541</v>
      </c>
      <c r="G79" s="2" t="s">
        <v>1851</v>
      </c>
      <c r="H79" s="94" t="s">
        <v>6041</v>
      </c>
      <c r="I79" s="2" t="s">
        <v>1851</v>
      </c>
      <c r="J79" s="99">
        <v>20304312271</v>
      </c>
      <c r="K79" s="2" t="s">
        <v>1851</v>
      </c>
      <c r="L79" s="108">
        <v>13</v>
      </c>
      <c r="M79" s="2" t="s">
        <v>1851</v>
      </c>
      <c r="N79" s="94" t="s">
        <v>6495</v>
      </c>
      <c r="O79" s="2" t="s">
        <v>6692</v>
      </c>
      <c r="P79" t="str">
        <f t="shared" si="3"/>
        <v>INSERT INTO cliente VALUES(NULL, NULL, '1243', 'C1243', 'CAÑARIACO COPPER PERU SA', 'MINERA CANDENTE', '20304312271', '13', 'www.candentecopper.com', 1, NOW(), NULL, 1, null);</v>
      </c>
    </row>
    <row r="80" spans="1:16" x14ac:dyDescent="0.25">
      <c r="A80" t="s">
        <v>4756</v>
      </c>
      <c r="B80" t="str">
        <f t="shared" si="2"/>
        <v>1199</v>
      </c>
      <c r="C80" s="2" t="s">
        <v>1851</v>
      </c>
      <c r="D80" s="89" t="s">
        <v>84</v>
      </c>
      <c r="E80" s="2" t="s">
        <v>1851</v>
      </c>
      <c r="F80" s="94" t="s">
        <v>5542</v>
      </c>
      <c r="G80" s="2" t="s">
        <v>1851</v>
      </c>
      <c r="H80" s="94" t="s">
        <v>6042</v>
      </c>
      <c r="I80" s="2" t="s">
        <v>1851</v>
      </c>
      <c r="J80" s="99">
        <v>20517114163</v>
      </c>
      <c r="K80" s="2" t="s">
        <v>1851</v>
      </c>
      <c r="L80" s="108">
        <v>17</v>
      </c>
      <c r="M80" s="2" t="s">
        <v>1851</v>
      </c>
      <c r="N80" s="94" t="s">
        <v>6496</v>
      </c>
      <c r="O80" s="2" t="s">
        <v>6692</v>
      </c>
      <c r="P80" t="str">
        <f t="shared" si="3"/>
        <v>INSERT INTO cliente VALUES(NULL, NULL, '1199', 'C1199', 'CARTERA INMOBILIARIA SAC', 'CARTERA INMOBILIARIA', '20517114163', '17', 'www.carterainmobiliaria.com.pe', 1, NOW(), NULL, 1, null);</v>
      </c>
    </row>
    <row r="81" spans="1:16" x14ac:dyDescent="0.25">
      <c r="A81" t="s">
        <v>4756</v>
      </c>
      <c r="B81" t="str">
        <f t="shared" si="2"/>
        <v>0216</v>
      </c>
      <c r="C81" s="2" t="s">
        <v>1851</v>
      </c>
      <c r="D81" s="89" t="s">
        <v>85</v>
      </c>
      <c r="E81" s="2" t="s">
        <v>1851</v>
      </c>
      <c r="F81" s="93" t="s">
        <v>5543</v>
      </c>
      <c r="G81" s="2" t="s">
        <v>1851</v>
      </c>
      <c r="H81" s="96" t="s">
        <v>6043</v>
      </c>
      <c r="I81" s="2" t="s">
        <v>1851</v>
      </c>
      <c r="J81" s="100">
        <v>20100144337</v>
      </c>
      <c r="K81" s="2" t="s">
        <v>1851</v>
      </c>
      <c r="L81" s="109">
        <v>1</v>
      </c>
      <c r="M81" s="2" t="s">
        <v>1851</v>
      </c>
      <c r="N81" s="96" t="s">
        <v>6497</v>
      </c>
      <c r="O81" s="2" t="s">
        <v>6692</v>
      </c>
      <c r="P81" t="str">
        <f t="shared" si="3"/>
        <v>INSERT INTO cliente VALUES(NULL, NULL, '0216', 'C0216', 'CASSINELLI SA', 'CASSINELLI', '20100144337', '1', 'www.cassinelli.com.pe', 1, NOW(), NULL, 1, null);</v>
      </c>
    </row>
    <row r="82" spans="1:16" x14ac:dyDescent="0.25">
      <c r="A82" t="s">
        <v>4756</v>
      </c>
      <c r="B82" t="str">
        <f t="shared" si="2"/>
        <v>0171</v>
      </c>
      <c r="C82" s="2" t="s">
        <v>1851</v>
      </c>
      <c r="D82" s="89" t="s">
        <v>86</v>
      </c>
      <c r="E82" s="2" t="s">
        <v>1851</v>
      </c>
      <c r="F82" s="93" t="s">
        <v>5544</v>
      </c>
      <c r="G82" s="2" t="s">
        <v>1851</v>
      </c>
      <c r="H82" s="96" t="s">
        <v>6044</v>
      </c>
      <c r="I82" s="2" t="s">
        <v>1851</v>
      </c>
      <c r="J82" s="100">
        <v>20535746533</v>
      </c>
      <c r="K82" s="2" t="s">
        <v>1851</v>
      </c>
      <c r="L82" s="107">
        <v>0</v>
      </c>
      <c r="M82" s="2" t="s">
        <v>1851</v>
      </c>
      <c r="N82" s="113" t="s">
        <v>6421</v>
      </c>
      <c r="O82" s="2" t="s">
        <v>6692</v>
      </c>
      <c r="P82" t="str">
        <f t="shared" si="3"/>
        <v>INSERT INTO cliente VALUES(NULL, NULL, '0171', 'C0171', 'CBNET PERU SRL', 'CBNET PERU', '20535746533', '0', '---', 1, NOW(), NULL, 1, null);</v>
      </c>
    </row>
    <row r="83" spans="1:16" x14ac:dyDescent="0.25">
      <c r="A83" t="s">
        <v>4756</v>
      </c>
      <c r="B83" t="str">
        <f t="shared" si="2"/>
        <v>0213</v>
      </c>
      <c r="C83" s="2" t="s">
        <v>1851</v>
      </c>
      <c r="D83" s="89" t="s">
        <v>88</v>
      </c>
      <c r="E83" s="2" t="s">
        <v>1851</v>
      </c>
      <c r="F83" s="93" t="s">
        <v>5545</v>
      </c>
      <c r="G83" s="2" t="s">
        <v>1851</v>
      </c>
      <c r="H83" s="96" t="s">
        <v>6045</v>
      </c>
      <c r="I83" s="2" t="s">
        <v>1851</v>
      </c>
      <c r="J83" s="100">
        <v>20107099892</v>
      </c>
      <c r="K83" s="2" t="s">
        <v>1851</v>
      </c>
      <c r="L83" s="109">
        <v>310</v>
      </c>
      <c r="M83" s="2" t="s">
        <v>1851</v>
      </c>
      <c r="N83" s="96" t="s">
        <v>6498</v>
      </c>
      <c r="O83" s="2" t="s">
        <v>6692</v>
      </c>
      <c r="P83" t="str">
        <f t="shared" si="3"/>
        <v>INSERT INTO cliente VALUES(NULL, NULL, '0213', 'C0213', 'CCR SA', 'CCR', '20107099892', '310', 'www.ccrlatam.com', 1, NOW(), NULL, 1, null);</v>
      </c>
    </row>
    <row r="84" spans="1:16" x14ac:dyDescent="0.25">
      <c r="A84" t="s">
        <v>4756</v>
      </c>
      <c r="B84" t="str">
        <f t="shared" si="2"/>
        <v>1249</v>
      </c>
      <c r="C84" s="2" t="s">
        <v>1851</v>
      </c>
      <c r="D84" s="89" t="s">
        <v>89</v>
      </c>
      <c r="E84" s="2" t="s">
        <v>1851</v>
      </c>
      <c r="F84" s="94" t="s">
        <v>5546</v>
      </c>
      <c r="G84" s="2" t="s">
        <v>1851</v>
      </c>
      <c r="H84" s="94" t="s">
        <v>6046</v>
      </c>
      <c r="I84" s="2" t="s">
        <v>1851</v>
      </c>
      <c r="J84" s="99">
        <v>20469820531</v>
      </c>
      <c r="K84" s="2" t="s">
        <v>1851</v>
      </c>
      <c r="L84" s="108">
        <v>175</v>
      </c>
      <c r="M84" s="2" t="s">
        <v>1851</v>
      </c>
      <c r="N84" s="94" t="s">
        <v>6499</v>
      </c>
      <c r="O84" s="2" t="s">
        <v>6692</v>
      </c>
      <c r="P84" t="str">
        <f t="shared" si="3"/>
        <v>INSERT INTO cliente VALUES(NULL, NULL, '1249', 'C1249', 'CECOSAMI PREPRENSA E IMPRESION DIGITAL SA', 'CECOSAMI', '20469820531', '175', 'www.cecosami.com', 1, NOW(), NULL, 1, null);</v>
      </c>
    </row>
    <row r="85" spans="1:16" x14ac:dyDescent="0.25">
      <c r="A85" t="s">
        <v>4756</v>
      </c>
      <c r="B85" t="str">
        <f t="shared" si="2"/>
        <v>0132</v>
      </c>
      <c r="C85" s="2" t="s">
        <v>1851</v>
      </c>
      <c r="D85" s="89" t="s">
        <v>347</v>
      </c>
      <c r="E85" s="2" t="s">
        <v>1851</v>
      </c>
      <c r="F85" s="93" t="s">
        <v>5547</v>
      </c>
      <c r="G85" s="2" t="s">
        <v>1851</v>
      </c>
      <c r="H85" s="96" t="s">
        <v>6047</v>
      </c>
      <c r="I85" s="2" t="s">
        <v>1851</v>
      </c>
      <c r="J85" s="100"/>
      <c r="K85" s="2" t="s">
        <v>1851</v>
      </c>
      <c r="L85" s="107">
        <v>0</v>
      </c>
      <c r="M85" s="2" t="s">
        <v>1851</v>
      </c>
      <c r="N85" s="96"/>
      <c r="O85" s="2" t="s">
        <v>6692</v>
      </c>
      <c r="P85" t="str">
        <f t="shared" si="3"/>
        <v>INSERT INTO cliente VALUES(NULL, NULL, '0132', 'C0132', 'CEMENTOS PACASMAYO', 'PACASMAYO', '', '0', '', 1, NOW(), NULL, 1, null);</v>
      </c>
    </row>
    <row r="86" spans="1:16" x14ac:dyDescent="0.25">
      <c r="A86" t="s">
        <v>4756</v>
      </c>
      <c r="B86" t="str">
        <f t="shared" si="2"/>
        <v>0073</v>
      </c>
      <c r="C86" s="2" t="s">
        <v>1851</v>
      </c>
      <c r="D86" s="89" t="s">
        <v>90</v>
      </c>
      <c r="E86" s="2" t="s">
        <v>1851</v>
      </c>
      <c r="F86" s="93" t="s">
        <v>5548</v>
      </c>
      <c r="G86" s="2" t="s">
        <v>1851</v>
      </c>
      <c r="H86" s="96" t="s">
        <v>6048</v>
      </c>
      <c r="I86" s="2" t="s">
        <v>1851</v>
      </c>
      <c r="J86" s="100">
        <v>20511996695</v>
      </c>
      <c r="K86" s="2" t="s">
        <v>1851</v>
      </c>
      <c r="L86" s="107">
        <v>0</v>
      </c>
      <c r="M86" s="2" t="s">
        <v>1851</v>
      </c>
      <c r="N86" s="96" t="s">
        <v>6500</v>
      </c>
      <c r="O86" s="2" t="s">
        <v>6692</v>
      </c>
      <c r="P86" t="str">
        <f t="shared" si="3"/>
        <v>INSERT INTO cliente VALUES(NULL, NULL, '0073', 'C0073', 'CENTRO DE INVESTIGACIONES DE RECURSOS HUMANOS SAC', 'CENTRO INVESTIG. RRHH', '20511996695', '0', 'www.cirhperu.com', 1, NOW(), NULL, 1, null);</v>
      </c>
    </row>
    <row r="87" spans="1:16" x14ac:dyDescent="0.25">
      <c r="A87" t="s">
        <v>4756</v>
      </c>
      <c r="B87" t="str">
        <f t="shared" si="2"/>
        <v>0355</v>
      </c>
      <c r="C87" s="2" t="s">
        <v>1851</v>
      </c>
      <c r="D87" s="89" t="s">
        <v>3181</v>
      </c>
      <c r="E87" s="2" t="s">
        <v>1851</v>
      </c>
      <c r="F87" s="93" t="s">
        <v>5549</v>
      </c>
      <c r="G87" s="2" t="s">
        <v>1851</v>
      </c>
      <c r="H87" s="93" t="s">
        <v>6049</v>
      </c>
      <c r="I87" s="2" t="s">
        <v>1851</v>
      </c>
      <c r="J87" s="98">
        <v>20520594451</v>
      </c>
      <c r="K87" s="2" t="s">
        <v>1851</v>
      </c>
      <c r="L87" s="107">
        <v>0</v>
      </c>
      <c r="M87" s="2" t="s">
        <v>1851</v>
      </c>
      <c r="N87" s="115" t="s">
        <v>6501</v>
      </c>
      <c r="O87" s="2" t="s">
        <v>6692</v>
      </c>
      <c r="P87" t="str">
        <f t="shared" si="3"/>
        <v>INSERT INTO cliente VALUES(NULL, NULL, '0355', 'C0355', 'CENTRO NACIONAL DE PLANEAMIENTO ESTRATEGICO', 'CEPLAN', '20520594451', '0', 'www.ceplan.gob.pe', 1, NOW(), NULL, 1, null);</v>
      </c>
    </row>
    <row r="88" spans="1:16" x14ac:dyDescent="0.25">
      <c r="A88" t="s">
        <v>4756</v>
      </c>
      <c r="B88" t="str">
        <f t="shared" si="2"/>
        <v>1267</v>
      </c>
      <c r="C88" s="2" t="s">
        <v>1851</v>
      </c>
      <c r="D88" s="89" t="s">
        <v>202</v>
      </c>
      <c r="E88" s="2" t="s">
        <v>1851</v>
      </c>
      <c r="F88" s="94" t="s">
        <v>5550</v>
      </c>
      <c r="G88" s="2" t="s">
        <v>1851</v>
      </c>
      <c r="H88" s="94" t="s">
        <v>6050</v>
      </c>
      <c r="I88" s="2" t="s">
        <v>1851</v>
      </c>
      <c r="J88" s="99">
        <v>20101026001</v>
      </c>
      <c r="K88" s="2" t="s">
        <v>1851</v>
      </c>
      <c r="L88" s="108">
        <v>1171</v>
      </c>
      <c r="M88" s="2" t="s">
        <v>1851</v>
      </c>
      <c r="N88" s="94" t="s">
        <v>6502</v>
      </c>
      <c r="O88" s="2" t="s">
        <v>6692</v>
      </c>
      <c r="P88" t="str">
        <f t="shared" si="3"/>
        <v>INSERT INTO cliente VALUES(NULL, NULL, '1267', 'C1267', 'CERAMICA LIMA SA', 'GRUPO CELIMA-TREBOL', '20101026001', '1171', 'www.celima-trebol.com', 1, NOW(), NULL, 1, null);</v>
      </c>
    </row>
    <row r="89" spans="1:16" x14ac:dyDescent="0.25">
      <c r="A89" t="s">
        <v>4756</v>
      </c>
      <c r="B89" t="str">
        <f t="shared" si="2"/>
        <v>1182</v>
      </c>
      <c r="C89" s="2" t="s">
        <v>1851</v>
      </c>
      <c r="D89" s="89" t="s">
        <v>91</v>
      </c>
      <c r="E89" s="2" t="s">
        <v>1851</v>
      </c>
      <c r="F89" s="93" t="s">
        <v>5551</v>
      </c>
      <c r="G89" s="2" t="s">
        <v>1851</v>
      </c>
      <c r="H89" s="93" t="s">
        <v>6051</v>
      </c>
      <c r="I89" s="2" t="s">
        <v>1851</v>
      </c>
      <c r="J89" s="98">
        <v>20492852997</v>
      </c>
      <c r="K89" s="2" t="s">
        <v>1851</v>
      </c>
      <c r="L89" s="107">
        <v>104</v>
      </c>
      <c r="M89" s="2" t="s">
        <v>1851</v>
      </c>
      <c r="N89" s="93" t="s">
        <v>6503</v>
      </c>
      <c r="O89" s="2" t="s">
        <v>6692</v>
      </c>
      <c r="P89" t="str">
        <f t="shared" si="3"/>
        <v>INSERT INTO cliente VALUES(NULL, NULL, '1182', 'C1182', 'CERAMICAS KANTU SA', 'CERAMICAS KANTU', '20492852997', '104', 'www.ceramicaskantu.com', 1, NOW(), NULL, 1, null);</v>
      </c>
    </row>
    <row r="90" spans="1:16" x14ac:dyDescent="0.25">
      <c r="A90" t="s">
        <v>4756</v>
      </c>
      <c r="B90" t="str">
        <f t="shared" si="2"/>
        <v>0398</v>
      </c>
      <c r="C90" s="2" t="s">
        <v>1851</v>
      </c>
      <c r="D90" s="89" t="s">
        <v>92</v>
      </c>
      <c r="E90" s="2" t="s">
        <v>1851</v>
      </c>
      <c r="F90" s="93" t="s">
        <v>5552</v>
      </c>
      <c r="G90" s="2" t="s">
        <v>1851</v>
      </c>
      <c r="H90" s="93" t="s">
        <v>6052</v>
      </c>
      <c r="I90" s="2" t="s">
        <v>1851</v>
      </c>
      <c r="J90" s="98">
        <v>20100123763</v>
      </c>
      <c r="K90" s="2" t="s">
        <v>1851</v>
      </c>
      <c r="L90" s="107">
        <v>1663</v>
      </c>
      <c r="M90" s="2" t="s">
        <v>1851</v>
      </c>
      <c r="N90" s="113" t="s">
        <v>6421</v>
      </c>
      <c r="O90" s="2" t="s">
        <v>6692</v>
      </c>
      <c r="P90" t="str">
        <f t="shared" si="3"/>
        <v>INSERT INTO cliente VALUES(NULL, NULL, '0398', 'C0398', 'CETCO SA', 'CETCO', '20100123763', '1663', '---', 1, NOW(), NULL, 1, null);</v>
      </c>
    </row>
    <row r="91" spans="1:16" x14ac:dyDescent="0.25">
      <c r="A91" t="s">
        <v>4756</v>
      </c>
      <c r="B91" t="str">
        <f t="shared" si="2"/>
        <v>0071</v>
      </c>
      <c r="C91" s="2" t="s">
        <v>1851</v>
      </c>
      <c r="D91" s="89" t="s">
        <v>95</v>
      </c>
      <c r="E91" s="2" t="s">
        <v>1851</v>
      </c>
      <c r="F91" s="93" t="s">
        <v>5553</v>
      </c>
      <c r="G91" s="2" t="s">
        <v>1851</v>
      </c>
      <c r="H91" s="96" t="s">
        <v>6053</v>
      </c>
      <c r="I91" s="2" t="s">
        <v>1851</v>
      </c>
      <c r="J91" s="100">
        <v>20513460768</v>
      </c>
      <c r="K91" s="2" t="s">
        <v>1851</v>
      </c>
      <c r="L91" s="109">
        <v>3</v>
      </c>
      <c r="M91" s="2" t="s">
        <v>1851</v>
      </c>
      <c r="N91" s="96" t="s">
        <v>6504</v>
      </c>
      <c r="O91" s="2" t="s">
        <v>6692</v>
      </c>
      <c r="P91" t="str">
        <f t="shared" si="3"/>
        <v>INSERT INTO cliente VALUES(NULL, NULL, '0071', 'C0071', 'CGS CONSULTORES LEGALES SAC', 'CGS CONSULTORES LEGALES', '20513460768', '3', 'www.cgssac.com.pe', 1, NOW(), NULL, 1, null);</v>
      </c>
    </row>
    <row r="92" spans="1:16" x14ac:dyDescent="0.25">
      <c r="A92" t="s">
        <v>4756</v>
      </c>
      <c r="B92" t="str">
        <f t="shared" si="2"/>
        <v>1189</v>
      </c>
      <c r="C92" s="2" t="s">
        <v>1851</v>
      </c>
      <c r="D92" s="89" t="s">
        <v>97</v>
      </c>
      <c r="E92" s="2" t="s">
        <v>1851</v>
      </c>
      <c r="F92" s="94" t="s">
        <v>5554</v>
      </c>
      <c r="G92" s="2" t="s">
        <v>1851</v>
      </c>
      <c r="H92" s="94" t="s">
        <v>6054</v>
      </c>
      <c r="I92" s="2" t="s">
        <v>1851</v>
      </c>
      <c r="J92" s="99">
        <v>20458357669</v>
      </c>
      <c r="K92" s="2" t="s">
        <v>1851</v>
      </c>
      <c r="L92" s="107">
        <v>0</v>
      </c>
      <c r="M92" s="2" t="s">
        <v>1851</v>
      </c>
      <c r="N92" s="94" t="s">
        <v>6505</v>
      </c>
      <c r="O92" s="2" t="s">
        <v>6692</v>
      </c>
      <c r="P92" t="str">
        <f t="shared" si="3"/>
        <v>INSERT INTO cliente VALUES(NULL, NULL, '1189', 'C1189', 'CHEMONICS INTERNATIONAL INC.SUCURSAL PERU', 'CHEMONICS', '20458357669', '0', 'www.chemonics.com', 1, NOW(), NULL, 1, null);</v>
      </c>
    </row>
    <row r="93" spans="1:16" x14ac:dyDescent="0.25">
      <c r="A93" t="s">
        <v>4756</v>
      </c>
      <c r="B93" t="str">
        <f t="shared" si="2"/>
        <v>1177</v>
      </c>
      <c r="C93" s="2" t="s">
        <v>1851</v>
      </c>
      <c r="D93" s="89" t="s">
        <v>98</v>
      </c>
      <c r="E93" s="2" t="s">
        <v>1851</v>
      </c>
      <c r="F93" s="93" t="s">
        <v>5555</v>
      </c>
      <c r="G93" s="2" t="s">
        <v>1851</v>
      </c>
      <c r="H93" s="93" t="s">
        <v>6055</v>
      </c>
      <c r="I93" s="2" t="s">
        <v>1851</v>
      </c>
      <c r="J93" s="98">
        <v>20513230843</v>
      </c>
      <c r="K93" s="2" t="s">
        <v>1851</v>
      </c>
      <c r="L93" s="107">
        <v>362</v>
      </c>
      <c r="M93" s="2" t="s">
        <v>1851</v>
      </c>
      <c r="N93" s="93" t="s">
        <v>6506</v>
      </c>
      <c r="O93" s="2" t="s">
        <v>6692</v>
      </c>
      <c r="P93" t="str">
        <f t="shared" si="3"/>
        <v>INSERT INTO cliente VALUES(NULL, NULL, '1177', 'C1177', 'CHOICE EQUIPOS Y SERVICIOS SAC', 'CHOICE EQUIPOS Y SERVICIOS', '20513230843', '362', 'www.choice-eys.com.pe', 1, NOW(), NULL, 1, null);</v>
      </c>
    </row>
    <row r="94" spans="1:16" x14ac:dyDescent="0.25">
      <c r="A94" t="s">
        <v>4756</v>
      </c>
      <c r="B94" t="str">
        <f t="shared" si="2"/>
        <v>0305</v>
      </c>
      <c r="C94" s="2" t="s">
        <v>1851</v>
      </c>
      <c r="D94" s="89" t="s">
        <v>160</v>
      </c>
      <c r="E94" s="2" t="s">
        <v>1851</v>
      </c>
      <c r="F94" s="93" t="s">
        <v>5556</v>
      </c>
      <c r="G94" s="2" t="s">
        <v>1851</v>
      </c>
      <c r="H94" s="93" t="s">
        <v>6056</v>
      </c>
      <c r="I94" s="2" t="s">
        <v>1851</v>
      </c>
      <c r="J94" s="98">
        <v>20100963834</v>
      </c>
      <c r="K94" s="2" t="s">
        <v>1851</v>
      </c>
      <c r="L94" s="107">
        <v>209</v>
      </c>
      <c r="M94" s="2" t="s">
        <v>1851</v>
      </c>
      <c r="N94" s="93" t="s">
        <v>6507</v>
      </c>
      <c r="O94" s="2" t="s">
        <v>6692</v>
      </c>
      <c r="P94" t="str">
        <f t="shared" si="3"/>
        <v>INSERT INTO cliente VALUES(NULL, NULL, '0305', 'C0305', 'CIA ERICSSON SA', 'ERICSSON', '20100963834', '209', 'www.ericsson.com/pe', 1, NOW(), NULL, 1, null);</v>
      </c>
    </row>
    <row r="95" spans="1:16" x14ac:dyDescent="0.25">
      <c r="A95" t="s">
        <v>4756</v>
      </c>
      <c r="B95" t="str">
        <f t="shared" si="2"/>
        <v>1203</v>
      </c>
      <c r="C95" s="2" t="s">
        <v>1851</v>
      </c>
      <c r="D95" s="89" t="s">
        <v>324</v>
      </c>
      <c r="E95" s="2" t="s">
        <v>1851</v>
      </c>
      <c r="F95" s="94" t="s">
        <v>5557</v>
      </c>
      <c r="G95" s="2" t="s">
        <v>1851</v>
      </c>
      <c r="H95" s="94" t="s">
        <v>6057</v>
      </c>
      <c r="I95" s="2" t="s">
        <v>1851</v>
      </c>
      <c r="J95" s="99">
        <v>20385353406</v>
      </c>
      <c r="K95" s="2" t="s">
        <v>1851</v>
      </c>
      <c r="L95" s="108">
        <v>864</v>
      </c>
      <c r="M95" s="2" t="s">
        <v>1851</v>
      </c>
      <c r="N95" s="94" t="s">
        <v>6508</v>
      </c>
      <c r="O95" s="2" t="s">
        <v>6692</v>
      </c>
      <c r="P95" t="str">
        <f t="shared" si="3"/>
        <v>INSERT INTO cliente VALUES(NULL, NULL, '1203', 'C1203', 'CIA. INDUSTRIAL NUEVO MUNDO SA', 'NUEVO MUNDO', '20385353406', '864', 'www.nuevomundosa.com', 1, NOW(), NULL, 1, null);</v>
      </c>
    </row>
    <row r="96" spans="1:16" x14ac:dyDescent="0.25">
      <c r="A96" t="s">
        <v>4756</v>
      </c>
      <c r="B96" t="str">
        <f t="shared" si="2"/>
        <v>1295</v>
      </c>
      <c r="C96" s="2" t="s">
        <v>1851</v>
      </c>
      <c r="D96" s="89" t="s">
        <v>99</v>
      </c>
      <c r="E96" s="2" t="s">
        <v>1851</v>
      </c>
      <c r="F96" s="94" t="s">
        <v>5558</v>
      </c>
      <c r="G96" s="2" t="s">
        <v>1851</v>
      </c>
      <c r="H96" s="94" t="s">
        <v>6058</v>
      </c>
      <c r="I96" s="2" t="s">
        <v>1851</v>
      </c>
      <c r="J96" s="99">
        <v>20512780114</v>
      </c>
      <c r="K96" s="2" t="s">
        <v>1851</v>
      </c>
      <c r="L96" s="108">
        <v>299</v>
      </c>
      <c r="M96" s="2" t="s">
        <v>1851</v>
      </c>
      <c r="N96" s="94" t="s">
        <v>6509</v>
      </c>
      <c r="O96" s="2" t="s">
        <v>6692</v>
      </c>
      <c r="P96" t="str">
        <f t="shared" si="3"/>
        <v>INSERT INTO cliente VALUES(NULL, NULL, '1295', 'C1295', 'CICSA PERU SAC (GRUPO CARSO)', 'CICSA (GRUPO CARSO)', '20512780114', '299', 'www.carso.com.mx', 1, NOW(), NULL, 1, null);</v>
      </c>
    </row>
    <row r="97" spans="1:16" x14ac:dyDescent="0.25">
      <c r="A97" t="s">
        <v>4756</v>
      </c>
      <c r="B97" t="str">
        <f t="shared" si="2"/>
        <v>0031</v>
      </c>
      <c r="C97" s="2" t="s">
        <v>1851</v>
      </c>
      <c r="D97" s="89" t="s">
        <v>4760</v>
      </c>
      <c r="E97" s="2" t="s">
        <v>1851</v>
      </c>
      <c r="F97" s="93" t="s">
        <v>5559</v>
      </c>
      <c r="G97" s="2" t="s">
        <v>1851</v>
      </c>
      <c r="H97" s="96" t="s">
        <v>6059</v>
      </c>
      <c r="I97" s="2" t="s">
        <v>1851</v>
      </c>
      <c r="J97" s="100">
        <v>20421720143</v>
      </c>
      <c r="K97" s="2" t="s">
        <v>1851</v>
      </c>
      <c r="L97" s="109">
        <v>3</v>
      </c>
      <c r="M97" s="2" t="s">
        <v>1851</v>
      </c>
      <c r="N97" s="96" t="s">
        <v>6510</v>
      </c>
      <c r="O97" s="2" t="s">
        <v>6692</v>
      </c>
      <c r="P97" t="str">
        <f t="shared" si="3"/>
        <v>INSERT INTO cliente VALUES(NULL, NULL, '0031', 'C0031', 'CLI ADUANAS SA', 'CLI ADUANAS', '20421720143', '3', 'www.cli.com.pe', 1, NOW(), NULL, 1, null);</v>
      </c>
    </row>
    <row r="98" spans="1:16" x14ac:dyDescent="0.25">
      <c r="A98" t="s">
        <v>4756</v>
      </c>
      <c r="B98" t="str">
        <f t="shared" si="2"/>
        <v>1237</v>
      </c>
      <c r="C98" s="2" t="s">
        <v>1851</v>
      </c>
      <c r="D98" s="89" t="s">
        <v>100</v>
      </c>
      <c r="E98" s="2" t="s">
        <v>1851</v>
      </c>
      <c r="F98" s="94" t="s">
        <v>5560</v>
      </c>
      <c r="G98" s="2" t="s">
        <v>1851</v>
      </c>
      <c r="H98" s="94" t="s">
        <v>6060</v>
      </c>
      <c r="I98" s="2" t="s">
        <v>1851</v>
      </c>
      <c r="J98" s="99">
        <v>20514148377</v>
      </c>
      <c r="K98" s="2" t="s">
        <v>1851</v>
      </c>
      <c r="L98" s="108">
        <v>52</v>
      </c>
      <c r="M98" s="2" t="s">
        <v>1851</v>
      </c>
      <c r="N98" s="94" t="s">
        <v>6511</v>
      </c>
      <c r="O98" s="2" t="s">
        <v>6692</v>
      </c>
      <c r="P98" t="str">
        <f t="shared" si="3"/>
        <v>INSERT INTO cliente VALUES(NULL, NULL, '1237', 'C1237', 'CLINICA DEL TRABAJADOR SAC', 'CLINICA DEL TRABAJADOR', '20514148377', '52', 'www.clinicadeltrabajador.com.pe', 1, NOW(), NULL, 1, null);</v>
      </c>
    </row>
    <row r="99" spans="1:16" x14ac:dyDescent="0.25">
      <c r="A99" t="s">
        <v>4756</v>
      </c>
      <c r="B99" t="str">
        <f t="shared" si="2"/>
        <v>0190</v>
      </c>
      <c r="C99" s="2" t="s">
        <v>1851</v>
      </c>
      <c r="D99" s="89" t="s">
        <v>102</v>
      </c>
      <c r="E99" s="2" t="s">
        <v>1851</v>
      </c>
      <c r="F99" s="93" t="s">
        <v>5561</v>
      </c>
      <c r="G99" s="2" t="s">
        <v>1851</v>
      </c>
      <c r="H99" s="96" t="s">
        <v>6061</v>
      </c>
      <c r="I99" s="2" t="s">
        <v>1851</v>
      </c>
      <c r="J99" s="100">
        <v>20100122368</v>
      </c>
      <c r="K99" s="2" t="s">
        <v>1851</v>
      </c>
      <c r="L99" s="109">
        <v>299</v>
      </c>
      <c r="M99" s="2" t="s">
        <v>1851</v>
      </c>
      <c r="N99" s="96" t="s">
        <v>6512</v>
      </c>
      <c r="O99" s="2" t="s">
        <v>6692</v>
      </c>
      <c r="P99" t="str">
        <f t="shared" si="3"/>
        <v>INSERT INTO cliente VALUES(NULL, NULL, '0190', 'C0190', 'CLINICA JAVIER PRADO SA', 'CLINICA JAVIER PRADO', '20100122368', '299', 'www.clinicajavierprado.com.pe', 1, NOW(), NULL, 1, null);</v>
      </c>
    </row>
    <row r="100" spans="1:16" x14ac:dyDescent="0.25">
      <c r="A100" t="s">
        <v>4756</v>
      </c>
      <c r="B100" t="str">
        <f t="shared" si="2"/>
        <v>1197</v>
      </c>
      <c r="C100" s="2" t="s">
        <v>1851</v>
      </c>
      <c r="D100" s="89" t="s">
        <v>104</v>
      </c>
      <c r="E100" s="2" t="s">
        <v>1851</v>
      </c>
      <c r="F100" s="94" t="s">
        <v>5562</v>
      </c>
      <c r="G100" s="2" t="s">
        <v>1851</v>
      </c>
      <c r="H100" s="94" t="s">
        <v>6062</v>
      </c>
      <c r="I100" s="2" t="s">
        <v>1851</v>
      </c>
      <c r="J100" s="99">
        <v>20107463705</v>
      </c>
      <c r="K100" s="2" t="s">
        <v>1851</v>
      </c>
      <c r="L100" s="108">
        <v>1624</v>
      </c>
      <c r="M100" s="2" t="s">
        <v>1851</v>
      </c>
      <c r="N100" s="94" t="s">
        <v>6513</v>
      </c>
      <c r="O100" s="2" t="s">
        <v>6692</v>
      </c>
      <c r="P100" t="str">
        <f t="shared" si="3"/>
        <v>INSERT INTO cliente VALUES(NULL, NULL, '1197', 'C1197', 'CLINICA SAN PABLO SAC', 'CLINICA SAN PABLO', '20107463705', '1624', 'www.sanpablo.com.pe', 1, NOW(), NULL, 1, null);</v>
      </c>
    </row>
    <row r="101" spans="1:16" x14ac:dyDescent="0.25">
      <c r="A101" t="s">
        <v>4756</v>
      </c>
      <c r="B101" t="str">
        <f t="shared" si="2"/>
        <v>0053</v>
      </c>
      <c r="C101" s="2" t="s">
        <v>1851</v>
      </c>
      <c r="D101" s="89" t="s">
        <v>105</v>
      </c>
      <c r="E101" s="2" t="s">
        <v>1851</v>
      </c>
      <c r="F101" s="93" t="s">
        <v>5563</v>
      </c>
      <c r="G101" s="2" t="s">
        <v>1851</v>
      </c>
      <c r="H101" s="96" t="s">
        <v>6063</v>
      </c>
      <c r="I101" s="2" t="s">
        <v>1851</v>
      </c>
      <c r="J101" s="100">
        <v>20136907400</v>
      </c>
      <c r="K101" s="2" t="s">
        <v>1851</v>
      </c>
      <c r="L101" s="109">
        <v>1069</v>
      </c>
      <c r="M101" s="2" t="s">
        <v>1851</v>
      </c>
      <c r="N101" s="96" t="s">
        <v>6514</v>
      </c>
      <c r="O101" s="2" t="s">
        <v>6692</v>
      </c>
      <c r="P101" t="str">
        <f t="shared" si="3"/>
        <v>INSERT INTO cliente VALUES(NULL, NULL, '0053', 'C0053', 'CLUB DE REGATAS LIMA', 'CLUB REGATAS', '20136907400', '1069', 'www.clubregatas.org.pe', 1, NOW(), NULL, 1, null);</v>
      </c>
    </row>
    <row r="102" spans="1:16" x14ac:dyDescent="0.25">
      <c r="A102" t="s">
        <v>4756</v>
      </c>
      <c r="B102" t="str">
        <f t="shared" si="2"/>
        <v>1168</v>
      </c>
      <c r="C102" s="2" t="s">
        <v>1851</v>
      </c>
      <c r="D102" s="89" t="s">
        <v>107</v>
      </c>
      <c r="E102" s="2" t="s">
        <v>1851</v>
      </c>
      <c r="F102" s="93" t="s">
        <v>5564</v>
      </c>
      <c r="G102" s="2" t="s">
        <v>1851</v>
      </c>
      <c r="H102" s="93" t="s">
        <v>6064</v>
      </c>
      <c r="I102" s="2" t="s">
        <v>1851</v>
      </c>
      <c r="J102" s="98">
        <v>20510713363</v>
      </c>
      <c r="K102" s="2" t="s">
        <v>1851</v>
      </c>
      <c r="L102" s="107">
        <v>470</v>
      </c>
      <c r="M102" s="2" t="s">
        <v>1851</v>
      </c>
      <c r="N102" s="113" t="s">
        <v>6421</v>
      </c>
      <c r="O102" s="2" t="s">
        <v>6692</v>
      </c>
      <c r="P102" t="str">
        <f t="shared" si="3"/>
        <v>INSERT INTO cliente VALUES(NULL, NULL, '1168', 'C1168', 'COLEGIOS PERUANOS SAC (COLEGIO SAN FELIPE NERI)', 'COLEGIOS PERUANOS', '20510713363', '470', '---', 1, NOW(), NULL, 1, null);</v>
      </c>
    </row>
    <row r="103" spans="1:16" x14ac:dyDescent="0.25">
      <c r="A103" t="s">
        <v>4756</v>
      </c>
      <c r="B103" t="str">
        <f t="shared" si="2"/>
        <v>1230</v>
      </c>
      <c r="C103" s="2" t="s">
        <v>1851</v>
      </c>
      <c r="D103" s="89" t="s">
        <v>80</v>
      </c>
      <c r="E103" s="2" t="s">
        <v>1851</v>
      </c>
      <c r="F103" s="94" t="s">
        <v>5565</v>
      </c>
      <c r="G103" s="2" t="s">
        <v>1851</v>
      </c>
      <c r="H103" s="94" t="s">
        <v>6065</v>
      </c>
      <c r="I103" s="2" t="s">
        <v>1851</v>
      </c>
      <c r="J103" s="102" t="s">
        <v>6421</v>
      </c>
      <c r="K103" s="2" t="s">
        <v>1851</v>
      </c>
      <c r="L103" s="107">
        <v>0</v>
      </c>
      <c r="M103" s="2" t="s">
        <v>1851</v>
      </c>
      <c r="N103" s="94" t="s">
        <v>6515</v>
      </c>
      <c r="O103" s="2" t="s">
        <v>6692</v>
      </c>
      <c r="P103" t="str">
        <f t="shared" si="3"/>
        <v>INSERT INTO cliente VALUES(NULL, NULL, '1230', 'C1230', 'COMITE ADMINISTRACION FONDO ASISTENCIA Y ESTIMULO DE LOS TRABAJADORES SECTOR EDUCACION', 'CAFAE-SE', '---', '0', 'www.cafae-se.com.pe', 1, NOW(), NULL, 1, null);</v>
      </c>
    </row>
    <row r="104" spans="1:16" x14ac:dyDescent="0.25">
      <c r="A104" t="s">
        <v>4756</v>
      </c>
      <c r="B104" t="str">
        <f t="shared" si="2"/>
        <v>0069</v>
      </c>
      <c r="C104" s="2" t="s">
        <v>1851</v>
      </c>
      <c r="D104" s="89" t="s">
        <v>87</v>
      </c>
      <c r="E104" s="2" t="s">
        <v>1851</v>
      </c>
      <c r="F104" s="93" t="s">
        <v>5566</v>
      </c>
      <c r="G104" s="2" t="s">
        <v>1851</v>
      </c>
      <c r="H104" s="96" t="s">
        <v>6066</v>
      </c>
      <c r="I104" s="2" t="s">
        <v>1851</v>
      </c>
      <c r="J104" s="100">
        <v>20502849990</v>
      </c>
      <c r="K104" s="2" t="s">
        <v>1851</v>
      </c>
      <c r="L104" s="109">
        <v>14</v>
      </c>
      <c r="M104" s="2" t="s">
        <v>1851</v>
      </c>
      <c r="N104" s="96" t="s">
        <v>6516</v>
      </c>
      <c r="O104" s="2" t="s">
        <v>6692</v>
      </c>
      <c r="P104" t="str">
        <f t="shared" si="3"/>
        <v>INSERT INTO cliente VALUES(NULL, NULL, '0069', 'C0069', 'COMPANIA DE COMERCIO GLOBAL SAC', 'CCG PERU', '20502849990', '14', 'www.ccg-peru.com', 1, NOW(), NULL, 1, null);</v>
      </c>
    </row>
    <row r="105" spans="1:16" x14ac:dyDescent="0.25">
      <c r="A105" t="s">
        <v>4756</v>
      </c>
      <c r="B105" t="str">
        <f t="shared" si="2"/>
        <v>0320</v>
      </c>
      <c r="C105" s="2" t="s">
        <v>1851</v>
      </c>
      <c r="D105" s="89" t="s">
        <v>25</v>
      </c>
      <c r="E105" s="2" t="s">
        <v>1851</v>
      </c>
      <c r="F105" s="93" t="s">
        <v>5567</v>
      </c>
      <c r="G105" s="2" t="s">
        <v>1851</v>
      </c>
      <c r="H105" s="93" t="s">
        <v>6067</v>
      </c>
      <c r="I105" s="2" t="s">
        <v>1851</v>
      </c>
      <c r="J105" s="98">
        <v>20506228515</v>
      </c>
      <c r="K105" s="2" t="s">
        <v>1851</v>
      </c>
      <c r="L105" s="107">
        <v>1389</v>
      </c>
      <c r="M105" s="2" t="s">
        <v>1851</v>
      </c>
      <c r="N105" s="93"/>
      <c r="O105" s="2" t="s">
        <v>6692</v>
      </c>
      <c r="P105" t="str">
        <f t="shared" si="3"/>
        <v>INSERT INTO cliente VALUES(NULL, NULL, '0320', 'C0320', 'COMPAÑÍA CERVECERA AMBEV PERU SAC', 'AMBEV', '20506228515', '1389', '', 1, NOW(), NULL, 1, null);</v>
      </c>
    </row>
    <row r="106" spans="1:16" x14ac:dyDescent="0.25">
      <c r="A106" t="s">
        <v>4756</v>
      </c>
      <c r="B106" t="str">
        <f t="shared" si="2"/>
        <v>0029</v>
      </c>
      <c r="C106" s="2" t="s">
        <v>1851</v>
      </c>
      <c r="D106" s="89" t="s">
        <v>398</v>
      </c>
      <c r="E106" s="2" t="s">
        <v>1851</v>
      </c>
      <c r="F106" s="93" t="s">
        <v>5568</v>
      </c>
      <c r="G106" s="2" t="s">
        <v>1851</v>
      </c>
      <c r="H106" s="96" t="s">
        <v>6068</v>
      </c>
      <c r="I106" s="2" t="s">
        <v>1851</v>
      </c>
      <c r="J106" s="100"/>
      <c r="K106" s="2" t="s">
        <v>1851</v>
      </c>
      <c r="L106" s="107">
        <v>0</v>
      </c>
      <c r="M106" s="2" t="s">
        <v>1851</v>
      </c>
      <c r="N106" s="96"/>
      <c r="O106" s="2" t="s">
        <v>6692</v>
      </c>
      <c r="P106" t="str">
        <f t="shared" si="3"/>
        <v>INSERT INTO cliente VALUES(NULL, NULL, '0029', 'C0029', 'COMPAÑIA INDUSTRIAL ROMOSA SAC', 'ROMOSA', '', '0', '', 1, NOW(), NULL, 1, null);</v>
      </c>
    </row>
    <row r="107" spans="1:16" x14ac:dyDescent="0.25">
      <c r="A107" t="s">
        <v>4756</v>
      </c>
      <c r="B107" t="str">
        <f t="shared" si="2"/>
        <v>0058</v>
      </c>
      <c r="C107" s="2" t="s">
        <v>1851</v>
      </c>
      <c r="D107" s="89" t="s">
        <v>23</v>
      </c>
      <c r="E107" s="2" t="s">
        <v>1851</v>
      </c>
      <c r="F107" s="93" t="s">
        <v>5569</v>
      </c>
      <c r="G107" s="2" t="s">
        <v>1851</v>
      </c>
      <c r="H107" s="96" t="s">
        <v>6069</v>
      </c>
      <c r="I107" s="2" t="s">
        <v>1851</v>
      </c>
      <c r="J107" s="100">
        <v>20481109915</v>
      </c>
      <c r="K107" s="2" t="s">
        <v>1851</v>
      </c>
      <c r="L107" s="107">
        <v>0</v>
      </c>
      <c r="M107" s="2" t="s">
        <v>1851</v>
      </c>
      <c r="N107" s="113" t="s">
        <v>6421</v>
      </c>
      <c r="O107" s="2" t="s">
        <v>6692</v>
      </c>
      <c r="P107" t="str">
        <f t="shared" si="3"/>
        <v>INSERT INTO cliente VALUES(NULL, NULL, '0058', 'C0058', 'COMPAÑIA MINERA ALTAMINA SAC', 'ALTAMINA', '20481109915', '0', '---', 1, NOW(), NULL, 1, null);</v>
      </c>
    </row>
    <row r="108" spans="1:16" x14ac:dyDescent="0.25">
      <c r="A108" t="s">
        <v>4756</v>
      </c>
      <c r="B108" t="str">
        <f t="shared" si="2"/>
        <v>0019</v>
      </c>
      <c r="C108" s="2" t="s">
        <v>1851</v>
      </c>
      <c r="D108" s="89" t="s">
        <v>35</v>
      </c>
      <c r="E108" s="2" t="s">
        <v>1851</v>
      </c>
      <c r="F108" s="93" t="s">
        <v>5570</v>
      </c>
      <c r="G108" s="2" t="s">
        <v>1851</v>
      </c>
      <c r="H108" s="96" t="s">
        <v>6070</v>
      </c>
      <c r="I108" s="2" t="s">
        <v>1851</v>
      </c>
      <c r="J108" s="100">
        <v>20330262428</v>
      </c>
      <c r="K108" s="2" t="s">
        <v>1851</v>
      </c>
      <c r="L108" s="109">
        <v>2706</v>
      </c>
      <c r="M108" s="2" t="s">
        <v>1851</v>
      </c>
      <c r="N108" s="96" t="s">
        <v>6517</v>
      </c>
      <c r="O108" s="2" t="s">
        <v>6692</v>
      </c>
      <c r="P108" t="str">
        <f t="shared" si="3"/>
        <v>INSERT INTO cliente VALUES(NULL, NULL, '0019', 'C0019', 'COMPAÑIA MINERA ANTAMINA SA', 'ANTAMINA', '20330262428', '2706', 'www.antamina.com', 1, NOW(), NULL, 1, null);</v>
      </c>
    </row>
    <row r="109" spans="1:16" x14ac:dyDescent="0.25">
      <c r="A109" t="s">
        <v>4756</v>
      </c>
      <c r="B109" t="str">
        <f t="shared" si="2"/>
        <v>0323</v>
      </c>
      <c r="C109" s="2" t="s">
        <v>1851</v>
      </c>
      <c r="D109" s="89" t="s">
        <v>300</v>
      </c>
      <c r="E109" s="2" t="s">
        <v>1851</v>
      </c>
      <c r="F109" s="93" t="s">
        <v>5571</v>
      </c>
      <c r="G109" s="2" t="s">
        <v>1851</v>
      </c>
      <c r="H109" s="93" t="s">
        <v>6071</v>
      </c>
      <c r="I109" s="2" t="s">
        <v>1851</v>
      </c>
      <c r="J109" s="98">
        <v>20192779333</v>
      </c>
      <c r="K109" s="2" t="s">
        <v>1851</v>
      </c>
      <c r="L109" s="107">
        <v>2200</v>
      </c>
      <c r="M109" s="2" t="s">
        <v>1851</v>
      </c>
      <c r="N109" s="93" t="s">
        <v>6518</v>
      </c>
      <c r="O109" s="2" t="s">
        <v>6692</v>
      </c>
      <c r="P109" t="str">
        <f t="shared" si="3"/>
        <v>INSERT INTO cliente VALUES(NULL, NULL, '0323', 'C0323', 'COMPAÑÍA MINERA ARES SA', 'MINERA HOCHSCHILD-ARES', '20192779333', '2200', 'www.hocplc.com', 1, NOW(), NULL, 1, null);</v>
      </c>
    </row>
    <row r="110" spans="1:16" x14ac:dyDescent="0.25">
      <c r="A110" t="s">
        <v>4756</v>
      </c>
      <c r="B110" t="str">
        <f t="shared" si="2"/>
        <v>0156</v>
      </c>
      <c r="C110" s="2" t="s">
        <v>1851</v>
      </c>
      <c r="D110" s="89" t="s">
        <v>362</v>
      </c>
      <c r="E110" s="2" t="s">
        <v>1851</v>
      </c>
      <c r="F110" s="93" t="s">
        <v>5572</v>
      </c>
      <c r="G110" s="2" t="s">
        <v>1851</v>
      </c>
      <c r="H110" s="96" t="s">
        <v>6072</v>
      </c>
      <c r="I110" s="2" t="s">
        <v>1851</v>
      </c>
      <c r="J110" s="100"/>
      <c r="K110" s="2" t="s">
        <v>1851</v>
      </c>
      <c r="L110" s="107">
        <v>0</v>
      </c>
      <c r="M110" s="2" t="s">
        <v>1851</v>
      </c>
      <c r="N110" s="96"/>
      <c r="O110" s="2" t="s">
        <v>6692</v>
      </c>
      <c r="P110" t="str">
        <f t="shared" si="3"/>
        <v>INSERT INTO cliente VALUES(NULL, NULL, '0156', 'C0156', 'COMPAÑÍA MINERA PODEROSA SA', 'PODEROSA', '', '0', '', 1, NOW(), NULL, 1, null);</v>
      </c>
    </row>
    <row r="111" spans="1:16" x14ac:dyDescent="0.25">
      <c r="A111" t="s">
        <v>4756</v>
      </c>
      <c r="B111" t="str">
        <f t="shared" si="2"/>
        <v>1251</v>
      </c>
      <c r="C111" s="2" t="s">
        <v>1851</v>
      </c>
      <c r="D111" s="89" t="s">
        <v>427</v>
      </c>
      <c r="E111" s="2" t="s">
        <v>1851</v>
      </c>
      <c r="F111" s="94" t="s">
        <v>5573</v>
      </c>
      <c r="G111" s="2" t="s">
        <v>1851</v>
      </c>
      <c r="H111" s="94" t="s">
        <v>6073</v>
      </c>
      <c r="I111" s="2" t="s">
        <v>1851</v>
      </c>
      <c r="J111" s="99"/>
      <c r="K111" s="2" t="s">
        <v>1851</v>
      </c>
      <c r="L111" s="107">
        <v>0</v>
      </c>
      <c r="M111" s="2" t="s">
        <v>1851</v>
      </c>
      <c r="N111" s="94"/>
      <c r="O111" s="2" t="s">
        <v>6692</v>
      </c>
      <c r="P111" t="str">
        <f t="shared" si="3"/>
        <v>INSERT INTO cliente VALUES(NULL, NULL, '1251', 'C1251', 'COMPAÑÍA MINERA SAN IGNACIO DE MOROCOCHA', 'SIMSA', '', '0', '', 1, NOW(), NULL, 1, null);</v>
      </c>
    </row>
    <row r="112" spans="1:16" x14ac:dyDescent="0.25">
      <c r="A112" t="s">
        <v>4756</v>
      </c>
      <c r="B112" t="str">
        <f t="shared" si="2"/>
        <v>0269</v>
      </c>
      <c r="C112" s="2" t="s">
        <v>1851</v>
      </c>
      <c r="D112" s="89" t="s">
        <v>109</v>
      </c>
      <c r="E112" s="2" t="s">
        <v>1851</v>
      </c>
      <c r="F112" s="93" t="s">
        <v>5574</v>
      </c>
      <c r="G112" s="2" t="s">
        <v>1851</v>
      </c>
      <c r="H112" s="93" t="s">
        <v>6074</v>
      </c>
      <c r="I112" s="2" t="s">
        <v>1851</v>
      </c>
      <c r="J112" s="98">
        <v>20343443961</v>
      </c>
      <c r="K112" s="2" t="s">
        <v>1851</v>
      </c>
      <c r="L112" s="107">
        <v>2612</v>
      </c>
      <c r="M112" s="2" t="s">
        <v>1851</v>
      </c>
      <c r="N112" s="93" t="s">
        <v>6519</v>
      </c>
      <c r="O112" s="2" t="s">
        <v>6692</v>
      </c>
      <c r="P112" t="str">
        <f t="shared" si="3"/>
        <v>INSERT INTO cliente VALUES(NULL, NULL, '0269', 'C0269', 'CONCAR SA (GRUPO GRAÑA Y MONTERO) ', 'CONCAR (GRUPO GYM)', '20343443961', '2612', 'www.concar.com.pe', 1, NOW(), NULL, 1, null);</v>
      </c>
    </row>
    <row r="113" spans="1:16" x14ac:dyDescent="0.25">
      <c r="A113" t="s">
        <v>4756</v>
      </c>
      <c r="B113" t="str">
        <f t="shared" si="2"/>
        <v>0112</v>
      </c>
      <c r="C113" s="2" t="s">
        <v>1851</v>
      </c>
      <c r="D113" s="89" t="s">
        <v>108</v>
      </c>
      <c r="E113" s="2" t="s">
        <v>1851</v>
      </c>
      <c r="F113" s="93" t="s">
        <v>5575</v>
      </c>
      <c r="G113" s="2" t="s">
        <v>1851</v>
      </c>
      <c r="H113" s="96" t="s">
        <v>6075</v>
      </c>
      <c r="I113" s="2" t="s">
        <v>1851</v>
      </c>
      <c r="J113" s="100">
        <v>20433270461</v>
      </c>
      <c r="K113" s="2" t="s">
        <v>1851</v>
      </c>
      <c r="L113" s="107">
        <v>0</v>
      </c>
      <c r="M113" s="2" t="s">
        <v>1851</v>
      </c>
      <c r="N113" s="96" t="s">
        <v>6520</v>
      </c>
      <c r="O113" s="2" t="s">
        <v>6692</v>
      </c>
      <c r="P113" t="str">
        <f t="shared" si="3"/>
        <v>INSERT INTO cliente VALUES(NULL, NULL, '0112', 'C0112', 'CONSEJO NACIONAL PARA LA INTEGRACION DE PERSONAS CON DISCAPACIDAD', 'CONADIS', '20433270461', '0', 'www.conadisperu.gob.pe', 1, NOW(), NULL, 1, null);</v>
      </c>
    </row>
    <row r="114" spans="1:16" x14ac:dyDescent="0.25">
      <c r="A114" t="s">
        <v>4756</v>
      </c>
      <c r="B114" t="str">
        <f t="shared" si="2"/>
        <v>1181</v>
      </c>
      <c r="C114" s="2" t="s">
        <v>1851</v>
      </c>
      <c r="D114" s="89" t="s">
        <v>112</v>
      </c>
      <c r="E114" s="2" t="s">
        <v>1851</v>
      </c>
      <c r="F114" s="93" t="s">
        <v>5576</v>
      </c>
      <c r="G114" s="2" t="s">
        <v>1851</v>
      </c>
      <c r="H114" s="93" t="s">
        <v>6076</v>
      </c>
      <c r="I114" s="2" t="s">
        <v>1851</v>
      </c>
      <c r="J114" s="98">
        <v>20441766964</v>
      </c>
      <c r="K114" s="2" t="s">
        <v>1851</v>
      </c>
      <c r="L114" s="107">
        <v>155</v>
      </c>
      <c r="M114" s="2" t="s">
        <v>1851</v>
      </c>
      <c r="N114" s="113" t="s">
        <v>6521</v>
      </c>
      <c r="O114" s="2" t="s">
        <v>6692</v>
      </c>
      <c r="P114" t="str">
        <f t="shared" si="3"/>
        <v>INSERT INTO cliente VALUES(NULL, NULL, '1181', 'C1181', 'CONSOLIDATED GROUP DEL PERU SAC', 'CONSOLIDATED GROUP', '20441766964', '155', 'www.cgperu.com.pe', 1, NOW(), NULL, 1, null);</v>
      </c>
    </row>
    <row r="115" spans="1:16" x14ac:dyDescent="0.25">
      <c r="A115" t="s">
        <v>4756</v>
      </c>
      <c r="B115" t="str">
        <f t="shared" si="2"/>
        <v>0076</v>
      </c>
      <c r="C115" s="2" t="s">
        <v>1851</v>
      </c>
      <c r="D115" s="89" t="s">
        <v>113</v>
      </c>
      <c r="E115" s="2" t="s">
        <v>1851</v>
      </c>
      <c r="F115" s="93" t="s">
        <v>5577</v>
      </c>
      <c r="G115" s="2" t="s">
        <v>1851</v>
      </c>
      <c r="H115" s="96" t="s">
        <v>6077</v>
      </c>
      <c r="I115" s="2" t="s">
        <v>1851</v>
      </c>
      <c r="J115" s="100">
        <v>20531446161</v>
      </c>
      <c r="K115" s="2" t="s">
        <v>1851</v>
      </c>
      <c r="L115" s="109">
        <v>6</v>
      </c>
      <c r="M115" s="2" t="s">
        <v>1851</v>
      </c>
      <c r="N115" s="113" t="s">
        <v>6421</v>
      </c>
      <c r="O115" s="2" t="s">
        <v>6692</v>
      </c>
      <c r="P115" t="str">
        <f t="shared" si="3"/>
        <v>INSERT INTO cliente VALUES(NULL, NULL, '0076', 'C0076', 'CONSORCIO DE PAZ SAC', 'CONSORCIO DE PAZ', '20531446161', '6', '---', 1, NOW(), NULL, 1, null);</v>
      </c>
    </row>
    <row r="116" spans="1:16" x14ac:dyDescent="0.25">
      <c r="A116" t="s">
        <v>4756</v>
      </c>
      <c r="B116" t="str">
        <f t="shared" si="2"/>
        <v>0116</v>
      </c>
      <c r="C116" s="2" t="s">
        <v>1851</v>
      </c>
      <c r="D116" s="89" t="s">
        <v>111</v>
      </c>
      <c r="E116" s="2" t="s">
        <v>1851</v>
      </c>
      <c r="F116" s="93" t="s">
        <v>5578</v>
      </c>
      <c r="G116" s="2" t="s">
        <v>1851</v>
      </c>
      <c r="H116" s="96" t="s">
        <v>6078</v>
      </c>
      <c r="I116" s="2" t="s">
        <v>1851</v>
      </c>
      <c r="J116" s="100">
        <v>20136150473</v>
      </c>
      <c r="K116" s="2" t="s">
        <v>1851</v>
      </c>
      <c r="L116" s="109">
        <v>418</v>
      </c>
      <c r="M116" s="2" t="s">
        <v>1851</v>
      </c>
      <c r="N116" s="96" t="s">
        <v>6522</v>
      </c>
      <c r="O116" s="2" t="s">
        <v>6692</v>
      </c>
      <c r="P116" t="str">
        <f t="shared" si="3"/>
        <v>INSERT INTO cliente VALUES(NULL, NULL, '0116', 'C0116', 'CONSORCIO MINERO HORIZONTE SA', 'CONS. MINERO HORIZONTE', '20136150473', '418', 'www.cmh.com.pe', 1, NOW(), NULL, 1, null);</v>
      </c>
    </row>
    <row r="117" spans="1:16" x14ac:dyDescent="0.25">
      <c r="A117" t="s">
        <v>4756</v>
      </c>
      <c r="B117" t="str">
        <f t="shared" si="2"/>
        <v>0075</v>
      </c>
      <c r="C117" s="2" t="s">
        <v>1851</v>
      </c>
      <c r="D117" s="89" t="s">
        <v>114</v>
      </c>
      <c r="E117" s="2" t="s">
        <v>1851</v>
      </c>
      <c r="F117" s="93" t="s">
        <v>5579</v>
      </c>
      <c r="G117" s="2" t="s">
        <v>1851</v>
      </c>
      <c r="H117" s="96" t="s">
        <v>5579</v>
      </c>
      <c r="I117" s="2" t="s">
        <v>1851</v>
      </c>
      <c r="J117" s="100">
        <v>20492783812</v>
      </c>
      <c r="K117" s="2" t="s">
        <v>1851</v>
      </c>
      <c r="L117" s="109">
        <v>79</v>
      </c>
      <c r="M117" s="2" t="s">
        <v>1851</v>
      </c>
      <c r="N117" s="113" t="s">
        <v>6421</v>
      </c>
      <c r="O117" s="2" t="s">
        <v>6692</v>
      </c>
      <c r="P117" t="str">
        <f t="shared" si="3"/>
        <v>INSERT INTO cliente VALUES(NULL, NULL, '0075', 'C0075', 'CONSORCIO MSC', 'CONSORCIO MSC', '20492783812', '79', '---', 1, NOW(), NULL, 1, null);</v>
      </c>
    </row>
    <row r="118" spans="1:16" x14ac:dyDescent="0.25">
      <c r="A118" t="s">
        <v>4756</v>
      </c>
      <c r="B118" t="str">
        <f t="shared" si="2"/>
        <v>0436</v>
      </c>
      <c r="C118" s="2" t="s">
        <v>1851</v>
      </c>
      <c r="D118" s="89" t="s">
        <v>469</v>
      </c>
      <c r="E118" s="2" t="s">
        <v>1851</v>
      </c>
      <c r="F118" s="93" t="s">
        <v>5580</v>
      </c>
      <c r="G118" s="2" t="s">
        <v>1851</v>
      </c>
      <c r="H118" s="93" t="s">
        <v>6079</v>
      </c>
      <c r="I118" s="2" t="s">
        <v>1851</v>
      </c>
      <c r="J118" s="98">
        <v>20100036950</v>
      </c>
      <c r="K118" s="2" t="s">
        <v>1851</v>
      </c>
      <c r="L118" s="107">
        <v>182</v>
      </c>
      <c r="M118" s="2" t="s">
        <v>1851</v>
      </c>
      <c r="N118" s="93" t="s">
        <v>6523</v>
      </c>
      <c r="O118" s="2" t="s">
        <v>6692</v>
      </c>
      <c r="P118" t="str">
        <f t="shared" si="3"/>
        <v>INSERT INTO cliente VALUES(NULL, NULL, '0436', 'C0436', 'CONSTRUCCIONES METALICAS UNION SA', 'UNION CONST. METALICAS', '20100036950', '182', 'www.union.com.pe', 1, NOW(), NULL, 1, null);</v>
      </c>
    </row>
    <row r="119" spans="1:16" x14ac:dyDescent="0.25">
      <c r="A119" t="s">
        <v>4756</v>
      </c>
      <c r="B119" t="str">
        <f t="shared" si="2"/>
        <v>0280</v>
      </c>
      <c r="C119" s="2" t="s">
        <v>1851</v>
      </c>
      <c r="D119" s="89" t="s">
        <v>115</v>
      </c>
      <c r="E119" s="2" t="s">
        <v>1851</v>
      </c>
      <c r="F119" s="93" t="s">
        <v>5581</v>
      </c>
      <c r="G119" s="2" t="s">
        <v>1851</v>
      </c>
      <c r="H119" s="93" t="s">
        <v>6080</v>
      </c>
      <c r="I119" s="2" t="s">
        <v>1851</v>
      </c>
      <c r="J119" s="98">
        <v>20100132240</v>
      </c>
      <c r="K119" s="2" t="s">
        <v>1851</v>
      </c>
      <c r="L119" s="107">
        <v>14</v>
      </c>
      <c r="M119" s="2" t="s">
        <v>1851</v>
      </c>
      <c r="N119" s="113" t="s">
        <v>6421</v>
      </c>
      <c r="O119" s="2" t="s">
        <v>6692</v>
      </c>
      <c r="P119" t="str">
        <f t="shared" si="3"/>
        <v>INSERT INTO cliente VALUES(NULL, NULL, '0280', 'C0280', 'CONSTRUCTORA TP SAC', 'CONSTRUCTORA TP', '20100132240', '14', '---', 1, NOW(), NULL, 1, null);</v>
      </c>
    </row>
    <row r="120" spans="1:16" x14ac:dyDescent="0.25">
      <c r="A120" t="s">
        <v>4756</v>
      </c>
      <c r="B120" t="str">
        <f t="shared" si="2"/>
        <v>1173</v>
      </c>
      <c r="C120" s="2" t="s">
        <v>1851</v>
      </c>
      <c r="D120" s="89" t="s">
        <v>130</v>
      </c>
      <c r="E120" s="2" t="s">
        <v>1851</v>
      </c>
      <c r="F120" s="93" t="s">
        <v>5582</v>
      </c>
      <c r="G120" s="2" t="s">
        <v>1851</v>
      </c>
      <c r="H120" s="93" t="s">
        <v>6081</v>
      </c>
      <c r="I120" s="2" t="s">
        <v>1851</v>
      </c>
      <c r="J120" s="98">
        <v>20330546612</v>
      </c>
      <c r="K120" s="2" t="s">
        <v>1851</v>
      </c>
      <c r="L120" s="107">
        <v>171</v>
      </c>
      <c r="M120" s="2" t="s">
        <v>1851</v>
      </c>
      <c r="N120" s="93" t="s">
        <v>6524</v>
      </c>
      <c r="O120" s="2" t="s">
        <v>6692</v>
      </c>
      <c r="P120" t="str">
        <f t="shared" si="3"/>
        <v>INSERT INTO cliente VALUES(NULL, NULL, '1173', 'C1173', 'CONSTRUCTORES Y MINEROS CONTRATISTAS GENERALES SAC', 'CYM', '20330546612', '171', 'www.cym.com.pe', 1, NOW(), NULL, 1, null);</v>
      </c>
    </row>
    <row r="121" spans="1:16" x14ac:dyDescent="0.25">
      <c r="A121" t="s">
        <v>4756</v>
      </c>
      <c r="B121" t="str">
        <f t="shared" si="2"/>
        <v>0078</v>
      </c>
      <c r="C121" s="2" t="s">
        <v>1851</v>
      </c>
      <c r="D121" s="89" t="s">
        <v>116</v>
      </c>
      <c r="E121" s="2" t="s">
        <v>1851</v>
      </c>
      <c r="F121" s="93" t="s">
        <v>5583</v>
      </c>
      <c r="G121" s="2" t="s">
        <v>1851</v>
      </c>
      <c r="H121" s="96" t="s">
        <v>6082</v>
      </c>
      <c r="I121" s="2" t="s">
        <v>1851</v>
      </c>
      <c r="J121" s="100">
        <v>20518367154</v>
      </c>
      <c r="K121" s="2" t="s">
        <v>1851</v>
      </c>
      <c r="L121" s="107">
        <v>0</v>
      </c>
      <c r="M121" s="2" t="s">
        <v>1851</v>
      </c>
      <c r="N121" s="113" t="s">
        <v>6421</v>
      </c>
      <c r="O121" s="2" t="s">
        <v>6692</v>
      </c>
      <c r="P121" t="str">
        <f t="shared" si="3"/>
        <v>INSERT INTO cliente VALUES(NULL, NULL, '0078', 'C0078', 'CONTACT CENTER DEL PERU SAC', 'CONTACT CENTER', '20518367154', '0', '---', 1, NOW(), NULL, 1, null);</v>
      </c>
    </row>
    <row r="122" spans="1:16" x14ac:dyDescent="0.25">
      <c r="A122" t="s">
        <v>4756</v>
      </c>
      <c r="B122" t="str">
        <f t="shared" si="2"/>
        <v>0100</v>
      </c>
      <c r="C122" s="2" t="s">
        <v>1851</v>
      </c>
      <c r="D122" s="89" t="s">
        <v>117</v>
      </c>
      <c r="E122" s="2" t="s">
        <v>1851</v>
      </c>
      <c r="F122" s="93" t="s">
        <v>5584</v>
      </c>
      <c r="G122" s="2" t="s">
        <v>1851</v>
      </c>
      <c r="H122" s="96" t="s">
        <v>6083</v>
      </c>
      <c r="I122" s="2" t="s">
        <v>1851</v>
      </c>
      <c r="J122" s="100">
        <v>20131378972</v>
      </c>
      <c r="K122" s="2" t="s">
        <v>1851</v>
      </c>
      <c r="L122" s="109">
        <v>2069</v>
      </c>
      <c r="M122" s="2" t="s">
        <v>1851</v>
      </c>
      <c r="N122" s="96" t="s">
        <v>6525</v>
      </c>
      <c r="O122" s="2" t="s">
        <v>6692</v>
      </c>
      <c r="P122" t="str">
        <f t="shared" si="3"/>
        <v>INSERT INTO cliente VALUES(NULL, NULL, '0100', 'C0100', 'CONTRALORIA GENERAL DE LA REPUBLICA', 'CONTRALORIA', '20131378972', '2069', 'www.contraloria.gob.pe', 1, NOW(), NULL, 1, null);</v>
      </c>
    </row>
    <row r="123" spans="1:16" x14ac:dyDescent="0.25">
      <c r="A123" t="s">
        <v>4756</v>
      </c>
      <c r="B123" t="str">
        <f t="shared" si="2"/>
        <v>0003</v>
      </c>
      <c r="C123" s="2" t="s">
        <v>1851</v>
      </c>
      <c r="D123" s="89" t="s">
        <v>191</v>
      </c>
      <c r="E123" s="2" t="s">
        <v>1851</v>
      </c>
      <c r="F123" s="93" t="s">
        <v>5585</v>
      </c>
      <c r="G123" s="2" t="s">
        <v>1851</v>
      </c>
      <c r="H123" s="96" t="s">
        <v>6084</v>
      </c>
      <c r="I123" s="2" t="s">
        <v>1851</v>
      </c>
      <c r="J123" s="102" t="s">
        <v>6421</v>
      </c>
      <c r="K123" s="2" t="s">
        <v>1851</v>
      </c>
      <c r="L123" s="107">
        <v>0</v>
      </c>
      <c r="M123" s="2" t="s">
        <v>1851</v>
      </c>
      <c r="N123" s="113" t="s">
        <v>6421</v>
      </c>
      <c r="O123" s="2" t="s">
        <v>6692</v>
      </c>
      <c r="P123" t="str">
        <f t="shared" si="3"/>
        <v>INSERT INTO cliente VALUES(NULL, NULL, '0003', 'C0003', 'CONTRATISTAS GENERALES HUASCARAN SAC', 'GHC', '---', '0', '---', 1, NOW(), NULL, 1, null);</v>
      </c>
    </row>
    <row r="124" spans="1:16" x14ac:dyDescent="0.25">
      <c r="A124" t="s">
        <v>4756</v>
      </c>
      <c r="B124" t="str">
        <f t="shared" si="2"/>
        <v>1229</v>
      </c>
      <c r="C124" s="2" t="s">
        <v>1851</v>
      </c>
      <c r="D124" s="89" t="s">
        <v>83</v>
      </c>
      <c r="E124" s="2" t="s">
        <v>1851</v>
      </c>
      <c r="F124" s="94" t="s">
        <v>5586</v>
      </c>
      <c r="G124" s="2" t="s">
        <v>1851</v>
      </c>
      <c r="H124" s="94" t="s">
        <v>6085</v>
      </c>
      <c r="I124" s="2" t="s">
        <v>1851</v>
      </c>
      <c r="J124" s="99">
        <v>20253604434</v>
      </c>
      <c r="K124" s="2" t="s">
        <v>1851</v>
      </c>
      <c r="L124" s="107">
        <v>0</v>
      </c>
      <c r="M124" s="2" t="s">
        <v>1851</v>
      </c>
      <c r="N124" s="94" t="s">
        <v>6526</v>
      </c>
      <c r="O124" s="2" t="s">
        <v>6692</v>
      </c>
      <c r="P124" t="str">
        <f t="shared" si="3"/>
        <v>INSERT INTO cliente VALUES(NULL, NULL, '1229', 'C1229', 'CORPORACION ANDINA DE DISTRIBUCION S.A. EN LIQUIDACIÓN', 'CARSA', '20253604434', '0', 'www.carsa.com.pe', 1, NOW(), NULL, 1, null);</v>
      </c>
    </row>
    <row r="125" spans="1:16" x14ac:dyDescent="0.25">
      <c r="A125" t="s">
        <v>4756</v>
      </c>
      <c r="B125" t="str">
        <f t="shared" si="2"/>
        <v>1240</v>
      </c>
      <c r="C125" s="2" t="s">
        <v>1851</v>
      </c>
      <c r="D125" s="89" t="s">
        <v>119</v>
      </c>
      <c r="E125" s="2" t="s">
        <v>1851</v>
      </c>
      <c r="F125" s="94" t="s">
        <v>5587</v>
      </c>
      <c r="G125" s="2" t="s">
        <v>1851</v>
      </c>
      <c r="H125" s="94" t="s">
        <v>6086</v>
      </c>
      <c r="I125" s="2" t="s">
        <v>1851</v>
      </c>
      <c r="J125" s="99">
        <v>20509748986</v>
      </c>
      <c r="K125" s="2" t="s">
        <v>1851</v>
      </c>
      <c r="L125" s="108">
        <v>28</v>
      </c>
      <c r="M125" s="2" t="s">
        <v>1851</v>
      </c>
      <c r="N125" s="94" t="s">
        <v>6527</v>
      </c>
      <c r="O125" s="2" t="s">
        <v>6692</v>
      </c>
      <c r="P125" t="str">
        <f t="shared" si="3"/>
        <v>INSERT INTO cliente VALUES(NULL, NULL, '1240', 'C1240', 'CORPORACION DORE TRADING SAC', 'CORPORACION DORE', '20509748986', '28', 'www.dore-group.com', 1, NOW(), NULL, 1, null);</v>
      </c>
    </row>
    <row r="126" spans="1:16" x14ac:dyDescent="0.25">
      <c r="A126" t="s">
        <v>4756</v>
      </c>
      <c r="B126" t="str">
        <f t="shared" si="2"/>
        <v>0188</v>
      </c>
      <c r="C126" s="2" t="s">
        <v>1851</v>
      </c>
      <c r="D126" s="89" t="s">
        <v>429</v>
      </c>
      <c r="E126" s="2" t="s">
        <v>1851</v>
      </c>
      <c r="F126" s="93" t="s">
        <v>5588</v>
      </c>
      <c r="G126" s="2" t="s">
        <v>1851</v>
      </c>
      <c r="H126" s="96" t="s">
        <v>6087</v>
      </c>
      <c r="I126" s="2" t="s">
        <v>1851</v>
      </c>
      <c r="J126" s="100"/>
      <c r="K126" s="2" t="s">
        <v>1851</v>
      </c>
      <c r="L126" s="107">
        <v>0</v>
      </c>
      <c r="M126" s="2" t="s">
        <v>1851</v>
      </c>
      <c r="N126" s="96"/>
      <c r="O126" s="2" t="s">
        <v>6692</v>
      </c>
      <c r="P126" t="str">
        <f t="shared" si="3"/>
        <v>INSERT INTO cliente VALUES(NULL, NULL, '0188', 'C0188', 'CORPORACION EDUCATIVA B.F. SKINNER SA', 'SKINNER', '', '0', '', 1, NOW(), NULL, 1, null);</v>
      </c>
    </row>
    <row r="127" spans="1:16" x14ac:dyDescent="0.25">
      <c r="A127" t="s">
        <v>4756</v>
      </c>
      <c r="B127" t="str">
        <f t="shared" si="2"/>
        <v>0167</v>
      </c>
      <c r="C127" s="2" t="s">
        <v>1851</v>
      </c>
      <c r="D127" s="89" t="s">
        <v>262</v>
      </c>
      <c r="E127" s="2" t="s">
        <v>1851</v>
      </c>
      <c r="F127" s="93" t="s">
        <v>5589</v>
      </c>
      <c r="G127" s="2" t="s">
        <v>1851</v>
      </c>
      <c r="H127" s="96" t="s">
        <v>6088</v>
      </c>
      <c r="I127" s="2" t="s">
        <v>1851</v>
      </c>
      <c r="J127" s="100">
        <v>20509244244</v>
      </c>
      <c r="K127" s="2" t="s">
        <v>1851</v>
      </c>
      <c r="L127" s="109">
        <v>51</v>
      </c>
      <c r="M127" s="2" t="s">
        <v>1851</v>
      </c>
      <c r="N127" s="96" t="s">
        <v>6528</v>
      </c>
      <c r="O127" s="2" t="s">
        <v>6692</v>
      </c>
      <c r="P127" t="str">
        <f t="shared" si="3"/>
        <v>INSERT INTO cliente VALUES(NULL, NULL, '0167', 'C0167', 'CORPORACION LAS DOS TORRES SAC', 'LAS DOS TORRES CORP.', '20509244244', '51', 'www.corp2torres.com', 1, NOW(), NULL, 1, null);</v>
      </c>
    </row>
    <row r="128" spans="1:16" x14ac:dyDescent="0.25">
      <c r="A128" t="s">
        <v>4756</v>
      </c>
      <c r="B128" t="str">
        <f t="shared" si="2"/>
        <v>0299</v>
      </c>
      <c r="C128" s="2" t="s">
        <v>1851</v>
      </c>
      <c r="D128" s="89" t="s">
        <v>122</v>
      </c>
      <c r="E128" s="2" t="s">
        <v>1851</v>
      </c>
      <c r="F128" s="93" t="s">
        <v>5590</v>
      </c>
      <c r="G128" s="2" t="s">
        <v>1851</v>
      </c>
      <c r="H128" s="93" t="s">
        <v>5590</v>
      </c>
      <c r="I128" s="2" t="s">
        <v>1851</v>
      </c>
      <c r="J128" s="98">
        <v>20101024645</v>
      </c>
      <c r="K128" s="2" t="s">
        <v>1851</v>
      </c>
      <c r="L128" s="107">
        <v>3300</v>
      </c>
      <c r="M128" s="2" t="s">
        <v>1851</v>
      </c>
      <c r="N128" s="93" t="s">
        <v>6529</v>
      </c>
      <c r="O128" s="2" t="s">
        <v>6692</v>
      </c>
      <c r="P128" t="str">
        <f t="shared" si="3"/>
        <v>INSERT INTO cliente VALUES(NULL, NULL, '0299', 'C0299', 'CORPORACION LINDLEY', 'CORPORACION LINDLEY', '20101024645', '3300', 'www.lindley.pe', 1, NOW(), NULL, 1, null);</v>
      </c>
    </row>
    <row r="129" spans="1:16" x14ac:dyDescent="0.25">
      <c r="A129" t="s">
        <v>4756</v>
      </c>
      <c r="B129" t="str">
        <f t="shared" si="2"/>
        <v>0327</v>
      </c>
      <c r="C129" s="2" t="s">
        <v>1851</v>
      </c>
      <c r="D129" s="89" t="s">
        <v>261</v>
      </c>
      <c r="E129" s="2" t="s">
        <v>1851</v>
      </c>
      <c r="F129" s="95" t="s">
        <v>5591</v>
      </c>
      <c r="G129" s="2" t="s">
        <v>1851</v>
      </c>
      <c r="H129" s="95" t="s">
        <v>6089</v>
      </c>
      <c r="I129" s="2" t="s">
        <v>1851</v>
      </c>
      <c r="J129" s="98">
        <v>20474865488</v>
      </c>
      <c r="K129" s="2" t="s">
        <v>1851</v>
      </c>
      <c r="L129" s="107">
        <v>47</v>
      </c>
      <c r="M129" s="2" t="s">
        <v>1851</v>
      </c>
      <c r="N129" s="95" t="s">
        <v>6530</v>
      </c>
      <c r="O129" s="2" t="s">
        <v>6692</v>
      </c>
      <c r="P129" t="str">
        <f t="shared" si="3"/>
        <v>INSERT INTO cliente VALUES(NULL, NULL, '0327', 'C0327', 'CORPORACION LOGISTICA LAS AMERICAS', 'LAS AMERICAS', '20474865488', '47', 'www.lasamericas.com.pe', 1, NOW(), NULL, 1, null);</v>
      </c>
    </row>
    <row r="130" spans="1:16" x14ac:dyDescent="0.25">
      <c r="A130" t="s">
        <v>4756</v>
      </c>
      <c r="B130" t="str">
        <f t="shared" si="2"/>
        <v>1224</v>
      </c>
      <c r="C130" s="2" t="s">
        <v>1851</v>
      </c>
      <c r="D130" s="89" t="s">
        <v>123</v>
      </c>
      <c r="E130" s="2" t="s">
        <v>1851</v>
      </c>
      <c r="F130" s="94" t="s">
        <v>5592</v>
      </c>
      <c r="G130" s="2" t="s">
        <v>1851</v>
      </c>
      <c r="H130" s="94" t="s">
        <v>6090</v>
      </c>
      <c r="I130" s="2" t="s">
        <v>1851</v>
      </c>
      <c r="J130" s="99">
        <v>20531505787</v>
      </c>
      <c r="K130" s="2" t="s">
        <v>1851</v>
      </c>
      <c r="L130" s="108">
        <v>26</v>
      </c>
      <c r="M130" s="2" t="s">
        <v>1851</v>
      </c>
      <c r="N130" s="94" t="s">
        <v>6531</v>
      </c>
      <c r="O130" s="2" t="s">
        <v>6692</v>
      </c>
      <c r="P130" t="str">
        <f t="shared" si="3"/>
        <v>INSERT INTO cliente VALUES(NULL, NULL, '1224', 'C1224', 'CORPORACION MAYO SAC', 'CORPORACION MAYO', '20531505787', '26', 'www.corporacionmayo.com', 1, NOW(), NULL, 1, null);</v>
      </c>
    </row>
    <row r="131" spans="1:16" x14ac:dyDescent="0.25">
      <c r="A131" t="s">
        <v>4756</v>
      </c>
      <c r="B131" t="str">
        <f t="shared" ref="B131:B194" si="4">REPLACE(D131,1,1,"")</f>
        <v>0329</v>
      </c>
      <c r="C131" s="2" t="s">
        <v>1851</v>
      </c>
      <c r="D131" s="89" t="s">
        <v>305</v>
      </c>
      <c r="E131" s="2" t="s">
        <v>1851</v>
      </c>
      <c r="F131" s="95" t="s">
        <v>5593</v>
      </c>
      <c r="G131" s="2" t="s">
        <v>1851</v>
      </c>
      <c r="H131" s="95" t="s">
        <v>6091</v>
      </c>
      <c r="I131" s="2" t="s">
        <v>1851</v>
      </c>
      <c r="J131" s="98">
        <v>20100035121</v>
      </c>
      <c r="K131" s="2" t="s">
        <v>1851</v>
      </c>
      <c r="L131" s="107">
        <v>2800</v>
      </c>
      <c r="M131" s="2" t="s">
        <v>1851</v>
      </c>
      <c r="N131" s="95" t="s">
        <v>6532</v>
      </c>
      <c r="O131" s="2" t="s">
        <v>6692</v>
      </c>
      <c r="P131" t="str">
        <f t="shared" ref="P131:P194" si="5">CONCATENATE(A131,B131,C131,D131,E131,F131,G131,H131,I131,J131,K131,L131,M131,N131,O131,)</f>
        <v>INSERT INTO cliente VALUES(NULL, NULL, '0329', 'C0329', 'CORPORACION MOLITALIA SA', 'MOLITALIA', '20100035121', '2800', 'www.molitalia.com.pe', 1, NOW(), NULL, 1, null);</v>
      </c>
    </row>
    <row r="132" spans="1:16" x14ac:dyDescent="0.25">
      <c r="A132" t="s">
        <v>4756</v>
      </c>
      <c r="B132" t="str">
        <f t="shared" si="4"/>
        <v>0445</v>
      </c>
      <c r="C132" s="2" t="s">
        <v>1851</v>
      </c>
      <c r="D132" s="89" t="s">
        <v>118</v>
      </c>
      <c r="E132" s="2" t="s">
        <v>1851</v>
      </c>
      <c r="F132" s="93" t="s">
        <v>5594</v>
      </c>
      <c r="G132" s="2" t="s">
        <v>1851</v>
      </c>
      <c r="H132" s="93" t="s">
        <v>6092</v>
      </c>
      <c r="I132" s="2" t="s">
        <v>1851</v>
      </c>
      <c r="J132" s="98">
        <v>20224748711</v>
      </c>
      <c r="K132" s="2" t="s">
        <v>1851</v>
      </c>
      <c r="L132" s="107">
        <v>1441</v>
      </c>
      <c r="M132" s="2" t="s">
        <v>1851</v>
      </c>
      <c r="N132" s="93" t="s">
        <v>6533</v>
      </c>
      <c r="O132" s="2" t="s">
        <v>6692</v>
      </c>
      <c r="P132" t="str">
        <f t="shared" si="5"/>
        <v>INSERT INTO cliente VALUES(NULL, NULL, '0445', 'C0445', 'CORPORACION PESQUERA INCA SAC - COPEINCA SAC ', 'COPEINCA', '20224748711', '1441', 'www.copeinca.com.pe', 1, NOW(), NULL, 1, null);</v>
      </c>
    </row>
    <row r="133" spans="1:16" x14ac:dyDescent="0.25">
      <c r="A133" t="s">
        <v>4756</v>
      </c>
      <c r="B133" t="str">
        <f t="shared" si="4"/>
        <v>0276</v>
      </c>
      <c r="C133" s="2" t="s">
        <v>1851</v>
      </c>
      <c r="D133" s="89" t="s">
        <v>124</v>
      </c>
      <c r="E133" s="2" t="s">
        <v>1851</v>
      </c>
      <c r="F133" s="93" t="s">
        <v>5595</v>
      </c>
      <c r="G133" s="2" t="s">
        <v>1851</v>
      </c>
      <c r="H133" s="93" t="s">
        <v>6093</v>
      </c>
      <c r="I133" s="2" t="s">
        <v>1851</v>
      </c>
      <c r="J133" s="98">
        <v>20511070555</v>
      </c>
      <c r="K133" s="2" t="s">
        <v>1851</v>
      </c>
      <c r="L133" s="107">
        <v>6</v>
      </c>
      <c r="M133" s="2" t="s">
        <v>1851</v>
      </c>
      <c r="N133" s="93"/>
      <c r="O133" s="2" t="s">
        <v>6692</v>
      </c>
      <c r="P133" t="str">
        <f t="shared" si="5"/>
        <v>INSERT INTO cliente VALUES(NULL, NULL, '0276', 'C0276', 'CORPUL PERU EIRL', 'CORPUL', '20511070555', '6', '', 1, NOW(), NULL, 1, null);</v>
      </c>
    </row>
    <row r="134" spans="1:16" x14ac:dyDescent="0.25">
      <c r="A134" t="s">
        <v>4756</v>
      </c>
      <c r="B134" t="str">
        <f t="shared" si="4"/>
        <v>0079</v>
      </c>
      <c r="C134" s="2" t="s">
        <v>1851</v>
      </c>
      <c r="D134" s="89" t="s">
        <v>125</v>
      </c>
      <c r="E134" s="2" t="s">
        <v>1851</v>
      </c>
      <c r="F134" s="93" t="s">
        <v>5596</v>
      </c>
      <c r="G134" s="2" t="s">
        <v>1851</v>
      </c>
      <c r="H134" s="96" t="s">
        <v>6094</v>
      </c>
      <c r="I134" s="2" t="s">
        <v>1851</v>
      </c>
      <c r="J134" s="100">
        <v>20100010136</v>
      </c>
      <c r="K134" s="2" t="s">
        <v>1851</v>
      </c>
      <c r="L134" s="109">
        <v>1144</v>
      </c>
      <c r="M134" s="2" t="s">
        <v>1851</v>
      </c>
      <c r="N134" s="96" t="s">
        <v>6534</v>
      </c>
      <c r="O134" s="2" t="s">
        <v>6692</v>
      </c>
      <c r="P134" t="str">
        <f t="shared" si="5"/>
        <v>INSERT INTO cliente VALUES(NULL, NULL, '0079', 'C0079', 'COSMOS AGENCIA MARITIMA SAC', 'COSMOS AGEN. MARITIMA', '20100010136', '1144', 'www.cosmos.com.pe', 1, NOW(), NULL, 1, null);</v>
      </c>
    </row>
    <row r="135" spans="1:16" x14ac:dyDescent="0.25">
      <c r="A135" t="s">
        <v>4756</v>
      </c>
      <c r="B135" t="str">
        <f t="shared" si="4"/>
        <v>0009</v>
      </c>
      <c r="C135" s="2" t="s">
        <v>1851</v>
      </c>
      <c r="D135" s="89" t="s">
        <v>126</v>
      </c>
      <c r="E135" s="2" t="s">
        <v>1851</v>
      </c>
      <c r="F135" s="93" t="s">
        <v>5597</v>
      </c>
      <c r="G135" s="2" t="s">
        <v>1851</v>
      </c>
      <c r="H135" s="96" t="s">
        <v>6095</v>
      </c>
      <c r="I135" s="2" t="s">
        <v>1851</v>
      </c>
      <c r="J135" s="100">
        <v>20101635440</v>
      </c>
      <c r="K135" s="2" t="s">
        <v>1851</v>
      </c>
      <c r="L135" s="109">
        <v>2132</v>
      </c>
      <c r="M135" s="2" t="s">
        <v>1851</v>
      </c>
      <c r="N135" s="96" t="s">
        <v>6535</v>
      </c>
      <c r="O135" s="2" t="s">
        <v>6692</v>
      </c>
      <c r="P135" t="str">
        <f t="shared" si="5"/>
        <v>INSERT INTO cliente VALUES(NULL, NULL, '0009', 'C0009', 'COTTON KNIT SAC', 'COTTON KNIT', '20101635440', '2132', 'www.cottonknit.com', 1, NOW(), NULL, 1, null);</v>
      </c>
    </row>
    <row r="136" spans="1:16" x14ac:dyDescent="0.25">
      <c r="A136" t="s">
        <v>4756</v>
      </c>
      <c r="B136" t="str">
        <f t="shared" si="4"/>
        <v>0081</v>
      </c>
      <c r="C136" s="2" t="s">
        <v>1851</v>
      </c>
      <c r="D136" s="89" t="s">
        <v>127</v>
      </c>
      <c r="E136" s="2" t="s">
        <v>1851</v>
      </c>
      <c r="F136" s="95" t="s">
        <v>5598</v>
      </c>
      <c r="G136" s="2" t="s">
        <v>1851</v>
      </c>
      <c r="H136" s="96" t="s">
        <v>6096</v>
      </c>
      <c r="I136" s="2" t="s">
        <v>1851</v>
      </c>
      <c r="J136" s="100">
        <v>20255993225</v>
      </c>
      <c r="K136" s="2" t="s">
        <v>1851</v>
      </c>
      <c r="L136" s="109">
        <v>3052</v>
      </c>
      <c r="M136" s="2" t="s">
        <v>1851</v>
      </c>
      <c r="N136" s="96" t="s">
        <v>6536</v>
      </c>
      <c r="O136" s="2" t="s">
        <v>6692</v>
      </c>
      <c r="P136" t="str">
        <f t="shared" si="5"/>
        <v>INSERT INTO cliente VALUES(NULL, NULL, '0081', 'C0081', 'CREDISCOTIA FINANCIERA SA', 'CREDISCOTIA FINANCIERA', '20255993225', '3052', 'www.bantra.com.pe', 1, NOW(), NULL, 1, null);</v>
      </c>
    </row>
    <row r="137" spans="1:16" x14ac:dyDescent="0.25">
      <c r="A137" t="s">
        <v>4756</v>
      </c>
      <c r="B137" t="str">
        <f t="shared" si="4"/>
        <v>1184</v>
      </c>
      <c r="C137" s="2" t="s">
        <v>1851</v>
      </c>
      <c r="D137" s="89" t="s">
        <v>128</v>
      </c>
      <c r="E137" s="2" t="s">
        <v>1851</v>
      </c>
      <c r="F137" s="93" t="s">
        <v>5599</v>
      </c>
      <c r="G137" s="2" t="s">
        <v>1851</v>
      </c>
      <c r="H137" s="93" t="s">
        <v>6097</v>
      </c>
      <c r="I137" s="2" t="s">
        <v>1851</v>
      </c>
      <c r="J137" s="98">
        <v>20507667300</v>
      </c>
      <c r="K137" s="2" t="s">
        <v>1851</v>
      </c>
      <c r="L137" s="107">
        <v>143</v>
      </c>
      <c r="M137" s="2" t="s">
        <v>1851</v>
      </c>
      <c r="N137" s="93" t="s">
        <v>6537</v>
      </c>
      <c r="O137" s="2" t="s">
        <v>6692</v>
      </c>
      <c r="P137" t="str">
        <f t="shared" si="5"/>
        <v>INSERT INTO cliente VALUES(NULL, NULL, '1184', 'C1184', 'CROVISA SAC', 'CROVISA', '20507667300', '143', 'www.crovisa.com.pe', 1, NOW(), NULL, 1, null);</v>
      </c>
    </row>
    <row r="138" spans="1:16" x14ac:dyDescent="0.25">
      <c r="A138" t="s">
        <v>4756</v>
      </c>
      <c r="B138" t="str">
        <f t="shared" si="4"/>
        <v>0902</v>
      </c>
      <c r="C138" s="2" t="s">
        <v>1851</v>
      </c>
      <c r="D138" s="89" t="s">
        <v>93</v>
      </c>
      <c r="E138" s="2" t="s">
        <v>1851</v>
      </c>
      <c r="F138" s="93" t="s">
        <v>5600</v>
      </c>
      <c r="G138" s="2" t="s">
        <v>1851</v>
      </c>
      <c r="H138" s="93" t="s">
        <v>6098</v>
      </c>
      <c r="I138" s="2" t="s">
        <v>1851</v>
      </c>
      <c r="J138" s="98">
        <v>20131366885</v>
      </c>
      <c r="K138" s="2" t="s">
        <v>1851</v>
      </c>
      <c r="L138" s="107">
        <v>335</v>
      </c>
      <c r="M138" s="2" t="s">
        <v>1851</v>
      </c>
      <c r="N138" s="93" t="s">
        <v>6538</v>
      </c>
      <c r="O138" s="2" t="s">
        <v>6692</v>
      </c>
      <c r="P138" t="str">
        <f t="shared" si="5"/>
        <v>INSERT INTO cliente VALUES(NULL, NULL, '0902', 'C0902', 'CUERPO GENERAL DE BOMBEROS VOLUNTARIOS DEL PERU (CGBVP)', 'CGBVP-BOMBEROS', '20131366885', '335', 'www.bomberosperu.gob.pe', 1, NOW(), NULL, 1, null);</v>
      </c>
    </row>
    <row r="139" spans="1:16" x14ac:dyDescent="0.25">
      <c r="A139" t="s">
        <v>4756</v>
      </c>
      <c r="B139" t="str">
        <f t="shared" si="4"/>
        <v>0318</v>
      </c>
      <c r="C139" s="2" t="s">
        <v>1851</v>
      </c>
      <c r="D139" s="89" t="s">
        <v>129</v>
      </c>
      <c r="E139" s="2" t="s">
        <v>1851</v>
      </c>
      <c r="F139" s="93" t="s">
        <v>5601</v>
      </c>
      <c r="G139" s="2" t="s">
        <v>1851</v>
      </c>
      <c r="H139" s="93" t="s">
        <v>6099</v>
      </c>
      <c r="I139" s="2" t="s">
        <v>1851</v>
      </c>
      <c r="J139" s="98">
        <v>20101077099</v>
      </c>
      <c r="K139" s="2" t="s">
        <v>1851</v>
      </c>
      <c r="L139" s="107">
        <v>78</v>
      </c>
      <c r="M139" s="2" t="s">
        <v>1851</v>
      </c>
      <c r="N139" s="93" t="s">
        <v>6539</v>
      </c>
      <c r="O139" s="2" t="s">
        <v>6692</v>
      </c>
      <c r="P139" t="str">
        <f t="shared" si="5"/>
        <v>INSERT INTO cliente VALUES(NULL, NULL, '0318', 'C0318', 'CUSA SAC', 'CUSA', '20101077099', '78', 'www.cusa-chem.com', 1, NOW(), NULL, 1, null);</v>
      </c>
    </row>
    <row r="140" spans="1:16" x14ac:dyDescent="0.25">
      <c r="A140" t="s">
        <v>4756</v>
      </c>
      <c r="B140" t="str">
        <f t="shared" si="4"/>
        <v>0050</v>
      </c>
      <c r="C140" s="2" t="s">
        <v>1851</v>
      </c>
      <c r="D140" s="89" t="s">
        <v>131</v>
      </c>
      <c r="E140" s="2" t="s">
        <v>1851</v>
      </c>
      <c r="F140" s="93" t="s">
        <v>5602</v>
      </c>
      <c r="G140" s="2" t="s">
        <v>1851</v>
      </c>
      <c r="H140" s="96" t="s">
        <v>6100</v>
      </c>
      <c r="I140" s="2" t="s">
        <v>1851</v>
      </c>
      <c r="J140" s="100">
        <v>20512242724</v>
      </c>
      <c r="K140" s="2" t="s">
        <v>1851</v>
      </c>
      <c r="L140" s="109">
        <v>78</v>
      </c>
      <c r="M140" s="2" t="s">
        <v>1851</v>
      </c>
      <c r="N140" s="96" t="s">
        <v>6540</v>
      </c>
      <c r="O140" s="2" t="s">
        <v>6692</v>
      </c>
      <c r="P140" t="str">
        <f t="shared" si="5"/>
        <v>INSERT INTO cliente VALUES(NULL, NULL, '0050', 'C0050', 'DATCO PERU SAC', 'DATCO', '20512242724', '78', 'www.datco.com.pe', 1, NOW(), NULL, 1, null);</v>
      </c>
    </row>
    <row r="141" spans="1:16" x14ac:dyDescent="0.25">
      <c r="A141" t="s">
        <v>4756</v>
      </c>
      <c r="B141" t="str">
        <f t="shared" si="4"/>
        <v>1264</v>
      </c>
      <c r="C141" s="2" t="s">
        <v>1851</v>
      </c>
      <c r="D141" s="89" t="s">
        <v>203</v>
      </c>
      <c r="E141" s="2" t="s">
        <v>1851</v>
      </c>
      <c r="F141" s="94" t="s">
        <v>5603</v>
      </c>
      <c r="G141" s="2" t="s">
        <v>1851</v>
      </c>
      <c r="H141" s="94" t="s">
        <v>6101</v>
      </c>
      <c r="I141" s="2" t="s">
        <v>1851</v>
      </c>
      <c r="J141" s="99">
        <v>20100123330</v>
      </c>
      <c r="K141" s="2" t="s">
        <v>1851</v>
      </c>
      <c r="L141" s="108">
        <v>3053</v>
      </c>
      <c r="M141" s="2" t="s">
        <v>1851</v>
      </c>
      <c r="N141" s="94" t="s">
        <v>6541</v>
      </c>
      <c r="O141" s="2" t="s">
        <v>6692</v>
      </c>
      <c r="P141" t="str">
        <f t="shared" si="5"/>
        <v>INSERT INTO cliente VALUES(NULL, NULL, '1264', 'C1264', 'DELOSI SA (GRUPO DE KENTACKY FRIEND CHICKEN)', 'GRUPO DELOSI (KFC)', '20100123330', '3053', 'www.kfc.com.pe', 1, NOW(), NULL, 1, null);</v>
      </c>
    </row>
    <row r="142" spans="1:16" x14ac:dyDescent="0.25">
      <c r="A142" t="s">
        <v>4756</v>
      </c>
      <c r="B142" t="str">
        <f t="shared" si="4"/>
        <v>0250</v>
      </c>
      <c r="C142" s="2" t="s">
        <v>1851</v>
      </c>
      <c r="D142" s="89" t="s">
        <v>132</v>
      </c>
      <c r="E142" s="2" t="s">
        <v>1851</v>
      </c>
      <c r="F142" s="96" t="s">
        <v>5604</v>
      </c>
      <c r="G142" s="2" t="s">
        <v>1851</v>
      </c>
      <c r="H142" s="96" t="s">
        <v>6102</v>
      </c>
      <c r="I142" s="2" t="s">
        <v>1851</v>
      </c>
      <c r="J142" s="100">
        <v>20344877158</v>
      </c>
      <c r="K142" s="2" t="s">
        <v>1851</v>
      </c>
      <c r="L142" s="109">
        <v>779</v>
      </c>
      <c r="M142" s="2" t="s">
        <v>1851</v>
      </c>
      <c r="N142" s="96" t="s">
        <v>6542</v>
      </c>
      <c r="O142" s="2" t="s">
        <v>6692</v>
      </c>
      <c r="P142" t="str">
        <f t="shared" si="5"/>
        <v>INSERT INTO cliente VALUES(NULL, NULL, '0250', 'C0250', 'DERCO PERU SA', 'DERCO', '20344877158', '779', 'www.derco.com.pe', 1, NOW(), NULL, 1, null);</v>
      </c>
    </row>
    <row r="143" spans="1:16" x14ac:dyDescent="0.25">
      <c r="A143" t="s">
        <v>4756</v>
      </c>
      <c r="B143" t="str">
        <f t="shared" si="4"/>
        <v>0826</v>
      </c>
      <c r="C143" s="2" t="s">
        <v>1851</v>
      </c>
      <c r="D143" s="89" t="s">
        <v>133</v>
      </c>
      <c r="E143" s="2" t="s">
        <v>1851</v>
      </c>
      <c r="F143" s="93" t="s">
        <v>5605</v>
      </c>
      <c r="G143" s="2" t="s">
        <v>1851</v>
      </c>
      <c r="H143" s="93" t="s">
        <v>6103</v>
      </c>
      <c r="I143" s="2" t="s">
        <v>1851</v>
      </c>
      <c r="J143" s="98">
        <v>20501977439</v>
      </c>
      <c r="K143" s="2" t="s">
        <v>1851</v>
      </c>
      <c r="L143" s="107">
        <v>438</v>
      </c>
      <c r="M143" s="2" t="s">
        <v>1851</v>
      </c>
      <c r="N143" s="93" t="s">
        <v>6543</v>
      </c>
      <c r="O143" s="2" t="s">
        <v>6692</v>
      </c>
      <c r="P143" t="str">
        <f t="shared" si="5"/>
        <v>INSERT INTO cliente VALUES(NULL, NULL, '0826', 'C0826', 'DEVANLAY PERU S.A.C. (LACOSTE)', 'DEVANLAY (LACOSTE)', '20501977439', '438', 'www.devanlay.fr', 1, NOW(), NULL, 1, null);</v>
      </c>
    </row>
    <row r="144" spans="1:16" x14ac:dyDescent="0.25">
      <c r="A144" t="s">
        <v>4756</v>
      </c>
      <c r="B144" t="str">
        <f t="shared" si="4"/>
        <v>0473</v>
      </c>
      <c r="C144" s="2" t="s">
        <v>1851</v>
      </c>
      <c r="D144" s="89" t="s">
        <v>134</v>
      </c>
      <c r="E144" s="2" t="s">
        <v>1851</v>
      </c>
      <c r="F144" s="93" t="s">
        <v>5606</v>
      </c>
      <c r="G144" s="2" t="s">
        <v>1851</v>
      </c>
      <c r="H144" s="93" t="s">
        <v>6104</v>
      </c>
      <c r="I144" s="2" t="s">
        <v>1851</v>
      </c>
      <c r="J144" s="98">
        <v>20101128777</v>
      </c>
      <c r="K144" s="2" t="s">
        <v>1851</v>
      </c>
      <c r="L144" s="107">
        <v>435</v>
      </c>
      <c r="M144" s="2" t="s">
        <v>1851</v>
      </c>
      <c r="N144" s="93" t="s">
        <v>6544</v>
      </c>
      <c r="O144" s="2" t="s">
        <v>6692</v>
      </c>
      <c r="P144" t="str">
        <f t="shared" si="5"/>
        <v>INSERT INTO cliente VALUES(NULL, NULL, '0473', 'C0473', 'DHL EXPRESS  PERU  S.A.C.', 'DHL EXPRESS', '20101128777', '435', 'www.dhl.com.pe', 1, NOW(), NULL, 1, null);</v>
      </c>
    </row>
    <row r="145" spans="1:16" x14ac:dyDescent="0.25">
      <c r="A145" t="s">
        <v>4756</v>
      </c>
      <c r="B145" t="str">
        <f t="shared" si="4"/>
        <v>1291</v>
      </c>
      <c r="C145" s="2" t="s">
        <v>1851</v>
      </c>
      <c r="D145" s="89" t="s">
        <v>135</v>
      </c>
      <c r="E145" s="2" t="s">
        <v>1851</v>
      </c>
      <c r="F145" s="94" t="s">
        <v>5607</v>
      </c>
      <c r="G145" s="2" t="s">
        <v>1851</v>
      </c>
      <c r="H145" s="94" t="s">
        <v>6105</v>
      </c>
      <c r="I145" s="2" t="s">
        <v>1851</v>
      </c>
      <c r="J145" s="99">
        <v>20100118760</v>
      </c>
      <c r="K145" s="2" t="s">
        <v>1851</v>
      </c>
      <c r="L145" s="108">
        <v>259</v>
      </c>
      <c r="M145" s="2" t="s">
        <v>1851</v>
      </c>
      <c r="N145" s="94" t="s">
        <v>6545</v>
      </c>
      <c r="O145" s="2" t="s">
        <v>6692</v>
      </c>
      <c r="P145" t="str">
        <f t="shared" si="5"/>
        <v>INSERT INTO cliente VALUES(NULL, NULL, '1291', 'C1291', 'DINERS CLUB PERU SA', 'DINERS CLUB', '20100118760', '259', 'www.dinersclub.com.pe', 1, NOW(), NULL, 1, null);</v>
      </c>
    </row>
    <row r="146" spans="1:16" x14ac:dyDescent="0.25">
      <c r="A146" t="s">
        <v>4756</v>
      </c>
      <c r="B146" t="str">
        <f t="shared" si="4"/>
        <v>0143</v>
      </c>
      <c r="C146" s="2" t="s">
        <v>1851</v>
      </c>
      <c r="D146" s="89" t="s">
        <v>138</v>
      </c>
      <c r="E146" s="2" t="s">
        <v>1851</v>
      </c>
      <c r="F146" s="93" t="s">
        <v>5608</v>
      </c>
      <c r="G146" s="2" t="s">
        <v>1851</v>
      </c>
      <c r="H146" s="96" t="s">
        <v>6106</v>
      </c>
      <c r="I146" s="2" t="s">
        <v>1851</v>
      </c>
      <c r="J146" s="100">
        <v>20410016070</v>
      </c>
      <c r="K146" s="2" t="s">
        <v>1851</v>
      </c>
      <c r="L146" s="109">
        <v>7840</v>
      </c>
      <c r="M146" s="2" t="s">
        <v>1851</v>
      </c>
      <c r="N146" s="96" t="s">
        <v>6546</v>
      </c>
      <c r="O146" s="2" t="s">
        <v>6692</v>
      </c>
      <c r="P146" t="str">
        <f t="shared" si="5"/>
        <v>INSERT INTO cliente VALUES(NULL, NULL, '0143', 'C0143', 'DIRECCION REGIONAL EDUCACION ICA-FONDO PERU', 'DRE-ICA', '20410016070', '7840', 'www.dreica.gob.pe', 1, NOW(), NULL, 1, null);</v>
      </c>
    </row>
    <row r="147" spans="1:16" x14ac:dyDescent="0.25">
      <c r="A147" t="s">
        <v>4756</v>
      </c>
      <c r="B147" t="str">
        <f t="shared" si="4"/>
        <v>0183</v>
      </c>
      <c r="C147" s="2" t="s">
        <v>1851</v>
      </c>
      <c r="D147" s="89" t="s">
        <v>162</v>
      </c>
      <c r="E147" s="2" t="s">
        <v>1851</v>
      </c>
      <c r="F147" s="93" t="s">
        <v>5609</v>
      </c>
      <c r="G147" s="2" t="s">
        <v>1851</v>
      </c>
      <c r="H147" s="93" t="s">
        <v>6107</v>
      </c>
      <c r="I147" s="2" t="s">
        <v>1851</v>
      </c>
      <c r="J147" s="98">
        <v>20100279003</v>
      </c>
      <c r="K147" s="2" t="s">
        <v>1851</v>
      </c>
      <c r="L147" s="107">
        <v>20</v>
      </c>
      <c r="M147" s="2" t="s">
        <v>1851</v>
      </c>
      <c r="N147" s="93" t="s">
        <v>6547</v>
      </c>
      <c r="O147" s="2" t="s">
        <v>6692</v>
      </c>
      <c r="P147" t="str">
        <f t="shared" si="5"/>
        <v>INSERT INTO cliente VALUES(NULL, NULL, '0183', 'C0183', 'DISTRIBUIDORA DE LUBRICANTES ESSA EIRL', 'ESSA', '20100279003', '20', 'www.distribuidoraessa.com', 1, NOW(), NULL, 1, null);</v>
      </c>
    </row>
    <row r="148" spans="1:16" x14ac:dyDescent="0.25">
      <c r="A148" t="s">
        <v>4756</v>
      </c>
      <c r="B148" t="str">
        <f t="shared" si="4"/>
        <v>0342</v>
      </c>
      <c r="C148" s="2" t="s">
        <v>1851</v>
      </c>
      <c r="D148" s="89" t="s">
        <v>204</v>
      </c>
      <c r="E148" s="2" t="s">
        <v>1851</v>
      </c>
      <c r="F148" s="93" t="s">
        <v>5610</v>
      </c>
      <c r="G148" s="2" t="s">
        <v>1851</v>
      </c>
      <c r="H148" s="93" t="s">
        <v>6108</v>
      </c>
      <c r="I148" s="2" t="s">
        <v>1851</v>
      </c>
      <c r="J148" s="98">
        <v>20545286557</v>
      </c>
      <c r="K148" s="2" t="s">
        <v>1851</v>
      </c>
      <c r="L148" s="107">
        <v>0</v>
      </c>
      <c r="M148" s="2" t="s">
        <v>1851</v>
      </c>
      <c r="N148" s="114" t="s">
        <v>6548</v>
      </c>
      <c r="O148" s="2" t="s">
        <v>6692</v>
      </c>
      <c r="P148" t="str">
        <f t="shared" si="5"/>
        <v>INSERT INTO cliente VALUES(NULL, NULL, '0342', 'C0342', 'DISTRILUZ SA (ELECTRONOROESTE, ELECTRONORTE, ELECTROCENTRO, HIDRANDINA)', 'GRUPO DISTRILUZ', '20545286557', '0', 'www.distriluz.com.pe', 1, NOW(), NULL, 1, null);</v>
      </c>
    </row>
    <row r="149" spans="1:16" x14ac:dyDescent="0.25">
      <c r="A149" t="s">
        <v>4756</v>
      </c>
      <c r="B149" t="str">
        <f t="shared" si="4"/>
        <v>1176</v>
      </c>
      <c r="C149" s="2" t="s">
        <v>1851</v>
      </c>
      <c r="D149" s="89" t="s">
        <v>136</v>
      </c>
      <c r="E149" s="2" t="s">
        <v>1851</v>
      </c>
      <c r="F149" s="93" t="s">
        <v>5611</v>
      </c>
      <c r="G149" s="2" t="s">
        <v>1851</v>
      </c>
      <c r="H149" s="93" t="s">
        <v>6109</v>
      </c>
      <c r="I149" s="2" t="s">
        <v>1851</v>
      </c>
      <c r="J149" s="98">
        <v>20504309445</v>
      </c>
      <c r="K149" s="2" t="s">
        <v>1851</v>
      </c>
      <c r="L149" s="107">
        <v>0</v>
      </c>
      <c r="M149" s="2" t="s">
        <v>1851</v>
      </c>
      <c r="N149" s="93" t="s">
        <v>6549</v>
      </c>
      <c r="O149" s="2" t="s">
        <v>6692</v>
      </c>
      <c r="P149" t="str">
        <f t="shared" si="5"/>
        <v>INSERT INTO cliente VALUES(NULL, NULL, '1176', 'C1176', 'DOMINIOS PUBLICIDAD SRL', 'DOMINIOS PUBLICIDAD', '20504309445', '0', 'www.dominiospublicidad.net', 1, NOW(), NULL, 1, null);</v>
      </c>
    </row>
    <row r="150" spans="1:16" x14ac:dyDescent="0.25">
      <c r="A150" t="s">
        <v>4756</v>
      </c>
      <c r="B150" t="str">
        <f t="shared" si="4"/>
        <v>0098</v>
      </c>
      <c r="C150" s="2" t="s">
        <v>1851</v>
      </c>
      <c r="D150" s="89" t="s">
        <v>137</v>
      </c>
      <c r="E150" s="2" t="s">
        <v>1851</v>
      </c>
      <c r="F150" s="93" t="s">
        <v>5612</v>
      </c>
      <c r="G150" s="2" t="s">
        <v>1851</v>
      </c>
      <c r="H150" s="96" t="s">
        <v>6110</v>
      </c>
      <c r="I150" s="2" t="s">
        <v>1851</v>
      </c>
      <c r="J150" s="100">
        <v>20513462388</v>
      </c>
      <c r="K150" s="2" t="s">
        <v>1851</v>
      </c>
      <c r="L150" s="109">
        <v>718</v>
      </c>
      <c r="M150" s="2" t="s">
        <v>1851</v>
      </c>
      <c r="N150" s="96" t="s">
        <v>6550</v>
      </c>
      <c r="O150" s="2" t="s">
        <v>6692</v>
      </c>
      <c r="P150" t="str">
        <f t="shared" si="5"/>
        <v>INSERT INTO cliente VALUES(NULL, NULL, '0098', 'C0098', 'DP WORLD CALLAO SRL', 'DP WORLD', '20513462388', '718', 'www.dpworld.com', 1, NOW(), NULL, 1, null);</v>
      </c>
    </row>
    <row r="151" spans="1:16" x14ac:dyDescent="0.25">
      <c r="A151" t="s">
        <v>4756</v>
      </c>
      <c r="B151" t="str">
        <f t="shared" si="4"/>
        <v>0087</v>
      </c>
      <c r="C151" s="2" t="s">
        <v>1851</v>
      </c>
      <c r="D151" s="89" t="s">
        <v>139</v>
      </c>
      <c r="E151" s="2" t="s">
        <v>1851</v>
      </c>
      <c r="F151" s="93" t="s">
        <v>5613</v>
      </c>
      <c r="G151" s="2" t="s">
        <v>1851</v>
      </c>
      <c r="H151" s="96" t="s">
        <v>6111</v>
      </c>
      <c r="I151" s="2" t="s">
        <v>1851</v>
      </c>
      <c r="J151" s="102" t="s">
        <v>6421</v>
      </c>
      <c r="K151" s="2" t="s">
        <v>1851</v>
      </c>
      <c r="L151" s="107">
        <v>0</v>
      </c>
      <c r="M151" s="2" t="s">
        <v>1851</v>
      </c>
      <c r="N151" s="113" t="s">
        <v>6421</v>
      </c>
      <c r="O151" s="2" t="s">
        <v>6692</v>
      </c>
      <c r="P151" t="str">
        <f t="shared" si="5"/>
        <v>INSERT INTO cliente VALUES(NULL, NULL, '0087', 'C0087', 'DUERO BIENES DE EQUIPO (ESPAÑA)', 'DUERO BIENES DE EQUIPO', '---', '0', '---', 1, NOW(), NULL, 1, null);</v>
      </c>
    </row>
    <row r="152" spans="1:16" x14ac:dyDescent="0.25">
      <c r="A152" t="s">
        <v>4756</v>
      </c>
      <c r="B152" t="str">
        <f t="shared" si="4"/>
        <v>0202</v>
      </c>
      <c r="C152" s="2" t="s">
        <v>1851</v>
      </c>
      <c r="D152" s="89" t="s">
        <v>140</v>
      </c>
      <c r="E152" s="2" t="s">
        <v>1851</v>
      </c>
      <c r="F152" s="93" t="s">
        <v>5614</v>
      </c>
      <c r="G152" s="2" t="s">
        <v>1851</v>
      </c>
      <c r="H152" s="96" t="s">
        <v>6112</v>
      </c>
      <c r="I152" s="2" t="s">
        <v>1851</v>
      </c>
      <c r="J152" s="100">
        <v>20522088073</v>
      </c>
      <c r="K152" s="2" t="s">
        <v>1851</v>
      </c>
      <c r="L152" s="109">
        <v>257</v>
      </c>
      <c r="M152" s="2" t="s">
        <v>1851</v>
      </c>
      <c r="N152" s="96" t="s">
        <v>6551</v>
      </c>
      <c r="O152" s="2" t="s">
        <v>6692</v>
      </c>
      <c r="P152" t="str">
        <f t="shared" si="5"/>
        <v>INSERT INTO cliente VALUES(NULL, NULL, '0202', 'C0202', 'DUPREE VENTA DIRECTA SA', 'DUPREE VENTA DIRECTA', '20522088073', '257', 'www.dupree.com.pe', 1, NOW(), NULL, 1, null);</v>
      </c>
    </row>
    <row r="153" spans="1:16" x14ac:dyDescent="0.25">
      <c r="A153" t="s">
        <v>4756</v>
      </c>
      <c r="B153" t="str">
        <f t="shared" si="4"/>
        <v>0089</v>
      </c>
      <c r="C153" s="2" t="s">
        <v>1851</v>
      </c>
      <c r="D153" s="89" t="s">
        <v>141</v>
      </c>
      <c r="E153" s="2" t="s">
        <v>1851</v>
      </c>
      <c r="F153" s="93" t="s">
        <v>5615</v>
      </c>
      <c r="G153" s="2" t="s">
        <v>1851</v>
      </c>
      <c r="H153" s="96" t="s">
        <v>6113</v>
      </c>
      <c r="I153" s="2" t="s">
        <v>1851</v>
      </c>
      <c r="J153" s="100">
        <v>20522115062</v>
      </c>
      <c r="K153" s="2" t="s">
        <v>1851</v>
      </c>
      <c r="L153" s="107">
        <v>0</v>
      </c>
      <c r="M153" s="2" t="s">
        <v>1851</v>
      </c>
      <c r="N153" s="96" t="s">
        <v>6552</v>
      </c>
      <c r="O153" s="2" t="s">
        <v>6692</v>
      </c>
      <c r="P153" t="str">
        <f t="shared" si="5"/>
        <v>INSERT INTO cliente VALUES(NULL, NULL, '0089', 'C0089', 'DWS LATAM SAC', 'DWS LATAM', '20522115062', '0', 'www.dwslatam.com', 1, NOW(), NULL, 1, null);</v>
      </c>
    </row>
    <row r="154" spans="1:16" x14ac:dyDescent="0.25">
      <c r="A154" t="s">
        <v>4756</v>
      </c>
      <c r="B154" t="str">
        <f t="shared" si="4"/>
        <v>1256</v>
      </c>
      <c r="C154" s="2" t="s">
        <v>1851</v>
      </c>
      <c r="D154" s="89" t="s">
        <v>142</v>
      </c>
      <c r="E154" s="2" t="s">
        <v>1851</v>
      </c>
      <c r="F154" s="94" t="s">
        <v>5616</v>
      </c>
      <c r="G154" s="2" t="s">
        <v>1851</v>
      </c>
      <c r="H154" s="94" t="s">
        <v>6114</v>
      </c>
      <c r="I154" s="2" t="s">
        <v>1851</v>
      </c>
      <c r="J154" s="99">
        <v>20538517462</v>
      </c>
      <c r="K154" s="2" t="s">
        <v>1851</v>
      </c>
      <c r="L154" s="108">
        <v>20</v>
      </c>
      <c r="M154" s="2" t="s">
        <v>1851</v>
      </c>
      <c r="N154" s="113" t="s">
        <v>6421</v>
      </c>
      <c r="O154" s="2" t="s">
        <v>6692</v>
      </c>
      <c r="P154" t="str">
        <f t="shared" si="5"/>
        <v>INSERT INTO cliente VALUES(NULL, NULL, '1256', 'C1256', 'EA CUSTODIS EIRL', 'EA CUSTODIS', '20538517462', '20', '---', 1, NOW(), NULL, 1, null);</v>
      </c>
    </row>
    <row r="155" spans="1:16" x14ac:dyDescent="0.25">
      <c r="A155" t="s">
        <v>4756</v>
      </c>
      <c r="B155" t="str">
        <f t="shared" si="4"/>
        <v>0030</v>
      </c>
      <c r="C155" s="2" t="s">
        <v>1851</v>
      </c>
      <c r="D155" s="89" t="s">
        <v>143</v>
      </c>
      <c r="E155" s="2" t="s">
        <v>1851</v>
      </c>
      <c r="F155" s="93" t="s">
        <v>5617</v>
      </c>
      <c r="G155" s="2" t="s">
        <v>1851</v>
      </c>
      <c r="H155" s="96" t="s">
        <v>6115</v>
      </c>
      <c r="I155" s="2" t="s">
        <v>1851</v>
      </c>
      <c r="J155" s="100">
        <v>20428860099</v>
      </c>
      <c r="K155" s="2" t="s">
        <v>1851</v>
      </c>
      <c r="L155" s="109">
        <v>79</v>
      </c>
      <c r="M155" s="2" t="s">
        <v>1851</v>
      </c>
      <c r="N155" s="96" t="s">
        <v>6553</v>
      </c>
      <c r="O155" s="2" t="s">
        <v>6692</v>
      </c>
      <c r="P155" t="str">
        <f t="shared" si="5"/>
        <v>INSERT INTO cliente VALUES(NULL, NULL, '0030', 'C0030', 'EBB PERU SAC', 'EBB PERU', '20428860099', '79', 'www.ebbperu.com.pe', 1, NOW(), NULL, 1, null);</v>
      </c>
    </row>
    <row r="156" spans="1:16" x14ac:dyDescent="0.25">
      <c r="A156" t="s">
        <v>4756</v>
      </c>
      <c r="B156" t="str">
        <f t="shared" si="4"/>
        <v>1296</v>
      </c>
      <c r="C156" s="2" t="s">
        <v>1851</v>
      </c>
      <c r="D156" s="89" t="s">
        <v>240</v>
      </c>
      <c r="E156" s="2" t="s">
        <v>1851</v>
      </c>
      <c r="F156" s="94" t="s">
        <v>5618</v>
      </c>
      <c r="G156" s="2" t="s">
        <v>1851</v>
      </c>
      <c r="H156" s="94" t="s">
        <v>6116</v>
      </c>
      <c r="I156" s="2" t="s">
        <v>1851</v>
      </c>
      <c r="J156" s="103">
        <v>20331066703</v>
      </c>
      <c r="K156" s="2" t="s">
        <v>1851</v>
      </c>
      <c r="L156" s="108">
        <v>6190</v>
      </c>
      <c r="M156" s="2" t="s">
        <v>1851</v>
      </c>
      <c r="N156" s="94" t="s">
        <v>6554</v>
      </c>
      <c r="O156" s="2" t="s">
        <v>6692</v>
      </c>
      <c r="P156" t="str">
        <f t="shared" si="5"/>
        <v>INSERT INTO cliente VALUES(NULL, NULL, '1296', 'C1296', 'ECKERD PERU SA', 'INKAFARMA', '20331066703', '6190', 'www.inkafarma.com.pe', 1, NOW(), NULL, 1, null);</v>
      </c>
    </row>
    <row r="157" spans="1:16" x14ac:dyDescent="0.25">
      <c r="A157" t="s">
        <v>4756</v>
      </c>
      <c r="B157" t="str">
        <f t="shared" si="4"/>
        <v>0199</v>
      </c>
      <c r="C157" s="2" t="s">
        <v>1851</v>
      </c>
      <c r="D157" s="89" t="s">
        <v>145</v>
      </c>
      <c r="E157" s="2" t="s">
        <v>1851</v>
      </c>
      <c r="F157" s="93" t="s">
        <v>5619</v>
      </c>
      <c r="G157" s="2" t="s">
        <v>1851</v>
      </c>
      <c r="H157" s="93" t="s">
        <v>6117</v>
      </c>
      <c r="I157" s="2" t="s">
        <v>1851</v>
      </c>
      <c r="J157" s="100">
        <v>20307235545</v>
      </c>
      <c r="K157" s="2" t="s">
        <v>1851</v>
      </c>
      <c r="L157" s="109">
        <v>69</v>
      </c>
      <c r="M157" s="2" t="s">
        <v>1851</v>
      </c>
      <c r="N157" s="96" t="s">
        <v>6555</v>
      </c>
      <c r="O157" s="2" t="s">
        <v>6692</v>
      </c>
      <c r="P157" t="str">
        <f t="shared" si="5"/>
        <v>INSERT INTO cliente VALUES(NULL, NULL, '0199', 'C0199', 'EDICIONES COREFO SAC', 'EDICIONES COREFO', '20307235545', '69', 'www.corefo.com', 1, NOW(), NULL, 1, null);</v>
      </c>
    </row>
    <row r="158" spans="1:16" x14ac:dyDescent="0.25">
      <c r="A158" t="s">
        <v>4756</v>
      </c>
      <c r="B158" t="str">
        <f t="shared" si="4"/>
        <v>0127</v>
      </c>
      <c r="C158" s="2" t="s">
        <v>1851</v>
      </c>
      <c r="D158" s="89" t="s">
        <v>146</v>
      </c>
      <c r="E158" s="2" t="s">
        <v>1851</v>
      </c>
      <c r="F158" s="93" t="s">
        <v>5620</v>
      </c>
      <c r="G158" s="2" t="s">
        <v>1851</v>
      </c>
      <c r="H158" s="96" t="s">
        <v>6118</v>
      </c>
      <c r="I158" s="2" t="s">
        <v>1851</v>
      </c>
      <c r="J158" s="100">
        <v>20100072751</v>
      </c>
      <c r="K158" s="2" t="s">
        <v>1851</v>
      </c>
      <c r="L158" s="109">
        <v>350</v>
      </c>
      <c r="M158" s="2" t="s">
        <v>1851</v>
      </c>
      <c r="N158" s="96" t="s">
        <v>6556</v>
      </c>
      <c r="O158" s="2" t="s">
        <v>6692</v>
      </c>
      <c r="P158" t="str">
        <f t="shared" si="5"/>
        <v>INSERT INTO cliente VALUES(NULL, NULL, '0127', 'C0127', 'EDITORA PERU SA', 'EDITORA PERU', '20100072751', '350', 'www.editoraperu.com.pe', 1, NOW(), NULL, 1, null);</v>
      </c>
    </row>
    <row r="159" spans="1:16" x14ac:dyDescent="0.25">
      <c r="A159" t="s">
        <v>4756</v>
      </c>
      <c r="B159" t="str">
        <f t="shared" si="4"/>
        <v>0310</v>
      </c>
      <c r="C159" s="2" t="s">
        <v>1851</v>
      </c>
      <c r="D159" s="89" t="s">
        <v>420</v>
      </c>
      <c r="E159" s="2" t="s">
        <v>1851</v>
      </c>
      <c r="F159" s="93" t="s">
        <v>5621</v>
      </c>
      <c r="G159" s="2" t="s">
        <v>1851</v>
      </c>
      <c r="H159" s="93" t="s">
        <v>6119</v>
      </c>
      <c r="I159" s="2" t="s">
        <v>1851</v>
      </c>
      <c r="J159" s="98"/>
      <c r="K159" s="2" t="s">
        <v>1851</v>
      </c>
      <c r="L159" s="107">
        <v>0</v>
      </c>
      <c r="M159" s="2" t="s">
        <v>1851</v>
      </c>
      <c r="N159" s="93"/>
      <c r="O159" s="2" t="s">
        <v>6692</v>
      </c>
      <c r="P159" t="str">
        <f t="shared" si="5"/>
        <v>INSERT INTO cliente VALUES(NULL, NULL, '0310', 'C0310', 'EDITORIAL SEPTIEMBRE S.A.C.', 'SEPTIEMBRE', '', '0', '', 1, NOW(), NULL, 1, null);</v>
      </c>
    </row>
    <row r="160" spans="1:16" x14ac:dyDescent="0.25">
      <c r="A160" t="s">
        <v>4756</v>
      </c>
      <c r="B160" t="str">
        <f t="shared" si="4"/>
        <v>0150</v>
      </c>
      <c r="C160" s="2" t="s">
        <v>1851</v>
      </c>
      <c r="D160" s="89" t="s">
        <v>147</v>
      </c>
      <c r="E160" s="2" t="s">
        <v>1851</v>
      </c>
      <c r="F160" s="96" t="s">
        <v>5622</v>
      </c>
      <c r="G160" s="2" t="s">
        <v>1851</v>
      </c>
      <c r="H160" s="96" t="s">
        <v>6120</v>
      </c>
      <c r="I160" s="2" t="s">
        <v>1851</v>
      </c>
      <c r="J160" s="100">
        <v>20429417865</v>
      </c>
      <c r="K160" s="2" t="s">
        <v>1851</v>
      </c>
      <c r="L160" s="109">
        <v>145</v>
      </c>
      <c r="M160" s="2" t="s">
        <v>1851</v>
      </c>
      <c r="N160" s="96" t="s">
        <v>6557</v>
      </c>
      <c r="O160" s="2" t="s">
        <v>6692</v>
      </c>
      <c r="P160" t="str">
        <f t="shared" si="5"/>
        <v>INSERT INTO cliente VALUES(NULL, NULL, '0150', 'C0150', 'EDPYME CREDIVISION SA', 'EDPYME CREDIVISION', '20429417865', '145', 'www.credivisionperu.com', 1, NOW(), NULL, 1, null);</v>
      </c>
    </row>
    <row r="161" spans="1:16" x14ac:dyDescent="0.25">
      <c r="A161" t="s">
        <v>4756</v>
      </c>
      <c r="B161" t="str">
        <f t="shared" si="4"/>
        <v>0139</v>
      </c>
      <c r="C161" s="2" t="s">
        <v>1851</v>
      </c>
      <c r="D161" s="89" t="s">
        <v>148</v>
      </c>
      <c r="E161" s="2" t="s">
        <v>1851</v>
      </c>
      <c r="F161" s="93" t="s">
        <v>5623</v>
      </c>
      <c r="G161" s="2" t="s">
        <v>1851</v>
      </c>
      <c r="H161" s="96" t="s">
        <v>6121</v>
      </c>
      <c r="I161" s="2" t="s">
        <v>1851</v>
      </c>
      <c r="J161" s="100">
        <v>20425724119</v>
      </c>
      <c r="K161" s="2" t="s">
        <v>1851</v>
      </c>
      <c r="L161" s="109">
        <v>860</v>
      </c>
      <c r="M161" s="2" t="s">
        <v>1851</v>
      </c>
      <c r="N161" s="96" t="s">
        <v>6558</v>
      </c>
      <c r="O161" s="2" t="s">
        <v>6692</v>
      </c>
      <c r="P161" t="str">
        <f t="shared" si="5"/>
        <v>INSERT INTO cliente VALUES(NULL, NULL, '0139', 'C0139', 'EDPYME RAIZ SA', 'EDPYME RAIZ', '20425724119', '860', 'www.raizperu.com.pe', 1, NOW(), NULL, 1, null);</v>
      </c>
    </row>
    <row r="162" spans="1:16" x14ac:dyDescent="0.25">
      <c r="A162" t="s">
        <v>4756</v>
      </c>
      <c r="B162" t="str">
        <f t="shared" si="4"/>
        <v>1169</v>
      </c>
      <c r="C162" s="2" t="s">
        <v>1851</v>
      </c>
      <c r="D162" s="89" t="s">
        <v>205</v>
      </c>
      <c r="E162" s="2" t="s">
        <v>1851</v>
      </c>
      <c r="F162" s="93" t="s">
        <v>5624</v>
      </c>
      <c r="G162" s="2" t="s">
        <v>1851</v>
      </c>
      <c r="H162" s="93" t="s">
        <v>6122</v>
      </c>
      <c r="I162" s="2" t="s">
        <v>1851</v>
      </c>
      <c r="J162" s="98">
        <v>20527188564</v>
      </c>
      <c r="K162" s="2" t="s">
        <v>1851</v>
      </c>
      <c r="L162" s="107">
        <v>5</v>
      </c>
      <c r="M162" s="2" t="s">
        <v>1851</v>
      </c>
      <c r="N162" s="93" t="s">
        <v>6559</v>
      </c>
      <c r="O162" s="2" t="s">
        <v>6692</v>
      </c>
      <c r="P162" t="str">
        <f t="shared" si="5"/>
        <v>INSERT INTO cliente VALUES(NULL, NULL, '1169', 'C1169', 'EL COMERCIO SAC', 'GRUPO EL COMERCIO', '20527188564', '5', 'grupoelcomercio.com.pe', 1, NOW(), NULL, 1, null);</v>
      </c>
    </row>
    <row r="163" spans="1:16" x14ac:dyDescent="0.25">
      <c r="A163" t="s">
        <v>4756</v>
      </c>
      <c r="B163" t="str">
        <f t="shared" si="4"/>
        <v>0224</v>
      </c>
      <c r="C163" s="2" t="s">
        <v>1851</v>
      </c>
      <c r="D163" s="89" t="s">
        <v>151</v>
      </c>
      <c r="E163" s="2" t="s">
        <v>1851</v>
      </c>
      <c r="F163" s="93" t="s">
        <v>5625</v>
      </c>
      <c r="G163" s="2" t="s">
        <v>1851</v>
      </c>
      <c r="H163" s="96" t="s">
        <v>6123</v>
      </c>
      <c r="I163" s="2" t="s">
        <v>1851</v>
      </c>
      <c r="J163" s="100">
        <v>20100027705</v>
      </c>
      <c r="K163" s="2" t="s">
        <v>1851</v>
      </c>
      <c r="L163" s="109">
        <v>462</v>
      </c>
      <c r="M163" s="2" t="s">
        <v>1851</v>
      </c>
      <c r="N163" s="96" t="s">
        <v>6560</v>
      </c>
      <c r="O163" s="2" t="s">
        <v>6692</v>
      </c>
      <c r="P163" t="str">
        <f t="shared" si="5"/>
        <v>INSERT INTO cliente VALUES(NULL, NULL, '0224', 'C0224', 'ELECTRICIDAD DEL PERU ELECTROPERU SA', 'ELECTROPERU', '20100027705', '462', 'www.electroperu.com.pe', 1, NOW(), NULL, 1, null);</v>
      </c>
    </row>
    <row r="164" spans="1:16" x14ac:dyDescent="0.25">
      <c r="A164" t="s">
        <v>4756</v>
      </c>
      <c r="B164" t="str">
        <f t="shared" si="4"/>
        <v>0163</v>
      </c>
      <c r="C164" s="2" t="s">
        <v>1851</v>
      </c>
      <c r="D164" s="89" t="s">
        <v>154</v>
      </c>
      <c r="E164" s="2" t="s">
        <v>1851</v>
      </c>
      <c r="F164" s="93" t="s">
        <v>5626</v>
      </c>
      <c r="G164" s="2" t="s">
        <v>1851</v>
      </c>
      <c r="H164" s="96" t="s">
        <v>6124</v>
      </c>
      <c r="I164" s="2" t="s">
        <v>1851</v>
      </c>
      <c r="J164" s="100">
        <v>20116544289</v>
      </c>
      <c r="K164" s="2" t="s">
        <v>1851</v>
      </c>
      <c r="L164" s="109">
        <v>333</v>
      </c>
      <c r="M164" s="2" t="s">
        <v>1851</v>
      </c>
      <c r="N164" s="96" t="s">
        <v>6561</v>
      </c>
      <c r="O164" s="2" t="s">
        <v>6692</v>
      </c>
      <c r="P164" t="str">
        <f t="shared" si="5"/>
        <v>INSERT INTO cliente VALUES(NULL, NULL, '0163', 'C0163', 'ELECTRO SUR ESTE SAA', 'ELECTROSURESTE (ELSE)', '20116544289', '333', 'www.else.com.pe', 1, NOW(), NULL, 1, null);</v>
      </c>
    </row>
    <row r="165" spans="1:16" x14ac:dyDescent="0.25">
      <c r="A165" t="s">
        <v>4756</v>
      </c>
      <c r="B165" t="str">
        <f t="shared" si="4"/>
        <v>0118</v>
      </c>
      <c r="C165" s="2" t="s">
        <v>1851</v>
      </c>
      <c r="D165" s="89" t="s">
        <v>150</v>
      </c>
      <c r="E165" s="2" t="s">
        <v>1851</v>
      </c>
      <c r="F165" s="93" t="s">
        <v>5627</v>
      </c>
      <c r="G165" s="2" t="s">
        <v>1851</v>
      </c>
      <c r="H165" s="96" t="s">
        <v>6125</v>
      </c>
      <c r="I165" s="2" t="s">
        <v>1851</v>
      </c>
      <c r="J165" s="100">
        <v>20510579454</v>
      </c>
      <c r="K165" s="2" t="s">
        <v>1851</v>
      </c>
      <c r="L165" s="109">
        <v>725</v>
      </c>
      <c r="M165" s="2" t="s">
        <v>1851</v>
      </c>
      <c r="N165" s="96" t="s">
        <v>6483</v>
      </c>
      <c r="O165" s="2" t="s">
        <v>6692</v>
      </c>
      <c r="P165" t="str">
        <f t="shared" si="5"/>
        <v>INSERT INTO cliente VALUES(NULL, NULL, '0118', 'C0118', 'ELECTROANDINA INDUSTRIAL SAC (INDURAMA)', 'ELECTROANDINA', '20510579454', '725', 'www.indurama.com', 1, NOW(), NULL, 1, null);</v>
      </c>
    </row>
    <row r="166" spans="1:16" x14ac:dyDescent="0.25">
      <c r="A166" t="s">
        <v>4756</v>
      </c>
      <c r="B166" t="str">
        <f t="shared" si="4"/>
        <v>0293</v>
      </c>
      <c r="C166" s="2" t="s">
        <v>1851</v>
      </c>
      <c r="D166" s="89" t="s">
        <v>164</v>
      </c>
      <c r="E166" s="2" t="s">
        <v>1851</v>
      </c>
      <c r="F166" s="93" t="s">
        <v>5628</v>
      </c>
      <c r="G166" s="2" t="s">
        <v>1851</v>
      </c>
      <c r="H166" s="93" t="s">
        <v>6126</v>
      </c>
      <c r="I166" s="2" t="s">
        <v>1851</v>
      </c>
      <c r="J166" s="98">
        <v>20210441213</v>
      </c>
      <c r="K166" s="2" t="s">
        <v>1851</v>
      </c>
      <c r="L166" s="107">
        <v>55</v>
      </c>
      <c r="M166" s="2" t="s">
        <v>1851</v>
      </c>
      <c r="N166" s="93" t="s">
        <v>6562</v>
      </c>
      <c r="O166" s="2" t="s">
        <v>6692</v>
      </c>
      <c r="P166" t="str">
        <f t="shared" si="5"/>
        <v>INSERT INTO cliente VALUES(NULL, NULL, '0293', 'C0293', 'ELECTRONIC SECURITY SYSTEMS SAC', 'ESSPERU', '20210441213', '55', 'www.essperu.com', 1, NOW(), NULL, 1, null);</v>
      </c>
    </row>
    <row r="167" spans="1:16" x14ac:dyDescent="0.25">
      <c r="A167" t="s">
        <v>4756</v>
      </c>
      <c r="B167" t="str">
        <f t="shared" si="4"/>
        <v>0491</v>
      </c>
      <c r="C167" s="2" t="s">
        <v>1851</v>
      </c>
      <c r="D167" s="89" t="s">
        <v>155</v>
      </c>
      <c r="E167" s="2" t="s">
        <v>1851</v>
      </c>
      <c r="F167" s="95" t="s">
        <v>5629</v>
      </c>
      <c r="G167" s="2" t="s">
        <v>1851</v>
      </c>
      <c r="H167" s="95" t="s">
        <v>6127</v>
      </c>
      <c r="I167" s="2" t="s">
        <v>1851</v>
      </c>
      <c r="J167" s="98">
        <v>20465557754</v>
      </c>
      <c r="K167" s="2" t="s">
        <v>1851</v>
      </c>
      <c r="L167" s="107">
        <v>125</v>
      </c>
      <c r="M167" s="2" t="s">
        <v>1851</v>
      </c>
      <c r="N167" s="95" t="s">
        <v>6563</v>
      </c>
      <c r="O167" s="2" t="s">
        <v>6692</v>
      </c>
      <c r="P167" t="str">
        <f t="shared" si="5"/>
        <v>INSERT INTO cliente VALUES(NULL, NULL, '0491', 'C0491', 'EMERSON DEL PERU SAC', 'EMERSON', '20465557754', '125', 'www.emerson.com', 1, NOW(), NULL, 1, null);</v>
      </c>
    </row>
    <row r="168" spans="1:16" x14ac:dyDescent="0.25">
      <c r="A168" t="s">
        <v>4756</v>
      </c>
      <c r="B168" t="str">
        <f t="shared" si="4"/>
        <v>0312</v>
      </c>
      <c r="C168" s="2" t="s">
        <v>1851</v>
      </c>
      <c r="D168" s="89" t="s">
        <v>144</v>
      </c>
      <c r="E168" s="2" t="s">
        <v>1851</v>
      </c>
      <c r="F168" s="93" t="s">
        <v>5630</v>
      </c>
      <c r="G168" s="2" t="s">
        <v>1851</v>
      </c>
      <c r="H168" s="93" t="s">
        <v>6128</v>
      </c>
      <c r="I168" s="2" t="s">
        <v>1851</v>
      </c>
      <c r="J168" s="98">
        <v>20269985900</v>
      </c>
      <c r="K168" s="2" t="s">
        <v>1851</v>
      </c>
      <c r="L168" s="107">
        <v>600</v>
      </c>
      <c r="M168" s="2" t="s">
        <v>1851</v>
      </c>
      <c r="N168" s="93" t="s">
        <v>6564</v>
      </c>
      <c r="O168" s="2" t="s">
        <v>6692</v>
      </c>
      <c r="P168" t="str">
        <f t="shared" si="5"/>
        <v>INSERT INTO cliente VALUES(NULL, NULL, '0312', 'C0312', 'EMPRESA DE DISTRIBUCIÓN ELECTRICA DE LIMA NORTE SAA', 'EDELNOR', '20269985900', '600', 'www.edelnor.com.pe', 1, NOW(), NULL, 1, null);</v>
      </c>
    </row>
    <row r="169" spans="1:16" x14ac:dyDescent="0.25">
      <c r="A169" t="s">
        <v>4756</v>
      </c>
      <c r="B169" t="str">
        <f t="shared" si="4"/>
        <v>0228</v>
      </c>
      <c r="C169" s="2" t="s">
        <v>1851</v>
      </c>
      <c r="D169" s="89" t="s">
        <v>149</v>
      </c>
      <c r="E169" s="2" t="s">
        <v>1851</v>
      </c>
      <c r="F169" s="93" t="s">
        <v>5631</v>
      </c>
      <c r="G169" s="2" t="s">
        <v>1851</v>
      </c>
      <c r="H169" s="93" t="s">
        <v>6129</v>
      </c>
      <c r="I169" s="2" t="s">
        <v>1851</v>
      </c>
      <c r="J169" s="98"/>
      <c r="K169" s="2" t="s">
        <v>1851</v>
      </c>
      <c r="L169" s="107">
        <v>0</v>
      </c>
      <c r="M169" s="2" t="s">
        <v>1851</v>
      </c>
      <c r="N169" s="93"/>
      <c r="O169" s="2" t="s">
        <v>6692</v>
      </c>
      <c r="P169" t="str">
        <f t="shared" si="5"/>
        <v>INSERT INTO cliente VALUES(NULL, NULL, '0228', 'C0228', 'EMPRESA DE GENERACION ELECTRICA MACHUPICCHU SA', 'EGEMSA', '', '0', '', 1, NOW(), NULL, 1, null);</v>
      </c>
    </row>
    <row r="170" spans="1:16" x14ac:dyDescent="0.25">
      <c r="A170" t="s">
        <v>4756</v>
      </c>
      <c r="B170" t="str">
        <f t="shared" si="4"/>
        <v>0068</v>
      </c>
      <c r="C170" s="2" t="s">
        <v>1851</v>
      </c>
      <c r="D170" s="89" t="s">
        <v>395</v>
      </c>
      <c r="E170" s="2" t="s">
        <v>1851</v>
      </c>
      <c r="F170" s="93" t="s">
        <v>5632</v>
      </c>
      <c r="G170" s="2" t="s">
        <v>1851</v>
      </c>
      <c r="H170" s="96" t="s">
        <v>6130</v>
      </c>
      <c r="I170" s="2" t="s">
        <v>1851</v>
      </c>
      <c r="J170" s="100">
        <v>20101475817</v>
      </c>
      <c r="K170" s="2" t="s">
        <v>1851</v>
      </c>
      <c r="L170" s="107">
        <v>0</v>
      </c>
      <c r="M170" s="2" t="s">
        <v>1851</v>
      </c>
      <c r="N170" s="96" t="s">
        <v>6565</v>
      </c>
      <c r="O170" s="2" t="s">
        <v>6692</v>
      </c>
      <c r="P170" t="str">
        <f t="shared" si="5"/>
        <v>INSERT INTO cliente VALUES(NULL, NULL, '0068', 'C0068', 'EMPRESA EDITORA MULTIMEDIA SAC', 'REVISTA CARETAS', '20101475817', '0', 'www.caretas.com.pe', 1, NOW(), NULL, 1, null);</v>
      </c>
    </row>
    <row r="171" spans="1:16" x14ac:dyDescent="0.25">
      <c r="A171" t="s">
        <v>4756</v>
      </c>
      <c r="B171" t="str">
        <f t="shared" si="4"/>
        <v>0500</v>
      </c>
      <c r="C171" s="2" t="s">
        <v>1851</v>
      </c>
      <c r="D171" s="89" t="s">
        <v>158</v>
      </c>
      <c r="E171" s="2" t="s">
        <v>1851</v>
      </c>
      <c r="F171" s="93" t="s">
        <v>5633</v>
      </c>
      <c r="G171" s="2" t="s">
        <v>1851</v>
      </c>
      <c r="H171" s="93" t="s">
        <v>6131</v>
      </c>
      <c r="I171" s="2" t="s">
        <v>1851</v>
      </c>
      <c r="J171" s="98">
        <v>20100087945</v>
      </c>
      <c r="K171" s="2" t="s">
        <v>1851</v>
      </c>
      <c r="L171" s="107">
        <v>875</v>
      </c>
      <c r="M171" s="2" t="s">
        <v>1851</v>
      </c>
      <c r="N171" s="93" t="s">
        <v>6566</v>
      </c>
      <c r="O171" s="2" t="s">
        <v>6692</v>
      </c>
      <c r="P171" t="str">
        <f t="shared" si="5"/>
        <v>INSERT INTO cliente VALUES(NULL, NULL, '0500', 'C0500', 'EMPRESA PERIODISTICA NACIONAL SA', 'EPENSA', '20100087945', '875', 'www.grupoepensa.pe', 1, NOW(), NULL, 1, null);</v>
      </c>
    </row>
    <row r="172" spans="1:16" x14ac:dyDescent="0.25">
      <c r="A172" t="s">
        <v>4756</v>
      </c>
      <c r="B172" t="str">
        <f t="shared" si="4"/>
        <v>0219</v>
      </c>
      <c r="C172" s="2" t="s">
        <v>1851</v>
      </c>
      <c r="D172" s="89" t="s">
        <v>152</v>
      </c>
      <c r="E172" s="2" t="s">
        <v>1851</v>
      </c>
      <c r="F172" s="93" t="s">
        <v>5634</v>
      </c>
      <c r="G172" s="2" t="s">
        <v>1851</v>
      </c>
      <c r="H172" s="96" t="s">
        <v>6132</v>
      </c>
      <c r="I172" s="2" t="s">
        <v>1851</v>
      </c>
      <c r="J172" s="100">
        <v>20405479592</v>
      </c>
      <c r="K172" s="2" t="s">
        <v>1851</v>
      </c>
      <c r="L172" s="109">
        <v>165</v>
      </c>
      <c r="M172" s="2" t="s">
        <v>1851</v>
      </c>
      <c r="N172" s="96" t="s">
        <v>6567</v>
      </c>
      <c r="O172" s="2" t="s">
        <v>6692</v>
      </c>
      <c r="P172" t="str">
        <f t="shared" si="5"/>
        <v>INSERT INTO cliente VALUES(NULL, NULL, '0219', 'C0219', 'EMPRESA REGIONAL DE SERVICIO PUBLICO DE ELECTRICIDAD DE PUNO SAA', 'ELECTROPUNO (ELPU)', '20405479592', '165', 'www.electropuno.com.pe', 1, NOW(), NULL, 1, null);</v>
      </c>
    </row>
    <row r="173" spans="1:16" x14ac:dyDescent="0.25">
      <c r="A173" t="s">
        <v>4756</v>
      </c>
      <c r="B173" t="str">
        <f t="shared" si="4"/>
        <v>0197</v>
      </c>
      <c r="C173" s="2" t="s">
        <v>1851</v>
      </c>
      <c r="D173" s="89" t="s">
        <v>153</v>
      </c>
      <c r="E173" s="2" t="s">
        <v>1851</v>
      </c>
      <c r="F173" s="93" t="s">
        <v>5635</v>
      </c>
      <c r="G173" s="2" t="s">
        <v>1851</v>
      </c>
      <c r="H173" s="96" t="s">
        <v>6133</v>
      </c>
      <c r="I173" s="2" t="s">
        <v>1851</v>
      </c>
      <c r="J173" s="100">
        <v>20119205949</v>
      </c>
      <c r="K173" s="2" t="s">
        <v>1851</v>
      </c>
      <c r="L173" s="109">
        <v>166</v>
      </c>
      <c r="M173" s="2" t="s">
        <v>1851</v>
      </c>
      <c r="N173" s="96" t="s">
        <v>6568</v>
      </c>
      <c r="O173" s="2" t="s">
        <v>6692</v>
      </c>
      <c r="P173" t="str">
        <f t="shared" si="5"/>
        <v>INSERT INTO cliente VALUES(NULL, NULL, '0197', 'C0197', 'EMPRESA REGIONAL DE SERVICIO PUBLICO DE ELECTRICIDAD ELECTROSUR SA', 'ELECTROSUR', '20119205949', '166', 'www.electrosur.com.pe', 1, NOW(), NULL, 1, null);</v>
      </c>
    </row>
    <row r="174" spans="1:16" x14ac:dyDescent="0.25">
      <c r="A174" t="s">
        <v>4756</v>
      </c>
      <c r="B174" t="str">
        <f t="shared" si="4"/>
        <v>0300</v>
      </c>
      <c r="C174" s="2" t="s">
        <v>1851</v>
      </c>
      <c r="D174" s="89" t="s">
        <v>206</v>
      </c>
      <c r="E174" s="2" t="s">
        <v>1851</v>
      </c>
      <c r="F174" s="93" t="s">
        <v>5636</v>
      </c>
      <c r="G174" s="2" t="s">
        <v>1851</v>
      </c>
      <c r="H174" s="93" t="s">
        <v>6134</v>
      </c>
      <c r="I174" s="2" t="s">
        <v>1851</v>
      </c>
      <c r="J174" s="98">
        <v>20385218029</v>
      </c>
      <c r="K174" s="2" t="s">
        <v>1851</v>
      </c>
      <c r="L174" s="107">
        <v>550</v>
      </c>
      <c r="M174" s="2" t="s">
        <v>1851</v>
      </c>
      <c r="N174" s="93" t="s">
        <v>6569</v>
      </c>
      <c r="O174" s="2" t="s">
        <v>6692</v>
      </c>
      <c r="P174" t="str">
        <f t="shared" si="5"/>
        <v>INSERT INTO cliente VALUES(NULL, NULL, '0300', 'C0300', 'ENERGY SERVICES DEL PERU SAC', 'GRUPO ENERGY SERVICES', '20385218029', '550', 'www.energyperu.com', 1, NOW(), NULL, 1, null);</v>
      </c>
    </row>
    <row r="175" spans="1:16" x14ac:dyDescent="0.25">
      <c r="A175" t="s">
        <v>4756</v>
      </c>
      <c r="B175" t="str">
        <f t="shared" si="4"/>
        <v>0023</v>
      </c>
      <c r="C175" s="2" t="s">
        <v>1851</v>
      </c>
      <c r="D175" s="89" t="s">
        <v>156</v>
      </c>
      <c r="E175" s="2" t="s">
        <v>1851</v>
      </c>
      <c r="F175" s="93" t="s">
        <v>5637</v>
      </c>
      <c r="G175" s="2" t="s">
        <v>1851</v>
      </c>
      <c r="H175" s="96" t="s">
        <v>6135</v>
      </c>
      <c r="I175" s="2" t="s">
        <v>1851</v>
      </c>
      <c r="J175" s="100">
        <v>20429040583</v>
      </c>
      <c r="K175" s="2" t="s">
        <v>1851</v>
      </c>
      <c r="L175" s="109">
        <v>50</v>
      </c>
      <c r="M175" s="2" t="s">
        <v>1851</v>
      </c>
      <c r="N175" s="96" t="s">
        <v>6570</v>
      </c>
      <c r="O175" s="2" t="s">
        <v>6692</v>
      </c>
      <c r="P175" t="str">
        <f t="shared" si="5"/>
        <v>INSERT INTO cliente VALUES(NULL, NULL, '0023', 'C0023', 'ENERJET SA', 'ENERJET', '20429040583', '50', 'www.enerjet.com.pe', 1, NOW(), NULL, 1, null);</v>
      </c>
    </row>
    <row r="176" spans="1:16" x14ac:dyDescent="0.25">
      <c r="A176" t="s">
        <v>4756</v>
      </c>
      <c r="B176" t="str">
        <f t="shared" si="4"/>
        <v>1213</v>
      </c>
      <c r="C176" s="2" t="s">
        <v>1851</v>
      </c>
      <c r="D176" s="89" t="s">
        <v>157</v>
      </c>
      <c r="E176" s="2" t="s">
        <v>1851</v>
      </c>
      <c r="F176" s="93" t="s">
        <v>5638</v>
      </c>
      <c r="G176" s="2" t="s">
        <v>1851</v>
      </c>
      <c r="H176" s="93" t="s">
        <v>6136</v>
      </c>
      <c r="I176" s="2" t="s">
        <v>1851</v>
      </c>
      <c r="J176" s="98">
        <v>20333363900</v>
      </c>
      <c r="K176" s="2" t="s">
        <v>1851</v>
      </c>
      <c r="L176" s="107">
        <v>400</v>
      </c>
      <c r="M176" s="2" t="s">
        <v>1851</v>
      </c>
      <c r="N176" s="93" t="s">
        <v>6571</v>
      </c>
      <c r="O176" s="2" t="s">
        <v>6692</v>
      </c>
      <c r="P176" t="str">
        <f t="shared" si="5"/>
        <v>INSERT INTO cliente VALUES(NULL, NULL, '1213', 'C1213', 'ENERSUR SA', 'ENERSUR', '20333363900', '400', 'www.enersur.com.pe', 1, NOW(), NULL, 1, null);</v>
      </c>
    </row>
    <row r="177" spans="1:16" x14ac:dyDescent="0.25">
      <c r="A177" t="s">
        <v>4756</v>
      </c>
      <c r="B177" t="str">
        <f t="shared" si="4"/>
        <v>0160</v>
      </c>
      <c r="C177" s="2" t="s">
        <v>1851</v>
      </c>
      <c r="D177" s="89" t="s">
        <v>159</v>
      </c>
      <c r="E177" s="2" t="s">
        <v>1851</v>
      </c>
      <c r="F177" s="93" t="s">
        <v>5639</v>
      </c>
      <c r="G177" s="2" t="s">
        <v>1851</v>
      </c>
      <c r="H177" s="96" t="s">
        <v>6137</v>
      </c>
      <c r="I177" s="2" t="s">
        <v>1851</v>
      </c>
      <c r="J177" s="100">
        <v>20143079075</v>
      </c>
      <c r="K177" s="2" t="s">
        <v>1851</v>
      </c>
      <c r="L177" s="109">
        <v>164</v>
      </c>
      <c r="M177" s="2" t="s">
        <v>1851</v>
      </c>
      <c r="N177" s="96" t="s">
        <v>6572</v>
      </c>
      <c r="O177" s="2" t="s">
        <v>6692</v>
      </c>
      <c r="P177" t="str">
        <f t="shared" si="5"/>
        <v>INSERT INTO cliente VALUES(NULL, NULL, '0160', 'C0160', 'ENTIDAD PRESTADORA DE SERVICIOS DE SANEAMIENTO AYACUCHO SA', 'EPSASA AYACUCHO', '20143079075', '164', 'www.epsasa.com.pe', 1, NOW(), NULL, 1, null);</v>
      </c>
    </row>
    <row r="178" spans="1:16" x14ac:dyDescent="0.25">
      <c r="A178" t="s">
        <v>4756</v>
      </c>
      <c r="B178" t="str">
        <f t="shared" si="4"/>
        <v>0055</v>
      </c>
      <c r="C178" s="2" t="s">
        <v>1851</v>
      </c>
      <c r="D178" s="89" t="s">
        <v>167</v>
      </c>
      <c r="E178" s="2" t="s">
        <v>1851</v>
      </c>
      <c r="F178" s="93" t="s">
        <v>5640</v>
      </c>
      <c r="G178" s="2" t="s">
        <v>1851</v>
      </c>
      <c r="H178" s="96" t="s">
        <v>6138</v>
      </c>
      <c r="I178" s="2" t="s">
        <v>1851</v>
      </c>
      <c r="J178" s="100">
        <v>20458775746</v>
      </c>
      <c r="K178" s="2" t="s">
        <v>1851</v>
      </c>
      <c r="L178" s="109">
        <v>17</v>
      </c>
      <c r="M178" s="2" t="s">
        <v>1851</v>
      </c>
      <c r="N178" s="96" t="s">
        <v>6573</v>
      </c>
      <c r="O178" s="2" t="s">
        <v>6692</v>
      </c>
      <c r="P178" t="str">
        <f t="shared" si="5"/>
        <v>INSERT INTO cliente VALUES(NULL, NULL, '0055', 'C0055', 'ENVASES VENTANILLA SA', 'EVENSA', '20458775746', '17', 'www.evensa.com.pe', 1, NOW(), NULL, 1, null);</v>
      </c>
    </row>
    <row r="179" spans="1:16" x14ac:dyDescent="0.25">
      <c r="A179" t="s">
        <v>4756</v>
      </c>
      <c r="B179" t="str">
        <f t="shared" si="4"/>
        <v>1287</v>
      </c>
      <c r="C179" s="2" t="s">
        <v>1851</v>
      </c>
      <c r="D179" s="89" t="s">
        <v>165</v>
      </c>
      <c r="E179" s="2" t="s">
        <v>1851</v>
      </c>
      <c r="F179" s="94" t="s">
        <v>5641</v>
      </c>
      <c r="G179" s="2" t="s">
        <v>1851</v>
      </c>
      <c r="H179" s="94" t="s">
        <v>6139</v>
      </c>
      <c r="I179" s="2" t="s">
        <v>1851</v>
      </c>
      <c r="J179" s="99">
        <v>20501937992</v>
      </c>
      <c r="K179" s="2" t="s">
        <v>1851</v>
      </c>
      <c r="L179" s="108">
        <v>20</v>
      </c>
      <c r="M179" s="2" t="s">
        <v>1851</v>
      </c>
      <c r="N179" s="94" t="s">
        <v>6574</v>
      </c>
      <c r="O179" s="2" t="s">
        <v>6692</v>
      </c>
      <c r="P179" t="str">
        <f t="shared" si="5"/>
        <v>INSERT INTO cliente VALUES(NULL, NULL, '1287', 'C1287', 'ESTUDIO CASTRO &amp; BRAVO DE RUEDA SRL', 'ESTUDIO CASTRO ABOGADOS', '20501937992', '20', 'www.cbrabogados.com.pe', 1, NOW(), NULL, 1, null);</v>
      </c>
    </row>
    <row r="180" spans="1:16" x14ac:dyDescent="0.25">
      <c r="A180" t="s">
        <v>4756</v>
      </c>
      <c r="B180" t="str">
        <f t="shared" si="4"/>
        <v>0153</v>
      </c>
      <c r="C180" s="2" t="s">
        <v>1851</v>
      </c>
      <c r="D180" s="89" t="s">
        <v>161</v>
      </c>
      <c r="E180" s="2" t="s">
        <v>1851</v>
      </c>
      <c r="F180" s="93" t="s">
        <v>5642</v>
      </c>
      <c r="G180" s="2" t="s">
        <v>1851</v>
      </c>
      <c r="H180" s="96" t="s">
        <v>6140</v>
      </c>
      <c r="I180" s="2" t="s">
        <v>1851</v>
      </c>
      <c r="J180" s="100">
        <v>20100609151</v>
      </c>
      <c r="K180" s="2" t="s">
        <v>1851</v>
      </c>
      <c r="L180" s="109">
        <v>20</v>
      </c>
      <c r="M180" s="2" t="s">
        <v>1851</v>
      </c>
      <c r="N180" s="96" t="s">
        <v>6575</v>
      </c>
      <c r="O180" s="2" t="s">
        <v>6692</v>
      </c>
      <c r="P180" t="str">
        <f t="shared" si="5"/>
        <v>INSERT INTO cliente VALUES(NULL, NULL, '0153', 'C0153', 'ESTUDIOS DE SERVICIOS CONTABLES AFINES SAC (ESCA)', 'ESCA', '20100609151', '20', 'www.esca.com.pe', 1, NOW(), NULL, 1, null);</v>
      </c>
    </row>
    <row r="181" spans="1:16" x14ac:dyDescent="0.25">
      <c r="A181" t="s">
        <v>4756</v>
      </c>
      <c r="B181" t="str">
        <f t="shared" si="4"/>
        <v>0044</v>
      </c>
      <c r="C181" s="2" t="s">
        <v>1851</v>
      </c>
      <c r="D181" s="89" t="s">
        <v>449</v>
      </c>
      <c r="E181" s="2" t="s">
        <v>1851</v>
      </c>
      <c r="F181" s="93" t="s">
        <v>5643</v>
      </c>
      <c r="G181" s="2" t="s">
        <v>1851</v>
      </c>
      <c r="H181" s="96" t="s">
        <v>6141</v>
      </c>
      <c r="I181" s="2" t="s">
        <v>1851</v>
      </c>
      <c r="J181" s="100"/>
      <c r="K181" s="2" t="s">
        <v>1851</v>
      </c>
      <c r="L181" s="107">
        <v>0</v>
      </c>
      <c r="M181" s="2" t="s">
        <v>1851</v>
      </c>
      <c r="N181" s="96"/>
      <c r="O181" s="2" t="s">
        <v>6692</v>
      </c>
      <c r="P181" t="str">
        <f t="shared" si="5"/>
        <v>INSERT INTO cliente VALUES(NULL, NULL, '0044', 'C0044', 'EUROINSTA PERU SAC', 'TECNOCOM', '', '0', '', 1, NOW(), NULL, 1, null);</v>
      </c>
    </row>
    <row r="182" spans="1:16" x14ac:dyDescent="0.25">
      <c r="A182" t="s">
        <v>4756</v>
      </c>
      <c r="B182" t="str">
        <f t="shared" si="4"/>
        <v>1292</v>
      </c>
      <c r="C182" s="2" t="s">
        <v>1851</v>
      </c>
      <c r="D182" s="89" t="s">
        <v>169</v>
      </c>
      <c r="E182" s="2" t="s">
        <v>1851</v>
      </c>
      <c r="F182" s="94" t="s">
        <v>5644</v>
      </c>
      <c r="G182" s="2" t="s">
        <v>1851</v>
      </c>
      <c r="H182" s="94" t="s">
        <v>6142</v>
      </c>
      <c r="I182" s="2" t="s">
        <v>1851</v>
      </c>
      <c r="J182" s="103">
        <v>20430301595</v>
      </c>
      <c r="K182" s="2" t="s">
        <v>1851</v>
      </c>
      <c r="L182" s="108">
        <v>122</v>
      </c>
      <c r="M182" s="2" t="s">
        <v>1851</v>
      </c>
      <c r="N182" s="94" t="s">
        <v>6576</v>
      </c>
      <c r="O182" s="2" t="s">
        <v>6692</v>
      </c>
      <c r="P182" t="str">
        <f t="shared" si="5"/>
        <v>INSERT INTO cliente VALUES(NULL, NULL, '1292', 'C1292', 'EXANDAL SA', 'EXANDAL', '20430301595', '122', 'www.exandal.com/portal/es', 1, NOW(), NULL, 1, null);</v>
      </c>
    </row>
    <row r="183" spans="1:16" x14ac:dyDescent="0.25">
      <c r="A183" t="s">
        <v>4756</v>
      </c>
      <c r="B183" t="str">
        <f t="shared" si="4"/>
        <v>1246</v>
      </c>
      <c r="C183" s="2" t="s">
        <v>1851</v>
      </c>
      <c r="D183" s="89" t="s">
        <v>170</v>
      </c>
      <c r="E183" s="2" t="s">
        <v>1851</v>
      </c>
      <c r="F183" s="94" t="s">
        <v>5645</v>
      </c>
      <c r="G183" s="2" t="s">
        <v>1851</v>
      </c>
      <c r="H183" s="94" t="s">
        <v>6143</v>
      </c>
      <c r="I183" s="2" t="s">
        <v>1851</v>
      </c>
      <c r="J183" s="99">
        <v>20515356429</v>
      </c>
      <c r="K183" s="2" t="s">
        <v>1851</v>
      </c>
      <c r="L183" s="107">
        <v>0</v>
      </c>
      <c r="M183" s="2" t="s">
        <v>1851</v>
      </c>
      <c r="N183" s="94" t="s">
        <v>6577</v>
      </c>
      <c r="O183" s="2" t="s">
        <v>6692</v>
      </c>
      <c r="P183" t="str">
        <f t="shared" si="5"/>
        <v>INSERT INTO cliente VALUES(NULL, NULL, '1246', 'C1246', 'EXITO PROFESIONAL SCRL', 'EXITO PROFESIONAL', '20515356429', '0', 'www.exitoprofesional.net', 1, NOW(), NULL, 1, null);</v>
      </c>
    </row>
    <row r="184" spans="1:16" x14ac:dyDescent="0.25">
      <c r="A184" t="s">
        <v>4756</v>
      </c>
      <c r="B184" t="str">
        <f t="shared" si="4"/>
        <v>0185</v>
      </c>
      <c r="C184" s="2" t="s">
        <v>1851</v>
      </c>
      <c r="D184" s="89" t="s">
        <v>172</v>
      </c>
      <c r="E184" s="2" t="s">
        <v>1851</v>
      </c>
      <c r="F184" s="93" t="s">
        <v>5646</v>
      </c>
      <c r="G184" s="2" t="s">
        <v>1851</v>
      </c>
      <c r="H184" s="96" t="s">
        <v>6144</v>
      </c>
      <c r="I184" s="2" t="s">
        <v>1851</v>
      </c>
      <c r="J184" s="100">
        <v>20536768557</v>
      </c>
      <c r="K184" s="2" t="s">
        <v>1851</v>
      </c>
      <c r="L184" s="109">
        <v>350</v>
      </c>
      <c r="M184" s="2" t="s">
        <v>1851</v>
      </c>
      <c r="N184" s="113" t="s">
        <v>6421</v>
      </c>
      <c r="O184" s="2" t="s">
        <v>6692</v>
      </c>
      <c r="P184" t="str">
        <f t="shared" si="5"/>
        <v>INSERT INTO cliente VALUES(NULL, NULL, '0185', 'C0185', 'FA &amp; CA TRADING SAC', 'FACA TRADING', '20536768557', '350', '---', 1, NOW(), NULL, 1, null);</v>
      </c>
    </row>
    <row r="185" spans="1:16" x14ac:dyDescent="0.25">
      <c r="A185" t="s">
        <v>4756</v>
      </c>
      <c r="B185" t="str">
        <f t="shared" si="4"/>
        <v>1219</v>
      </c>
      <c r="C185" s="2" t="s">
        <v>1851</v>
      </c>
      <c r="D185" s="89" t="s">
        <v>20</v>
      </c>
      <c r="E185" s="2" t="s">
        <v>1851</v>
      </c>
      <c r="F185" s="94" t="s">
        <v>5647</v>
      </c>
      <c r="G185" s="2" t="s">
        <v>1851</v>
      </c>
      <c r="H185" s="94" t="s">
        <v>6145</v>
      </c>
      <c r="I185" s="2" t="s">
        <v>1851</v>
      </c>
      <c r="J185" s="99">
        <v>20203082739</v>
      </c>
      <c r="K185" s="2" t="s">
        <v>1851</v>
      </c>
      <c r="L185" s="108">
        <v>226</v>
      </c>
      <c r="M185" s="2" t="s">
        <v>1851</v>
      </c>
      <c r="N185" s="94" t="s">
        <v>6578</v>
      </c>
      <c r="O185" s="2" t="s">
        <v>6692</v>
      </c>
      <c r="P185" t="str">
        <f t="shared" si="5"/>
        <v>INSERT INTO cliente VALUES(NULL, NULL, '1219', 'C1219', 'FABRICA DE TEJIDOS ALGODONERA LIMEÑA SA', 'ALGOLIMSA', '20203082739', '226', 'www.algolimsa.com.pe', 1, NOW(), NULL, 1, null);</v>
      </c>
    </row>
    <row r="186" spans="1:16" x14ac:dyDescent="0.25">
      <c r="A186" t="s">
        <v>4756</v>
      </c>
      <c r="B186" t="str">
        <f t="shared" si="4"/>
        <v>1268</v>
      </c>
      <c r="C186" s="2" t="s">
        <v>1851</v>
      </c>
      <c r="D186" s="89" t="s">
        <v>171</v>
      </c>
      <c r="E186" s="2" t="s">
        <v>1851</v>
      </c>
      <c r="F186" s="94" t="s">
        <v>5648</v>
      </c>
      <c r="G186" s="2" t="s">
        <v>1851</v>
      </c>
      <c r="H186" s="94" t="s">
        <v>6146</v>
      </c>
      <c r="I186" s="2" t="s">
        <v>1851</v>
      </c>
      <c r="J186" s="99">
        <v>20502053478</v>
      </c>
      <c r="K186" s="2" t="s">
        <v>1851</v>
      </c>
      <c r="L186" s="108">
        <v>126</v>
      </c>
      <c r="M186" s="2" t="s">
        <v>1851</v>
      </c>
      <c r="N186" s="94" t="s">
        <v>6579</v>
      </c>
      <c r="O186" s="2" t="s">
        <v>6692</v>
      </c>
      <c r="P186" t="str">
        <f t="shared" si="5"/>
        <v>INSERT INTO cliente VALUES(NULL, NULL, '1268', 'C1268', 'FABTECH FABRICATORS AND TECHNOLOGY SAC', 'FABTECH', '20502053478', '126', 'www.fabtechsac.com', 1, NOW(), NULL, 1, null);</v>
      </c>
    </row>
    <row r="187" spans="1:16" x14ac:dyDescent="0.25">
      <c r="A187" t="s">
        <v>4756</v>
      </c>
      <c r="B187" t="str">
        <f t="shared" si="4"/>
        <v>0151</v>
      </c>
      <c r="C187" s="2" t="s">
        <v>1851</v>
      </c>
      <c r="D187" s="89" t="s">
        <v>173</v>
      </c>
      <c r="E187" s="2" t="s">
        <v>1851</v>
      </c>
      <c r="F187" s="93" t="s">
        <v>5649</v>
      </c>
      <c r="G187" s="2" t="s">
        <v>1851</v>
      </c>
      <c r="H187" s="96" t="s">
        <v>5649</v>
      </c>
      <c r="I187" s="2" t="s">
        <v>1851</v>
      </c>
      <c r="J187" s="100">
        <v>20471951014</v>
      </c>
      <c r="K187" s="2" t="s">
        <v>1851</v>
      </c>
      <c r="L187" s="109">
        <v>11</v>
      </c>
      <c r="M187" s="2" t="s">
        <v>1851</v>
      </c>
      <c r="N187" s="113" t="s">
        <v>6421</v>
      </c>
      <c r="O187" s="2" t="s">
        <v>6692</v>
      </c>
      <c r="P187" t="str">
        <f t="shared" si="5"/>
        <v>INSERT INTO cliente VALUES(NULL, NULL, '0151', 'C0151', 'FCH INVERSIONES', 'FCH INVERSIONES', '20471951014', '11', '---', 1, NOW(), NULL, 1, null);</v>
      </c>
    </row>
    <row r="188" spans="1:16" x14ac:dyDescent="0.25">
      <c r="A188" t="s">
        <v>4756</v>
      </c>
      <c r="B188" t="str">
        <f t="shared" si="4"/>
        <v>1257</v>
      </c>
      <c r="C188" s="2" t="s">
        <v>1851</v>
      </c>
      <c r="D188" s="89" t="s">
        <v>174</v>
      </c>
      <c r="E188" s="2" t="s">
        <v>1851</v>
      </c>
      <c r="F188" s="94" t="s">
        <v>5650</v>
      </c>
      <c r="G188" s="2" t="s">
        <v>1851</v>
      </c>
      <c r="H188" s="94" t="s">
        <v>6147</v>
      </c>
      <c r="I188" s="2" t="s">
        <v>1851</v>
      </c>
      <c r="J188" s="99">
        <v>20454067682</v>
      </c>
      <c r="K188" s="2" t="s">
        <v>1851</v>
      </c>
      <c r="L188" s="108">
        <v>19</v>
      </c>
      <c r="M188" s="2" t="s">
        <v>1851</v>
      </c>
      <c r="N188" s="94" t="s">
        <v>6580</v>
      </c>
      <c r="O188" s="2" t="s">
        <v>6692</v>
      </c>
      <c r="P188" t="str">
        <f t="shared" si="5"/>
        <v>INSERT INTO cliente VALUES(NULL, NULL, '1257', 'C1257', 'FERRETERIA Y MATERIALES DE CONSTRUCCION SRL', 'FEMACO (AREQUIPA)', '20454067682', '19', 'www.femaco.com.pe', 1, NOW(), NULL, 1, null);</v>
      </c>
    </row>
    <row r="189" spans="1:16" x14ac:dyDescent="0.25">
      <c r="A189" t="s">
        <v>4756</v>
      </c>
      <c r="B189" t="str">
        <f t="shared" si="4"/>
        <v>0515</v>
      </c>
      <c r="C189" s="2" t="s">
        <v>1851</v>
      </c>
      <c r="D189" s="89" t="s">
        <v>175</v>
      </c>
      <c r="E189" s="2" t="s">
        <v>1851</v>
      </c>
      <c r="F189" s="95" t="s">
        <v>5651</v>
      </c>
      <c r="G189" s="2" t="s">
        <v>1851</v>
      </c>
      <c r="H189" s="95" t="s">
        <v>6148</v>
      </c>
      <c r="I189" s="2" t="s">
        <v>1851</v>
      </c>
      <c r="J189" s="98">
        <v>20100027292</v>
      </c>
      <c r="K189" s="2" t="s">
        <v>1851</v>
      </c>
      <c r="L189" s="107">
        <v>3590</v>
      </c>
      <c r="M189" s="2" t="s">
        <v>1851</v>
      </c>
      <c r="N189" s="95" t="s">
        <v>6581</v>
      </c>
      <c r="O189" s="2" t="s">
        <v>6692</v>
      </c>
      <c r="P189" t="str">
        <f t="shared" si="5"/>
        <v>INSERT INTO cliente VALUES(NULL, NULL, '0515', 'C0515', 'FERREYROS SAA', 'FERREYROS', '20100027292', '3590', 'www.ferreyros.com.pe', 1, NOW(), NULL, 1, null);</v>
      </c>
    </row>
    <row r="190" spans="1:16" x14ac:dyDescent="0.25">
      <c r="A190" t="s">
        <v>4756</v>
      </c>
      <c r="B190" t="str">
        <f t="shared" si="4"/>
        <v>0093</v>
      </c>
      <c r="C190" s="2" t="s">
        <v>1851</v>
      </c>
      <c r="D190" s="89" t="s">
        <v>176</v>
      </c>
      <c r="E190" s="2" t="s">
        <v>1851</v>
      </c>
      <c r="F190" s="93" t="s">
        <v>5652</v>
      </c>
      <c r="G190" s="2" t="s">
        <v>1851</v>
      </c>
      <c r="H190" s="96" t="s">
        <v>6149</v>
      </c>
      <c r="I190" s="2" t="s">
        <v>1851</v>
      </c>
      <c r="J190" s="100">
        <v>20100021251</v>
      </c>
      <c r="K190" s="2" t="s">
        <v>1851</v>
      </c>
      <c r="L190" s="109">
        <v>31</v>
      </c>
      <c r="M190" s="2" t="s">
        <v>1851</v>
      </c>
      <c r="N190" s="96" t="s">
        <v>6582</v>
      </c>
      <c r="O190" s="2" t="s">
        <v>6692</v>
      </c>
      <c r="P190" t="str">
        <f t="shared" si="5"/>
        <v>INSERT INTO cliente VALUES(NULL, NULL, '0093', 'C0093', 'FERROSTAAL PERU SAC', 'FERROSTAAL', '20100021251', '31', 'www.ferrostaal.pe', 1, NOW(), NULL, 1, null);</v>
      </c>
    </row>
    <row r="191" spans="1:16" x14ac:dyDescent="0.25">
      <c r="A191" t="s">
        <v>4756</v>
      </c>
      <c r="B191" t="str">
        <f t="shared" si="4"/>
        <v>0037</v>
      </c>
      <c r="C191" s="2" t="s">
        <v>1851</v>
      </c>
      <c r="D191" s="89" t="s">
        <v>177</v>
      </c>
      <c r="E191" s="2" t="s">
        <v>1851</v>
      </c>
      <c r="F191" s="93" t="s">
        <v>5653</v>
      </c>
      <c r="G191" s="2" t="s">
        <v>1851</v>
      </c>
      <c r="H191" s="96" t="s">
        <v>6150</v>
      </c>
      <c r="I191" s="2" t="s">
        <v>1851</v>
      </c>
      <c r="J191" s="100">
        <v>20378092419</v>
      </c>
      <c r="K191" s="2" t="s">
        <v>1851</v>
      </c>
      <c r="L191" s="109">
        <v>500</v>
      </c>
      <c r="M191" s="2" t="s">
        <v>1851</v>
      </c>
      <c r="N191" s="96" t="s">
        <v>6583</v>
      </c>
      <c r="O191" s="2" t="s">
        <v>6692</v>
      </c>
      <c r="P191" t="str">
        <f t="shared" si="5"/>
        <v>INSERT INTO cliente VALUES(NULL, NULL, '0037', 'C0037', 'FILASUR SA', 'FILASUR', '20378092419', '500', 'www.filasur.com', 1, NOW(), NULL, 1, null);</v>
      </c>
    </row>
    <row r="192" spans="1:16" x14ac:dyDescent="0.25">
      <c r="A192" t="s">
        <v>4756</v>
      </c>
      <c r="B192" t="str">
        <f t="shared" si="4"/>
        <v>0227</v>
      </c>
      <c r="C192" s="2" t="s">
        <v>1851</v>
      </c>
      <c r="D192" s="89" t="s">
        <v>179</v>
      </c>
      <c r="E192" s="2" t="s">
        <v>1851</v>
      </c>
      <c r="F192" s="96" t="s">
        <v>5654</v>
      </c>
      <c r="G192" s="2" t="s">
        <v>1851</v>
      </c>
      <c r="H192" s="96" t="s">
        <v>6151</v>
      </c>
      <c r="I192" s="2" t="s">
        <v>1851</v>
      </c>
      <c r="J192" s="100">
        <v>20102002882</v>
      </c>
      <c r="K192" s="2" t="s">
        <v>1851</v>
      </c>
      <c r="L192" s="109">
        <v>42</v>
      </c>
      <c r="M192" s="2" t="s">
        <v>1851</v>
      </c>
      <c r="N192" s="96" t="s">
        <v>6584</v>
      </c>
      <c r="O192" s="2" t="s">
        <v>6692</v>
      </c>
      <c r="P192" t="str">
        <f t="shared" si="5"/>
        <v>INSERT INTO cliente VALUES(NULL, NULL, '0227', 'C0227', 'FLUIDTEK SRL', 'FLUIDTEK', '20102002882', '42', 'www.fluidteksrl.com', 1, NOW(), NULL, 1, null);</v>
      </c>
    </row>
    <row r="193" spans="1:16" x14ac:dyDescent="0.25">
      <c r="A193" t="s">
        <v>4756</v>
      </c>
      <c r="B193" t="str">
        <f t="shared" si="4"/>
        <v>0266</v>
      </c>
      <c r="C193" s="2" t="s">
        <v>1851</v>
      </c>
      <c r="D193" s="89" t="s">
        <v>245</v>
      </c>
      <c r="E193" s="2" t="s">
        <v>1851</v>
      </c>
      <c r="F193" s="93" t="s">
        <v>5655</v>
      </c>
      <c r="G193" s="2" t="s">
        <v>1851</v>
      </c>
      <c r="H193" s="93" t="s">
        <v>6152</v>
      </c>
      <c r="I193" s="2" t="s">
        <v>1851</v>
      </c>
      <c r="J193" s="98">
        <v>20164503080</v>
      </c>
      <c r="K193" s="2" t="s">
        <v>1851</v>
      </c>
      <c r="L193" s="107">
        <v>30</v>
      </c>
      <c r="M193" s="2" t="s">
        <v>1851</v>
      </c>
      <c r="N193" s="93" t="s">
        <v>6585</v>
      </c>
      <c r="O193" s="2" t="s">
        <v>6692</v>
      </c>
      <c r="P193" t="str">
        <f t="shared" si="5"/>
        <v>INSERT INTO cliente VALUES(NULL, NULL, '0266', 'C0266', 'FONDO METROPOLITANO DE INVERSIONES (MUN. METROPOLITANA DE LIMA)', 'INVERMET', '20164503080', '30', 'www.invermet.gob.pe', 1, NOW(), NULL, 1, null);</v>
      </c>
    </row>
    <row r="194" spans="1:16" x14ac:dyDescent="0.25">
      <c r="A194" t="s">
        <v>4756</v>
      </c>
      <c r="B194" t="str">
        <f t="shared" si="4"/>
        <v>1204</v>
      </c>
      <c r="C194" s="2" t="s">
        <v>1851</v>
      </c>
      <c r="D194" s="89" t="s">
        <v>181</v>
      </c>
      <c r="E194" s="2" t="s">
        <v>1851</v>
      </c>
      <c r="F194" s="94" t="s">
        <v>5656</v>
      </c>
      <c r="G194" s="2" t="s">
        <v>1851</v>
      </c>
      <c r="H194" s="94" t="s">
        <v>6153</v>
      </c>
      <c r="I194" s="2" t="s">
        <v>1851</v>
      </c>
      <c r="J194" s="99">
        <v>20414671773</v>
      </c>
      <c r="K194" s="2" t="s">
        <v>1851</v>
      </c>
      <c r="L194" s="108">
        <v>100</v>
      </c>
      <c r="M194" s="2" t="s">
        <v>1851</v>
      </c>
      <c r="N194" s="94" t="s">
        <v>6586</v>
      </c>
      <c r="O194" s="2" t="s">
        <v>6692</v>
      </c>
      <c r="P194" t="str">
        <f t="shared" si="5"/>
        <v>INSERT INTO cliente VALUES(NULL, NULL, '1204', 'C1204', 'FONDO MIVIVIENDA SA', 'FONDO MIVIVENDA (FMV)', '20414671773', '100', 'www.mivivienda.com.pe', 1, NOW(), NULL, 1, null);</v>
      </c>
    </row>
    <row r="195" spans="1:16" x14ac:dyDescent="0.25">
      <c r="A195" t="s">
        <v>4756</v>
      </c>
      <c r="B195" t="str">
        <f t="shared" ref="B195:B258" si="6">REPLACE(D195,1,1,"")</f>
        <v>0091</v>
      </c>
      <c r="C195" s="2" t="s">
        <v>1851</v>
      </c>
      <c r="D195" s="89" t="s">
        <v>182</v>
      </c>
      <c r="E195" s="2" t="s">
        <v>1851</v>
      </c>
      <c r="F195" s="93" t="s">
        <v>5657</v>
      </c>
      <c r="G195" s="2" t="s">
        <v>1851</v>
      </c>
      <c r="H195" s="96" t="s">
        <v>6154</v>
      </c>
      <c r="I195" s="2" t="s">
        <v>1851</v>
      </c>
      <c r="J195" s="100">
        <v>20419022722</v>
      </c>
      <c r="K195" s="2" t="s">
        <v>1851</v>
      </c>
      <c r="L195" s="109">
        <v>30</v>
      </c>
      <c r="M195" s="2" t="s">
        <v>1851</v>
      </c>
      <c r="N195" s="96" t="s">
        <v>6587</v>
      </c>
      <c r="O195" s="2" t="s">
        <v>6692</v>
      </c>
      <c r="P195" t="str">
        <f t="shared" ref="P195:P258" si="7">CONCATENATE(A195,B195,C195,D195,E195,F195,G195,H195,I195,J195,K195,L195,M195,N195,O195,)</f>
        <v>INSERT INTO cliente VALUES(NULL, NULL, '0091', 'C0091', 'FONDO NACIONAL CAPACITACION LABORAL Y PROMOCION DEL EMPLEO', 'FONDOEMPLEO', '20419022722', '30', 'fondoempleo.com.pe', 1, NOW(), NULL, 1, null);</v>
      </c>
    </row>
    <row r="196" spans="1:16" x14ac:dyDescent="0.25">
      <c r="A196" t="s">
        <v>4756</v>
      </c>
      <c r="B196" t="str">
        <f t="shared" si="6"/>
        <v>0158</v>
      </c>
      <c r="C196" s="2" t="s">
        <v>1851</v>
      </c>
      <c r="D196" s="89" t="s">
        <v>180</v>
      </c>
      <c r="E196" s="2" t="s">
        <v>1851</v>
      </c>
      <c r="F196" s="93" t="s">
        <v>5658</v>
      </c>
      <c r="G196" s="2" t="s">
        <v>1851</v>
      </c>
      <c r="H196" s="96" t="s">
        <v>6155</v>
      </c>
      <c r="I196" s="2" t="s">
        <v>1851</v>
      </c>
      <c r="J196" s="100">
        <v>20137921601</v>
      </c>
      <c r="K196" s="2" t="s">
        <v>1851</v>
      </c>
      <c r="L196" s="109">
        <v>84</v>
      </c>
      <c r="M196" s="2" t="s">
        <v>1851</v>
      </c>
      <c r="N196" s="96" t="s">
        <v>6588</v>
      </c>
      <c r="O196" s="2" t="s">
        <v>6692</v>
      </c>
      <c r="P196" t="str">
        <f t="shared" si="7"/>
        <v>INSERT INTO cliente VALUES(NULL, NULL, '0158', 'C0158', 'FONDO NACIONAL DE DESARROLLO PESQUERO', 'FONDEPES', '20137921601', '84', 'www.fondepes.gob.pe', 1, NOW(), NULL, 1, null);</v>
      </c>
    </row>
    <row r="197" spans="1:16" x14ac:dyDescent="0.25">
      <c r="A197" t="s">
        <v>4756</v>
      </c>
      <c r="B197" t="str">
        <f t="shared" si="6"/>
        <v>0220</v>
      </c>
      <c r="C197" s="2" t="s">
        <v>1851</v>
      </c>
      <c r="D197" s="89" t="s">
        <v>120</v>
      </c>
      <c r="E197" s="2" t="s">
        <v>1851</v>
      </c>
      <c r="F197" s="93" t="s">
        <v>5659</v>
      </c>
      <c r="G197" s="2" t="s">
        <v>1851</v>
      </c>
      <c r="H197" s="96" t="s">
        <v>6156</v>
      </c>
      <c r="I197" s="2" t="s">
        <v>1851</v>
      </c>
      <c r="J197" s="100">
        <v>20458605662</v>
      </c>
      <c r="K197" s="2" t="s">
        <v>1851</v>
      </c>
      <c r="L197" s="109">
        <v>90</v>
      </c>
      <c r="M197" s="2" t="s">
        <v>1851</v>
      </c>
      <c r="N197" s="96" t="s">
        <v>6589</v>
      </c>
      <c r="O197" s="2" t="s">
        <v>6692</v>
      </c>
      <c r="P197" t="str">
        <f t="shared" si="7"/>
        <v>INSERT INTO cliente VALUES(NULL, NULL, '0220', 'C0220', 'FONDO NACIONAL DE FINANCIAMIENTO DE LA ACTIVIDAD EMPRESARIAL DEL ESTADO', 'CORPORACION FONAFE', '20458605662', '90', 'www.fonafe.gob.pe', 1, NOW(), NULL, 1, null);</v>
      </c>
    </row>
    <row r="198" spans="1:16" x14ac:dyDescent="0.25">
      <c r="A198" t="s">
        <v>4756</v>
      </c>
      <c r="B198" t="str">
        <f t="shared" si="6"/>
        <v>0296</v>
      </c>
      <c r="C198" s="2" t="s">
        <v>1851</v>
      </c>
      <c r="D198" s="89" t="s">
        <v>183</v>
      </c>
      <c r="E198" s="2" t="s">
        <v>1851</v>
      </c>
      <c r="F198" s="93" t="s">
        <v>5660</v>
      </c>
      <c r="G198" s="2" t="s">
        <v>1851</v>
      </c>
      <c r="H198" s="93" t="s">
        <v>6157</v>
      </c>
      <c r="I198" s="2" t="s">
        <v>1851</v>
      </c>
      <c r="J198" s="98">
        <v>20100019516</v>
      </c>
      <c r="K198" s="2" t="s">
        <v>1851</v>
      </c>
      <c r="L198" s="107">
        <v>415</v>
      </c>
      <c r="M198" s="2" t="s">
        <v>1851</v>
      </c>
      <c r="N198" s="93" t="s">
        <v>6590</v>
      </c>
      <c r="O198" s="2" t="s">
        <v>6692</v>
      </c>
      <c r="P198" t="str">
        <f t="shared" si="7"/>
        <v>INSERT INTO cliente VALUES(NULL, NULL, '0296', 'C0296', 'FRENO SA', 'FRENOSA', '20100019516', '415', 'www.frenosa.com.pe', 1, NOW(), NULL, 1, null);</v>
      </c>
    </row>
    <row r="199" spans="1:16" x14ac:dyDescent="0.25">
      <c r="A199" t="s">
        <v>4756</v>
      </c>
      <c r="B199" t="str">
        <f t="shared" si="6"/>
        <v>0145</v>
      </c>
      <c r="C199" s="2" t="s">
        <v>1851</v>
      </c>
      <c r="D199" s="89" t="s">
        <v>184</v>
      </c>
      <c r="E199" s="2" t="s">
        <v>1851</v>
      </c>
      <c r="F199" s="93" t="s">
        <v>5661</v>
      </c>
      <c r="G199" s="2" t="s">
        <v>1851</v>
      </c>
      <c r="H199" s="96" t="s">
        <v>6158</v>
      </c>
      <c r="I199" s="2" t="s">
        <v>1851</v>
      </c>
      <c r="J199" s="100">
        <v>20475796781</v>
      </c>
      <c r="K199" s="2" t="s">
        <v>1851</v>
      </c>
      <c r="L199" s="109">
        <v>35</v>
      </c>
      <c r="M199" s="2" t="s">
        <v>1851</v>
      </c>
      <c r="N199" s="96" t="s">
        <v>6591</v>
      </c>
      <c r="O199" s="2" t="s">
        <v>6692</v>
      </c>
      <c r="P199" t="str">
        <f t="shared" si="7"/>
        <v>INSERT INTO cliente VALUES(NULL, NULL, '0145', 'C0145', 'FUNDACION UNIVERSITARIA IBEROAMERICANA', 'FUNIBER', '20475796781', '35', 'www.funiber.org.pe', 1, NOW(), NULL, 1, null);</v>
      </c>
    </row>
    <row r="200" spans="1:16" x14ac:dyDescent="0.25">
      <c r="A200" t="s">
        <v>4756</v>
      </c>
      <c r="B200" t="str">
        <f t="shared" si="6"/>
        <v>0271</v>
      </c>
      <c r="C200" s="2" t="s">
        <v>1851</v>
      </c>
      <c r="D200" s="89" t="s">
        <v>213</v>
      </c>
      <c r="E200" s="2" t="s">
        <v>1851</v>
      </c>
      <c r="F200" s="93" t="s">
        <v>5662</v>
      </c>
      <c r="G200" s="2" t="s">
        <v>1851</v>
      </c>
      <c r="H200" s="93" t="s">
        <v>6159</v>
      </c>
      <c r="I200" s="2" t="s">
        <v>1851</v>
      </c>
      <c r="J200" s="98">
        <v>20461309527</v>
      </c>
      <c r="K200" s="2" t="s">
        <v>1851</v>
      </c>
      <c r="L200" s="107">
        <v>48</v>
      </c>
      <c r="M200" s="2" t="s">
        <v>1851</v>
      </c>
      <c r="N200" s="93" t="s">
        <v>6592</v>
      </c>
      <c r="O200" s="2" t="s">
        <v>6692</v>
      </c>
      <c r="P200" t="str">
        <f t="shared" si="7"/>
        <v>INSERT INTO cliente VALUES(NULL, NULL, '0271', 'C0271', 'G Y G KONTRATA SAC', 'GYG KONTRATA', '20461309527', '48', 'www.gygperu.com', 1, NOW(), NULL, 1, null);</v>
      </c>
    </row>
    <row r="201" spans="1:16" x14ac:dyDescent="0.25">
      <c r="A201" t="s">
        <v>4756</v>
      </c>
      <c r="B201" t="str">
        <f t="shared" si="6"/>
        <v>0229</v>
      </c>
      <c r="C201" s="2" t="s">
        <v>1851</v>
      </c>
      <c r="D201" s="89" t="s">
        <v>185</v>
      </c>
      <c r="E201" s="2" t="s">
        <v>1851</v>
      </c>
      <c r="F201" s="93" t="s">
        <v>5663</v>
      </c>
      <c r="G201" s="2" t="s">
        <v>1851</v>
      </c>
      <c r="H201" s="93" t="s">
        <v>6160</v>
      </c>
      <c r="I201" s="2" t="s">
        <v>1851</v>
      </c>
      <c r="J201" s="100">
        <v>20268135571</v>
      </c>
      <c r="K201" s="2" t="s">
        <v>1851</v>
      </c>
      <c r="L201" s="109">
        <v>107</v>
      </c>
      <c r="M201" s="2" t="s">
        <v>1851</v>
      </c>
      <c r="N201" s="96" t="s">
        <v>6593</v>
      </c>
      <c r="O201" s="2" t="s">
        <v>6692</v>
      </c>
      <c r="P201" t="str">
        <f t="shared" si="7"/>
        <v>INSERT INTO cliente VALUES(NULL, NULL, '0229', 'C0229', 'GACETA JURIDICA SA', 'GACETA JURIDICA', '20268135571', '107', 'www.gacetajuridica.com.pe', 1, NOW(), NULL, 1, null);</v>
      </c>
    </row>
    <row r="202" spans="1:16" x14ac:dyDescent="0.25">
      <c r="A202" t="s">
        <v>4756</v>
      </c>
      <c r="B202" t="str">
        <f t="shared" si="6"/>
        <v>0525</v>
      </c>
      <c r="C202" s="2" t="s">
        <v>1851</v>
      </c>
      <c r="D202" s="89" t="s">
        <v>186</v>
      </c>
      <c r="E202" s="2" t="s">
        <v>1851</v>
      </c>
      <c r="F202" s="93" t="s">
        <v>5664</v>
      </c>
      <c r="G202" s="2" t="s">
        <v>1851</v>
      </c>
      <c r="H202" s="93" t="s">
        <v>6161</v>
      </c>
      <c r="I202" s="2" t="s">
        <v>1851</v>
      </c>
      <c r="J202" s="98">
        <v>20341848955</v>
      </c>
      <c r="K202" s="2" t="s">
        <v>1851</v>
      </c>
      <c r="L202" s="107">
        <v>547</v>
      </c>
      <c r="M202" s="2" t="s">
        <v>1851</v>
      </c>
      <c r="N202" s="93" t="s">
        <v>6594</v>
      </c>
      <c r="O202" s="2" t="s">
        <v>6692</v>
      </c>
      <c r="P202" t="str">
        <f t="shared" si="7"/>
        <v>INSERT INTO cliente VALUES(NULL, NULL, '0525', 'C0525', 'GATE GOURMET PERU SRL', 'GATE GOURMET', '20341848955', '547', 'www.gategourmet.com', 1, NOW(), NULL, 1, null);</v>
      </c>
    </row>
    <row r="203" spans="1:16" x14ac:dyDescent="0.25">
      <c r="A203" t="s">
        <v>4756</v>
      </c>
      <c r="B203" t="str">
        <f t="shared" si="6"/>
        <v>0265</v>
      </c>
      <c r="C203" s="2" t="s">
        <v>1851</v>
      </c>
      <c r="D203" s="89" t="s">
        <v>187</v>
      </c>
      <c r="E203" s="2" t="s">
        <v>1851</v>
      </c>
      <c r="F203" s="93" t="s">
        <v>5665</v>
      </c>
      <c r="G203" s="2" t="s">
        <v>1851</v>
      </c>
      <c r="H203" s="93" t="s">
        <v>6162</v>
      </c>
      <c r="I203" s="2" t="s">
        <v>1851</v>
      </c>
      <c r="J203" s="98">
        <v>20153275450</v>
      </c>
      <c r="K203" s="2" t="s">
        <v>1851</v>
      </c>
      <c r="L203" s="107">
        <v>108</v>
      </c>
      <c r="M203" s="2" t="s">
        <v>1851</v>
      </c>
      <c r="N203" s="93" t="s">
        <v>6595</v>
      </c>
      <c r="O203" s="2" t="s">
        <v>6692</v>
      </c>
      <c r="P203" t="str">
        <f t="shared" si="7"/>
        <v>INSERT INTO cliente VALUES(NULL, NULL, '0265', 'C0265', 'GENFAR PERU SA', 'GENFAR', '20153275450', '108', 'www.genfar.com', 1, NOW(), NULL, 1, null);</v>
      </c>
    </row>
    <row r="204" spans="1:16" x14ac:dyDescent="0.25">
      <c r="A204" t="s">
        <v>4756</v>
      </c>
      <c r="B204" t="str">
        <f t="shared" si="6"/>
        <v>0294</v>
      </c>
      <c r="C204" s="2" t="s">
        <v>1851</v>
      </c>
      <c r="D204" s="89" t="s">
        <v>188</v>
      </c>
      <c r="E204" s="2" t="s">
        <v>1851</v>
      </c>
      <c r="F204" s="93" t="s">
        <v>5666</v>
      </c>
      <c r="G204" s="2" t="s">
        <v>1851</v>
      </c>
      <c r="H204" s="93" t="s">
        <v>6163</v>
      </c>
      <c r="I204" s="2" t="s">
        <v>1851</v>
      </c>
      <c r="J204" s="98">
        <v>20268411357</v>
      </c>
      <c r="K204" s="2" t="s">
        <v>1851</v>
      </c>
      <c r="L204" s="107">
        <v>60</v>
      </c>
      <c r="M204" s="2" t="s">
        <v>1851</v>
      </c>
      <c r="N204" s="93" t="s">
        <v>6596</v>
      </c>
      <c r="O204" s="2" t="s">
        <v>6692</v>
      </c>
      <c r="P204" t="str">
        <f t="shared" si="7"/>
        <v>INSERT INTO cliente VALUES(NULL, NULL, '0294', 'C0294', 'GEOSERVICE INGENIERIA SAC', 'GEOSERVICE INGENIERIA', '20268411357', '60', 'www.geoserviceing.com', 1, NOW(), NULL, 1, null);</v>
      </c>
    </row>
    <row r="205" spans="1:16" x14ac:dyDescent="0.25">
      <c r="A205" t="s">
        <v>4756</v>
      </c>
      <c r="B205" t="str">
        <f t="shared" si="6"/>
        <v>0268</v>
      </c>
      <c r="C205" s="2" t="s">
        <v>1851</v>
      </c>
      <c r="D205" s="89" t="s">
        <v>189</v>
      </c>
      <c r="E205" s="2" t="s">
        <v>1851</v>
      </c>
      <c r="F205" s="93" t="s">
        <v>5667</v>
      </c>
      <c r="G205" s="2" t="s">
        <v>1851</v>
      </c>
      <c r="H205" s="93" t="s">
        <v>6164</v>
      </c>
      <c r="I205" s="2" t="s">
        <v>1851</v>
      </c>
      <c r="J205" s="98">
        <v>20100135699</v>
      </c>
      <c r="K205" s="2" t="s">
        <v>1851</v>
      </c>
      <c r="L205" s="107">
        <v>858</v>
      </c>
      <c r="M205" s="2" t="s">
        <v>1851</v>
      </c>
      <c r="N205" s="93" t="s">
        <v>6597</v>
      </c>
      <c r="O205" s="2" t="s">
        <v>6692</v>
      </c>
      <c r="P205" t="str">
        <f t="shared" si="7"/>
        <v>INSERT INTO cliente VALUES(NULL, NULL, '0268', 'C0268', 'GEOTEC SA', 'GEOTEC', '20100135699', '858', 'www.geotec.com.pe', 1, NOW(), NULL, 1, null);</v>
      </c>
    </row>
    <row r="206" spans="1:16" x14ac:dyDescent="0.25">
      <c r="A206" t="s">
        <v>4756</v>
      </c>
      <c r="B206" t="str">
        <f t="shared" si="6"/>
        <v>1258</v>
      </c>
      <c r="C206" s="2" t="s">
        <v>1851</v>
      </c>
      <c r="D206" s="89" t="s">
        <v>190</v>
      </c>
      <c r="E206" s="2" t="s">
        <v>1851</v>
      </c>
      <c r="F206" s="94" t="s">
        <v>5668</v>
      </c>
      <c r="G206" s="2" t="s">
        <v>1851</v>
      </c>
      <c r="H206" s="94" t="s">
        <v>6165</v>
      </c>
      <c r="I206" s="2" t="s">
        <v>1851</v>
      </c>
      <c r="J206" s="99">
        <v>20517789012</v>
      </c>
      <c r="K206" s="2" t="s">
        <v>1851</v>
      </c>
      <c r="L206" s="108">
        <v>127</v>
      </c>
      <c r="M206" s="2" t="s">
        <v>1851</v>
      </c>
      <c r="N206" s="94" t="s">
        <v>6598</v>
      </c>
      <c r="O206" s="2" t="s">
        <v>6692</v>
      </c>
      <c r="P206" t="str">
        <f t="shared" si="7"/>
        <v>INSERT INTO cliente VALUES(NULL, NULL, '1258', 'C1258', 'GERPAL SAC', 'GERPAL', '20517789012', '127', 'www.gerpal.com.pe', 1, NOW(), NULL, 1, null);</v>
      </c>
    </row>
    <row r="207" spans="1:16" x14ac:dyDescent="0.25">
      <c r="A207" t="s">
        <v>4756</v>
      </c>
      <c r="B207" t="str">
        <f t="shared" si="6"/>
        <v>0172</v>
      </c>
      <c r="C207" s="2" t="s">
        <v>1851</v>
      </c>
      <c r="D207" s="89" t="s">
        <v>192</v>
      </c>
      <c r="E207" s="2" t="s">
        <v>1851</v>
      </c>
      <c r="F207" s="93" t="s">
        <v>5669</v>
      </c>
      <c r="G207" s="2" t="s">
        <v>1851</v>
      </c>
      <c r="H207" s="96" t="s">
        <v>6166</v>
      </c>
      <c r="I207" s="2" t="s">
        <v>1851</v>
      </c>
      <c r="J207" s="100">
        <v>20423195119</v>
      </c>
      <c r="K207" s="2" t="s">
        <v>1851</v>
      </c>
      <c r="L207" s="109">
        <v>127</v>
      </c>
      <c r="M207" s="2" t="s">
        <v>1851</v>
      </c>
      <c r="N207" s="96" t="s">
        <v>6599</v>
      </c>
      <c r="O207" s="2" t="s">
        <v>6692</v>
      </c>
      <c r="P207" t="str">
        <f t="shared" si="7"/>
        <v>INSERT INTO cliente VALUES(NULL, NULL, '0172', 'C0172', 'GILAT TO HOME PERU SA', 'GILAT (G.T.H.)', '20423195119', '127', 'www.gilat.com.pe', 1, NOW(), NULL, 1, null);</v>
      </c>
    </row>
    <row r="208" spans="1:16" x14ac:dyDescent="0.25">
      <c r="A208" t="s">
        <v>4756</v>
      </c>
      <c r="B208" t="str">
        <f t="shared" si="6"/>
        <v>1234</v>
      </c>
      <c r="C208" s="2" t="s">
        <v>1851</v>
      </c>
      <c r="D208" s="89" t="s">
        <v>193</v>
      </c>
      <c r="E208" s="2" t="s">
        <v>1851</v>
      </c>
      <c r="F208" s="94" t="s">
        <v>5670</v>
      </c>
      <c r="G208" s="2" t="s">
        <v>1851</v>
      </c>
      <c r="H208" s="94" t="s">
        <v>6167</v>
      </c>
      <c r="I208" s="2" t="s">
        <v>1851</v>
      </c>
      <c r="J208" s="102" t="s">
        <v>6421</v>
      </c>
      <c r="K208" s="2" t="s">
        <v>1851</v>
      </c>
      <c r="L208" s="107">
        <v>0</v>
      </c>
      <c r="M208" s="2" t="s">
        <v>1851</v>
      </c>
      <c r="N208" s="113" t="s">
        <v>6421</v>
      </c>
      <c r="O208" s="2" t="s">
        <v>6692</v>
      </c>
      <c r="P208" t="str">
        <f t="shared" si="7"/>
        <v>INSERT INTO cliente VALUES(NULL, NULL, '1234', 'C1234', 'GLOBENET INTERNATIONAL CORPORATION (MIAMI, USA)', 'GLOBENET', '---', '0', '---', 1, NOW(), NULL, 1, null);</v>
      </c>
    </row>
    <row r="209" spans="1:16" x14ac:dyDescent="0.25">
      <c r="A209" t="s">
        <v>4756</v>
      </c>
      <c r="B209" t="str">
        <f t="shared" si="6"/>
        <v>1226</v>
      </c>
      <c r="C209" s="2" t="s">
        <v>1851</v>
      </c>
      <c r="D209" s="89" t="s">
        <v>208</v>
      </c>
      <c r="E209" s="2" t="s">
        <v>1851</v>
      </c>
      <c r="F209" s="94" t="s">
        <v>5671</v>
      </c>
      <c r="G209" s="2" t="s">
        <v>1851</v>
      </c>
      <c r="H209" s="94" t="s">
        <v>6168</v>
      </c>
      <c r="I209" s="2" t="s">
        <v>1851</v>
      </c>
      <c r="J209" s="99">
        <v>20100190797</v>
      </c>
      <c r="K209" s="2" t="s">
        <v>1851</v>
      </c>
      <c r="L209" s="108">
        <v>1938</v>
      </c>
      <c r="M209" s="2" t="s">
        <v>1851</v>
      </c>
      <c r="N209" s="94" t="s">
        <v>6600</v>
      </c>
      <c r="O209" s="2" t="s">
        <v>6692</v>
      </c>
      <c r="P209" t="str">
        <f t="shared" si="7"/>
        <v>INSERT INTO cliente VALUES(NULL, NULL, '1226', 'C1226', 'GLORIA SA', 'GRUPO GLORIA', '20100190797', '1938', 'www.gloria.com.pe', 1, NOW(), NULL, 1, null);</v>
      </c>
    </row>
    <row r="210" spans="1:16" x14ac:dyDescent="0.25">
      <c r="A210" t="s">
        <v>4756</v>
      </c>
      <c r="B210" t="str">
        <f t="shared" si="6"/>
        <v>0529</v>
      </c>
      <c r="C210" s="2" t="s">
        <v>1851</v>
      </c>
      <c r="D210" s="89" t="s">
        <v>194</v>
      </c>
      <c r="E210" s="2" t="s">
        <v>1851</v>
      </c>
      <c r="F210" s="93" t="s">
        <v>5672</v>
      </c>
      <c r="G210" s="2" t="s">
        <v>1851</v>
      </c>
      <c r="H210" s="93" t="s">
        <v>6169</v>
      </c>
      <c r="I210" s="2" t="s">
        <v>1851</v>
      </c>
      <c r="J210" s="100">
        <v>20100153751</v>
      </c>
      <c r="K210" s="2" t="s">
        <v>1851</v>
      </c>
      <c r="L210" s="109">
        <v>1350</v>
      </c>
      <c r="M210" s="2" t="s">
        <v>1851</v>
      </c>
      <c r="N210" s="96" t="s">
        <v>6601</v>
      </c>
      <c r="O210" s="2" t="s">
        <v>6692</v>
      </c>
      <c r="P210" t="str">
        <f t="shared" si="7"/>
        <v>INSERT INTO cliente VALUES(NULL, NULL, '0529', 'C0529', 'GMD SA (GRUPO GRAÑA Y MONTERO)', 'GMD (GRUPO GYM)', '20100153751', '1350', 'www.gmd.com.pe', 1, NOW(), NULL, 1, null);</v>
      </c>
    </row>
    <row r="211" spans="1:16" x14ac:dyDescent="0.25">
      <c r="A211" t="s">
        <v>4756</v>
      </c>
      <c r="B211" t="str">
        <f t="shared" si="6"/>
        <v>1207</v>
      </c>
      <c r="C211" s="2" t="s">
        <v>1851</v>
      </c>
      <c r="D211" s="89" t="s">
        <v>195</v>
      </c>
      <c r="E211" s="2" t="s">
        <v>1851</v>
      </c>
      <c r="F211" s="94" t="s">
        <v>5673</v>
      </c>
      <c r="G211" s="2" t="s">
        <v>1851</v>
      </c>
      <c r="H211" s="94" t="s">
        <v>6170</v>
      </c>
      <c r="I211" s="2" t="s">
        <v>1851</v>
      </c>
      <c r="J211" s="99">
        <v>20530688390</v>
      </c>
      <c r="K211" s="2" t="s">
        <v>1851</v>
      </c>
      <c r="L211" s="108">
        <v>163</v>
      </c>
      <c r="M211" s="2" t="s">
        <v>1851</v>
      </c>
      <c r="N211" s="94" t="s">
        <v>6602</v>
      </c>
      <c r="O211" s="2" t="s">
        <v>6692</v>
      </c>
      <c r="P211" t="str">
        <f t="shared" si="7"/>
        <v>INSERT INTO cliente VALUES(NULL, NULL, '1207', 'C1207', 'GOBIERNO REGIONAL DE LIMA', 'GOBIERNO REGIONAL LIMA', '20530688390', '163', 'www.regionlima.gob.pe', 1, NOW(), NULL, 1, null);</v>
      </c>
    </row>
    <row r="212" spans="1:16" x14ac:dyDescent="0.25">
      <c r="A212" t="s">
        <v>4756</v>
      </c>
      <c r="B212" t="str">
        <f t="shared" si="6"/>
        <v>0356</v>
      </c>
      <c r="C212" s="2" t="s">
        <v>1851</v>
      </c>
      <c r="D212" s="89" t="s">
        <v>3439</v>
      </c>
      <c r="E212" s="2" t="s">
        <v>1851</v>
      </c>
      <c r="F212" s="93" t="s">
        <v>5674</v>
      </c>
      <c r="G212" s="2" t="s">
        <v>1851</v>
      </c>
      <c r="H212" s="93" t="s">
        <v>6171</v>
      </c>
      <c r="I212" s="2" t="s">
        <v>1851</v>
      </c>
      <c r="J212" s="98">
        <v>20348233671</v>
      </c>
      <c r="K212" s="2" t="s">
        <v>1851</v>
      </c>
      <c r="L212" s="107">
        <v>359</v>
      </c>
      <c r="M212" s="2" t="s">
        <v>1851</v>
      </c>
      <c r="N212" s="114" t="s">
        <v>6603</v>
      </c>
      <c r="O212" s="2" t="s">
        <v>6692</v>
      </c>
      <c r="P212" t="str">
        <f t="shared" si="7"/>
        <v>INSERT INTO cliente VALUES(NULL, NULL, '0356', 'C0356', 'GOLDER ASSOCIATES PERU S.A.', 'GOLDER', '20348233671', '359', 'www.golder.com.pe     ', 1, NOW(), NULL, 1, null);</v>
      </c>
    </row>
    <row r="213" spans="1:16" x14ac:dyDescent="0.25">
      <c r="A213" t="s">
        <v>4756</v>
      </c>
      <c r="B213" t="str">
        <f t="shared" si="6"/>
        <v>0126</v>
      </c>
      <c r="C213" s="2" t="s">
        <v>1851</v>
      </c>
      <c r="D213" s="89" t="s">
        <v>196</v>
      </c>
      <c r="E213" s="2" t="s">
        <v>1851</v>
      </c>
      <c r="F213" s="93" t="s">
        <v>5675</v>
      </c>
      <c r="G213" s="2" t="s">
        <v>1851</v>
      </c>
      <c r="H213" s="96" t="s">
        <v>6172</v>
      </c>
      <c r="I213" s="2" t="s">
        <v>1851</v>
      </c>
      <c r="J213" s="100">
        <v>20332600592</v>
      </c>
      <c r="K213" s="2" t="s">
        <v>1851</v>
      </c>
      <c r="L213" s="109">
        <v>90</v>
      </c>
      <c r="M213" s="2" t="s">
        <v>1851</v>
      </c>
      <c r="N213" s="96" t="s">
        <v>6604</v>
      </c>
      <c r="O213" s="2" t="s">
        <v>6692</v>
      </c>
      <c r="P213" t="str">
        <f t="shared" si="7"/>
        <v>INSERT INTO cliente VALUES(NULL, NULL, '0126', 'C0126', 'GRAÑA Y MONTERO SAA (GRUPO GRAÑA Y MONTERO)', 'GRAÑA Y MONTERO (GRUPO GYM)', '20332600592', '90', 'www.gym.com.pe', 1, NOW(), NULL, 1, null);</v>
      </c>
    </row>
    <row r="214" spans="1:16" x14ac:dyDescent="0.25">
      <c r="A214" t="s">
        <v>4756</v>
      </c>
      <c r="B214" t="str">
        <f t="shared" si="6"/>
        <v>0036</v>
      </c>
      <c r="C214" s="2" t="s">
        <v>1851</v>
      </c>
      <c r="D214" s="89" t="s">
        <v>207</v>
      </c>
      <c r="E214" s="2" t="s">
        <v>1851</v>
      </c>
      <c r="F214" s="93" t="s">
        <v>5676</v>
      </c>
      <c r="G214" s="2" t="s">
        <v>1851</v>
      </c>
      <c r="H214" s="96" t="s">
        <v>6173</v>
      </c>
      <c r="I214" s="2" t="s">
        <v>1851</v>
      </c>
      <c r="J214" s="100">
        <v>20503957231</v>
      </c>
      <c r="K214" s="2" t="s">
        <v>1851</v>
      </c>
      <c r="L214" s="107">
        <v>0</v>
      </c>
      <c r="M214" s="2" t="s">
        <v>1851</v>
      </c>
      <c r="N214" s="96" t="s">
        <v>6605</v>
      </c>
      <c r="O214" s="2" t="s">
        <v>6692</v>
      </c>
      <c r="P214" t="str">
        <f t="shared" si="7"/>
        <v>INSERT INTO cliente VALUES(NULL, NULL, '0036', 'C0036', 'GRUPO EULEN DEL PERU SA', 'GRUPO EULEN', '20503957231', '0', 'www.eulen.com', 1, NOW(), NULL, 1, null);</v>
      </c>
    </row>
    <row r="215" spans="1:16" x14ac:dyDescent="0.25">
      <c r="A215" t="s">
        <v>4756</v>
      </c>
      <c r="B215" t="str">
        <f t="shared" si="6"/>
        <v>0166</v>
      </c>
      <c r="C215" s="2" t="s">
        <v>1851</v>
      </c>
      <c r="D215" s="89" t="s">
        <v>209</v>
      </c>
      <c r="E215" s="2" t="s">
        <v>1851</v>
      </c>
      <c r="F215" s="93" t="s">
        <v>5677</v>
      </c>
      <c r="G215" s="2" t="s">
        <v>1851</v>
      </c>
      <c r="H215" s="96" t="s">
        <v>6174</v>
      </c>
      <c r="I215" s="2" t="s">
        <v>1851</v>
      </c>
      <c r="J215" s="100">
        <v>20101462081</v>
      </c>
      <c r="K215" s="2" t="s">
        <v>1851</v>
      </c>
      <c r="L215" s="109">
        <v>750</v>
      </c>
      <c r="M215" s="2" t="s">
        <v>1851</v>
      </c>
      <c r="N215" s="96" t="s">
        <v>6606</v>
      </c>
      <c r="O215" s="2" t="s">
        <v>6692</v>
      </c>
      <c r="P215" t="str">
        <f t="shared" si="7"/>
        <v>INSERT INTO cliente VALUES(NULL, NULL, '0166', 'C0166', 'GRUPO LA REPUBLICA PUBLICACIONES SA', 'GRUPO LA REPUBLICA (GLR)', '20101462081', '750', 'www.larepublica.com.pe', 1, NOW(), NULL, 1, null);</v>
      </c>
    </row>
    <row r="216" spans="1:16" x14ac:dyDescent="0.25">
      <c r="A216" t="s">
        <v>4756</v>
      </c>
      <c r="B216" t="str">
        <f t="shared" si="6"/>
        <v>0339</v>
      </c>
      <c r="C216" s="2" t="s">
        <v>1851</v>
      </c>
      <c r="D216" s="89" t="s">
        <v>307</v>
      </c>
      <c r="E216" s="2" t="s">
        <v>1851</v>
      </c>
      <c r="F216" s="93" t="s">
        <v>5678</v>
      </c>
      <c r="G216" s="2" t="s">
        <v>1851</v>
      </c>
      <c r="H216" s="93" t="s">
        <v>6175</v>
      </c>
      <c r="I216" s="2" t="s">
        <v>1851</v>
      </c>
      <c r="J216" s="98"/>
      <c r="K216" s="2" t="s">
        <v>1851</v>
      </c>
      <c r="L216" s="107">
        <v>0</v>
      </c>
      <c r="M216" s="2" t="s">
        <v>1851</v>
      </c>
      <c r="N216" s="93" t="s">
        <v>6607</v>
      </c>
      <c r="O216" s="2" t="s">
        <v>6692</v>
      </c>
      <c r="P216" t="str">
        <f t="shared" si="7"/>
        <v>INSERT INTO cliente VALUES(NULL, NULL, '0339', 'C0339', 'GRUPO MONTEALTO ENERGIA', 'MONTEALTO', '', '0', 'www.montealtoenergia.es/', 1, NOW(), NULL, 1, null);</v>
      </c>
    </row>
    <row r="217" spans="1:16" x14ac:dyDescent="0.25">
      <c r="A217" t="s">
        <v>4756</v>
      </c>
      <c r="B217" t="str">
        <f t="shared" si="6"/>
        <v>0208</v>
      </c>
      <c r="C217" s="2" t="s">
        <v>1851</v>
      </c>
      <c r="D217" s="89" t="s">
        <v>323</v>
      </c>
      <c r="E217" s="2" t="s">
        <v>1851</v>
      </c>
      <c r="F217" s="93" t="s">
        <v>5679</v>
      </c>
      <c r="G217" s="2" t="s">
        <v>1851</v>
      </c>
      <c r="H217" s="96" t="s">
        <v>6176</v>
      </c>
      <c r="I217" s="2" t="s">
        <v>1851</v>
      </c>
      <c r="J217" s="100"/>
      <c r="K217" s="2" t="s">
        <v>1851</v>
      </c>
      <c r="L217" s="107">
        <v>0</v>
      </c>
      <c r="M217" s="2" t="s">
        <v>1851</v>
      </c>
      <c r="N217" s="96"/>
      <c r="O217" s="2" t="s">
        <v>6692</v>
      </c>
      <c r="P217" t="str">
        <f t="shared" si="7"/>
        <v>INSERT INTO cliente VALUES(NULL, NULL, '0208', 'C0208', 'GRUPO NOVA', 'NOVA', '', '0', '', 1, NOW(), NULL, 1, null);</v>
      </c>
    </row>
    <row r="218" spans="1:16" x14ac:dyDescent="0.25">
      <c r="A218" t="s">
        <v>4756</v>
      </c>
      <c r="B218" t="str">
        <f t="shared" si="6"/>
        <v>0322</v>
      </c>
      <c r="C218" s="2" t="s">
        <v>1851</v>
      </c>
      <c r="D218" s="89" t="s">
        <v>385</v>
      </c>
      <c r="E218" s="2" t="s">
        <v>1851</v>
      </c>
      <c r="F218" s="93" t="s">
        <v>5680</v>
      </c>
      <c r="G218" s="2" t="s">
        <v>1851</v>
      </c>
      <c r="H218" s="93" t="s">
        <v>6177</v>
      </c>
      <c r="I218" s="2" t="s">
        <v>1851</v>
      </c>
      <c r="J218" s="98">
        <v>20111451592</v>
      </c>
      <c r="K218" s="2" t="s">
        <v>1851</v>
      </c>
      <c r="L218" s="107">
        <v>32</v>
      </c>
      <c r="M218" s="2" t="s">
        <v>1851</v>
      </c>
      <c r="N218" s="93" t="s">
        <v>6608</v>
      </c>
      <c r="O218" s="2" t="s">
        <v>6692</v>
      </c>
      <c r="P218" t="str">
        <f t="shared" si="7"/>
        <v>INSERT INTO cliente VALUES(NULL, NULL, '0322', 'C0322', 'GRUPO RED CIENTIFICA PERUANA', 'RCP', '20111451592', '32', 'www.rcp.net.pe', 1, NOW(), NULL, 1, null);</v>
      </c>
    </row>
    <row r="219" spans="1:16" x14ac:dyDescent="0.25">
      <c r="A219" t="s">
        <v>4756</v>
      </c>
      <c r="B219" t="str">
        <f t="shared" si="6"/>
        <v>0540</v>
      </c>
      <c r="C219" s="2" t="s">
        <v>1851</v>
      </c>
      <c r="D219" s="89" t="s">
        <v>214</v>
      </c>
      <c r="E219" s="2" t="s">
        <v>1851</v>
      </c>
      <c r="F219" s="93" t="s">
        <v>5681</v>
      </c>
      <c r="G219" s="2" t="s">
        <v>1851</v>
      </c>
      <c r="H219" s="93" t="s">
        <v>6178</v>
      </c>
      <c r="I219" s="2" t="s">
        <v>1851</v>
      </c>
      <c r="J219" s="98">
        <v>20109925757</v>
      </c>
      <c r="K219" s="2" t="s">
        <v>1851</v>
      </c>
      <c r="L219" s="107">
        <v>2536</v>
      </c>
      <c r="M219" s="2" t="s">
        <v>1851</v>
      </c>
      <c r="N219" s="93" t="s">
        <v>6609</v>
      </c>
      <c r="O219" s="2" t="s">
        <v>6692</v>
      </c>
      <c r="P219" t="str">
        <f t="shared" si="7"/>
        <v>INSERT INTO cliente VALUES(NULL, NULL, '0540', 'C0540', 'HAUG SA', 'HAUG', '20109925757', '2536', 'www.haug.com.pe', 1, NOW(), NULL, 1, null);</v>
      </c>
    </row>
    <row r="220" spans="1:16" x14ac:dyDescent="0.25">
      <c r="A220" t="s">
        <v>4756</v>
      </c>
      <c r="B220" t="str">
        <f t="shared" si="6"/>
        <v>0291</v>
      </c>
      <c r="C220" s="2" t="s">
        <v>1851</v>
      </c>
      <c r="D220" s="89" t="s">
        <v>217</v>
      </c>
      <c r="E220" s="2" t="s">
        <v>1851</v>
      </c>
      <c r="F220" s="93" t="s">
        <v>5682</v>
      </c>
      <c r="G220" s="2" t="s">
        <v>1851</v>
      </c>
      <c r="H220" s="93" t="s">
        <v>6179</v>
      </c>
      <c r="I220" s="2" t="s">
        <v>1851</v>
      </c>
      <c r="J220" s="98">
        <v>20155793075</v>
      </c>
      <c r="K220" s="2" t="s">
        <v>1851</v>
      </c>
      <c r="L220" s="107">
        <v>450</v>
      </c>
      <c r="M220" s="2" t="s">
        <v>1851</v>
      </c>
      <c r="N220" s="93" t="s">
        <v>6610</v>
      </c>
      <c r="O220" s="2" t="s">
        <v>6692</v>
      </c>
      <c r="P220" t="str">
        <f t="shared" si="7"/>
        <v>INSERT INTO cliente VALUES(NULL, NULL, '0291', 'C0291', 'HELICOPTEROS DEL SUR SA', 'HELISUR', '20155793075', '450', 'www.helisur.com.pe', 1, NOW(), NULL, 1, null);</v>
      </c>
    </row>
    <row r="221" spans="1:16" x14ac:dyDescent="0.25">
      <c r="A221" t="s">
        <v>4756</v>
      </c>
      <c r="B221" t="str">
        <f t="shared" si="6"/>
        <v>0032</v>
      </c>
      <c r="C221" s="2" t="s">
        <v>1851</v>
      </c>
      <c r="D221" s="89" t="s">
        <v>218</v>
      </c>
      <c r="E221" s="2" t="s">
        <v>1851</v>
      </c>
      <c r="F221" s="93" t="s">
        <v>5683</v>
      </c>
      <c r="G221" s="2" t="s">
        <v>1851</v>
      </c>
      <c r="H221" s="96" t="s">
        <v>6180</v>
      </c>
      <c r="I221" s="2" t="s">
        <v>1851</v>
      </c>
      <c r="J221" s="100">
        <v>20387408062</v>
      </c>
      <c r="K221" s="2" t="s">
        <v>1851</v>
      </c>
      <c r="L221" s="109">
        <v>60</v>
      </c>
      <c r="M221" s="2" t="s">
        <v>1851</v>
      </c>
      <c r="N221" s="96" t="s">
        <v>6611</v>
      </c>
      <c r="O221" s="2" t="s">
        <v>6692</v>
      </c>
      <c r="P221" t="str">
        <f t="shared" si="7"/>
        <v>INSERT INTO cliente VALUES(NULL, NULL, '0032', 'C0032', 'HELLMANN WORLDWIDE LOGISTICS SAC', 'HELLMANN', '20387408062', '60', 'www.hellmann.net', 1, NOW(), NULL, 1, null);</v>
      </c>
    </row>
    <row r="222" spans="1:16" x14ac:dyDescent="0.25">
      <c r="A222" t="s">
        <v>4756</v>
      </c>
      <c r="B222" t="str">
        <f t="shared" si="6"/>
        <v>0106</v>
      </c>
      <c r="C222" s="2" t="s">
        <v>1851</v>
      </c>
      <c r="D222" s="89" t="s">
        <v>219</v>
      </c>
      <c r="E222" s="2" t="s">
        <v>1851</v>
      </c>
      <c r="F222" s="93" t="s">
        <v>5684</v>
      </c>
      <c r="G222" s="2" t="s">
        <v>1851</v>
      </c>
      <c r="H222" s="96" t="s">
        <v>6181</v>
      </c>
      <c r="I222" s="2" t="s">
        <v>1851</v>
      </c>
      <c r="J222" s="100">
        <v>20100077044</v>
      </c>
      <c r="K222" s="2" t="s">
        <v>1851</v>
      </c>
      <c r="L222" s="109">
        <v>2954</v>
      </c>
      <c r="M222" s="2" t="s">
        <v>1851</v>
      </c>
      <c r="N222" s="96" t="s">
        <v>6612</v>
      </c>
      <c r="O222" s="2" t="s">
        <v>6692</v>
      </c>
      <c r="P222" t="str">
        <f t="shared" si="7"/>
        <v>INSERT INTO cliente VALUES(NULL, NULL, '0106', 'C0106', 'HERMES TRANSPORTES BLINDADOS SA', 'HERMES', '20100077044', '2954', 'www.hermes.com.pe', 1, NOW(), NULL, 1, null);</v>
      </c>
    </row>
    <row r="223" spans="1:16" x14ac:dyDescent="0.25">
      <c r="A223" t="s">
        <v>4756</v>
      </c>
      <c r="B223" t="str">
        <f t="shared" si="6"/>
        <v>0142</v>
      </c>
      <c r="C223" s="2" t="s">
        <v>1851</v>
      </c>
      <c r="D223" s="89" t="s">
        <v>40</v>
      </c>
      <c r="E223" s="2" t="s">
        <v>1851</v>
      </c>
      <c r="F223" s="93" t="s">
        <v>5685</v>
      </c>
      <c r="G223" s="2" t="s">
        <v>1851</v>
      </c>
      <c r="H223" s="96" t="s">
        <v>6182</v>
      </c>
      <c r="I223" s="2" t="s">
        <v>1851</v>
      </c>
      <c r="J223" s="100">
        <v>20511107734</v>
      </c>
      <c r="K223" s="2" t="s">
        <v>1851</v>
      </c>
      <c r="L223" s="109">
        <v>11</v>
      </c>
      <c r="M223" s="2" t="s">
        <v>1851</v>
      </c>
      <c r="N223" s="96" t="s">
        <v>6613</v>
      </c>
      <c r="O223" s="2" t="s">
        <v>6692</v>
      </c>
      <c r="P223" t="str">
        <f t="shared" si="7"/>
        <v>INSERT INTO cliente VALUES(NULL, NULL, '0142', 'C0142', 'HEXAGRAMA 1 SAC', 'ARMANDO PAREDES INMOB', '20511107734', '11', 'www.armandoparedes.com', 1, NOW(), NULL, 1, null);</v>
      </c>
    </row>
    <row r="224" spans="1:16" x14ac:dyDescent="0.25">
      <c r="A224" t="s">
        <v>4756</v>
      </c>
      <c r="B224" t="str">
        <f t="shared" si="6"/>
        <v>1217</v>
      </c>
      <c r="C224" s="2" t="s">
        <v>1851</v>
      </c>
      <c r="D224" s="89" t="s">
        <v>220</v>
      </c>
      <c r="E224" s="2" t="s">
        <v>1851</v>
      </c>
      <c r="F224" s="94" t="s">
        <v>5686</v>
      </c>
      <c r="G224" s="2" t="s">
        <v>1851</v>
      </c>
      <c r="H224" s="94" t="s">
        <v>6183</v>
      </c>
      <c r="I224" s="2" t="s">
        <v>1851</v>
      </c>
      <c r="J224" s="99">
        <v>20501900487</v>
      </c>
      <c r="K224" s="2" t="s">
        <v>1851</v>
      </c>
      <c r="L224" s="108">
        <v>11</v>
      </c>
      <c r="M224" s="2" t="s">
        <v>1851</v>
      </c>
      <c r="N224" s="113" t="s">
        <v>6421</v>
      </c>
      <c r="O224" s="2" t="s">
        <v>6692</v>
      </c>
      <c r="P224" t="str">
        <f t="shared" si="7"/>
        <v>INSERT INTO cliente VALUES(NULL, NULL, '1217', 'C1217', 'HIPRA ANDINA SAC', 'HIPRA', '20501900487', '11', '---', 1, NOW(), NULL, 1, null);</v>
      </c>
    </row>
    <row r="225" spans="1:16" x14ac:dyDescent="0.25">
      <c r="A225" t="s">
        <v>4756</v>
      </c>
      <c r="B225" t="str">
        <f t="shared" si="6"/>
        <v>1286</v>
      </c>
      <c r="C225" s="2" t="s">
        <v>1851</v>
      </c>
      <c r="D225" s="89" t="s">
        <v>221</v>
      </c>
      <c r="E225" s="2" t="s">
        <v>1851</v>
      </c>
      <c r="F225" s="94" t="s">
        <v>5687</v>
      </c>
      <c r="G225" s="2" t="s">
        <v>1851</v>
      </c>
      <c r="H225" s="94" t="s">
        <v>6184</v>
      </c>
      <c r="I225" s="2" t="s">
        <v>1851</v>
      </c>
      <c r="J225" s="99">
        <v>20491876701</v>
      </c>
      <c r="K225" s="2" t="s">
        <v>1851</v>
      </c>
      <c r="L225" s="108">
        <v>53</v>
      </c>
      <c r="M225" s="2" t="s">
        <v>1851</v>
      </c>
      <c r="N225" s="94" t="s">
        <v>6614</v>
      </c>
      <c r="O225" s="2" t="s">
        <v>6692</v>
      </c>
      <c r="P225" t="str">
        <f t="shared" si="7"/>
        <v>INSERT INTO cliente VALUES(NULL, NULL, '1286', 'C1286', 'HMV INGENIEROS DEL PERU SRL', 'HMV', '20491876701', '53', 'www.h-mv.com', 1, NOW(), NULL, 1, null);</v>
      </c>
    </row>
    <row r="226" spans="1:16" x14ac:dyDescent="0.25">
      <c r="A226" t="s">
        <v>4756</v>
      </c>
      <c r="B226" t="str">
        <f t="shared" si="6"/>
        <v>0191</v>
      </c>
      <c r="C226" s="2" t="s">
        <v>1851</v>
      </c>
      <c r="D226" s="89" t="s">
        <v>103</v>
      </c>
      <c r="E226" s="2" t="s">
        <v>1851</v>
      </c>
      <c r="F226" s="93" t="s">
        <v>5688</v>
      </c>
      <c r="G226" s="2" t="s">
        <v>1851</v>
      </c>
      <c r="H226" s="96" t="s">
        <v>6185</v>
      </c>
      <c r="I226" s="2" t="s">
        <v>1851</v>
      </c>
      <c r="J226" s="100">
        <v>20144442629</v>
      </c>
      <c r="K226" s="2" t="s">
        <v>1851</v>
      </c>
      <c r="L226" s="109">
        <v>199</v>
      </c>
      <c r="M226" s="2" t="s">
        <v>1851</v>
      </c>
      <c r="N226" s="96" t="s">
        <v>6615</v>
      </c>
      <c r="O226" s="2" t="s">
        <v>6692</v>
      </c>
      <c r="P226" t="str">
        <f t="shared" si="7"/>
        <v>INSERT INTO cliente VALUES(NULL, NULL, '0191', 'C0191', 'HOGAR CLINICA SAN JUAN DE DIOS', 'CLINICA SAN JUAN DE DIOS', '20144442629', '199', 'www.clinicasanjuandedioslima.pe', 1, NOW(), NULL, 1, null);</v>
      </c>
    </row>
    <row r="227" spans="1:16" x14ac:dyDescent="0.25">
      <c r="A227" t="s">
        <v>4756</v>
      </c>
      <c r="B227" t="str">
        <f t="shared" si="6"/>
        <v>0214</v>
      </c>
      <c r="C227" s="2" t="s">
        <v>1851</v>
      </c>
      <c r="D227" s="89" t="s">
        <v>59</v>
      </c>
      <c r="E227" s="2" t="s">
        <v>1851</v>
      </c>
      <c r="F227" s="93" t="s">
        <v>5689</v>
      </c>
      <c r="G227" s="2" t="s">
        <v>1851</v>
      </c>
      <c r="H227" s="96" t="s">
        <v>6186</v>
      </c>
      <c r="I227" s="2" t="s">
        <v>1851</v>
      </c>
      <c r="J227" s="100">
        <v>20513074370</v>
      </c>
      <c r="K227" s="2" t="s">
        <v>1851</v>
      </c>
      <c r="L227" s="109">
        <v>863</v>
      </c>
      <c r="M227" s="2" t="s">
        <v>1851</v>
      </c>
      <c r="N227" s="96" t="s">
        <v>6616</v>
      </c>
      <c r="O227" s="2" t="s">
        <v>6692</v>
      </c>
      <c r="P227" t="str">
        <f t="shared" si="7"/>
        <v>INSERT INTO cliente VALUES(NULL, NULL, '0214', 'C0214', 'HSBC BANK PERU SA', 'BANCO HSBC', '20513074370', '863', 'www.hsbc.com.pe', 1, NOW(), NULL, 1, null);</v>
      </c>
    </row>
    <row r="228" spans="1:16" x14ac:dyDescent="0.25">
      <c r="A228" t="s">
        <v>4756</v>
      </c>
      <c r="B228" t="str">
        <f t="shared" si="6"/>
        <v>0232</v>
      </c>
      <c r="C228" s="2" t="s">
        <v>1851</v>
      </c>
      <c r="D228" s="89" t="s">
        <v>301</v>
      </c>
      <c r="E228" s="2" t="s">
        <v>1851</v>
      </c>
      <c r="F228" s="93" t="s">
        <v>5690</v>
      </c>
      <c r="G228" s="2" t="s">
        <v>1851</v>
      </c>
      <c r="H228" s="93" t="s">
        <v>6187</v>
      </c>
      <c r="I228" s="2" t="s">
        <v>1851</v>
      </c>
      <c r="J228" s="100">
        <v>20517604764</v>
      </c>
      <c r="K228" s="2" t="s">
        <v>1851</v>
      </c>
      <c r="L228" s="109">
        <v>30</v>
      </c>
      <c r="M228" s="2" t="s">
        <v>1851</v>
      </c>
      <c r="N228" s="96" t="s">
        <v>6617</v>
      </c>
      <c r="O228" s="2" t="s">
        <v>6692</v>
      </c>
      <c r="P228" t="str">
        <f t="shared" si="7"/>
        <v>INSERT INTO cliente VALUES(NULL, NULL, '0232', 'C0232', 'IAMGOLD PERU SA', 'MINERA IAMGOLD', '20517604764', '30', 'www.iamgold.com', 1, NOW(), NULL, 1, null);</v>
      </c>
    </row>
    <row r="229" spans="1:16" x14ac:dyDescent="0.25">
      <c r="A229" t="s">
        <v>4756</v>
      </c>
      <c r="B229" t="str">
        <f t="shared" si="6"/>
        <v>0040</v>
      </c>
      <c r="C229" s="2" t="s">
        <v>1851</v>
      </c>
      <c r="D229" s="89" t="s">
        <v>225</v>
      </c>
      <c r="E229" s="2" t="s">
        <v>1851</v>
      </c>
      <c r="F229" s="93" t="s">
        <v>5691</v>
      </c>
      <c r="G229" s="2" t="s">
        <v>1851</v>
      </c>
      <c r="H229" s="96" t="s">
        <v>6188</v>
      </c>
      <c r="I229" s="2" t="s">
        <v>1851</v>
      </c>
      <c r="J229" s="100">
        <v>20508061201</v>
      </c>
      <c r="K229" s="2" t="s">
        <v>1851</v>
      </c>
      <c r="L229" s="109">
        <v>600</v>
      </c>
      <c r="M229" s="2" t="s">
        <v>1851</v>
      </c>
      <c r="N229" s="96" t="s">
        <v>6618</v>
      </c>
      <c r="O229" s="2" t="s">
        <v>6692</v>
      </c>
      <c r="P229" t="str">
        <f t="shared" si="7"/>
        <v>INSERT INTO cliente VALUES(NULL, NULL, '0040', 'C0040', 'IBEROAMERICANA DE PLASTICOS SAC', 'IBEROPLAST', '20508061201', '600', 'www.iberoplast.com.pe', 1, NOW(), NULL, 1, null);</v>
      </c>
    </row>
    <row r="230" spans="1:16" x14ac:dyDescent="0.25">
      <c r="A230" t="s">
        <v>4756</v>
      </c>
      <c r="B230" t="str">
        <f t="shared" si="6"/>
        <v>0234</v>
      </c>
      <c r="C230" s="2" t="s">
        <v>1851</v>
      </c>
      <c r="D230" s="89" t="s">
        <v>227</v>
      </c>
      <c r="E230" s="2" t="s">
        <v>1851</v>
      </c>
      <c r="F230" s="93" t="s">
        <v>5692</v>
      </c>
      <c r="G230" s="2" t="s">
        <v>1851</v>
      </c>
      <c r="H230" s="93" t="s">
        <v>6189</v>
      </c>
      <c r="I230" s="2" t="s">
        <v>1851</v>
      </c>
      <c r="J230" s="100">
        <v>20348217551</v>
      </c>
      <c r="K230" s="2" t="s">
        <v>1851</v>
      </c>
      <c r="L230" s="109">
        <v>18</v>
      </c>
      <c r="M230" s="2" t="s">
        <v>1851</v>
      </c>
      <c r="N230" s="96" t="s">
        <v>6619</v>
      </c>
      <c r="O230" s="2" t="s">
        <v>6692</v>
      </c>
      <c r="P230" t="str">
        <f t="shared" si="7"/>
        <v>INSERT INTO cliente VALUES(NULL, NULL, '0234', 'C0234', 'IDENTITRONICS SAC', 'IDENTITRONICS', '20348217551', '18', 'www.identitronics.com', 1, NOW(), NULL, 1, null);</v>
      </c>
    </row>
    <row r="231" spans="1:16" x14ac:dyDescent="0.25">
      <c r="A231" t="s">
        <v>4756</v>
      </c>
      <c r="B231" t="str">
        <f t="shared" si="6"/>
        <v>1276</v>
      </c>
      <c r="C231" s="2" t="s">
        <v>1851</v>
      </c>
      <c r="D231" s="89" t="s">
        <v>481</v>
      </c>
      <c r="E231" s="2" t="s">
        <v>1851</v>
      </c>
      <c r="F231" s="94" t="s">
        <v>5693</v>
      </c>
      <c r="G231" s="2" t="s">
        <v>1851</v>
      </c>
      <c r="H231" s="94" t="s">
        <v>6190</v>
      </c>
      <c r="I231" s="2" t="s">
        <v>1851</v>
      </c>
      <c r="J231" s="101">
        <v>20138221157</v>
      </c>
      <c r="K231" s="2" t="s">
        <v>1851</v>
      </c>
      <c r="L231" s="107">
        <v>0</v>
      </c>
      <c r="M231" s="2" t="s">
        <v>1851</v>
      </c>
      <c r="N231" s="94"/>
      <c r="O231" s="2" t="s">
        <v>6692</v>
      </c>
      <c r="P231" t="str">
        <f t="shared" si="7"/>
        <v>INSERT INTO cliente VALUES(NULL, NULL, '1276', 'C1276', 'IESTP DANIEL A. CARRION', 'WIENER-IESTP CARRION', '20138221157', '0', '', 1, NOW(), NULL, 1, null);</v>
      </c>
    </row>
    <row r="232" spans="1:16" x14ac:dyDescent="0.25">
      <c r="A232" t="s">
        <v>4756</v>
      </c>
      <c r="B232" t="str">
        <f t="shared" si="6"/>
        <v>1255</v>
      </c>
      <c r="C232" s="2" t="s">
        <v>1851</v>
      </c>
      <c r="D232" s="89" t="s">
        <v>482</v>
      </c>
      <c r="E232" s="2" t="s">
        <v>1851</v>
      </c>
      <c r="F232" s="94" t="s">
        <v>5694</v>
      </c>
      <c r="G232" s="2" t="s">
        <v>1851</v>
      </c>
      <c r="H232" s="94" t="s">
        <v>6191</v>
      </c>
      <c r="I232" s="2" t="s">
        <v>1851</v>
      </c>
      <c r="J232" s="101">
        <v>20253223554</v>
      </c>
      <c r="K232" s="2" t="s">
        <v>1851</v>
      </c>
      <c r="L232" s="107">
        <v>0</v>
      </c>
      <c r="M232" s="2" t="s">
        <v>1851</v>
      </c>
      <c r="N232" s="94"/>
      <c r="O232" s="2" t="s">
        <v>6692</v>
      </c>
      <c r="P232" t="str">
        <f t="shared" si="7"/>
        <v>INSERT INTO cliente VALUES(NULL, NULL, '1255', 'C1255', 'IESTP NORBERT WIENER', 'WIENER-IESTP WIENER', '20253223554', '0', '', 1, NOW(), NULL, 1, null);</v>
      </c>
    </row>
    <row r="233" spans="1:16" x14ac:dyDescent="0.25">
      <c r="A233" t="s">
        <v>4756</v>
      </c>
      <c r="B233" t="str">
        <f t="shared" si="6"/>
        <v>0235</v>
      </c>
      <c r="C233" s="2" t="s">
        <v>1851</v>
      </c>
      <c r="D233" s="89" t="s">
        <v>394</v>
      </c>
      <c r="E233" s="2" t="s">
        <v>1851</v>
      </c>
      <c r="F233" s="93" t="s">
        <v>5695</v>
      </c>
      <c r="G233" s="2" t="s">
        <v>1851</v>
      </c>
      <c r="H233" s="93" t="s">
        <v>6192</v>
      </c>
      <c r="I233" s="2" t="s">
        <v>1851</v>
      </c>
      <c r="J233" s="100">
        <v>20512248846</v>
      </c>
      <c r="K233" s="2" t="s">
        <v>1851</v>
      </c>
      <c r="L233" s="109">
        <v>6</v>
      </c>
      <c r="M233" s="2" t="s">
        <v>1851</v>
      </c>
      <c r="N233" s="96" t="s">
        <v>6620</v>
      </c>
      <c r="O233" s="2" t="s">
        <v>6692</v>
      </c>
      <c r="P233" t="str">
        <f t="shared" si="7"/>
        <v>INSERT INTO cliente VALUES(NULL, NULL, '0235', 'C0235', 'IL BUON MANGIARE SAC', 'REST. IL BUON MANGIARE', '20512248846', '6', 'www.ilbuonmangiare.com', 1, NOW(), NULL, 1, null);</v>
      </c>
    </row>
    <row r="234" spans="1:16" x14ac:dyDescent="0.25">
      <c r="A234" t="s">
        <v>4756</v>
      </c>
      <c r="B234" t="str">
        <f t="shared" si="6"/>
        <v>0046</v>
      </c>
      <c r="C234" s="2" t="s">
        <v>1851</v>
      </c>
      <c r="D234" s="89" t="s">
        <v>230</v>
      </c>
      <c r="E234" s="2" t="s">
        <v>1851</v>
      </c>
      <c r="F234" s="93" t="s">
        <v>5696</v>
      </c>
      <c r="G234" s="2" t="s">
        <v>1851</v>
      </c>
      <c r="H234" s="96" t="s">
        <v>6193</v>
      </c>
      <c r="I234" s="2" t="s">
        <v>1851</v>
      </c>
      <c r="J234" s="100">
        <v>20101276962</v>
      </c>
      <c r="K234" s="2" t="s">
        <v>1851</v>
      </c>
      <c r="L234" s="109">
        <v>36</v>
      </c>
      <c r="M234" s="2" t="s">
        <v>1851</v>
      </c>
      <c r="N234" s="96" t="s">
        <v>6621</v>
      </c>
      <c r="O234" s="2" t="s">
        <v>6692</v>
      </c>
      <c r="P234" t="str">
        <f t="shared" si="7"/>
        <v>INSERT INTO cliente VALUES(NULL, NULL, '0046', 'C0046', 'IMPECO AUTOMATIZACION INDUSTRIAL SAC', 'IMPECO', '20101276962', '36', 'www.impecosmc.com', 1, NOW(), NULL, 1, null);</v>
      </c>
    </row>
    <row r="235" spans="1:16" x14ac:dyDescent="0.25">
      <c r="A235" t="s">
        <v>4756</v>
      </c>
      <c r="B235" t="str">
        <f t="shared" si="6"/>
        <v>1232</v>
      </c>
      <c r="C235" s="2" t="s">
        <v>1851</v>
      </c>
      <c r="D235" s="89" t="s">
        <v>231</v>
      </c>
      <c r="E235" s="2" t="s">
        <v>1851</v>
      </c>
      <c r="F235" s="94" t="s">
        <v>5697</v>
      </c>
      <c r="G235" s="2" t="s">
        <v>1851</v>
      </c>
      <c r="H235" s="94" t="s">
        <v>6194</v>
      </c>
      <c r="I235" s="2" t="s">
        <v>1851</v>
      </c>
      <c r="J235" s="99">
        <v>20492685560</v>
      </c>
      <c r="K235" s="2" t="s">
        <v>1851</v>
      </c>
      <c r="L235" s="108">
        <v>84</v>
      </c>
      <c r="M235" s="2" t="s">
        <v>1851</v>
      </c>
      <c r="N235" s="113" t="s">
        <v>6421</v>
      </c>
      <c r="O235" s="2" t="s">
        <v>6692</v>
      </c>
      <c r="P235" t="str">
        <f t="shared" si="7"/>
        <v>INSERT INTO cliente VALUES(NULL, NULL, '1232', 'C1232', 'IN CONSTRUCTORA SAC', 'INCONSTRUCTORA', '20492685560', '84', '---', 1, NOW(), NULL, 1, null);</v>
      </c>
    </row>
    <row r="236" spans="1:16" x14ac:dyDescent="0.25">
      <c r="A236" t="s">
        <v>4756</v>
      </c>
      <c r="B236" t="str">
        <f t="shared" si="6"/>
        <v>0345</v>
      </c>
      <c r="C236" s="2" t="s">
        <v>1851</v>
      </c>
      <c r="D236" s="89" t="s">
        <v>232</v>
      </c>
      <c r="E236" s="2" t="s">
        <v>1851</v>
      </c>
      <c r="F236" s="93" t="s">
        <v>5698</v>
      </c>
      <c r="G236" s="2" t="s">
        <v>1851</v>
      </c>
      <c r="H236" s="93" t="s">
        <v>5698</v>
      </c>
      <c r="I236" s="2" t="s">
        <v>1851</v>
      </c>
      <c r="J236" s="98">
        <v>20133840533</v>
      </c>
      <c r="K236" s="2" t="s">
        <v>1851</v>
      </c>
      <c r="L236" s="107">
        <v>470</v>
      </c>
      <c r="M236" s="2" t="s">
        <v>1851</v>
      </c>
      <c r="N236" s="114" t="s">
        <v>6622</v>
      </c>
      <c r="O236" s="2" t="s">
        <v>6692</v>
      </c>
      <c r="P236" t="str">
        <f t="shared" si="7"/>
        <v>INSERT INTO cliente VALUES(NULL, NULL, '0345', 'C0345', 'INDECOPI', 'INDECOPI', '20133840533', '470', 'www.indecopi.gob.pe', 1, NOW(), NULL, 1, null);</v>
      </c>
    </row>
    <row r="237" spans="1:16" x14ac:dyDescent="0.25">
      <c r="A237" t="s">
        <v>4756</v>
      </c>
      <c r="B237" t="str">
        <f t="shared" si="6"/>
        <v>0328</v>
      </c>
      <c r="C237" s="2" t="s">
        <v>1851</v>
      </c>
      <c r="D237" s="89" t="s">
        <v>233</v>
      </c>
      <c r="E237" s="2" t="s">
        <v>1851</v>
      </c>
      <c r="F237" s="95" t="s">
        <v>5699</v>
      </c>
      <c r="G237" s="2" t="s">
        <v>1851</v>
      </c>
      <c r="H237" s="95" t="s">
        <v>6195</v>
      </c>
      <c r="I237" s="2" t="s">
        <v>1851</v>
      </c>
      <c r="J237" s="98">
        <v>20374984838</v>
      </c>
      <c r="K237" s="2" t="s">
        <v>1851</v>
      </c>
      <c r="L237" s="107">
        <v>21</v>
      </c>
      <c r="M237" s="2" t="s">
        <v>1851</v>
      </c>
      <c r="N237" s="95" t="s">
        <v>6623</v>
      </c>
      <c r="O237" s="2" t="s">
        <v>6692</v>
      </c>
      <c r="P237" t="str">
        <f t="shared" si="7"/>
        <v>INSERT INTO cliente VALUES(NULL, NULL, '0328', 'C0328', 'INDRA COMPANY SAC', 'INDRA', '20374984838', '21', 'www.indracompany.com', 1, NOW(), NULL, 1, null);</v>
      </c>
    </row>
    <row r="238" spans="1:16" x14ac:dyDescent="0.25">
      <c r="A238" t="s">
        <v>4756</v>
      </c>
      <c r="B238" t="str">
        <f t="shared" si="6"/>
        <v>0346</v>
      </c>
      <c r="C238" s="2" t="s">
        <v>1851</v>
      </c>
      <c r="D238" s="89" t="s">
        <v>211</v>
      </c>
      <c r="E238" s="2" t="s">
        <v>1851</v>
      </c>
      <c r="F238" s="93" t="s">
        <v>5700</v>
      </c>
      <c r="G238" s="2" t="s">
        <v>1851</v>
      </c>
      <c r="H238" s="93" t="s">
        <v>6196</v>
      </c>
      <c r="I238" s="2" t="s">
        <v>1851</v>
      </c>
      <c r="J238" s="98">
        <v>20107498088</v>
      </c>
      <c r="K238" s="2" t="s">
        <v>1851</v>
      </c>
      <c r="L238" s="107">
        <v>160</v>
      </c>
      <c r="M238" s="2" t="s">
        <v>1851</v>
      </c>
      <c r="N238" s="115" t="s">
        <v>6624</v>
      </c>
      <c r="O238" s="2" t="s">
        <v>6692</v>
      </c>
      <c r="P238" t="str">
        <f t="shared" si="7"/>
        <v>INSERT INTO cliente VALUES(NULL, NULL, '0346', 'C0346', 'INDUSTRIA PERUANA DEL ACERO', 'GRUPO VEGA', '20107498088', '160', 'www.grupovega.com', 1, NOW(), NULL, 1, null);</v>
      </c>
    </row>
    <row r="239" spans="1:16" x14ac:dyDescent="0.25">
      <c r="A239" t="s">
        <v>4756</v>
      </c>
      <c r="B239" t="str">
        <f t="shared" si="6"/>
        <v>0198</v>
      </c>
      <c r="C239" s="2" t="s">
        <v>1851</v>
      </c>
      <c r="D239" s="89" t="s">
        <v>226</v>
      </c>
      <c r="E239" s="2" t="s">
        <v>1851</v>
      </c>
      <c r="F239" s="93" t="s">
        <v>5701</v>
      </c>
      <c r="G239" s="2" t="s">
        <v>1851</v>
      </c>
      <c r="H239" s="96" t="s">
        <v>6197</v>
      </c>
      <c r="I239" s="2" t="s">
        <v>1851</v>
      </c>
      <c r="J239" s="100">
        <v>20261810540</v>
      </c>
      <c r="K239" s="2" t="s">
        <v>1851</v>
      </c>
      <c r="L239" s="109">
        <v>107</v>
      </c>
      <c r="M239" s="2" t="s">
        <v>1851</v>
      </c>
      <c r="N239" s="96" t="s">
        <v>6625</v>
      </c>
      <c r="O239" s="2" t="s">
        <v>6692</v>
      </c>
      <c r="P239" t="str">
        <f t="shared" si="7"/>
        <v>INSERT INTO cliente VALUES(NULL, NULL, '0198', 'C0198', 'INDUSTRIAL CONTROLS SAC', 'IC-CONTROLS', '20261810540', '107', 'www.ic-controls.com', 1, NOW(), NULL, 1, null);</v>
      </c>
    </row>
    <row r="240" spans="1:16" x14ac:dyDescent="0.25">
      <c r="A240" t="s">
        <v>4756</v>
      </c>
      <c r="B240" t="str">
        <f t="shared" si="6"/>
        <v>0292</v>
      </c>
      <c r="C240" s="2" t="s">
        <v>1851</v>
      </c>
      <c r="D240" s="89" t="s">
        <v>406</v>
      </c>
      <c r="E240" s="2" t="s">
        <v>1851</v>
      </c>
      <c r="F240" s="93" t="s">
        <v>5702</v>
      </c>
      <c r="G240" s="2" t="s">
        <v>1851</v>
      </c>
      <c r="H240" s="93" t="s">
        <v>6198</v>
      </c>
      <c r="I240" s="2" t="s">
        <v>1851</v>
      </c>
      <c r="J240" s="98"/>
      <c r="K240" s="2" t="s">
        <v>1851</v>
      </c>
      <c r="L240" s="107">
        <v>0</v>
      </c>
      <c r="M240" s="2" t="s">
        <v>1851</v>
      </c>
      <c r="N240" s="93"/>
      <c r="O240" s="2" t="s">
        <v>6692</v>
      </c>
      <c r="P240" t="str">
        <f t="shared" si="7"/>
        <v>INSERT INTO cliente VALUES(NULL, NULL, '0292', 'C0292', 'INDUSTRIAL PESQUERA SANTA MONICA SA', 'SANTA MONICA ', '', '0', '', 1, NOW(), NULL, 1, null);</v>
      </c>
    </row>
    <row r="241" spans="1:16" x14ac:dyDescent="0.25">
      <c r="A241" t="s">
        <v>4756</v>
      </c>
      <c r="B241" t="str">
        <f t="shared" si="6"/>
        <v>0130</v>
      </c>
      <c r="C241" s="2" t="s">
        <v>1851</v>
      </c>
      <c r="D241" s="89" t="s">
        <v>235</v>
      </c>
      <c r="E241" s="2" t="s">
        <v>1851</v>
      </c>
      <c r="F241" s="93" t="s">
        <v>5703</v>
      </c>
      <c r="G241" s="2" t="s">
        <v>1851</v>
      </c>
      <c r="H241" s="96" t="s">
        <v>6199</v>
      </c>
      <c r="I241" s="2" t="s">
        <v>1851</v>
      </c>
      <c r="J241" s="100">
        <v>20100004322</v>
      </c>
      <c r="K241" s="2" t="s">
        <v>1851</v>
      </c>
      <c r="L241" s="109">
        <v>367</v>
      </c>
      <c r="M241" s="2" t="s">
        <v>1851</v>
      </c>
      <c r="N241" s="96" t="s">
        <v>6626</v>
      </c>
      <c r="O241" s="2" t="s">
        <v>6692</v>
      </c>
      <c r="P241" t="str">
        <f t="shared" si="7"/>
        <v>INSERT INTO cliente VALUES(NULL, NULL, '0130', 'C0130', 'INDUSTRIAS DEL ENVASE SA', 'INDUSTRIAS DEL ENVASE', '20100004322', '367', 'www.envase.com.pe', 1, NOW(), NULL, 1, null);</v>
      </c>
    </row>
    <row r="242" spans="1:16" x14ac:dyDescent="0.25">
      <c r="A242" t="s">
        <v>4756</v>
      </c>
      <c r="B242" t="str">
        <f t="shared" si="6"/>
        <v>1289</v>
      </c>
      <c r="C242" s="2" t="s">
        <v>1851</v>
      </c>
      <c r="D242" s="89" t="s">
        <v>236</v>
      </c>
      <c r="E242" s="2" t="s">
        <v>1851</v>
      </c>
      <c r="F242" s="94" t="s">
        <v>5704</v>
      </c>
      <c r="G242" s="2" t="s">
        <v>1851</v>
      </c>
      <c r="H242" s="94" t="s">
        <v>6200</v>
      </c>
      <c r="I242" s="2" t="s">
        <v>1851</v>
      </c>
      <c r="J242" s="99">
        <v>20100151546</v>
      </c>
      <c r="K242" s="2" t="s">
        <v>1851</v>
      </c>
      <c r="L242" s="108">
        <v>148</v>
      </c>
      <c r="M242" s="2" t="s">
        <v>1851</v>
      </c>
      <c r="N242" s="94" t="s">
        <v>6627</v>
      </c>
      <c r="O242" s="2" t="s">
        <v>6692</v>
      </c>
      <c r="P242" t="str">
        <f t="shared" si="7"/>
        <v>INSERT INTO cliente VALUES(NULL, NULL, '1289', 'C1289', 'INDUSTRIAS DEL PAPEL SA', 'INDUSTRIAS DEL PAPEL', '20100151546', '148', 'www.industriasdelpapel.com', 1, NOW(), NULL, 1, null);</v>
      </c>
    </row>
    <row r="243" spans="1:16" x14ac:dyDescent="0.25">
      <c r="A243" t="s">
        <v>4756</v>
      </c>
      <c r="B243" t="str">
        <f t="shared" si="6"/>
        <v>0275</v>
      </c>
      <c r="C243" s="2" t="s">
        <v>1851</v>
      </c>
      <c r="D243" s="89" t="s">
        <v>463</v>
      </c>
      <c r="E243" s="2" t="s">
        <v>1851</v>
      </c>
      <c r="F243" s="93" t="s">
        <v>5705</v>
      </c>
      <c r="G243" s="2" t="s">
        <v>1851</v>
      </c>
      <c r="H243" s="93" t="s">
        <v>6201</v>
      </c>
      <c r="I243" s="2" t="s">
        <v>1851</v>
      </c>
      <c r="J243" s="98"/>
      <c r="K243" s="2" t="s">
        <v>1851</v>
      </c>
      <c r="L243" s="107">
        <v>0</v>
      </c>
      <c r="M243" s="2" t="s">
        <v>1851</v>
      </c>
      <c r="N243" s="93"/>
      <c r="O243" s="2" t="s">
        <v>6692</v>
      </c>
      <c r="P243" t="str">
        <f t="shared" si="7"/>
        <v>INSERT INTO cliente VALUES(NULL, NULL, '0275', 'C0275', 'INDUSTRIAS TRIVECA SAC', 'TRIVECA', '', '0', '', 1, NOW(), NULL, 1, null);</v>
      </c>
    </row>
    <row r="244" spans="1:16" x14ac:dyDescent="0.25">
      <c r="A244" t="s">
        <v>4756</v>
      </c>
      <c r="B244" t="str">
        <f t="shared" si="6"/>
        <v>0302</v>
      </c>
      <c r="C244" s="2" t="s">
        <v>1851</v>
      </c>
      <c r="D244" s="89" t="s">
        <v>234</v>
      </c>
      <c r="E244" s="2" t="s">
        <v>1851</v>
      </c>
      <c r="F244" s="93" t="s">
        <v>5706</v>
      </c>
      <c r="G244" s="2" t="s">
        <v>1851</v>
      </c>
      <c r="H244" s="93" t="s">
        <v>6202</v>
      </c>
      <c r="I244" s="2" t="s">
        <v>1851</v>
      </c>
      <c r="J244" s="98">
        <v>20110598646</v>
      </c>
      <c r="K244" s="2" t="s">
        <v>1851</v>
      </c>
      <c r="L244" s="107">
        <v>171</v>
      </c>
      <c r="M244" s="2" t="s">
        <v>1851</v>
      </c>
      <c r="N244" s="93" t="s">
        <v>6628</v>
      </c>
      <c r="O244" s="2" t="s">
        <v>6692</v>
      </c>
      <c r="P244" t="str">
        <f t="shared" si="7"/>
        <v>INSERT INTO cliente VALUES(NULL, NULL, '0302', 'C0302', 'INDUSTRIAS UNIDAS DEL PERU SA ', 'INDUPSA', '20110598646', '171', 'www.santacatalina.com.pe', 1, NOW(), NULL, 1, null);</v>
      </c>
    </row>
    <row r="245" spans="1:16" x14ac:dyDescent="0.25">
      <c r="A245" t="s">
        <v>4756</v>
      </c>
      <c r="B245" t="str">
        <f t="shared" si="6"/>
        <v>0236</v>
      </c>
      <c r="C245" s="2" t="s">
        <v>1851</v>
      </c>
      <c r="D245" s="89" t="s">
        <v>228</v>
      </c>
      <c r="E245" s="2" t="s">
        <v>1851</v>
      </c>
      <c r="F245" s="93" t="s">
        <v>5707</v>
      </c>
      <c r="G245" s="2" t="s">
        <v>1851</v>
      </c>
      <c r="H245" s="93" t="s">
        <v>6203</v>
      </c>
      <c r="I245" s="2" t="s">
        <v>1851</v>
      </c>
      <c r="J245" s="102" t="s">
        <v>6421</v>
      </c>
      <c r="K245" s="2" t="s">
        <v>1851</v>
      </c>
      <c r="L245" s="107">
        <v>0</v>
      </c>
      <c r="M245" s="2" t="s">
        <v>1851</v>
      </c>
      <c r="N245" s="93" t="s">
        <v>6629</v>
      </c>
      <c r="O245" s="2" t="s">
        <v>6692</v>
      </c>
      <c r="P245" t="str">
        <f t="shared" si="7"/>
        <v>INSERT INTO cliente VALUES(NULL, NULL, '0236', 'C0236', 'INFLUENCE, LEADERSHIP &amp; MANAGEMENT', 'ILM (CAPACITACIONES)', '---', '0', 'www.ilm.com.pe', 1, NOW(), NULL, 1, null);</v>
      </c>
    </row>
    <row r="246" spans="1:16" x14ac:dyDescent="0.25">
      <c r="A246" t="s">
        <v>4756</v>
      </c>
      <c r="B246" t="str">
        <f t="shared" si="6"/>
        <v>0038</v>
      </c>
      <c r="C246" s="2" t="s">
        <v>1851</v>
      </c>
      <c r="D246" s="89" t="s">
        <v>239</v>
      </c>
      <c r="E246" s="2" t="s">
        <v>1851</v>
      </c>
      <c r="F246" s="93" t="s">
        <v>5708</v>
      </c>
      <c r="G246" s="2" t="s">
        <v>1851</v>
      </c>
      <c r="H246" s="96" t="s">
        <v>6204</v>
      </c>
      <c r="I246" s="2" t="s">
        <v>1851</v>
      </c>
      <c r="J246" s="100">
        <v>20291939083</v>
      </c>
      <c r="K246" s="2" t="s">
        <v>1851</v>
      </c>
      <c r="L246" s="109">
        <v>103</v>
      </c>
      <c r="M246" s="2" t="s">
        <v>1851</v>
      </c>
      <c r="N246" s="96" t="s">
        <v>6630</v>
      </c>
      <c r="O246" s="2" t="s">
        <v>6692</v>
      </c>
      <c r="P246" t="str">
        <f t="shared" si="7"/>
        <v>INSERT INTO cliente VALUES(NULL, NULL, '0038', 'C0038', 'INKA CROPS SA', 'INKACROPS', '20291939083', '103', 'www.inkacrops.com/spanish', 1, NOW(), NULL, 1, null);</v>
      </c>
    </row>
    <row r="247" spans="1:16" x14ac:dyDescent="0.25">
      <c r="A247" t="s">
        <v>4756</v>
      </c>
      <c r="B247" t="str">
        <f t="shared" si="6"/>
        <v>0289</v>
      </c>
      <c r="C247" s="2" t="s">
        <v>1851</v>
      </c>
      <c r="D247" s="89" t="s">
        <v>352</v>
      </c>
      <c r="E247" s="2" t="s">
        <v>1851</v>
      </c>
      <c r="F247" s="93" t="s">
        <v>5709</v>
      </c>
      <c r="G247" s="2" t="s">
        <v>1851</v>
      </c>
      <c r="H247" s="93" t="s">
        <v>6205</v>
      </c>
      <c r="I247" s="2" t="s">
        <v>1851</v>
      </c>
      <c r="J247" s="98">
        <v>20518023579</v>
      </c>
      <c r="K247" s="2" t="s">
        <v>1851</v>
      </c>
      <c r="L247" s="107">
        <v>492</v>
      </c>
      <c r="M247" s="2" t="s">
        <v>1851</v>
      </c>
      <c r="N247" s="93" t="s">
        <v>6631</v>
      </c>
      <c r="O247" s="2" t="s">
        <v>6692</v>
      </c>
      <c r="P247" t="str">
        <f t="shared" si="7"/>
        <v>INSERT INTO cliente VALUES(NULL, NULL, '0289', 'C0289', 'INMOBILIARIA GARAHO SAC - PAZ CENTENARIO', 'PAZ CENTENARIO', '20518023579', '492', 'www.centenario.com.pe', 1, NOW(), NULL, 1, null);</v>
      </c>
    </row>
    <row r="248" spans="1:16" x14ac:dyDescent="0.25">
      <c r="A248" t="s">
        <v>4756</v>
      </c>
      <c r="B248" t="str">
        <f t="shared" si="6"/>
        <v>0120</v>
      </c>
      <c r="C248" s="2" t="s">
        <v>1851</v>
      </c>
      <c r="D248" s="89" t="s">
        <v>241</v>
      </c>
      <c r="E248" s="2" t="s">
        <v>1851</v>
      </c>
      <c r="F248" s="93" t="s">
        <v>5710</v>
      </c>
      <c r="G248" s="2" t="s">
        <v>1851</v>
      </c>
      <c r="H248" s="96" t="s">
        <v>6206</v>
      </c>
      <c r="I248" s="2" t="s">
        <v>1851</v>
      </c>
      <c r="J248" s="100">
        <v>20110200201</v>
      </c>
      <c r="K248" s="2" t="s">
        <v>1851</v>
      </c>
      <c r="L248" s="109">
        <v>511</v>
      </c>
      <c r="M248" s="2" t="s">
        <v>1851</v>
      </c>
      <c r="N248" s="96" t="s">
        <v>6632</v>
      </c>
      <c r="O248" s="2" t="s">
        <v>6692</v>
      </c>
      <c r="P248" t="str">
        <f t="shared" si="7"/>
        <v>INSERT INTO cliente VALUES(NULL, NULL, '0120', 'C0120', 'INNOVA ANDINA SA', 'INNOVA', '20110200201', '511', 'www.innova.com.pe', 1, NOW(), NULL, 1, null);</v>
      </c>
    </row>
    <row r="249" spans="1:16" x14ac:dyDescent="0.25">
      <c r="A249" t="s">
        <v>4756</v>
      </c>
      <c r="B249" t="str">
        <f t="shared" si="6"/>
        <v>0343</v>
      </c>
      <c r="C249" s="2" t="s">
        <v>1851</v>
      </c>
      <c r="D249" s="89" t="s">
        <v>458</v>
      </c>
      <c r="E249" s="2" t="s">
        <v>1851</v>
      </c>
      <c r="F249" s="93" t="s">
        <v>5711</v>
      </c>
      <c r="G249" s="2" t="s">
        <v>1851</v>
      </c>
      <c r="H249" s="93" t="s">
        <v>6207</v>
      </c>
      <c r="I249" s="2" t="s">
        <v>1851</v>
      </c>
      <c r="J249" s="98">
        <v>20123478470</v>
      </c>
      <c r="K249" s="2" t="s">
        <v>1851</v>
      </c>
      <c r="L249" s="107">
        <v>0</v>
      </c>
      <c r="M249" s="2" t="s">
        <v>1851</v>
      </c>
      <c r="N249" s="93" t="s">
        <v>6633</v>
      </c>
      <c r="O249" s="2" t="s">
        <v>6692</v>
      </c>
      <c r="P249" t="str">
        <f t="shared" si="7"/>
        <v>INSERT INTO cliente VALUES(NULL, NULL, '0343', 'C0343', 'INST DE EDUCAC SUPERIOR TOULOUSE LAUTREC', 'TOULOUSE', '20123478470', '0', 'www.tls.edu.pe', 1, NOW(), NULL, 1, null);</v>
      </c>
    </row>
    <row r="250" spans="1:16" x14ac:dyDescent="0.25">
      <c r="A250" t="s">
        <v>4756</v>
      </c>
      <c r="B250" t="str">
        <f t="shared" si="6"/>
        <v>1294</v>
      </c>
      <c r="C250" s="2" t="s">
        <v>1851</v>
      </c>
      <c r="D250" s="89" t="s">
        <v>229</v>
      </c>
      <c r="E250" s="2" t="s">
        <v>1851</v>
      </c>
      <c r="F250" s="94" t="s">
        <v>5712</v>
      </c>
      <c r="G250" s="2" t="s">
        <v>1851</v>
      </c>
      <c r="H250" s="94" t="s">
        <v>6208</v>
      </c>
      <c r="I250" s="2" t="s">
        <v>1851</v>
      </c>
      <c r="J250" s="103">
        <v>20142920558</v>
      </c>
      <c r="K250" s="2" t="s">
        <v>1851</v>
      </c>
      <c r="L250" s="108">
        <v>1070</v>
      </c>
      <c r="M250" s="2" t="s">
        <v>1851</v>
      </c>
      <c r="N250" s="94" t="s">
        <v>6634</v>
      </c>
      <c r="O250" s="2" t="s">
        <v>6692</v>
      </c>
      <c r="P250" t="str">
        <f t="shared" si="7"/>
        <v>INSERT INTO cliente VALUES(NULL, NULL, '1294', 'C1294', 'INSTALACIONES METÁLICAS ELECTRICAS CONTRATISTAS SA', 'IMECON', '20142920558', '1070', 'www.imecon.com.pe', 1, NOW(), NULL, 1, null);</v>
      </c>
    </row>
    <row r="251" spans="1:16" x14ac:dyDescent="0.25">
      <c r="A251" t="s">
        <v>4756</v>
      </c>
      <c r="B251" t="str">
        <f t="shared" si="6"/>
        <v>0336</v>
      </c>
      <c r="C251" s="2" t="s">
        <v>1851</v>
      </c>
      <c r="D251" s="89" t="s">
        <v>243</v>
      </c>
      <c r="E251" s="2" t="s">
        <v>1851</v>
      </c>
      <c r="F251" s="93" t="s">
        <v>5713</v>
      </c>
      <c r="G251" s="2" t="s">
        <v>1851</v>
      </c>
      <c r="H251" s="93" t="s">
        <v>6209</v>
      </c>
      <c r="I251" s="2" t="s">
        <v>1851</v>
      </c>
      <c r="J251" s="98">
        <v>20131376414</v>
      </c>
      <c r="K251" s="2" t="s">
        <v>1851</v>
      </c>
      <c r="L251" s="107">
        <v>560</v>
      </c>
      <c r="M251" s="2" t="s">
        <v>1851</v>
      </c>
      <c r="N251" s="93"/>
      <c r="O251" s="2" t="s">
        <v>6692</v>
      </c>
      <c r="P251" t="str">
        <f t="shared" si="7"/>
        <v>INSERT INTO cliente VALUES(NULL, NULL, '0336', 'C0336', 'INSTITUTO DE SALUD MENTAL HONORIO DELGADO HIDEYO NOGUCHI', 'INSM HONORIO DELGADO', '20131376414', '560', '', 1, NOW(), NULL, 1, null);</v>
      </c>
    </row>
    <row r="252" spans="1:16" x14ac:dyDescent="0.25">
      <c r="A252" t="s">
        <v>4756</v>
      </c>
      <c r="B252" t="str">
        <f t="shared" si="6"/>
        <v>1198</v>
      </c>
      <c r="C252" s="2" t="s">
        <v>1851</v>
      </c>
      <c r="D252" s="89" t="s">
        <v>238</v>
      </c>
      <c r="E252" s="2" t="s">
        <v>1851</v>
      </c>
      <c r="F252" s="94" t="s">
        <v>5714</v>
      </c>
      <c r="G252" s="2" t="s">
        <v>1851</v>
      </c>
      <c r="H252" s="94" t="s">
        <v>6210</v>
      </c>
      <c r="I252" s="2" t="s">
        <v>1851</v>
      </c>
      <c r="J252" s="99">
        <v>20112919377</v>
      </c>
      <c r="K252" s="2" t="s">
        <v>1851</v>
      </c>
      <c r="L252" s="108">
        <v>238</v>
      </c>
      <c r="M252" s="2" t="s">
        <v>1851</v>
      </c>
      <c r="N252" s="94" t="s">
        <v>6635</v>
      </c>
      <c r="O252" s="2" t="s">
        <v>6692</v>
      </c>
      <c r="P252" t="str">
        <f t="shared" si="7"/>
        <v>INSERT INTO cliente VALUES(NULL, NULL, '1198', 'C1198', 'INSTITUTO GEOLOGICO MINERO METALURGICO', 'INGEMMENT', '20112919377', '238', 'www.ingemmet.gob.pe', 1, NOW(), NULL, 1, null);</v>
      </c>
    </row>
    <row r="253" spans="1:16" x14ac:dyDescent="0.25">
      <c r="A253" t="s">
        <v>4756</v>
      </c>
      <c r="B253" t="str">
        <f t="shared" si="6"/>
        <v>0233</v>
      </c>
      <c r="C253" s="2" t="s">
        <v>1851</v>
      </c>
      <c r="D253" s="89" t="s">
        <v>303</v>
      </c>
      <c r="E253" s="2" t="s">
        <v>1851</v>
      </c>
      <c r="F253" s="93" t="s">
        <v>5715</v>
      </c>
      <c r="G253" s="2" t="s">
        <v>1851</v>
      </c>
      <c r="H253" s="96" t="s">
        <v>6211</v>
      </c>
      <c r="I253" s="2" t="s">
        <v>1851</v>
      </c>
      <c r="J253" s="100">
        <v>20131380012</v>
      </c>
      <c r="K253" s="2" t="s">
        <v>1851</v>
      </c>
      <c r="L253" s="109">
        <v>616</v>
      </c>
      <c r="M253" s="2" t="s">
        <v>1851</v>
      </c>
      <c r="N253" s="96" t="s">
        <v>6636</v>
      </c>
      <c r="O253" s="2" t="s">
        <v>6692</v>
      </c>
      <c r="P253" t="str">
        <f t="shared" si="7"/>
        <v>INSERT INTO cliente VALUES(NULL, NULL, '0233', 'C0233', 'INSTITUTO NACIONAL DE CIENCIAS NEUROLOGICAS (MINISTERIO DE SALUD)', 'MINISTERIO SALUD-ICN', '20131380012', '616', 'www.icn.minsa.gob.pe', 1, NOW(), NULL, 1, null);</v>
      </c>
    </row>
    <row r="254" spans="1:16" x14ac:dyDescent="0.25">
      <c r="A254" t="s">
        <v>4756</v>
      </c>
      <c r="B254" t="str">
        <f t="shared" si="6"/>
        <v>0357</v>
      </c>
      <c r="C254" s="2" t="s">
        <v>1851</v>
      </c>
      <c r="D254" s="89" t="s">
        <v>3440</v>
      </c>
      <c r="E254" s="2" t="s">
        <v>1851</v>
      </c>
      <c r="F254" s="93" t="s">
        <v>5716</v>
      </c>
      <c r="G254" s="2" t="s">
        <v>1851</v>
      </c>
      <c r="H254" s="93" t="s">
        <v>6212</v>
      </c>
      <c r="I254" s="2" t="s">
        <v>1851</v>
      </c>
      <c r="J254" s="98">
        <v>20131369981</v>
      </c>
      <c r="K254" s="2" t="s">
        <v>1851</v>
      </c>
      <c r="L254" s="107">
        <v>0</v>
      </c>
      <c r="M254" s="2" t="s">
        <v>1851</v>
      </c>
      <c r="N254" s="93" t="s">
        <v>6637</v>
      </c>
      <c r="O254" s="2" t="s">
        <v>6692</v>
      </c>
      <c r="P254" t="str">
        <f t="shared" si="7"/>
        <v>INSERT INTO cliente VALUES(NULL, NULL, '0357', 'C0357', 'INSTITUTO NACIONAL DE ESTADISTICA E INFORMATICA', 'INEI', '20131369981', '0', 'www.inei.gob.pe', 1, NOW(), NULL, 1, null);</v>
      </c>
    </row>
    <row r="255" spans="1:16" x14ac:dyDescent="0.25">
      <c r="A255" t="s">
        <v>4756</v>
      </c>
      <c r="B255" t="str">
        <f t="shared" si="6"/>
        <v>0937</v>
      </c>
      <c r="C255" s="2" t="s">
        <v>1851</v>
      </c>
      <c r="D255" s="89" t="s">
        <v>249</v>
      </c>
      <c r="E255" s="2" t="s">
        <v>1851</v>
      </c>
      <c r="F255" s="93" t="s">
        <v>5717</v>
      </c>
      <c r="G255" s="2" t="s">
        <v>1851</v>
      </c>
      <c r="H255" s="93" t="s">
        <v>6213</v>
      </c>
      <c r="I255" s="2" t="s">
        <v>1851</v>
      </c>
      <c r="J255" s="98">
        <v>20338915471</v>
      </c>
      <c r="K255" s="2" t="s">
        <v>1851</v>
      </c>
      <c r="L255" s="107">
        <v>240</v>
      </c>
      <c r="M255" s="2" t="s">
        <v>1851</v>
      </c>
      <c r="N255" s="93" t="s">
        <v>6638</v>
      </c>
      <c r="O255" s="2" t="s">
        <v>6692</v>
      </c>
      <c r="P255" t="str">
        <f t="shared" si="7"/>
        <v>INSERT INTO cliente VALUES(NULL, NULL, '0937', 'C0937', 'INSTITUTO NACIONAL DE RADIO Y TELEVISIÓN DEL PERÚ', 'IRTP', '20338915471', '240', 'www.irtp.com.pe', 1, NOW(), NULL, 1, null);</v>
      </c>
    </row>
    <row r="256" spans="1:16" x14ac:dyDescent="0.25">
      <c r="A256" t="s">
        <v>4756</v>
      </c>
      <c r="B256" t="str">
        <f t="shared" si="6"/>
        <v>0194</v>
      </c>
      <c r="C256" s="2" t="s">
        <v>1851</v>
      </c>
      <c r="D256" s="89" t="s">
        <v>237</v>
      </c>
      <c r="E256" s="2" t="s">
        <v>1851</v>
      </c>
      <c r="F256" s="93" t="s">
        <v>5718</v>
      </c>
      <c r="G256" s="2" t="s">
        <v>1851</v>
      </c>
      <c r="H256" s="96" t="s">
        <v>6214</v>
      </c>
      <c r="I256" s="2" t="s">
        <v>1851</v>
      </c>
      <c r="J256" s="100">
        <v>20514964778</v>
      </c>
      <c r="K256" s="2" t="s">
        <v>1851</v>
      </c>
      <c r="L256" s="109">
        <v>1486</v>
      </c>
      <c r="M256" s="2" t="s">
        <v>1851</v>
      </c>
      <c r="N256" s="96" t="s">
        <v>6639</v>
      </c>
      <c r="O256" s="2" t="s">
        <v>6692</v>
      </c>
      <c r="P256" t="str">
        <f t="shared" si="7"/>
        <v>INSERT INTO cliente VALUES(NULL, NULL, '0194', 'C0194', 'INSTITUTO NACIONAL ENFERMEDADES NEOPLASICAS', 'INEN', '20514964778', '1486', 'www.inen.sld.pe', 1, NOW(), NULL, 1, null);</v>
      </c>
    </row>
    <row r="257" spans="1:16" x14ac:dyDescent="0.25">
      <c r="A257" t="s">
        <v>4756</v>
      </c>
      <c r="B257" t="str">
        <f t="shared" si="6"/>
        <v>0277</v>
      </c>
      <c r="C257" s="2" t="s">
        <v>1851</v>
      </c>
      <c r="D257" s="89" t="s">
        <v>242</v>
      </c>
      <c r="E257" s="2" t="s">
        <v>1851</v>
      </c>
      <c r="F257" s="93" t="s">
        <v>5719</v>
      </c>
      <c r="G257" s="2" t="s">
        <v>1851</v>
      </c>
      <c r="H257" s="93" t="s">
        <v>6215</v>
      </c>
      <c r="I257" s="2" t="s">
        <v>1851</v>
      </c>
      <c r="J257" s="98">
        <v>20154935267</v>
      </c>
      <c r="K257" s="2" t="s">
        <v>1851</v>
      </c>
      <c r="L257" s="107">
        <v>200</v>
      </c>
      <c r="M257" s="2" t="s">
        <v>1851</v>
      </c>
      <c r="N257" s="93" t="s">
        <v>6640</v>
      </c>
      <c r="O257" s="2" t="s">
        <v>6692</v>
      </c>
      <c r="P257" t="str">
        <f t="shared" si="7"/>
        <v>INSERT INTO cliente VALUES(NULL, NULL, '0277', 'C0277', 'INSTITUTO PERUANO DE PARTENIDAD RESPONSABLE', 'INPPARES', '20154935267', '200', 'www.inppares.org', 1, NOW(), NULL, 1, null);</v>
      </c>
    </row>
    <row r="258" spans="1:16" x14ac:dyDescent="0.25">
      <c r="A258" t="s">
        <v>4756</v>
      </c>
      <c r="B258" t="str">
        <f t="shared" si="6"/>
        <v>0321</v>
      </c>
      <c r="C258" s="2" t="s">
        <v>1851</v>
      </c>
      <c r="D258" s="89" t="s">
        <v>94</v>
      </c>
      <c r="E258" s="2" t="s">
        <v>1851</v>
      </c>
      <c r="F258" s="93" t="s">
        <v>5720</v>
      </c>
      <c r="G258" s="2" t="s">
        <v>1851</v>
      </c>
      <c r="H258" s="93" t="s">
        <v>6216</v>
      </c>
      <c r="I258" s="2" t="s">
        <v>1851</v>
      </c>
      <c r="J258" s="98">
        <v>20142582725</v>
      </c>
      <c r="K258" s="2" t="s">
        <v>1851</v>
      </c>
      <c r="L258" s="107">
        <v>357</v>
      </c>
      <c r="M258" s="2" t="s">
        <v>1851</v>
      </c>
      <c r="N258" s="93" t="s">
        <v>6641</v>
      </c>
      <c r="O258" s="2" t="s">
        <v>6692</v>
      </c>
      <c r="P258" t="str">
        <f t="shared" si="7"/>
        <v>INSERT INTO cliente VALUES(NULL, NULL, '0321', 'C0321', 'INTERNATIONAL POTATO CENTER', 'CGIAR', '20142582725', '357', 'www.cipotato.org', 1, NOW(), NULL, 1, null);</v>
      </c>
    </row>
    <row r="259" spans="1:16" x14ac:dyDescent="0.25">
      <c r="A259" t="s">
        <v>4756</v>
      </c>
      <c r="B259" t="str">
        <f t="shared" ref="B259:B322" si="8">REPLACE(D259,1,1,"")</f>
        <v>1195</v>
      </c>
      <c r="C259" s="2" t="s">
        <v>1851</v>
      </c>
      <c r="D259" s="89" t="s">
        <v>416</v>
      </c>
      <c r="E259" s="2" t="s">
        <v>1851</v>
      </c>
      <c r="F259" s="94" t="s">
        <v>5721</v>
      </c>
      <c r="G259" s="2" t="s">
        <v>1851</v>
      </c>
      <c r="H259" s="94" t="s">
        <v>6217</v>
      </c>
      <c r="I259" s="2" t="s">
        <v>1851</v>
      </c>
      <c r="J259" s="99">
        <v>20382748566</v>
      </c>
      <c r="K259" s="2" t="s">
        <v>1851</v>
      </c>
      <c r="L259" s="108">
        <v>16740</v>
      </c>
      <c r="M259" s="2" t="s">
        <v>1851</v>
      </c>
      <c r="N259" s="94" t="s">
        <v>6642</v>
      </c>
      <c r="O259" s="2" t="s">
        <v>6692</v>
      </c>
      <c r="P259" t="str">
        <f t="shared" ref="P259:P322" si="9">CONCATENATE(A259,B259,C259,D259,E259,F259,G259,H259,I259,J259,K259,L259,M259,N259,O259,)</f>
        <v>INSERT INTO cliente VALUES(NULL, NULL, '1195', 'C1195', 'INTERSEGURO COMPAÑIA DE SEGUROS SA', 'SEGUROS INTERSEGURO', '20382748566', '16740', 'www.interseguro.com.pe', 1, NOW(), NULL, 1, null);</v>
      </c>
    </row>
    <row r="260" spans="1:16" x14ac:dyDescent="0.25">
      <c r="A260" t="s">
        <v>4756</v>
      </c>
      <c r="B260" t="str">
        <f t="shared" si="8"/>
        <v>0020</v>
      </c>
      <c r="C260" s="2" t="s">
        <v>1851</v>
      </c>
      <c r="D260" s="89" t="s">
        <v>244</v>
      </c>
      <c r="E260" s="2" t="s">
        <v>1851</v>
      </c>
      <c r="F260" s="93" t="s">
        <v>5722</v>
      </c>
      <c r="G260" s="2" t="s">
        <v>1851</v>
      </c>
      <c r="H260" s="96" t="s">
        <v>6218</v>
      </c>
      <c r="I260" s="2" t="s">
        <v>1851</v>
      </c>
      <c r="J260" s="100">
        <v>20100938139</v>
      </c>
      <c r="K260" s="2" t="s">
        <v>1851</v>
      </c>
      <c r="L260" s="109">
        <v>42</v>
      </c>
      <c r="M260" s="2" t="s">
        <v>1851</v>
      </c>
      <c r="N260" s="96" t="s">
        <v>6643</v>
      </c>
      <c r="O260" s="2" t="s">
        <v>6692</v>
      </c>
      <c r="P260" t="str">
        <f t="shared" si="9"/>
        <v>INSERT INTO cliente VALUES(NULL, NULL, '0020', 'C0020', 'INTRAMEDICA SAC', 'INTRAMEDICA', '20100938139', '42', 'www.intramedica.com.pe', 1, NOW(), NULL, 1, null);</v>
      </c>
    </row>
    <row r="261" spans="1:16" x14ac:dyDescent="0.25">
      <c r="A261" t="s">
        <v>4756</v>
      </c>
      <c r="B261" t="str">
        <f t="shared" si="8"/>
        <v>0290</v>
      </c>
      <c r="C261" s="2" t="s">
        <v>1851</v>
      </c>
      <c r="D261" s="89" t="s">
        <v>246</v>
      </c>
      <c r="E261" s="2" t="s">
        <v>1851</v>
      </c>
      <c r="F261" s="93" t="s">
        <v>5723</v>
      </c>
      <c r="G261" s="2" t="s">
        <v>1851</v>
      </c>
      <c r="H261" s="93" t="s">
        <v>6219</v>
      </c>
      <c r="I261" s="2" t="s">
        <v>1851</v>
      </c>
      <c r="J261" s="98">
        <v>20101045995</v>
      </c>
      <c r="K261" s="2" t="s">
        <v>1851</v>
      </c>
      <c r="L261" s="107">
        <v>115</v>
      </c>
      <c r="M261" s="2" t="s">
        <v>1851</v>
      </c>
      <c r="N261" s="93" t="s">
        <v>6631</v>
      </c>
      <c r="O261" s="2" t="s">
        <v>6692</v>
      </c>
      <c r="P261" t="str">
        <f t="shared" si="9"/>
        <v>INSERT INTO cliente VALUES(NULL, NULL, '0290', 'C0290', 'INVERSIONES CENTENARIO SAA', 'INVERSIONES CENTENARIO', '20101045995', '115', 'www.centenario.com.pe', 1, NOW(), NULL, 1, null);</v>
      </c>
    </row>
    <row r="262" spans="1:16" x14ac:dyDescent="0.25">
      <c r="A262" t="s">
        <v>4756</v>
      </c>
      <c r="B262" t="str">
        <f t="shared" si="8"/>
        <v>0165</v>
      </c>
      <c r="C262" s="2" t="s">
        <v>1851</v>
      </c>
      <c r="D262" s="89" t="s">
        <v>247</v>
      </c>
      <c r="E262" s="2" t="s">
        <v>1851</v>
      </c>
      <c r="F262" s="93" t="s">
        <v>5724</v>
      </c>
      <c r="G262" s="2" t="s">
        <v>1851</v>
      </c>
      <c r="H262" s="96" t="s">
        <v>6220</v>
      </c>
      <c r="I262" s="2" t="s">
        <v>1851</v>
      </c>
      <c r="J262" s="100">
        <v>20304576929</v>
      </c>
      <c r="K262" s="2" t="s">
        <v>1851</v>
      </c>
      <c r="L262" s="109">
        <v>316</v>
      </c>
      <c r="M262" s="2" t="s">
        <v>1851</v>
      </c>
      <c r="N262" s="96" t="s">
        <v>6644</v>
      </c>
      <c r="O262" s="2" t="s">
        <v>6692</v>
      </c>
      <c r="P262" t="str">
        <f t="shared" si="9"/>
        <v>INSERT INTO cliente VALUES(NULL, NULL, '0165', 'C0165', 'INVERSIONES LA CRUZ SRL', 'INVERSIONES LA CRUZ', '20304576929', '316', 'www.inversioneslacruz.com', 1, NOW(), NULL, 1, null);</v>
      </c>
    </row>
    <row r="263" spans="1:16" x14ac:dyDescent="0.25">
      <c r="A263" t="s">
        <v>4756</v>
      </c>
      <c r="B263" t="str">
        <f t="shared" si="8"/>
        <v>1175</v>
      </c>
      <c r="C263" s="2" t="s">
        <v>1851</v>
      </c>
      <c r="D263" s="89" t="s">
        <v>224</v>
      </c>
      <c r="E263" s="2" t="s">
        <v>1851</v>
      </c>
      <c r="F263" s="93" t="s">
        <v>5725</v>
      </c>
      <c r="G263" s="2" t="s">
        <v>1851</v>
      </c>
      <c r="H263" s="93" t="s">
        <v>6221</v>
      </c>
      <c r="I263" s="2" t="s">
        <v>1851</v>
      </c>
      <c r="J263" s="98">
        <v>20114803228</v>
      </c>
      <c r="K263" s="2" t="s">
        <v>1851</v>
      </c>
      <c r="L263" s="107">
        <v>1400</v>
      </c>
      <c r="M263" s="2" t="s">
        <v>1851</v>
      </c>
      <c r="N263" s="93" t="s">
        <v>6645</v>
      </c>
      <c r="O263" s="2" t="s">
        <v>6692</v>
      </c>
      <c r="P263" t="str">
        <f t="shared" si="9"/>
        <v>INSERT INTO cliente VALUES(NULL, NULL, '1175', 'C1175', 'INVERSIONES NACIONALES DE TURISMO SA', 'HOTEL WESTIN (LIBERTADOR)', '20114803228', '1400', 'www.westin.com/lima', 1, NOW(), NULL, 1, null);</v>
      </c>
    </row>
    <row r="264" spans="1:16" x14ac:dyDescent="0.25">
      <c r="A264" t="s">
        <v>4756</v>
      </c>
      <c r="B264" t="str">
        <f t="shared" si="8"/>
        <v>0274</v>
      </c>
      <c r="C264" s="2" t="s">
        <v>1851</v>
      </c>
      <c r="D264" s="89" t="s">
        <v>248</v>
      </c>
      <c r="E264" s="2" t="s">
        <v>1851</v>
      </c>
      <c r="F264" s="93" t="s">
        <v>5726</v>
      </c>
      <c r="G264" s="2" t="s">
        <v>1851</v>
      </c>
      <c r="H264" s="93" t="s">
        <v>6222</v>
      </c>
      <c r="I264" s="2" t="s">
        <v>1851</v>
      </c>
      <c r="J264" s="98">
        <v>20348624866</v>
      </c>
      <c r="K264" s="2" t="s">
        <v>1851</v>
      </c>
      <c r="L264" s="107">
        <v>18</v>
      </c>
      <c r="M264" s="2" t="s">
        <v>1851</v>
      </c>
      <c r="N264" s="113" t="s">
        <v>6421</v>
      </c>
      <c r="O264" s="2" t="s">
        <v>6692</v>
      </c>
      <c r="P264" t="str">
        <f t="shared" si="9"/>
        <v>INSERT INTO cliente VALUES(NULL, NULL, '0274', 'C0274', 'INVERSIONES WARNER MIC SRL', 'INVERSIONES WARNER', '20348624866', '18', '---', 1, NOW(), NULL, 1, null);</v>
      </c>
    </row>
    <row r="265" spans="1:16" x14ac:dyDescent="0.25">
      <c r="A265" t="s">
        <v>4756</v>
      </c>
      <c r="B265" t="str">
        <f t="shared" si="8"/>
        <v>1241</v>
      </c>
      <c r="C265" s="2" t="s">
        <v>1851</v>
      </c>
      <c r="D265" s="89" t="s">
        <v>251</v>
      </c>
      <c r="E265" s="2" t="s">
        <v>1851</v>
      </c>
      <c r="F265" s="94" t="s">
        <v>5727</v>
      </c>
      <c r="G265" s="2" t="s">
        <v>1851</v>
      </c>
      <c r="H265" s="94" t="s">
        <v>6223</v>
      </c>
      <c r="I265" s="2" t="s">
        <v>1851</v>
      </c>
      <c r="J265" s="99">
        <v>20508891149</v>
      </c>
      <c r="K265" s="2" t="s">
        <v>1851</v>
      </c>
      <c r="L265" s="108">
        <v>973</v>
      </c>
      <c r="M265" s="2" t="s">
        <v>1851</v>
      </c>
      <c r="N265" s="94" t="s">
        <v>6646</v>
      </c>
      <c r="O265" s="2" t="s">
        <v>6692</v>
      </c>
      <c r="P265" t="str">
        <f t="shared" si="9"/>
        <v>INSERT INTO cliente VALUES(NULL, NULL, '1241', 'C1241', 'JRC INGENIERIA Y CONSTRUCCION SAC', 'JRC INGENIERIA Y CONSTRUCCION', '20508891149', '973', 'www.jrcing.com.pe', 1, NOW(), NULL, 1, null);</v>
      </c>
    </row>
    <row r="266" spans="1:16" x14ac:dyDescent="0.25">
      <c r="A266" t="s">
        <v>4756</v>
      </c>
      <c r="B266" t="str">
        <f t="shared" si="8"/>
        <v>0047</v>
      </c>
      <c r="C266" s="2" t="s">
        <v>1851</v>
      </c>
      <c r="D266" s="89" t="s">
        <v>250</v>
      </c>
      <c r="E266" s="2" t="s">
        <v>1851</v>
      </c>
      <c r="F266" s="93" t="s">
        <v>5728</v>
      </c>
      <c r="G266" s="2" t="s">
        <v>1851</v>
      </c>
      <c r="H266" s="96" t="s">
        <v>6224</v>
      </c>
      <c r="I266" s="2" t="s">
        <v>1851</v>
      </c>
      <c r="J266" s="100">
        <v>20131378549</v>
      </c>
      <c r="K266" s="2" t="s">
        <v>1851</v>
      </c>
      <c r="L266" s="109">
        <v>340</v>
      </c>
      <c r="M266" s="2" t="s">
        <v>1851</v>
      </c>
      <c r="N266" s="96" t="s">
        <v>6647</v>
      </c>
      <c r="O266" s="2" t="s">
        <v>6692</v>
      </c>
      <c r="P266" t="str">
        <f t="shared" si="9"/>
        <v>INSERT INTO cliente VALUES(NULL, NULL, '0047', 'C0047', 'JURADO NACIONAL DE ELECCIONES', 'JNE', '20131378549', '340', 'www.jne.gob.pe', 1, NOW(), NULL, 1, null);</v>
      </c>
    </row>
    <row r="267" spans="1:16" x14ac:dyDescent="0.25">
      <c r="A267" t="s">
        <v>4756</v>
      </c>
      <c r="B267" t="str">
        <f t="shared" si="8"/>
        <v>0027</v>
      </c>
      <c r="C267" s="2" t="s">
        <v>1851</v>
      </c>
      <c r="D267" s="89" t="s">
        <v>252</v>
      </c>
      <c r="E267" s="2" t="s">
        <v>1851</v>
      </c>
      <c r="F267" s="93" t="s">
        <v>5729</v>
      </c>
      <c r="G267" s="2" t="s">
        <v>1851</v>
      </c>
      <c r="H267" s="96" t="s">
        <v>5729</v>
      </c>
      <c r="I267" s="2" t="s">
        <v>1851</v>
      </c>
      <c r="J267" s="100"/>
      <c r="K267" s="2" t="s">
        <v>1851</v>
      </c>
      <c r="L267" s="107">
        <v>0</v>
      </c>
      <c r="M267" s="2" t="s">
        <v>1851</v>
      </c>
      <c r="N267" s="96"/>
      <c r="O267" s="2" t="s">
        <v>6692</v>
      </c>
      <c r="P267" t="str">
        <f t="shared" si="9"/>
        <v>INSERT INTO cliente VALUES(NULL, NULL, '0027', 'C0027', 'KIA', 'KIA', '', '0', '', 1, NOW(), NULL, 1, null);</v>
      </c>
    </row>
    <row r="268" spans="1:16" x14ac:dyDescent="0.25">
      <c r="A268" t="s">
        <v>4756</v>
      </c>
      <c r="B268" t="str">
        <f t="shared" si="8"/>
        <v>0237</v>
      </c>
      <c r="C268" s="2" t="s">
        <v>1851</v>
      </c>
      <c r="D268" s="89" t="s">
        <v>253</v>
      </c>
      <c r="E268" s="2" t="s">
        <v>1851</v>
      </c>
      <c r="F268" s="93" t="s">
        <v>5730</v>
      </c>
      <c r="G268" s="2" t="s">
        <v>1851</v>
      </c>
      <c r="H268" s="96" t="s">
        <v>5730</v>
      </c>
      <c r="I268" s="2" t="s">
        <v>1851</v>
      </c>
      <c r="J268" s="100"/>
      <c r="K268" s="2" t="s">
        <v>1851</v>
      </c>
      <c r="L268" s="107">
        <v>0</v>
      </c>
      <c r="M268" s="2" t="s">
        <v>1851</v>
      </c>
      <c r="N268" s="96"/>
      <c r="O268" s="2" t="s">
        <v>6692</v>
      </c>
      <c r="P268" t="str">
        <f t="shared" si="9"/>
        <v>INSERT INTO cliente VALUES(NULL, NULL, '0237', 'C0237', 'KIDSMADEHERE', 'KIDSMADEHERE', '', '0', '', 1, NOW(), NULL, 1, null);</v>
      </c>
    </row>
    <row r="269" spans="1:16" x14ac:dyDescent="0.25">
      <c r="A269" t="s">
        <v>4756</v>
      </c>
      <c r="B269" t="str">
        <f t="shared" si="8"/>
        <v>0238</v>
      </c>
      <c r="C269" s="2" t="s">
        <v>1851</v>
      </c>
      <c r="D269" s="89" t="s">
        <v>254</v>
      </c>
      <c r="E269" s="2" t="s">
        <v>1851</v>
      </c>
      <c r="F269" s="93" t="s">
        <v>5731</v>
      </c>
      <c r="G269" s="2" t="s">
        <v>1851</v>
      </c>
      <c r="H269" s="96" t="s">
        <v>6225</v>
      </c>
      <c r="I269" s="2" t="s">
        <v>1851</v>
      </c>
      <c r="J269" s="100"/>
      <c r="K269" s="2" t="s">
        <v>1851</v>
      </c>
      <c r="L269" s="107">
        <v>0</v>
      </c>
      <c r="M269" s="2" t="s">
        <v>1851</v>
      </c>
      <c r="N269" s="96" t="s">
        <v>6648</v>
      </c>
      <c r="O269" s="2" t="s">
        <v>6692</v>
      </c>
      <c r="P269" t="str">
        <f t="shared" si="9"/>
        <v>INSERT INTO cliente VALUES(NULL, NULL, '0238', 'C0238', 'KIMBERLY KLARK PERU SRL', 'KIMBERLY KLARK', '', '0', 'www.kimberly-clark.com.pe', 1, NOW(), NULL, 1, null);</v>
      </c>
    </row>
    <row r="270" spans="1:16" x14ac:dyDescent="0.25">
      <c r="A270" t="s">
        <v>4756</v>
      </c>
      <c r="B270" t="str">
        <f t="shared" si="8"/>
        <v>0010</v>
      </c>
      <c r="C270" s="2" t="s">
        <v>1851</v>
      </c>
      <c r="D270" s="89" t="s">
        <v>255</v>
      </c>
      <c r="E270" s="2" t="s">
        <v>1851</v>
      </c>
      <c r="F270" s="93" t="s">
        <v>5732</v>
      </c>
      <c r="G270" s="2" t="s">
        <v>1851</v>
      </c>
      <c r="H270" s="96" t="s">
        <v>6226</v>
      </c>
      <c r="I270" s="2" t="s">
        <v>1851</v>
      </c>
      <c r="J270" s="100"/>
      <c r="K270" s="2" t="s">
        <v>1851</v>
      </c>
      <c r="L270" s="107">
        <v>0</v>
      </c>
      <c r="M270" s="2" t="s">
        <v>1851</v>
      </c>
      <c r="N270" s="96"/>
      <c r="O270" s="2" t="s">
        <v>6692</v>
      </c>
      <c r="P270" t="str">
        <f t="shared" si="9"/>
        <v>INSERT INTO cliente VALUES(NULL, NULL, '0010', 'C0010', 'KLAUSS BRASS', 'KLAUSS', '', '0', '', 1, NOW(), NULL, 1, null);</v>
      </c>
    </row>
    <row r="271" spans="1:16" x14ac:dyDescent="0.25">
      <c r="A271" t="s">
        <v>4756</v>
      </c>
      <c r="B271" t="str">
        <f t="shared" si="8"/>
        <v>0338</v>
      </c>
      <c r="C271" s="2" t="s">
        <v>1851</v>
      </c>
      <c r="D271" s="89" t="s">
        <v>257</v>
      </c>
      <c r="E271" s="2" t="s">
        <v>1851</v>
      </c>
      <c r="F271" s="93" t="s">
        <v>5733</v>
      </c>
      <c r="G271" s="2" t="s">
        <v>1851</v>
      </c>
      <c r="H271" s="93" t="s">
        <v>6227</v>
      </c>
      <c r="I271" s="2" t="s">
        <v>1851</v>
      </c>
      <c r="J271" s="98">
        <v>20251749095</v>
      </c>
      <c r="K271" s="2" t="s">
        <v>1851</v>
      </c>
      <c r="L271" s="107">
        <v>177</v>
      </c>
      <c r="M271" s="2" t="s">
        <v>1851</v>
      </c>
      <c r="N271" s="93" t="s">
        <v>6649</v>
      </c>
      <c r="O271" s="2" t="s">
        <v>6692</v>
      </c>
      <c r="P271" t="str">
        <f t="shared" si="9"/>
        <v>INSERT INTO cliente VALUES(NULL, NULL, '0338', 'C0338', 'KNIGTH PIESOLD CONSULTORES SA', 'KNIGHT PIESOLD', '20251749095', '177', 'www.knightpiesold.com/es/', 1, NOW(), NULL, 1, null);</v>
      </c>
    </row>
    <row r="272" spans="1:16" x14ac:dyDescent="0.25">
      <c r="A272" t="s">
        <v>4756</v>
      </c>
      <c r="B272" t="str">
        <f t="shared" si="8"/>
        <v>1261</v>
      </c>
      <c r="C272" s="2" t="s">
        <v>1851</v>
      </c>
      <c r="D272" s="89" t="s">
        <v>258</v>
      </c>
      <c r="E272" s="2" t="s">
        <v>1851</v>
      </c>
      <c r="F272" s="94" t="s">
        <v>5734</v>
      </c>
      <c r="G272" s="2" t="s">
        <v>1851</v>
      </c>
      <c r="H272" s="94" t="s">
        <v>6228</v>
      </c>
      <c r="I272" s="2" t="s">
        <v>1851</v>
      </c>
      <c r="J272" s="99"/>
      <c r="K272" s="2" t="s">
        <v>1851</v>
      </c>
      <c r="L272" s="107">
        <v>0</v>
      </c>
      <c r="M272" s="2" t="s">
        <v>1851</v>
      </c>
      <c r="N272" s="94"/>
      <c r="O272" s="2" t="s">
        <v>6692</v>
      </c>
      <c r="P272" t="str">
        <f t="shared" si="9"/>
        <v>INSERT INTO cliente VALUES(NULL, NULL, '1261', 'C1261', 'KOBRANZAS SAC', 'KOBRANZAS', '', '0', '', 1, NOW(), NULL, 1, null);</v>
      </c>
    </row>
    <row r="273" spans="1:16" x14ac:dyDescent="0.25">
      <c r="A273" t="s">
        <v>4756</v>
      </c>
      <c r="B273" t="str">
        <f t="shared" si="8"/>
        <v>1210</v>
      </c>
      <c r="C273" s="2" t="s">
        <v>1851</v>
      </c>
      <c r="D273" s="89" t="s">
        <v>256</v>
      </c>
      <c r="E273" s="2" t="s">
        <v>1851</v>
      </c>
      <c r="F273" s="93" t="s">
        <v>5735</v>
      </c>
      <c r="G273" s="2" t="s">
        <v>1851</v>
      </c>
      <c r="H273" s="93" t="s">
        <v>6229</v>
      </c>
      <c r="I273" s="2" t="s">
        <v>1851</v>
      </c>
      <c r="J273" s="98"/>
      <c r="K273" s="2" t="s">
        <v>1851</v>
      </c>
      <c r="L273" s="107">
        <v>0</v>
      </c>
      <c r="M273" s="2" t="s">
        <v>1851</v>
      </c>
      <c r="N273" s="93"/>
      <c r="O273" s="2" t="s">
        <v>6692</v>
      </c>
      <c r="P273" t="str">
        <f t="shared" si="9"/>
        <v>INSERT INTO cliente VALUES(NULL, NULL, '1210', 'C1210', 'KOMATSU-MITSUI', 'KMMP', '', '0', '', 1, NOW(), NULL, 1, null);</v>
      </c>
    </row>
    <row r="274" spans="1:16" x14ac:dyDescent="0.25">
      <c r="A274" t="s">
        <v>4756</v>
      </c>
      <c r="B274" t="str">
        <f t="shared" si="8"/>
        <v>1212</v>
      </c>
      <c r="C274" s="2" t="s">
        <v>1851</v>
      </c>
      <c r="D274" s="89" t="s">
        <v>259</v>
      </c>
      <c r="E274" s="2" t="s">
        <v>1851</v>
      </c>
      <c r="F274" s="93" t="s">
        <v>5736</v>
      </c>
      <c r="G274" s="2" t="s">
        <v>1851</v>
      </c>
      <c r="H274" s="93" t="s">
        <v>6230</v>
      </c>
      <c r="I274" s="2" t="s">
        <v>1851</v>
      </c>
      <c r="J274" s="98"/>
      <c r="K274" s="2" t="s">
        <v>1851</v>
      </c>
      <c r="L274" s="107">
        <v>0</v>
      </c>
      <c r="M274" s="2" t="s">
        <v>1851</v>
      </c>
      <c r="N274" s="93"/>
      <c r="O274" s="2" t="s">
        <v>6692</v>
      </c>
      <c r="P274" t="str">
        <f t="shared" si="9"/>
        <v>INSERT INTO cliente VALUES(NULL, NULL, '1212', 'C1212', 'KRAFT FOODS', 'KRAFTFOODS', '', '0', '', 1, NOW(), NULL, 1, null);</v>
      </c>
    </row>
    <row r="275" spans="1:16" x14ac:dyDescent="0.25">
      <c r="A275" t="s">
        <v>4756</v>
      </c>
      <c r="B275" t="str">
        <f t="shared" si="8"/>
        <v>1223</v>
      </c>
      <c r="C275" s="2" t="s">
        <v>1851</v>
      </c>
      <c r="D275" s="89" t="s">
        <v>399</v>
      </c>
      <c r="E275" s="2" t="s">
        <v>1851</v>
      </c>
      <c r="F275" s="94" t="s">
        <v>5737</v>
      </c>
      <c r="G275" s="2" t="s">
        <v>1851</v>
      </c>
      <c r="H275" s="94" t="s">
        <v>6231</v>
      </c>
      <c r="I275" s="2" t="s">
        <v>1851</v>
      </c>
      <c r="J275" s="99"/>
      <c r="K275" s="2" t="s">
        <v>1851</v>
      </c>
      <c r="L275" s="107">
        <v>0</v>
      </c>
      <c r="M275" s="2" t="s">
        <v>1851</v>
      </c>
      <c r="N275" s="94"/>
      <c r="O275" s="2" t="s">
        <v>6692</v>
      </c>
      <c r="P275" t="str">
        <f t="shared" si="9"/>
        <v>INSERT INTO cliente VALUES(NULL, NULL, '1223', 'C1223', 'LABORATORIO FARMACEUTICO S.J. ROXFARMA SA', 'ROXFARMA', '', '0', '', 1, NOW(), NULL, 1, null);</v>
      </c>
    </row>
    <row r="276" spans="1:16" x14ac:dyDescent="0.25">
      <c r="A276" t="s">
        <v>4756</v>
      </c>
      <c r="B276" t="str">
        <f t="shared" si="8"/>
        <v>0007</v>
      </c>
      <c r="C276" s="2" t="s">
        <v>1851</v>
      </c>
      <c r="D276" s="89" t="s">
        <v>359</v>
      </c>
      <c r="E276" s="2" t="s">
        <v>1851</v>
      </c>
      <c r="F276" s="93" t="s">
        <v>5738</v>
      </c>
      <c r="G276" s="2" t="s">
        <v>1851</v>
      </c>
      <c r="H276" s="96" t="s">
        <v>6232</v>
      </c>
      <c r="I276" s="2" t="s">
        <v>1851</v>
      </c>
      <c r="J276" s="100"/>
      <c r="K276" s="2" t="s">
        <v>1851</v>
      </c>
      <c r="L276" s="107">
        <v>0</v>
      </c>
      <c r="M276" s="2" t="s">
        <v>1851</v>
      </c>
      <c r="N276" s="96"/>
      <c r="O276" s="2" t="s">
        <v>6692</v>
      </c>
      <c r="P276" t="str">
        <f t="shared" si="9"/>
        <v>INSERT INTO cliente VALUES(NULL, NULL, '0007', 'C0007', 'LADRILLOS PIRAMIDE', 'PIRAMIDE', '', '0', '', 1, NOW(), NULL, 1, null);</v>
      </c>
    </row>
    <row r="277" spans="1:16" x14ac:dyDescent="0.25">
      <c r="A277" t="s">
        <v>4756</v>
      </c>
      <c r="B277" t="str">
        <f t="shared" si="8"/>
        <v>0281</v>
      </c>
      <c r="C277" s="2" t="s">
        <v>1851</v>
      </c>
      <c r="D277" s="89" t="s">
        <v>260</v>
      </c>
      <c r="E277" s="2" t="s">
        <v>1851</v>
      </c>
      <c r="F277" s="93" t="s">
        <v>5739</v>
      </c>
      <c r="G277" s="2" t="s">
        <v>1851</v>
      </c>
      <c r="H277" s="93" t="s">
        <v>6233</v>
      </c>
      <c r="I277" s="2" t="s">
        <v>1851</v>
      </c>
      <c r="J277" s="98"/>
      <c r="K277" s="2" t="s">
        <v>1851</v>
      </c>
      <c r="L277" s="107">
        <v>0</v>
      </c>
      <c r="M277" s="2" t="s">
        <v>1851</v>
      </c>
      <c r="N277" s="93"/>
      <c r="O277" s="2" t="s">
        <v>6692</v>
      </c>
      <c r="P277" t="str">
        <f t="shared" si="9"/>
        <v>INSERT INTO cliente VALUES(NULL, NULL, '0281', 'C0281', 'LAN PERU ', 'LAN', '', '0', '', 1, NOW(), NULL, 1, null);</v>
      </c>
    </row>
    <row r="278" spans="1:16" x14ac:dyDescent="0.25">
      <c r="A278" t="s">
        <v>4756</v>
      </c>
      <c r="B278" t="str">
        <f t="shared" si="8"/>
        <v>0239</v>
      </c>
      <c r="C278" s="2" t="s">
        <v>1851</v>
      </c>
      <c r="D278" s="89" t="s">
        <v>263</v>
      </c>
      <c r="E278" s="2" t="s">
        <v>1851</v>
      </c>
      <c r="F278" s="93" t="s">
        <v>5740</v>
      </c>
      <c r="G278" s="2" t="s">
        <v>1851</v>
      </c>
      <c r="H278" s="96" t="s">
        <v>6234</v>
      </c>
      <c r="I278" s="2" t="s">
        <v>1851</v>
      </c>
      <c r="J278" s="100"/>
      <c r="K278" s="2" t="s">
        <v>1851</v>
      </c>
      <c r="L278" s="107">
        <v>0</v>
      </c>
      <c r="M278" s="2" t="s">
        <v>1851</v>
      </c>
      <c r="N278" s="96"/>
      <c r="O278" s="2" t="s">
        <v>6692</v>
      </c>
      <c r="P278" t="str">
        <f t="shared" si="9"/>
        <v>INSERT INTO cliente VALUES(NULL, NULL, '0239', 'C0239', 'LIDER GRUPO CONSTRUCTOR', 'LIDER', '', '0', '', 1, NOW(), NULL, 1, null);</v>
      </c>
    </row>
    <row r="279" spans="1:16" x14ac:dyDescent="0.25">
      <c r="A279" t="s">
        <v>4756</v>
      </c>
      <c r="B279" t="str">
        <f t="shared" si="8"/>
        <v>1270</v>
      </c>
      <c r="C279" s="2" t="s">
        <v>1851</v>
      </c>
      <c r="D279" s="89" t="s">
        <v>264</v>
      </c>
      <c r="E279" s="2" t="s">
        <v>1851</v>
      </c>
      <c r="F279" s="94" t="s">
        <v>5741</v>
      </c>
      <c r="G279" s="2" t="s">
        <v>1851</v>
      </c>
      <c r="H279" s="94" t="s">
        <v>6235</v>
      </c>
      <c r="I279" s="2" t="s">
        <v>1851</v>
      </c>
      <c r="J279" s="99">
        <v>20100007348</v>
      </c>
      <c r="K279" s="2" t="s">
        <v>1851</v>
      </c>
      <c r="L279" s="108">
        <v>250</v>
      </c>
      <c r="M279" s="2" t="s">
        <v>1851</v>
      </c>
      <c r="N279" s="94" t="s">
        <v>6650</v>
      </c>
      <c r="O279" s="2" t="s">
        <v>6692</v>
      </c>
      <c r="P279" t="str">
        <f t="shared" si="9"/>
        <v>INSERT INTO cliente VALUES(NULL, NULL, '1270', 'C1270', 'LIMA GAS S.A.', 'LIMAGAS', '20100007348', '250', 'www.limagas.com', 1, NOW(), NULL, 1, null);</v>
      </c>
    </row>
    <row r="280" spans="1:16" x14ac:dyDescent="0.25">
      <c r="A280" t="s">
        <v>4756</v>
      </c>
      <c r="B280" t="str">
        <f t="shared" si="8"/>
        <v>0170</v>
      </c>
      <c r="C280" s="2" t="s">
        <v>1851</v>
      </c>
      <c r="D280" s="89" t="s">
        <v>265</v>
      </c>
      <c r="E280" s="2" t="s">
        <v>1851</v>
      </c>
      <c r="F280" s="93" t="s">
        <v>5742</v>
      </c>
      <c r="G280" s="2" t="s">
        <v>1851</v>
      </c>
      <c r="H280" s="96" t="s">
        <v>6236</v>
      </c>
      <c r="I280" s="2" t="s">
        <v>1851</v>
      </c>
      <c r="J280" s="100"/>
      <c r="K280" s="2" t="s">
        <v>1851</v>
      </c>
      <c r="L280" s="107">
        <v>0</v>
      </c>
      <c r="M280" s="2" t="s">
        <v>1851</v>
      </c>
      <c r="N280" s="96"/>
      <c r="O280" s="2" t="s">
        <v>6692</v>
      </c>
      <c r="P280" t="str">
        <f t="shared" si="9"/>
        <v>INSERT INTO cliente VALUES(NULL, NULL, '0170', 'C0170', 'LLAMAGAS S.A.', 'LLAMAGAS', '', '0', '', 1, NOW(), NULL, 1, null);</v>
      </c>
    </row>
    <row r="281" spans="1:16" x14ac:dyDescent="0.25">
      <c r="A281" t="s">
        <v>4756</v>
      </c>
      <c r="B281" t="str">
        <f t="shared" si="8"/>
        <v>0240</v>
      </c>
      <c r="C281" s="2" t="s">
        <v>1851</v>
      </c>
      <c r="D281" s="89" t="s">
        <v>266</v>
      </c>
      <c r="E281" s="2" t="s">
        <v>1851</v>
      </c>
      <c r="F281" s="93" t="s">
        <v>5743</v>
      </c>
      <c r="G281" s="2" t="s">
        <v>1851</v>
      </c>
      <c r="H281" s="93" t="s">
        <v>5743</v>
      </c>
      <c r="I281" s="2" t="s">
        <v>1851</v>
      </c>
      <c r="J281" s="100"/>
      <c r="K281" s="2" t="s">
        <v>1851</v>
      </c>
      <c r="L281" s="107">
        <v>0</v>
      </c>
      <c r="M281" s="2" t="s">
        <v>1851</v>
      </c>
      <c r="N281" s="96"/>
      <c r="O281" s="2" t="s">
        <v>6692</v>
      </c>
      <c r="P281" t="str">
        <f t="shared" si="9"/>
        <v>INSERT INTO cliente VALUES(NULL, NULL, '0240', 'C0240', 'LOGISTICA PACIFICO', 'LOGISTICA PACIFICO', '', '0', '', 1, NOW(), NULL, 1, null);</v>
      </c>
    </row>
    <row r="282" spans="1:16" x14ac:dyDescent="0.25">
      <c r="A282" t="s">
        <v>4756</v>
      </c>
      <c r="B282" t="str">
        <f t="shared" si="8"/>
        <v>0002</v>
      </c>
      <c r="C282" s="2" t="s">
        <v>1851</v>
      </c>
      <c r="D282" s="89" t="s">
        <v>267</v>
      </c>
      <c r="E282" s="2" t="s">
        <v>1851</v>
      </c>
      <c r="F282" s="93" t="s">
        <v>5744</v>
      </c>
      <c r="G282" s="2" t="s">
        <v>1851</v>
      </c>
      <c r="H282" s="96" t="s">
        <v>6237</v>
      </c>
      <c r="I282" s="2" t="s">
        <v>1851</v>
      </c>
      <c r="J282" s="100"/>
      <c r="K282" s="2" t="s">
        <v>1851</v>
      </c>
      <c r="L282" s="107">
        <v>0</v>
      </c>
      <c r="M282" s="2" t="s">
        <v>1851</v>
      </c>
      <c r="N282" s="96"/>
      <c r="O282" s="2" t="s">
        <v>6692</v>
      </c>
      <c r="P282" t="str">
        <f t="shared" si="9"/>
        <v>INSERT INTO cliente VALUES(NULL, NULL, '0002', 'C0002', 'MACCAFERRI DE PERU SAC', 'MACCAFERRI', '', '0', '', 1, NOW(), NULL, 1, null);</v>
      </c>
    </row>
    <row r="283" spans="1:16" x14ac:dyDescent="0.25">
      <c r="A283" t="s">
        <v>4756</v>
      </c>
      <c r="B283" t="str">
        <f t="shared" si="8"/>
        <v>0110</v>
      </c>
      <c r="C283" s="2" t="s">
        <v>1851</v>
      </c>
      <c r="D283" s="89" t="s">
        <v>268</v>
      </c>
      <c r="E283" s="2" t="s">
        <v>1851</v>
      </c>
      <c r="F283" s="93" t="s">
        <v>5745</v>
      </c>
      <c r="G283" s="2" t="s">
        <v>1851</v>
      </c>
      <c r="H283" s="96" t="s">
        <v>6238</v>
      </c>
      <c r="I283" s="2" t="s">
        <v>1851</v>
      </c>
      <c r="J283" s="100"/>
      <c r="K283" s="2" t="s">
        <v>1851</v>
      </c>
      <c r="L283" s="107">
        <v>0</v>
      </c>
      <c r="M283" s="2" t="s">
        <v>1851</v>
      </c>
      <c r="N283" s="96"/>
      <c r="O283" s="2" t="s">
        <v>6692</v>
      </c>
      <c r="P283" t="str">
        <f t="shared" si="9"/>
        <v>INSERT INTO cliente VALUES(NULL, NULL, '0110', 'C0110', 'MAERSK PERU S.A. O ALCONSA', 'MAERSK', '', '0', '', 1, NOW(), NULL, 1, null);</v>
      </c>
    </row>
    <row r="284" spans="1:16" x14ac:dyDescent="0.25">
      <c r="A284" t="s">
        <v>4756</v>
      </c>
      <c r="B284" t="str">
        <f t="shared" si="8"/>
        <v>0241</v>
      </c>
      <c r="C284" s="2" t="s">
        <v>1851</v>
      </c>
      <c r="D284" s="89" t="s">
        <v>269</v>
      </c>
      <c r="E284" s="2" t="s">
        <v>1851</v>
      </c>
      <c r="F284" s="93" t="s">
        <v>5746</v>
      </c>
      <c r="G284" s="2" t="s">
        <v>1851</v>
      </c>
      <c r="H284" s="96" t="s">
        <v>5746</v>
      </c>
      <c r="I284" s="2" t="s">
        <v>1851</v>
      </c>
      <c r="J284" s="100"/>
      <c r="K284" s="2" t="s">
        <v>1851</v>
      </c>
      <c r="L284" s="107">
        <v>0</v>
      </c>
      <c r="M284" s="2" t="s">
        <v>1851</v>
      </c>
      <c r="N284" s="96"/>
      <c r="O284" s="2" t="s">
        <v>6692</v>
      </c>
      <c r="P284" t="str">
        <f t="shared" si="9"/>
        <v>INSERT INTO cliente VALUES(NULL, NULL, '0241', 'C0241', 'MAGGIOLO', 'MAGGIOLO', '', '0', '', 1, NOW(), NULL, 1, null);</v>
      </c>
    </row>
    <row r="285" spans="1:16" x14ac:dyDescent="0.25">
      <c r="A285" t="s">
        <v>4756</v>
      </c>
      <c r="B285" t="str">
        <f t="shared" si="8"/>
        <v>0297</v>
      </c>
      <c r="C285" s="2" t="s">
        <v>1851</v>
      </c>
      <c r="D285" s="89" t="s">
        <v>271</v>
      </c>
      <c r="E285" s="2" t="s">
        <v>1851</v>
      </c>
      <c r="F285" s="93" t="s">
        <v>5747</v>
      </c>
      <c r="G285" s="2" t="s">
        <v>1851</v>
      </c>
      <c r="H285" s="93" t="s">
        <v>6239</v>
      </c>
      <c r="I285" s="2" t="s">
        <v>1851</v>
      </c>
      <c r="J285" s="98"/>
      <c r="K285" s="2" t="s">
        <v>1851</v>
      </c>
      <c r="L285" s="107">
        <v>0</v>
      </c>
      <c r="M285" s="2" t="s">
        <v>1851</v>
      </c>
      <c r="N285" s="93"/>
      <c r="O285" s="2" t="s">
        <v>6692</v>
      </c>
      <c r="P285" t="str">
        <f t="shared" si="9"/>
        <v>INSERT INTO cliente VALUES(NULL, NULL, '0297', 'C0297', 'MANUCCI DIESEL ', 'MANUCCI', '', '0', '', 1, NOW(), NULL, 1, null);</v>
      </c>
    </row>
    <row r="286" spans="1:16" x14ac:dyDescent="0.25">
      <c r="A286" t="s">
        <v>4756</v>
      </c>
      <c r="B286" t="str">
        <f t="shared" si="8"/>
        <v>0258</v>
      </c>
      <c r="C286" s="2" t="s">
        <v>1851</v>
      </c>
      <c r="D286" s="89" t="s">
        <v>272</v>
      </c>
      <c r="E286" s="2" t="s">
        <v>1851</v>
      </c>
      <c r="F286" s="93" t="s">
        <v>5748</v>
      </c>
      <c r="G286" s="2" t="s">
        <v>1851</v>
      </c>
      <c r="H286" s="93" t="s">
        <v>5748</v>
      </c>
      <c r="I286" s="2" t="s">
        <v>1851</v>
      </c>
      <c r="J286" s="98"/>
      <c r="K286" s="2" t="s">
        <v>1851</v>
      </c>
      <c r="L286" s="107">
        <v>0</v>
      </c>
      <c r="M286" s="2" t="s">
        <v>1851</v>
      </c>
      <c r="N286" s="93"/>
      <c r="O286" s="2" t="s">
        <v>6692</v>
      </c>
      <c r="P286" t="str">
        <f t="shared" si="9"/>
        <v>INSERT INTO cliente VALUES(NULL, NULL, '0258', 'C0258', 'MANUEL MUÑOZ', 'MANUEL MUÑOZ', '', '0', '', 1, NOW(), NULL, 1, null);</v>
      </c>
    </row>
    <row r="287" spans="1:16" x14ac:dyDescent="0.25">
      <c r="A287" t="s">
        <v>4756</v>
      </c>
      <c r="B287" t="str">
        <f t="shared" si="8"/>
        <v>0011</v>
      </c>
      <c r="C287" s="2" t="s">
        <v>1851</v>
      </c>
      <c r="D287" s="89" t="s">
        <v>210</v>
      </c>
      <c r="E287" s="2" t="s">
        <v>1851</v>
      </c>
      <c r="F287" s="93" t="s">
        <v>5749</v>
      </c>
      <c r="G287" s="2" t="s">
        <v>1851</v>
      </c>
      <c r="H287" s="96" t="s">
        <v>6240</v>
      </c>
      <c r="I287" s="2" t="s">
        <v>1851</v>
      </c>
      <c r="J287" s="100">
        <v>20101400990</v>
      </c>
      <c r="K287" s="2" t="s">
        <v>1851</v>
      </c>
      <c r="L287" s="109">
        <v>435</v>
      </c>
      <c r="M287" s="2" t="s">
        <v>1851</v>
      </c>
      <c r="N287" s="96" t="s">
        <v>6651</v>
      </c>
      <c r="O287" s="2" t="s">
        <v>6692</v>
      </c>
      <c r="P287" t="str">
        <f t="shared" si="9"/>
        <v>INSERT INTO cliente VALUES(NULL, NULL, '0011', 'C0011', 'MANUFACTURAS INDUSTRIALES MENDOZA SA', 'GRUPO METALINDUSTRIAS', '20101400990', '435', 'www.metalindustrias.com.pe', 1, NOW(), NULL, 1, null);</v>
      </c>
    </row>
    <row r="288" spans="1:16" x14ac:dyDescent="0.25">
      <c r="A288" t="s">
        <v>4756</v>
      </c>
      <c r="B288" t="str">
        <f t="shared" si="8"/>
        <v>0111</v>
      </c>
      <c r="C288" s="2" t="s">
        <v>1851</v>
      </c>
      <c r="D288" s="89" t="s">
        <v>273</v>
      </c>
      <c r="E288" s="2" t="s">
        <v>1851</v>
      </c>
      <c r="F288" s="93" t="s">
        <v>5750</v>
      </c>
      <c r="G288" s="2" t="s">
        <v>1851</v>
      </c>
      <c r="H288" s="96" t="s">
        <v>6241</v>
      </c>
      <c r="I288" s="2" t="s">
        <v>1851</v>
      </c>
      <c r="J288" s="100"/>
      <c r="K288" s="2" t="s">
        <v>1851</v>
      </c>
      <c r="L288" s="107">
        <v>0</v>
      </c>
      <c r="M288" s="2" t="s">
        <v>1851</v>
      </c>
      <c r="N288" s="96"/>
      <c r="O288" s="2" t="s">
        <v>6692</v>
      </c>
      <c r="P288" t="str">
        <f t="shared" si="9"/>
        <v>INSERT INTO cliente VALUES(NULL, NULL, '0111', 'C0111', 'MAPFRE VIDA COMPANIA DE SEGUROS', 'MAPFRE', '', '0', '', 1, NOW(), NULL, 1, null);</v>
      </c>
    </row>
    <row r="289" spans="1:16" x14ac:dyDescent="0.25">
      <c r="A289" t="s">
        <v>4756</v>
      </c>
      <c r="B289" t="str">
        <f t="shared" si="8"/>
        <v>1215</v>
      </c>
      <c r="C289" s="2" t="s">
        <v>1851</v>
      </c>
      <c r="D289" s="89" t="s">
        <v>274</v>
      </c>
      <c r="E289" s="2" t="s">
        <v>1851</v>
      </c>
      <c r="F289" s="94" t="s">
        <v>5751</v>
      </c>
      <c r="G289" s="2" t="s">
        <v>1851</v>
      </c>
      <c r="H289" s="94" t="s">
        <v>6242</v>
      </c>
      <c r="I289" s="2" t="s">
        <v>1851</v>
      </c>
      <c r="J289" s="99"/>
      <c r="K289" s="2" t="s">
        <v>1851</v>
      </c>
      <c r="L289" s="107">
        <v>0</v>
      </c>
      <c r="M289" s="2" t="s">
        <v>1851</v>
      </c>
      <c r="N289" s="94"/>
      <c r="O289" s="2" t="s">
        <v>6692</v>
      </c>
      <c r="P289" t="str">
        <f t="shared" si="9"/>
        <v>INSERT INTO cliente VALUES(NULL, NULL, '1215', 'C1215', 'MARIATEGUI JLT CORREDORES DE SEGUROS SA', 'MARIATEGUI', '', '0', '', 1, NOW(), NULL, 1, null);</v>
      </c>
    </row>
    <row r="290" spans="1:16" x14ac:dyDescent="0.25">
      <c r="A290" t="s">
        <v>4756</v>
      </c>
      <c r="B290" t="str">
        <f t="shared" si="8"/>
        <v>0231</v>
      </c>
      <c r="C290" s="2" t="s">
        <v>1851</v>
      </c>
      <c r="D290" s="89" t="s">
        <v>223</v>
      </c>
      <c r="E290" s="2" t="s">
        <v>1851</v>
      </c>
      <c r="F290" s="93" t="s">
        <v>5752</v>
      </c>
      <c r="G290" s="2" t="s">
        <v>1851</v>
      </c>
      <c r="H290" s="93" t="s">
        <v>6243</v>
      </c>
      <c r="I290" s="2" t="s">
        <v>1851</v>
      </c>
      <c r="J290" s="100">
        <v>20434384410</v>
      </c>
      <c r="K290" s="2" t="s">
        <v>1851</v>
      </c>
      <c r="L290" s="107">
        <v>0</v>
      </c>
      <c r="M290" s="2" t="s">
        <v>1851</v>
      </c>
      <c r="N290" s="96" t="s">
        <v>6652</v>
      </c>
      <c r="O290" s="2" t="s">
        <v>6692</v>
      </c>
      <c r="P290" t="str">
        <f t="shared" si="9"/>
        <v>INSERT INTO cliente VALUES(NULL, NULL, '0231', 'C0231', 'MARRIOTT PERU SAC', 'HOTEL MARRIOTT', '20434384410', '0', 'www.espanol.marriott.com', 1, NOW(), NULL, 1, null);</v>
      </c>
    </row>
    <row r="291" spans="1:16" x14ac:dyDescent="0.25">
      <c r="A291" t="s">
        <v>4756</v>
      </c>
      <c r="B291" t="str">
        <f t="shared" si="8"/>
        <v>0242</v>
      </c>
      <c r="C291" s="2" t="s">
        <v>1851</v>
      </c>
      <c r="D291" s="89" t="s">
        <v>275</v>
      </c>
      <c r="E291" s="2" t="s">
        <v>1851</v>
      </c>
      <c r="F291" s="93" t="s">
        <v>5753</v>
      </c>
      <c r="G291" s="2" t="s">
        <v>1851</v>
      </c>
      <c r="H291" s="96" t="s">
        <v>5753</v>
      </c>
      <c r="I291" s="2" t="s">
        <v>1851</v>
      </c>
      <c r="J291" s="100"/>
      <c r="K291" s="2" t="s">
        <v>1851</v>
      </c>
      <c r="L291" s="107">
        <v>0</v>
      </c>
      <c r="M291" s="2" t="s">
        <v>1851</v>
      </c>
      <c r="N291" s="96"/>
      <c r="O291" s="2" t="s">
        <v>6692</v>
      </c>
      <c r="P291" t="str">
        <f t="shared" si="9"/>
        <v>INSERT INTO cliente VALUES(NULL, NULL, '0242', 'C0242', 'McKINSEY CHILE', 'McKINSEY CHILE', '', '0', '', 1, NOW(), NULL, 1, null);</v>
      </c>
    </row>
    <row r="292" spans="1:16" x14ac:dyDescent="0.25">
      <c r="A292" t="s">
        <v>4756</v>
      </c>
      <c r="B292" t="str">
        <f t="shared" si="8"/>
        <v>0134</v>
      </c>
      <c r="C292" s="2" t="s">
        <v>1851</v>
      </c>
      <c r="D292" s="89" t="s">
        <v>276</v>
      </c>
      <c r="E292" s="2" t="s">
        <v>1851</v>
      </c>
      <c r="F292" s="93" t="s">
        <v>5754</v>
      </c>
      <c r="G292" s="2" t="s">
        <v>1851</v>
      </c>
      <c r="H292" s="96" t="s">
        <v>6244</v>
      </c>
      <c r="I292" s="2" t="s">
        <v>1851</v>
      </c>
      <c r="J292" s="100"/>
      <c r="K292" s="2" t="s">
        <v>1851</v>
      </c>
      <c r="L292" s="107">
        <v>0</v>
      </c>
      <c r="M292" s="2" t="s">
        <v>1851</v>
      </c>
      <c r="N292" s="96"/>
      <c r="O292" s="2" t="s">
        <v>6692</v>
      </c>
      <c r="P292" t="str">
        <f t="shared" si="9"/>
        <v>INSERT INTO cliente VALUES(NULL, NULL, '0134', 'C0134', 'MDY CONTACT CENTER PERU S.A.C.', 'MDY', '', '0', '', 1, NOW(), NULL, 1, null);</v>
      </c>
    </row>
    <row r="293" spans="1:16" x14ac:dyDescent="0.25">
      <c r="A293" t="s">
        <v>4756</v>
      </c>
      <c r="B293" t="str">
        <f t="shared" si="8"/>
        <v>1206</v>
      </c>
      <c r="C293" s="2" t="s">
        <v>1851</v>
      </c>
      <c r="D293" s="89" t="s">
        <v>277</v>
      </c>
      <c r="E293" s="2" t="s">
        <v>1851</v>
      </c>
      <c r="F293" s="94" t="s">
        <v>5755</v>
      </c>
      <c r="G293" s="2" t="s">
        <v>1851</v>
      </c>
      <c r="H293" s="94" t="s">
        <v>6245</v>
      </c>
      <c r="I293" s="2" t="s">
        <v>1851</v>
      </c>
      <c r="J293" s="99"/>
      <c r="K293" s="2" t="s">
        <v>1851</v>
      </c>
      <c r="L293" s="107">
        <v>0</v>
      </c>
      <c r="M293" s="2" t="s">
        <v>1851</v>
      </c>
      <c r="N293" s="94"/>
      <c r="O293" s="2" t="s">
        <v>6692</v>
      </c>
      <c r="P293" t="str">
        <f t="shared" si="9"/>
        <v>INSERT INTO cliente VALUES(NULL, NULL, '1206', 'C1206', 'MEGA REPRESENTACIONES SA', 'MEGAREP', '', '0', '', 1, NOW(), NULL, 1, null);</v>
      </c>
    </row>
    <row r="294" spans="1:16" x14ac:dyDescent="0.25">
      <c r="A294" t="s">
        <v>4756</v>
      </c>
      <c r="B294" t="str">
        <f t="shared" si="8"/>
        <v>0287</v>
      </c>
      <c r="C294" s="2" t="s">
        <v>1851</v>
      </c>
      <c r="D294" s="89" t="s">
        <v>278</v>
      </c>
      <c r="E294" s="2" t="s">
        <v>1851</v>
      </c>
      <c r="F294" s="93" t="s">
        <v>5756</v>
      </c>
      <c r="G294" s="2" t="s">
        <v>1851</v>
      </c>
      <c r="H294" s="93" t="s">
        <v>6246</v>
      </c>
      <c r="I294" s="2" t="s">
        <v>1851</v>
      </c>
      <c r="J294" s="98">
        <v>20173223626</v>
      </c>
      <c r="K294" s="2" t="s">
        <v>1851</v>
      </c>
      <c r="L294" s="107">
        <v>76</v>
      </c>
      <c r="M294" s="2" t="s">
        <v>1851</v>
      </c>
      <c r="N294" s="93" t="s">
        <v>6653</v>
      </c>
      <c r="O294" s="2" t="s">
        <v>6692</v>
      </c>
      <c r="P294" t="str">
        <f t="shared" si="9"/>
        <v>INSERT INTO cliente VALUES(NULL, NULL, '0287', 'C0287', 'MENORCA INVERSIONES SAC (LA FORESTA)', 'MENORCA INVERSIONES', '20173223626', '76', 'www.menorca.com.pe', 1, NOW(), NULL, 1, null);</v>
      </c>
    </row>
    <row r="295" spans="1:16" x14ac:dyDescent="0.25">
      <c r="A295" t="s">
        <v>4756</v>
      </c>
      <c r="B295" t="str">
        <f t="shared" si="8"/>
        <v>0114</v>
      </c>
      <c r="C295" s="2" t="s">
        <v>1851</v>
      </c>
      <c r="D295" s="89" t="s">
        <v>279</v>
      </c>
      <c r="E295" s="2" t="s">
        <v>1851</v>
      </c>
      <c r="F295" s="93" t="s">
        <v>5757</v>
      </c>
      <c r="G295" s="2" t="s">
        <v>1851</v>
      </c>
      <c r="H295" s="96" t="s">
        <v>6247</v>
      </c>
      <c r="I295" s="2" t="s">
        <v>1851</v>
      </c>
      <c r="J295" s="100"/>
      <c r="K295" s="2" t="s">
        <v>1851</v>
      </c>
      <c r="L295" s="107">
        <v>0</v>
      </c>
      <c r="M295" s="2" t="s">
        <v>1851</v>
      </c>
      <c r="N295" s="96"/>
      <c r="O295" s="2" t="s">
        <v>6692</v>
      </c>
      <c r="P295" t="str">
        <f t="shared" si="9"/>
        <v>INSERT INTO cliente VALUES(NULL, NULL, '0114', 'C0114', 'MERCK PERUANA S.A.', 'MERCK', '', '0', '', 1, NOW(), NULL, 1, null);</v>
      </c>
    </row>
    <row r="296" spans="1:16" x14ac:dyDescent="0.25">
      <c r="A296" t="s">
        <v>4756</v>
      </c>
      <c r="B296" t="str">
        <f t="shared" si="8"/>
        <v>0012</v>
      </c>
      <c r="C296" s="2" t="s">
        <v>1851</v>
      </c>
      <c r="D296" s="89" t="s">
        <v>280</v>
      </c>
      <c r="E296" s="2" t="s">
        <v>1851</v>
      </c>
      <c r="F296" s="93" t="s">
        <v>5758</v>
      </c>
      <c r="G296" s="2" t="s">
        <v>1851</v>
      </c>
      <c r="H296" s="96" t="s">
        <v>6248</v>
      </c>
      <c r="I296" s="2" t="s">
        <v>1851</v>
      </c>
      <c r="J296" s="100"/>
      <c r="K296" s="2" t="s">
        <v>1851</v>
      </c>
      <c r="L296" s="107">
        <v>0</v>
      </c>
      <c r="M296" s="2" t="s">
        <v>1851</v>
      </c>
      <c r="N296" s="96"/>
      <c r="O296" s="2" t="s">
        <v>6692</v>
      </c>
      <c r="P296" t="str">
        <f t="shared" si="9"/>
        <v>INSERT INTO cliente VALUES(NULL, NULL, '0012', 'C0012', 'MERIDIAN PROYECTOS', 'MERIDIAN', '', '0', '', 1, NOW(), NULL, 1, null);</v>
      </c>
    </row>
    <row r="297" spans="1:16" x14ac:dyDescent="0.25">
      <c r="A297" t="s">
        <v>4756</v>
      </c>
      <c r="B297" t="str">
        <f t="shared" si="8"/>
        <v>0315</v>
      </c>
      <c r="C297" s="2" t="s">
        <v>1851</v>
      </c>
      <c r="D297" s="89" t="s">
        <v>284</v>
      </c>
      <c r="E297" s="2" t="s">
        <v>1851</v>
      </c>
      <c r="F297" s="93" t="s">
        <v>5759</v>
      </c>
      <c r="G297" s="2" t="s">
        <v>1851</v>
      </c>
      <c r="H297" s="93" t="s">
        <v>6249</v>
      </c>
      <c r="I297" s="2" t="s">
        <v>1851</v>
      </c>
      <c r="J297" s="98">
        <v>20420522488</v>
      </c>
      <c r="K297" s="2" t="s">
        <v>1851</v>
      </c>
      <c r="L297" s="107">
        <v>0</v>
      </c>
      <c r="M297" s="2" t="s">
        <v>1851</v>
      </c>
      <c r="N297" s="93" t="s">
        <v>6654</v>
      </c>
      <c r="O297" s="2" t="s">
        <v>6692</v>
      </c>
      <c r="P297" t="str">
        <f t="shared" si="9"/>
        <v>INSERT INTO cliente VALUES(NULL, NULL, '0315', 'C0315', 'METALES, INGENIERIA Y CONSTRUCCION SAC', 'MIMCO', '20420522488', '0', 'www.mimco.com.pe', 1, NOW(), NULL, 1, null);</v>
      </c>
    </row>
    <row r="298" spans="1:16" x14ac:dyDescent="0.25">
      <c r="A298" t="s">
        <v>4756</v>
      </c>
      <c r="B298" t="str">
        <f t="shared" si="8"/>
        <v>0212</v>
      </c>
      <c r="C298" s="2" t="s">
        <v>1851</v>
      </c>
      <c r="D298" s="89" t="s">
        <v>281</v>
      </c>
      <c r="E298" s="2" t="s">
        <v>1851</v>
      </c>
      <c r="F298" s="93" t="s">
        <v>5760</v>
      </c>
      <c r="G298" s="2" t="s">
        <v>1851</v>
      </c>
      <c r="H298" s="96" t="s">
        <v>6250</v>
      </c>
      <c r="I298" s="2" t="s">
        <v>1851</v>
      </c>
      <c r="J298" s="100"/>
      <c r="K298" s="2" t="s">
        <v>1851</v>
      </c>
      <c r="L298" s="107">
        <v>0</v>
      </c>
      <c r="M298" s="2" t="s">
        <v>1851</v>
      </c>
      <c r="N298" s="96"/>
      <c r="O298" s="2" t="s">
        <v>6692</v>
      </c>
      <c r="P298" t="str">
        <f t="shared" si="9"/>
        <v>INSERT INTO cliente VALUES(NULL, NULL, '0212', 'C0212', 'METROCOLOR SA', 'METROCOLOR', '', '0', '', 1, NOW(), NULL, 1, null);</v>
      </c>
    </row>
    <row r="299" spans="1:16" x14ac:dyDescent="0.25">
      <c r="A299" t="s">
        <v>4756</v>
      </c>
      <c r="B299" t="str">
        <f t="shared" si="8"/>
        <v>0344</v>
      </c>
      <c r="C299" s="2" t="s">
        <v>1851</v>
      </c>
      <c r="D299" s="89" t="s">
        <v>282</v>
      </c>
      <c r="E299" s="2" t="s">
        <v>1851</v>
      </c>
      <c r="F299" s="93" t="s">
        <v>5761</v>
      </c>
      <c r="G299" s="2" t="s">
        <v>1851</v>
      </c>
      <c r="H299" s="93" t="s">
        <v>6251</v>
      </c>
      <c r="I299" s="2" t="s">
        <v>1851</v>
      </c>
      <c r="J299" s="98">
        <v>20305909611</v>
      </c>
      <c r="K299" s="2" t="s">
        <v>1851</v>
      </c>
      <c r="L299" s="107">
        <v>426</v>
      </c>
      <c r="M299" s="2" t="s">
        <v>1851</v>
      </c>
      <c r="N299" s="93" t="s">
        <v>6655</v>
      </c>
      <c r="O299" s="2" t="s">
        <v>6692</v>
      </c>
      <c r="P299" t="str">
        <f t="shared" si="9"/>
        <v>INSERT INTO cliente VALUES(NULL, NULL, '0344', 'C0344', 'MEXICHEM PERU SA', 'MEXICHEM-PAVCO', '20305909611', '426', 'www.pavco.com.pe/', 1, NOW(), NULL, 1, null);</v>
      </c>
    </row>
    <row r="300" spans="1:16" x14ac:dyDescent="0.25">
      <c r="A300" t="s">
        <v>4756</v>
      </c>
      <c r="B300" t="str">
        <f t="shared" si="8"/>
        <v>0306</v>
      </c>
      <c r="C300" s="2" t="s">
        <v>1851</v>
      </c>
      <c r="D300" s="89" t="s">
        <v>61</v>
      </c>
      <c r="E300" s="2" t="s">
        <v>1851</v>
      </c>
      <c r="F300" s="93" t="s">
        <v>5762</v>
      </c>
      <c r="G300" s="2" t="s">
        <v>1851</v>
      </c>
      <c r="H300" s="93" t="s">
        <v>6252</v>
      </c>
      <c r="I300" s="2" t="s">
        <v>1851</v>
      </c>
      <c r="J300" s="98">
        <v>20382036655</v>
      </c>
      <c r="K300" s="2" t="s">
        <v>1851</v>
      </c>
      <c r="L300" s="107">
        <v>4360</v>
      </c>
      <c r="M300" s="2" t="s">
        <v>1851</v>
      </c>
      <c r="N300" s="93" t="s">
        <v>6656</v>
      </c>
      <c r="O300" s="2" t="s">
        <v>6692</v>
      </c>
      <c r="P300" t="str">
        <f t="shared" si="9"/>
        <v>INSERT INTO cliente VALUES(NULL, NULL, '0306', 'C0306', 'MIBANCO - BANCO DE LA MICROEMPRESA SA', 'BANCO MIBANCO', '20382036655', '4360', 'www.mibanco.com.pe', 1, NOW(), NULL, 1, null);</v>
      </c>
    </row>
    <row r="301" spans="1:16" x14ac:dyDescent="0.25">
      <c r="A301" t="s">
        <v>4756</v>
      </c>
      <c r="B301" t="str">
        <f t="shared" si="8"/>
        <v>0340</v>
      </c>
      <c r="C301" s="2" t="s">
        <v>1851</v>
      </c>
      <c r="D301" s="89" t="s">
        <v>283</v>
      </c>
      <c r="E301" s="2" t="s">
        <v>1851</v>
      </c>
      <c r="F301" s="93" t="s">
        <v>5763</v>
      </c>
      <c r="G301" s="2" t="s">
        <v>1851</v>
      </c>
      <c r="H301" s="93" t="s">
        <v>6253</v>
      </c>
      <c r="I301" s="2" t="s">
        <v>1851</v>
      </c>
      <c r="J301" s="98">
        <v>20296897338</v>
      </c>
      <c r="K301" s="2" t="s">
        <v>1851</v>
      </c>
      <c r="L301" s="107">
        <v>241</v>
      </c>
      <c r="M301" s="2" t="s">
        <v>1851</v>
      </c>
      <c r="N301" s="93" t="s">
        <v>6657</v>
      </c>
      <c r="O301" s="2" t="s">
        <v>6692</v>
      </c>
      <c r="P301" t="str">
        <f t="shared" si="9"/>
        <v>INSERT INTO cliente VALUES(NULL, NULL, '0340', 'C0340', 'MICHELLE BELAU SAC', 'MICHELLE BELAU', '20296897338', '241', 'www.michellebelau.com', 1, NOW(), NULL, 1, null);</v>
      </c>
    </row>
    <row r="302" spans="1:16" x14ac:dyDescent="0.25">
      <c r="A302" t="s">
        <v>4756</v>
      </c>
      <c r="B302" t="str">
        <f t="shared" si="8"/>
        <v>0182</v>
      </c>
      <c r="C302" s="2" t="s">
        <v>1851</v>
      </c>
      <c r="D302" s="89" t="s">
        <v>299</v>
      </c>
      <c r="E302" s="2" t="s">
        <v>1851</v>
      </c>
      <c r="F302" s="93" t="s">
        <v>5764</v>
      </c>
      <c r="G302" s="2" t="s">
        <v>1851</v>
      </c>
      <c r="H302" s="96" t="s">
        <v>6254</v>
      </c>
      <c r="I302" s="2" t="s">
        <v>1851</v>
      </c>
      <c r="J302" s="100">
        <v>20348535685</v>
      </c>
      <c r="K302" s="2" t="s">
        <v>1851</v>
      </c>
      <c r="L302" s="109">
        <v>60</v>
      </c>
      <c r="M302" s="2" t="s">
        <v>1851</v>
      </c>
      <c r="N302" s="96" t="s">
        <v>6658</v>
      </c>
      <c r="O302" s="2" t="s">
        <v>6692</v>
      </c>
      <c r="P302" t="str">
        <f t="shared" si="9"/>
        <v>INSERT INTO cliente VALUES(NULL, NULL, '0182', 'C0182', 'MINERA GOLD FIELDS PERU SA', 'MINERA GOLDFIELDS', '20348535685', '60', 'www.goldfields.com.pe', 1, NOW(), NULL, 1, null);</v>
      </c>
    </row>
    <row r="303" spans="1:16" x14ac:dyDescent="0.25">
      <c r="A303" t="s">
        <v>4756</v>
      </c>
      <c r="B303" t="str">
        <f t="shared" si="8"/>
        <v>1205</v>
      </c>
      <c r="C303" s="2" t="s">
        <v>1851</v>
      </c>
      <c r="D303" s="89" t="s">
        <v>346</v>
      </c>
      <c r="E303" s="2" t="s">
        <v>1851</v>
      </c>
      <c r="F303" s="93" t="s">
        <v>5765</v>
      </c>
      <c r="G303" s="2" t="s">
        <v>1851</v>
      </c>
      <c r="H303" s="93" t="s">
        <v>6255</v>
      </c>
      <c r="I303" s="2" t="s">
        <v>1851</v>
      </c>
      <c r="J303" s="98"/>
      <c r="K303" s="2" t="s">
        <v>1851</v>
      </c>
      <c r="L303" s="107">
        <v>0</v>
      </c>
      <c r="M303" s="2" t="s">
        <v>1851</v>
      </c>
      <c r="N303" s="93"/>
      <c r="O303" s="2" t="s">
        <v>6692</v>
      </c>
      <c r="P303" t="str">
        <f t="shared" si="9"/>
        <v>INSERT INTO cliente VALUES(NULL, NULL, '1205', 'C1205', 'MINERA PACACORRAL SOCIEDAD ANONIMA CERRADA', 'PACACORRAL', '', '0', '', 1, NOW(), NULL, 1, null);</v>
      </c>
    </row>
    <row r="304" spans="1:16" x14ac:dyDescent="0.25">
      <c r="A304" t="s">
        <v>4756</v>
      </c>
      <c r="B304" t="str">
        <f t="shared" si="8"/>
        <v>0152</v>
      </c>
      <c r="C304" s="2" t="s">
        <v>1851</v>
      </c>
      <c r="D304" s="89" t="s">
        <v>288</v>
      </c>
      <c r="E304" s="2" t="s">
        <v>1851</v>
      </c>
      <c r="F304" s="93" t="s">
        <v>5766</v>
      </c>
      <c r="G304" s="2" t="s">
        <v>1851</v>
      </c>
      <c r="H304" s="96" t="s">
        <v>6256</v>
      </c>
      <c r="I304" s="2" t="s">
        <v>1851</v>
      </c>
      <c r="J304" s="100"/>
      <c r="K304" s="2" t="s">
        <v>1851</v>
      </c>
      <c r="L304" s="107">
        <v>0</v>
      </c>
      <c r="M304" s="2" t="s">
        <v>1851</v>
      </c>
      <c r="N304" s="96"/>
      <c r="O304" s="2" t="s">
        <v>6692</v>
      </c>
      <c r="P304" t="str">
        <f t="shared" si="9"/>
        <v>INSERT INTO cliente VALUES(NULL, NULL, '0152', 'C0152', 'MINISTERIO AGRICULTURA', 'MIN.MINAG', '', '0', '', 1, NOW(), NULL, 1, null);</v>
      </c>
    </row>
    <row r="305" spans="1:16" x14ac:dyDescent="0.25">
      <c r="A305" t="s">
        <v>4756</v>
      </c>
      <c r="B305" t="str">
        <f t="shared" si="8"/>
        <v>0113</v>
      </c>
      <c r="C305" s="2" t="s">
        <v>1851</v>
      </c>
      <c r="D305" s="89" t="s">
        <v>290</v>
      </c>
      <c r="E305" s="2" t="s">
        <v>1851</v>
      </c>
      <c r="F305" s="93" t="s">
        <v>5767</v>
      </c>
      <c r="G305" s="2" t="s">
        <v>1851</v>
      </c>
      <c r="H305" s="96" t="s">
        <v>6257</v>
      </c>
      <c r="I305" s="2" t="s">
        <v>1851</v>
      </c>
      <c r="J305" s="100"/>
      <c r="K305" s="2" t="s">
        <v>1851</v>
      </c>
      <c r="L305" s="107">
        <v>0</v>
      </c>
      <c r="M305" s="2" t="s">
        <v>1851</v>
      </c>
      <c r="N305" s="96"/>
      <c r="O305" s="2" t="s">
        <v>6692</v>
      </c>
      <c r="P305" t="str">
        <f t="shared" si="9"/>
        <v>INSERT INTO cliente VALUES(NULL, NULL, '0113', 'C0113', 'MINISTERIO COMERCIO EXTERIOR Y TURISMO', 'MIN.MINCETUR', '', '0', '', 1, NOW(), NULL, 1, null);</v>
      </c>
    </row>
    <row r="306" spans="1:16" x14ac:dyDescent="0.25">
      <c r="A306" t="s">
        <v>4756</v>
      </c>
      <c r="B306" t="str">
        <f t="shared" si="8"/>
        <v>0262</v>
      </c>
      <c r="C306" s="2" t="s">
        <v>1851</v>
      </c>
      <c r="D306" s="89" t="s">
        <v>287</v>
      </c>
      <c r="E306" s="2" t="s">
        <v>1851</v>
      </c>
      <c r="F306" s="93" t="s">
        <v>5768</v>
      </c>
      <c r="G306" s="2" t="s">
        <v>1851</v>
      </c>
      <c r="H306" s="93" t="s">
        <v>6258</v>
      </c>
      <c r="I306" s="2" t="s">
        <v>1851</v>
      </c>
      <c r="J306" s="98"/>
      <c r="K306" s="2" t="s">
        <v>1851</v>
      </c>
      <c r="L306" s="107">
        <v>0</v>
      </c>
      <c r="M306" s="2" t="s">
        <v>1851</v>
      </c>
      <c r="N306" s="93"/>
      <c r="O306" s="2" t="s">
        <v>6692</v>
      </c>
      <c r="P306" t="str">
        <f t="shared" si="9"/>
        <v>INSERT INTO cliente VALUES(NULL, NULL, '0262', 'C0262', 'MINISTERIO DE DESARROLLO E INCLUSION SOCIAL', 'MIN.MIDIS', '', '0', '', 1, NOW(), NULL, 1, null);</v>
      </c>
    </row>
    <row r="307" spans="1:16" x14ac:dyDescent="0.25">
      <c r="A307" t="s">
        <v>4756</v>
      </c>
      <c r="B307" t="str">
        <f t="shared" si="8"/>
        <v>0352</v>
      </c>
      <c r="C307" s="2" t="s">
        <v>1851</v>
      </c>
      <c r="D307" s="89" t="s">
        <v>286</v>
      </c>
      <c r="E307" s="2" t="s">
        <v>1851</v>
      </c>
      <c r="F307" s="93" t="s">
        <v>5769</v>
      </c>
      <c r="G307" s="2" t="s">
        <v>1851</v>
      </c>
      <c r="H307" s="93" t="s">
        <v>6259</v>
      </c>
      <c r="I307" s="2" t="s">
        <v>1851</v>
      </c>
      <c r="J307" s="98"/>
      <c r="K307" s="2" t="s">
        <v>1851</v>
      </c>
      <c r="L307" s="107">
        <v>0</v>
      </c>
      <c r="M307" s="2" t="s">
        <v>1851</v>
      </c>
      <c r="N307" s="93"/>
      <c r="O307" s="2" t="s">
        <v>6692</v>
      </c>
      <c r="P307" t="str">
        <f t="shared" si="9"/>
        <v>INSERT INTO cliente VALUES(NULL, NULL, '0352', 'C0352', 'MINISTERIO DE ENERGIA Y MINAS', 'MIN.MEM', '', '0', '', 1, NOW(), NULL, 1, null);</v>
      </c>
    </row>
    <row r="308" spans="1:16" x14ac:dyDescent="0.25">
      <c r="A308" t="s">
        <v>4756</v>
      </c>
      <c r="B308" t="str">
        <f t="shared" si="8"/>
        <v>0950</v>
      </c>
      <c r="C308" s="2" t="s">
        <v>1851</v>
      </c>
      <c r="D308" s="89" t="s">
        <v>289</v>
      </c>
      <c r="E308" s="2" t="s">
        <v>1851</v>
      </c>
      <c r="F308" s="93" t="s">
        <v>5770</v>
      </c>
      <c r="G308" s="2" t="s">
        <v>1851</v>
      </c>
      <c r="H308" s="93" t="s">
        <v>6260</v>
      </c>
      <c r="I308" s="2" t="s">
        <v>1851</v>
      </c>
      <c r="J308" s="98"/>
      <c r="K308" s="2" t="s">
        <v>1851</v>
      </c>
      <c r="L308" s="107">
        <v>0</v>
      </c>
      <c r="M308" s="2" t="s">
        <v>1851</v>
      </c>
      <c r="N308" s="93"/>
      <c r="O308" s="2" t="s">
        <v>6692</v>
      </c>
      <c r="P308" t="str">
        <f t="shared" si="9"/>
        <v>INSERT INTO cliente VALUES(NULL, NULL, '0950', 'C0950', 'MINISTERIO DEL AMBIENTE', 'MIN.MINAM', '', '0', '', 1, NOW(), NULL, 1, null);</v>
      </c>
    </row>
    <row r="309" spans="1:16" x14ac:dyDescent="0.25">
      <c r="A309" t="s">
        <v>4756</v>
      </c>
      <c r="B309" t="str">
        <f t="shared" si="8"/>
        <v>0144</v>
      </c>
      <c r="C309" s="2" t="s">
        <v>1851</v>
      </c>
      <c r="D309" s="89" t="s">
        <v>285</v>
      </c>
      <c r="E309" s="2" t="s">
        <v>1851</v>
      </c>
      <c r="F309" s="93" t="s">
        <v>5771</v>
      </c>
      <c r="G309" s="2" t="s">
        <v>1851</v>
      </c>
      <c r="H309" s="96" t="s">
        <v>6261</v>
      </c>
      <c r="I309" s="2" t="s">
        <v>1851</v>
      </c>
      <c r="J309" s="100"/>
      <c r="K309" s="2" t="s">
        <v>1851</v>
      </c>
      <c r="L309" s="107">
        <v>0</v>
      </c>
      <c r="M309" s="2" t="s">
        <v>1851</v>
      </c>
      <c r="N309" s="96"/>
      <c r="O309" s="2" t="s">
        <v>6692</v>
      </c>
      <c r="P309" t="str">
        <f t="shared" si="9"/>
        <v>INSERT INTO cliente VALUES(NULL, NULL, '0144', 'C0144', 'MINISTERIO ECONOMIA Y FINANZAS', 'MIN.MEF', '', '0', '', 1, NOW(), NULL, 1, null);</v>
      </c>
    </row>
    <row r="310" spans="1:16" x14ac:dyDescent="0.25">
      <c r="A310" t="s">
        <v>4756</v>
      </c>
      <c r="B310" t="str">
        <f t="shared" si="8"/>
        <v>0207</v>
      </c>
      <c r="C310" s="2" t="s">
        <v>1851</v>
      </c>
      <c r="D310" s="89" t="s">
        <v>291</v>
      </c>
      <c r="E310" s="2" t="s">
        <v>1851</v>
      </c>
      <c r="F310" s="93" t="s">
        <v>5772</v>
      </c>
      <c r="G310" s="2" t="s">
        <v>1851</v>
      </c>
      <c r="H310" s="96" t="s">
        <v>6262</v>
      </c>
      <c r="I310" s="2" t="s">
        <v>1851</v>
      </c>
      <c r="J310" s="100"/>
      <c r="K310" s="2" t="s">
        <v>1851</v>
      </c>
      <c r="L310" s="107">
        <v>0</v>
      </c>
      <c r="M310" s="2" t="s">
        <v>1851</v>
      </c>
      <c r="N310" s="96"/>
      <c r="O310" s="2" t="s">
        <v>6692</v>
      </c>
      <c r="P310" t="str">
        <f t="shared" si="9"/>
        <v>INSERT INTO cliente VALUES(NULL, NULL, '0207', 'C0207', 'MINISTERIO INTERIOR', 'MIN.MININTER', '', '0', '', 1, NOW(), NULL, 1, null);</v>
      </c>
    </row>
    <row r="311" spans="1:16" x14ac:dyDescent="0.25">
      <c r="A311" t="s">
        <v>4756</v>
      </c>
      <c r="B311" t="str">
        <f t="shared" si="8"/>
        <v>0109</v>
      </c>
      <c r="C311" s="2" t="s">
        <v>1851</v>
      </c>
      <c r="D311" s="89" t="s">
        <v>292</v>
      </c>
      <c r="E311" s="2" t="s">
        <v>1851</v>
      </c>
      <c r="F311" s="93" t="s">
        <v>5773</v>
      </c>
      <c r="G311" s="2" t="s">
        <v>1851</v>
      </c>
      <c r="H311" s="96" t="s">
        <v>6263</v>
      </c>
      <c r="I311" s="2" t="s">
        <v>1851</v>
      </c>
      <c r="J311" s="100"/>
      <c r="K311" s="2" t="s">
        <v>1851</v>
      </c>
      <c r="L311" s="107">
        <v>0</v>
      </c>
      <c r="M311" s="2" t="s">
        <v>1851</v>
      </c>
      <c r="N311" s="96"/>
      <c r="O311" s="2" t="s">
        <v>6692</v>
      </c>
      <c r="P311" t="str">
        <f t="shared" si="9"/>
        <v>INSERT INTO cliente VALUES(NULL, NULL, '0109', 'C0109', 'MINISTERIO PRODUCCION', 'MIN.MINPRO', '', '0', '', 1, NOW(), NULL, 1, null);</v>
      </c>
    </row>
    <row r="312" spans="1:16" x14ac:dyDescent="0.25">
      <c r="A312" t="s">
        <v>4756</v>
      </c>
      <c r="B312" t="str">
        <f t="shared" si="8"/>
        <v>0051</v>
      </c>
      <c r="C312" s="2" t="s">
        <v>1851</v>
      </c>
      <c r="D312" s="89" t="s">
        <v>178</v>
      </c>
      <c r="E312" s="2" t="s">
        <v>1851</v>
      </c>
      <c r="F312" s="93" t="s">
        <v>5774</v>
      </c>
      <c r="G312" s="2" t="s">
        <v>1851</v>
      </c>
      <c r="H312" s="96" t="s">
        <v>6264</v>
      </c>
      <c r="I312" s="2" t="s">
        <v>1851</v>
      </c>
      <c r="J312" s="102" t="s">
        <v>6421</v>
      </c>
      <c r="K312" s="2" t="s">
        <v>1851</v>
      </c>
      <c r="L312" s="107">
        <v>0</v>
      </c>
      <c r="M312" s="2" t="s">
        <v>1851</v>
      </c>
      <c r="N312" s="113" t="s">
        <v>6421</v>
      </c>
      <c r="O312" s="2" t="s">
        <v>6692</v>
      </c>
      <c r="P312" t="str">
        <f t="shared" si="9"/>
        <v>INSERT INTO cliente VALUES(NULL, NULL, '0051', 'C0051', 'MINISTERIO PUBLICO AREQUIPA', 'FISCALIA AREQUIPA', '---', '0', '---', 1, NOW(), NULL, 1, null);</v>
      </c>
    </row>
    <row r="313" spans="1:16" x14ac:dyDescent="0.25">
      <c r="A313" t="s">
        <v>4756</v>
      </c>
      <c r="B313" t="str">
        <f t="shared" si="8"/>
        <v>0330</v>
      </c>
      <c r="C313" s="2" t="s">
        <v>1851</v>
      </c>
      <c r="D313" s="89" t="s">
        <v>296</v>
      </c>
      <c r="E313" s="2" t="s">
        <v>1851</v>
      </c>
      <c r="F313" s="95" t="s">
        <v>5775</v>
      </c>
      <c r="G313" s="2" t="s">
        <v>1851</v>
      </c>
      <c r="H313" s="95" t="s">
        <v>6265</v>
      </c>
      <c r="I313" s="2" t="s">
        <v>1851</v>
      </c>
      <c r="J313" s="98"/>
      <c r="K313" s="2" t="s">
        <v>1851</v>
      </c>
      <c r="L313" s="107">
        <v>0</v>
      </c>
      <c r="M313" s="2" t="s">
        <v>1851</v>
      </c>
      <c r="N313" s="95"/>
      <c r="O313" s="2" t="s">
        <v>6692</v>
      </c>
      <c r="P313" t="str">
        <f t="shared" si="9"/>
        <v>INSERT INTO cliente VALUES(NULL, NULL, '0330', 'C0330', 'MINISTERIO RELACIONES EXTERIORES', 'MIN.RREE', '', '0', '', 1, NOW(), NULL, 1, null);</v>
      </c>
    </row>
    <row r="314" spans="1:16" x14ac:dyDescent="0.25">
      <c r="A314" t="s">
        <v>4756</v>
      </c>
      <c r="B314" t="str">
        <f t="shared" si="8"/>
        <v>0193</v>
      </c>
      <c r="C314" s="2" t="s">
        <v>1851</v>
      </c>
      <c r="D314" s="89" t="s">
        <v>293</v>
      </c>
      <c r="E314" s="2" t="s">
        <v>1851</v>
      </c>
      <c r="F314" s="93" t="s">
        <v>5776</v>
      </c>
      <c r="G314" s="2" t="s">
        <v>1851</v>
      </c>
      <c r="H314" s="96" t="s">
        <v>6266</v>
      </c>
      <c r="I314" s="2" t="s">
        <v>1851</v>
      </c>
      <c r="J314" s="100"/>
      <c r="K314" s="2" t="s">
        <v>1851</v>
      </c>
      <c r="L314" s="107">
        <v>0</v>
      </c>
      <c r="M314" s="2" t="s">
        <v>1851</v>
      </c>
      <c r="N314" s="96"/>
      <c r="O314" s="2" t="s">
        <v>6692</v>
      </c>
      <c r="P314" t="str">
        <f t="shared" si="9"/>
        <v>INSERT INTO cliente VALUES(NULL, NULL, '0193', 'C0193', 'MINISTERIO SALUD', 'MIN.MINSA', '', '0', '', 1, NOW(), NULL, 1, null);</v>
      </c>
    </row>
    <row r="315" spans="1:16" x14ac:dyDescent="0.25">
      <c r="A315" t="s">
        <v>4756</v>
      </c>
      <c r="B315" t="str">
        <f t="shared" si="8"/>
        <v>0070</v>
      </c>
      <c r="C315" s="2" t="s">
        <v>1851</v>
      </c>
      <c r="D315" s="89" t="s">
        <v>295</v>
      </c>
      <c r="E315" s="2" t="s">
        <v>1851</v>
      </c>
      <c r="F315" s="93" t="s">
        <v>5777</v>
      </c>
      <c r="G315" s="2" t="s">
        <v>1851</v>
      </c>
      <c r="H315" s="96" t="s">
        <v>6267</v>
      </c>
      <c r="I315" s="2" t="s">
        <v>1851</v>
      </c>
      <c r="J315" s="100"/>
      <c r="K315" s="2" t="s">
        <v>1851</v>
      </c>
      <c r="L315" s="107">
        <v>0</v>
      </c>
      <c r="M315" s="2" t="s">
        <v>1851</v>
      </c>
      <c r="N315" s="96"/>
      <c r="O315" s="2" t="s">
        <v>6692</v>
      </c>
      <c r="P315" t="str">
        <f t="shared" si="9"/>
        <v>INSERT INTO cliente VALUES(NULL, NULL, '0070', 'C0070', 'MINISTERIO TRABAJO Y PROM. DE EMPLEO', 'MIN. MINTRA', '', '0', '', 1, NOW(), NULL, 1, null);</v>
      </c>
    </row>
    <row r="316" spans="1:16" x14ac:dyDescent="0.25">
      <c r="A316" t="s">
        <v>4756</v>
      </c>
      <c r="B316" t="str">
        <f t="shared" si="8"/>
        <v>0094</v>
      </c>
      <c r="C316" s="2" t="s">
        <v>1851</v>
      </c>
      <c r="D316" s="89" t="s">
        <v>294</v>
      </c>
      <c r="E316" s="2" t="s">
        <v>1851</v>
      </c>
      <c r="F316" s="93" t="s">
        <v>5778</v>
      </c>
      <c r="G316" s="2" t="s">
        <v>1851</v>
      </c>
      <c r="H316" s="96" t="s">
        <v>6268</v>
      </c>
      <c r="I316" s="2" t="s">
        <v>1851</v>
      </c>
      <c r="J316" s="100"/>
      <c r="K316" s="2" t="s">
        <v>1851</v>
      </c>
      <c r="L316" s="107">
        <v>0</v>
      </c>
      <c r="M316" s="2" t="s">
        <v>1851</v>
      </c>
      <c r="N316" s="96"/>
      <c r="O316" s="2" t="s">
        <v>6692</v>
      </c>
      <c r="P316" t="str">
        <f t="shared" si="9"/>
        <v>INSERT INTO cliente VALUES(NULL, NULL, '0094', 'C0094', 'MINISTERIO TRANSPORTES Y COMUNICACIONES', 'MIN.MTC', '', '0', '', 1, NOW(), NULL, 1, null);</v>
      </c>
    </row>
    <row r="317" spans="1:16" x14ac:dyDescent="0.25">
      <c r="A317" t="s">
        <v>4756</v>
      </c>
      <c r="B317" t="str">
        <f t="shared" si="8"/>
        <v>0164</v>
      </c>
      <c r="C317" s="2" t="s">
        <v>1851</v>
      </c>
      <c r="D317" s="89" t="s">
        <v>297</v>
      </c>
      <c r="E317" s="2" t="s">
        <v>1851</v>
      </c>
      <c r="F317" s="93" t="s">
        <v>5779</v>
      </c>
      <c r="G317" s="2" t="s">
        <v>1851</v>
      </c>
      <c r="H317" s="96" t="s">
        <v>6269</v>
      </c>
      <c r="I317" s="2" t="s">
        <v>1851</v>
      </c>
      <c r="J317" s="100"/>
      <c r="K317" s="2" t="s">
        <v>1851</v>
      </c>
      <c r="L317" s="107">
        <v>0</v>
      </c>
      <c r="M317" s="2" t="s">
        <v>1851</v>
      </c>
      <c r="N317" s="96"/>
      <c r="O317" s="2" t="s">
        <v>6692</v>
      </c>
      <c r="P317" t="str">
        <f t="shared" si="9"/>
        <v>INSERT INTO cliente VALUES(NULL, NULL, '0164', 'C0164', 'MINISTERIO VIVIENDA, CONSTRUCCION Y SANEAMIENTO', 'MIN.VIVIENDA', '', '0', '', 1, NOW(), NULL, 1, null);</v>
      </c>
    </row>
    <row r="318" spans="1:16" x14ac:dyDescent="0.25">
      <c r="A318" t="s">
        <v>4756</v>
      </c>
      <c r="B318" t="str">
        <f t="shared" si="8"/>
        <v>0243</v>
      </c>
      <c r="C318" s="2" t="s">
        <v>1851</v>
      </c>
      <c r="D318" s="89" t="s">
        <v>304</v>
      </c>
      <c r="E318" s="2" t="s">
        <v>1851</v>
      </c>
      <c r="F318" s="93" t="s">
        <v>5780</v>
      </c>
      <c r="G318" s="2" t="s">
        <v>1851</v>
      </c>
      <c r="H318" s="93" t="s">
        <v>5780</v>
      </c>
      <c r="I318" s="2" t="s">
        <v>1851</v>
      </c>
      <c r="J318" s="100"/>
      <c r="K318" s="2" t="s">
        <v>1851</v>
      </c>
      <c r="L318" s="107">
        <v>0</v>
      </c>
      <c r="M318" s="2" t="s">
        <v>1851</v>
      </c>
      <c r="N318" s="96"/>
      <c r="O318" s="2" t="s">
        <v>6692</v>
      </c>
      <c r="P318" t="str">
        <f t="shared" si="9"/>
        <v>INSERT INTO cliente VALUES(NULL, NULL, '0243', 'C0243', 'MIXERCON', 'MIXERCON', '', '0', '', 1, NOW(), NULL, 1, null);</v>
      </c>
    </row>
    <row r="319" spans="1:16" x14ac:dyDescent="0.25">
      <c r="A319" t="s">
        <v>4756</v>
      </c>
      <c r="B319" t="str">
        <f t="shared" si="8"/>
        <v>1187</v>
      </c>
      <c r="C319" s="2" t="s">
        <v>1851</v>
      </c>
      <c r="D319" s="89" t="s">
        <v>306</v>
      </c>
      <c r="E319" s="2" t="s">
        <v>1851</v>
      </c>
      <c r="F319" s="94" t="s">
        <v>5781</v>
      </c>
      <c r="G319" s="2" t="s">
        <v>1851</v>
      </c>
      <c r="H319" s="94" t="s">
        <v>6270</v>
      </c>
      <c r="I319" s="2" t="s">
        <v>1851</v>
      </c>
      <c r="J319" s="99"/>
      <c r="K319" s="2" t="s">
        <v>1851</v>
      </c>
      <c r="L319" s="107">
        <v>0</v>
      </c>
      <c r="M319" s="2" t="s">
        <v>1851</v>
      </c>
      <c r="N319" s="94"/>
      <c r="O319" s="2" t="s">
        <v>6692</v>
      </c>
      <c r="P319" t="str">
        <f t="shared" si="9"/>
        <v>INSERT INTO cliente VALUES(NULL, NULL, '1187', 'C1187', 'MONTANA S.A.', 'MONTANA', '', '0', '', 1, NOW(), NULL, 1, null);</v>
      </c>
    </row>
    <row r="320" spans="1:16" x14ac:dyDescent="0.25">
      <c r="A320" t="s">
        <v>4756</v>
      </c>
      <c r="B320" t="str">
        <f t="shared" si="8"/>
        <v>0244</v>
      </c>
      <c r="C320" s="2" t="s">
        <v>1851</v>
      </c>
      <c r="D320" s="89" t="s">
        <v>308</v>
      </c>
      <c r="E320" s="2" t="s">
        <v>1851</v>
      </c>
      <c r="F320" s="93" t="s">
        <v>5782</v>
      </c>
      <c r="G320" s="2" t="s">
        <v>1851</v>
      </c>
      <c r="H320" s="93" t="s">
        <v>5782</v>
      </c>
      <c r="I320" s="2" t="s">
        <v>1851</v>
      </c>
      <c r="J320" s="100"/>
      <c r="K320" s="2" t="s">
        <v>1851</v>
      </c>
      <c r="L320" s="107">
        <v>0</v>
      </c>
      <c r="M320" s="2" t="s">
        <v>1851</v>
      </c>
      <c r="N320" s="96"/>
      <c r="O320" s="2" t="s">
        <v>6692</v>
      </c>
      <c r="P320" t="str">
        <f t="shared" si="9"/>
        <v>INSERT INTO cliente VALUES(NULL, NULL, '0244', 'C0244', 'MONTEFIORI', 'MONTEFIORI', '', '0', '', 1, NOW(), NULL, 1, null);</v>
      </c>
    </row>
    <row r="321" spans="1:16" x14ac:dyDescent="0.25">
      <c r="A321" t="s">
        <v>4756</v>
      </c>
      <c r="B321" t="str">
        <f t="shared" si="8"/>
        <v>0028</v>
      </c>
      <c r="C321" s="2" t="s">
        <v>1851</v>
      </c>
      <c r="D321" s="89" t="s">
        <v>309</v>
      </c>
      <c r="E321" s="2" t="s">
        <v>1851</v>
      </c>
      <c r="F321" s="93" t="s">
        <v>5783</v>
      </c>
      <c r="G321" s="2" t="s">
        <v>1851</v>
      </c>
      <c r="H321" s="96" t="s">
        <v>6271</v>
      </c>
      <c r="I321" s="2" t="s">
        <v>1851</v>
      </c>
      <c r="J321" s="100"/>
      <c r="K321" s="2" t="s">
        <v>1851</v>
      </c>
      <c r="L321" s="107">
        <v>0</v>
      </c>
      <c r="M321" s="2" t="s">
        <v>1851</v>
      </c>
      <c r="N321" s="96"/>
      <c r="O321" s="2" t="s">
        <v>6692</v>
      </c>
      <c r="P321" t="str">
        <f t="shared" si="9"/>
        <v>INSERT INTO cliente VALUES(NULL, NULL, '0028', 'C0028', 'MOTOREX SA', 'MOTOREX', '', '0', '', 1, NOW(), NULL, 1, null);</v>
      </c>
    </row>
    <row r="322" spans="1:16" x14ac:dyDescent="0.25">
      <c r="A322" t="s">
        <v>4756</v>
      </c>
      <c r="B322" t="str">
        <f t="shared" si="8"/>
        <v>1277</v>
      </c>
      <c r="C322" s="2" t="s">
        <v>1851</v>
      </c>
      <c r="D322" s="89" t="s">
        <v>310</v>
      </c>
      <c r="E322" s="2" t="s">
        <v>1851</v>
      </c>
      <c r="F322" s="94" t="s">
        <v>5784</v>
      </c>
      <c r="G322" s="2" t="s">
        <v>1851</v>
      </c>
      <c r="H322" s="94" t="s">
        <v>6272</v>
      </c>
      <c r="I322" s="2" t="s">
        <v>1851</v>
      </c>
      <c r="J322" s="101">
        <v>20100066867</v>
      </c>
      <c r="K322" s="2" t="s">
        <v>1851</v>
      </c>
      <c r="L322" s="107">
        <v>0</v>
      </c>
      <c r="M322" s="2" t="s">
        <v>1851</v>
      </c>
      <c r="N322" s="94"/>
      <c r="O322" s="2" t="s">
        <v>6692</v>
      </c>
      <c r="P322" t="str">
        <f t="shared" si="9"/>
        <v>INSERT INTO cliente VALUES(NULL, NULL, '1277', 'C1277', 'MSA DEL PERU SAC', 'MSA', '20100066867', '0', '', 1, NOW(), NULL, 1, null);</v>
      </c>
    </row>
    <row r="323" spans="1:16" x14ac:dyDescent="0.25">
      <c r="A323" t="s">
        <v>4756</v>
      </c>
      <c r="B323" t="str">
        <f t="shared" ref="B323:B386" si="10">REPLACE(D323,1,1,"")</f>
        <v>0221</v>
      </c>
      <c r="C323" s="2" t="s">
        <v>1851</v>
      </c>
      <c r="D323" s="89" t="s">
        <v>313</v>
      </c>
      <c r="E323" s="2" t="s">
        <v>1851</v>
      </c>
      <c r="F323" s="93" t="s">
        <v>5785</v>
      </c>
      <c r="G323" s="2" t="s">
        <v>1851</v>
      </c>
      <c r="H323" s="96" t="s">
        <v>6273</v>
      </c>
      <c r="I323" s="2" t="s">
        <v>1851</v>
      </c>
      <c r="J323" s="100"/>
      <c r="K323" s="2" t="s">
        <v>1851</v>
      </c>
      <c r="L323" s="107">
        <v>0</v>
      </c>
      <c r="M323" s="2" t="s">
        <v>1851</v>
      </c>
      <c r="N323" s="96"/>
      <c r="O323" s="2" t="s">
        <v>6692</v>
      </c>
      <c r="P323" t="str">
        <f t="shared" ref="P323:P386" si="11">CONCATENATE(A323,B323,C323,D323,E323,F323,G323,H323,I323,J323,K323,L323,M323,N323,O323,)</f>
        <v>INSERT INTO cliente VALUES(NULL, NULL, '0221', 'C0221', 'MUNICIPALIDAD DE LA MOLINA', 'MUNI. LA MOLINA', '', '0', '', 1, NOW(), NULL, 1, null);</v>
      </c>
    </row>
    <row r="324" spans="1:16" x14ac:dyDescent="0.25">
      <c r="A324" t="s">
        <v>4756</v>
      </c>
      <c r="B324" t="str">
        <f t="shared" si="10"/>
        <v>1211</v>
      </c>
      <c r="C324" s="2" t="s">
        <v>1851</v>
      </c>
      <c r="D324" s="89" t="s">
        <v>311</v>
      </c>
      <c r="E324" s="2" t="s">
        <v>1851</v>
      </c>
      <c r="F324" s="93" t="s">
        <v>5786</v>
      </c>
      <c r="G324" s="2" t="s">
        <v>1851</v>
      </c>
      <c r="H324" s="93" t="s">
        <v>6274</v>
      </c>
      <c r="I324" s="2" t="s">
        <v>1851</v>
      </c>
      <c r="J324" s="98"/>
      <c r="K324" s="2" t="s">
        <v>1851</v>
      </c>
      <c r="L324" s="107">
        <v>0</v>
      </c>
      <c r="M324" s="2" t="s">
        <v>1851</v>
      </c>
      <c r="N324" s="93"/>
      <c r="O324" s="2" t="s">
        <v>6692</v>
      </c>
      <c r="P324" t="str">
        <f t="shared" si="11"/>
        <v>INSERT INTO cliente VALUES(NULL, NULL, '1211', 'C1211', 'MUNICIPALIDAD DISTRITAL JORGE LUIS BUSTAMANTE Y RIVERO (AREQUIPA)', 'MUNI. JLBYR (AREQUIPA)', '', '0', '', 1, NOW(), NULL, 1, null);</v>
      </c>
    </row>
    <row r="325" spans="1:16" x14ac:dyDescent="0.25">
      <c r="A325" t="s">
        <v>4756</v>
      </c>
      <c r="B325" t="str">
        <f t="shared" si="10"/>
        <v>0138</v>
      </c>
      <c r="C325" s="2" t="s">
        <v>1851</v>
      </c>
      <c r="D325" s="89" t="s">
        <v>312</v>
      </c>
      <c r="E325" s="2" t="s">
        <v>1851</v>
      </c>
      <c r="F325" s="93" t="s">
        <v>5787</v>
      </c>
      <c r="G325" s="2" t="s">
        <v>1851</v>
      </c>
      <c r="H325" s="96" t="s">
        <v>6275</v>
      </c>
      <c r="I325" s="2" t="s">
        <v>1851</v>
      </c>
      <c r="J325" s="100"/>
      <c r="K325" s="2" t="s">
        <v>1851</v>
      </c>
      <c r="L325" s="107">
        <v>0</v>
      </c>
      <c r="M325" s="2" t="s">
        <v>1851</v>
      </c>
      <c r="N325" s="96"/>
      <c r="O325" s="2" t="s">
        <v>6692</v>
      </c>
      <c r="P325" t="str">
        <f t="shared" si="11"/>
        <v>INSERT INTO cliente VALUES(NULL, NULL, '0138', 'C0138', 'MUNICIPALIDAD LA MATANZA', 'MUNI. LA MATANZA', '', '0', '', 1, NOW(), NULL, 1, null);</v>
      </c>
    </row>
    <row r="326" spans="1:16" x14ac:dyDescent="0.25">
      <c r="A326" t="s">
        <v>4756</v>
      </c>
      <c r="B326" t="str">
        <f t="shared" si="10"/>
        <v>0341</v>
      </c>
      <c r="C326" s="2" t="s">
        <v>1851</v>
      </c>
      <c r="D326" s="89" t="s">
        <v>314</v>
      </c>
      <c r="E326" s="2" t="s">
        <v>1851</v>
      </c>
      <c r="F326" s="93" t="s">
        <v>5788</v>
      </c>
      <c r="G326" s="2" t="s">
        <v>1851</v>
      </c>
      <c r="H326" s="93" t="s">
        <v>6276</v>
      </c>
      <c r="I326" s="2" t="s">
        <v>1851</v>
      </c>
      <c r="J326" s="98">
        <v>20131380951</v>
      </c>
      <c r="K326" s="2" t="s">
        <v>1851</v>
      </c>
      <c r="L326" s="107">
        <v>3629</v>
      </c>
      <c r="M326" s="2" t="s">
        <v>1851</v>
      </c>
      <c r="N326" s="93" t="s">
        <v>6659</v>
      </c>
      <c r="O326" s="2" t="s">
        <v>6692</v>
      </c>
      <c r="P326" t="str">
        <f t="shared" si="11"/>
        <v>INSERT INTO cliente VALUES(NULL, NULL, '0341', 'C0341', 'MUNICIPALIDAD METROPOLITANA DE LIMA', 'MUNI. LIMA', '20131380951', '3629', 'www.munlima.gob.pe', 1, NOW(), NULL, 1, null);</v>
      </c>
    </row>
    <row r="327" spans="1:16" x14ac:dyDescent="0.25">
      <c r="A327" t="s">
        <v>4756</v>
      </c>
      <c r="B327" t="str">
        <f t="shared" si="10"/>
        <v>0136</v>
      </c>
      <c r="C327" s="2" t="s">
        <v>1851</v>
      </c>
      <c r="D327" s="89" t="s">
        <v>315</v>
      </c>
      <c r="E327" s="2" t="s">
        <v>1851</v>
      </c>
      <c r="F327" s="93" t="s">
        <v>5789</v>
      </c>
      <c r="G327" s="2" t="s">
        <v>1851</v>
      </c>
      <c r="H327" s="96" t="s">
        <v>6277</v>
      </c>
      <c r="I327" s="2" t="s">
        <v>1851</v>
      </c>
      <c r="J327" s="100"/>
      <c r="K327" s="2" t="s">
        <v>1851</v>
      </c>
      <c r="L327" s="107">
        <v>0</v>
      </c>
      <c r="M327" s="2" t="s">
        <v>1851</v>
      </c>
      <c r="N327" s="96"/>
      <c r="O327" s="2" t="s">
        <v>6692</v>
      </c>
      <c r="P327" t="str">
        <f t="shared" si="11"/>
        <v>INSERT INTO cliente VALUES(NULL, NULL, '0136', 'C0136', 'MUNICIPALIDAD PIURA', 'MUNI. PIURA', '', '0', '', 1, NOW(), NULL, 1, null);</v>
      </c>
    </row>
    <row r="328" spans="1:16" x14ac:dyDescent="0.25">
      <c r="A328" t="s">
        <v>4756</v>
      </c>
      <c r="B328" t="str">
        <f t="shared" si="10"/>
        <v>0045</v>
      </c>
      <c r="C328" s="2" t="s">
        <v>1851</v>
      </c>
      <c r="D328" s="89" t="s">
        <v>316</v>
      </c>
      <c r="E328" s="2" t="s">
        <v>1851</v>
      </c>
      <c r="F328" s="93" t="s">
        <v>5790</v>
      </c>
      <c r="G328" s="2" t="s">
        <v>1851</v>
      </c>
      <c r="H328" s="96" t="s">
        <v>6278</v>
      </c>
      <c r="I328" s="2" t="s">
        <v>1851</v>
      </c>
      <c r="J328" s="100"/>
      <c r="K328" s="2" t="s">
        <v>1851</v>
      </c>
      <c r="L328" s="107">
        <v>0</v>
      </c>
      <c r="M328" s="2" t="s">
        <v>1851</v>
      </c>
      <c r="N328" s="96"/>
      <c r="O328" s="2" t="s">
        <v>6692</v>
      </c>
      <c r="P328" t="str">
        <f t="shared" si="11"/>
        <v>INSERT INTO cliente VALUES(NULL, NULL, '0045', 'C0045', 'MUNICIPALIDAD SANTIAGO DE SURCO', 'MUNI. SANTIAGO SURCO (MSS)', '', '0', '', 1, NOW(), NULL, 1, null);</v>
      </c>
    </row>
    <row r="329" spans="1:16" x14ac:dyDescent="0.25">
      <c r="A329" t="s">
        <v>4756</v>
      </c>
      <c r="B329" t="str">
        <f t="shared" si="10"/>
        <v>1284</v>
      </c>
      <c r="C329" s="2" t="s">
        <v>1851</v>
      </c>
      <c r="D329" s="89" t="s">
        <v>317</v>
      </c>
      <c r="E329" s="2" t="s">
        <v>1851</v>
      </c>
      <c r="F329" s="94" t="s">
        <v>5791</v>
      </c>
      <c r="G329" s="2" t="s">
        <v>1851</v>
      </c>
      <c r="H329" s="94" t="s">
        <v>6279</v>
      </c>
      <c r="I329" s="2" t="s">
        <v>1851</v>
      </c>
      <c r="J329" s="102" t="s">
        <v>6421</v>
      </c>
      <c r="K329" s="2" t="s">
        <v>1851</v>
      </c>
      <c r="L329" s="107">
        <v>0</v>
      </c>
      <c r="M329" s="2" t="s">
        <v>1851</v>
      </c>
      <c r="N329" s="113" t="s">
        <v>6421</v>
      </c>
      <c r="O329" s="2" t="s">
        <v>6692</v>
      </c>
      <c r="P329" t="str">
        <f t="shared" si="11"/>
        <v>INSERT INTO cliente VALUES(NULL, NULL, '1284', 'C1284', 'MV INGENIEROS LTDA', 'MV INGENIEROS', '---', '0', '---', 1, NOW(), NULL, 1, null);</v>
      </c>
    </row>
    <row r="330" spans="1:16" x14ac:dyDescent="0.25">
      <c r="A330" t="s">
        <v>4756</v>
      </c>
      <c r="B330" t="str">
        <f t="shared" si="10"/>
        <v>1260</v>
      </c>
      <c r="C330" s="2" t="s">
        <v>1851</v>
      </c>
      <c r="D330" s="89" t="s">
        <v>319</v>
      </c>
      <c r="E330" s="2" t="s">
        <v>1851</v>
      </c>
      <c r="F330" s="94" t="s">
        <v>5792</v>
      </c>
      <c r="G330" s="2" t="s">
        <v>1851</v>
      </c>
      <c r="H330" s="94" t="s">
        <v>6280</v>
      </c>
      <c r="I330" s="2" t="s">
        <v>1851</v>
      </c>
      <c r="J330" s="99"/>
      <c r="K330" s="2" t="s">
        <v>1851</v>
      </c>
      <c r="L330" s="107">
        <v>0</v>
      </c>
      <c r="M330" s="2" t="s">
        <v>1851</v>
      </c>
      <c r="N330" s="94"/>
      <c r="O330" s="2" t="s">
        <v>6692</v>
      </c>
      <c r="P330" t="str">
        <f t="shared" si="11"/>
        <v>INSERT INTO cliente VALUES(NULL, NULL, '1260', 'C1260', 'NEGOCIACION ANDINA SAC', 'NEGASAC', '', '0', '', 1, NOW(), NULL, 1, null);</v>
      </c>
    </row>
    <row r="331" spans="1:16" x14ac:dyDescent="0.25">
      <c r="A331" t="s">
        <v>4756</v>
      </c>
      <c r="B331" t="str">
        <f t="shared" si="10"/>
        <v>0088</v>
      </c>
      <c r="C331" s="2" t="s">
        <v>1851</v>
      </c>
      <c r="D331" s="89" t="s">
        <v>320</v>
      </c>
      <c r="E331" s="2" t="s">
        <v>1851</v>
      </c>
      <c r="F331" s="93" t="s">
        <v>5793</v>
      </c>
      <c r="G331" s="2" t="s">
        <v>1851</v>
      </c>
      <c r="H331" s="96" t="s">
        <v>6281</v>
      </c>
      <c r="I331" s="2" t="s">
        <v>1851</v>
      </c>
      <c r="J331" s="100"/>
      <c r="K331" s="2" t="s">
        <v>1851</v>
      </c>
      <c r="L331" s="107">
        <v>0</v>
      </c>
      <c r="M331" s="2" t="s">
        <v>1851</v>
      </c>
      <c r="N331" s="96"/>
      <c r="O331" s="2" t="s">
        <v>6692</v>
      </c>
      <c r="P331" t="str">
        <f t="shared" si="11"/>
        <v>INSERT INTO cliente VALUES(NULL, NULL, '0088', 'C0088', 'NEXTEL PERU', 'NEXTEL', '', '0', '', 1, NOW(), NULL, 1, null);</v>
      </c>
    </row>
    <row r="332" spans="1:16" x14ac:dyDescent="0.25">
      <c r="A332" t="s">
        <v>4756</v>
      </c>
      <c r="B332" t="str">
        <f t="shared" si="10"/>
        <v>0014</v>
      </c>
      <c r="C332" s="2" t="s">
        <v>1851</v>
      </c>
      <c r="D332" s="89" t="s">
        <v>321</v>
      </c>
      <c r="E332" s="2" t="s">
        <v>1851</v>
      </c>
      <c r="F332" s="93" t="s">
        <v>5794</v>
      </c>
      <c r="G332" s="2" t="s">
        <v>1851</v>
      </c>
      <c r="H332" s="96" t="s">
        <v>6282</v>
      </c>
      <c r="I332" s="2" t="s">
        <v>1851</v>
      </c>
      <c r="J332" s="100"/>
      <c r="K332" s="2" t="s">
        <v>1851</v>
      </c>
      <c r="L332" s="107">
        <v>0</v>
      </c>
      <c r="M332" s="2" t="s">
        <v>1851</v>
      </c>
      <c r="N332" s="96"/>
      <c r="O332" s="2" t="s">
        <v>6692</v>
      </c>
      <c r="P332" t="str">
        <f t="shared" si="11"/>
        <v>INSERT INTO cliente VALUES(NULL, NULL, '0014', 'C0014', 'NICOLL PERU SA', 'NICOLL', '', '0', '', 1, NOW(), NULL, 1, null);</v>
      </c>
    </row>
    <row r="333" spans="1:16" x14ac:dyDescent="0.25">
      <c r="A333" t="s">
        <v>4756</v>
      </c>
      <c r="B333" t="str">
        <f t="shared" si="10"/>
        <v>0351</v>
      </c>
      <c r="C333" s="2" t="s">
        <v>1851</v>
      </c>
      <c r="D333" s="89" t="s">
        <v>322</v>
      </c>
      <c r="E333" s="2" t="s">
        <v>1851</v>
      </c>
      <c r="F333" s="93" t="s">
        <v>5795</v>
      </c>
      <c r="G333" s="2" t="s">
        <v>1851</v>
      </c>
      <c r="H333" s="93" t="s">
        <v>5795</v>
      </c>
      <c r="I333" s="2" t="s">
        <v>1851</v>
      </c>
      <c r="J333" s="98">
        <v>10104719941</v>
      </c>
      <c r="K333" s="2" t="s">
        <v>1851</v>
      </c>
      <c r="L333" s="107">
        <v>1</v>
      </c>
      <c r="M333" s="2" t="s">
        <v>1851</v>
      </c>
      <c r="N333" s="93" t="s">
        <v>6660</v>
      </c>
      <c r="O333" s="2" t="s">
        <v>6692</v>
      </c>
      <c r="P333" t="str">
        <f t="shared" si="11"/>
        <v>INSERT INTO cliente VALUES(NULL, NULL, '0351', 'C0351', 'NOTARIA BANDA', 'NOTARIA BANDA', '10104719941', '1', 'www.notariabanda.com.pe', 1, NOW(), NULL, 1, null);</v>
      </c>
    </row>
    <row r="334" spans="1:16" x14ac:dyDescent="0.25">
      <c r="A334" t="s">
        <v>4756</v>
      </c>
      <c r="B334" t="str">
        <f t="shared" si="10"/>
        <v>0065</v>
      </c>
      <c r="C334" s="2" t="s">
        <v>1851</v>
      </c>
      <c r="D334" s="89" t="s">
        <v>349</v>
      </c>
      <c r="E334" s="2" t="s">
        <v>1851</v>
      </c>
      <c r="F334" s="93" t="s">
        <v>5796</v>
      </c>
      <c r="G334" s="2" t="s">
        <v>1851</v>
      </c>
      <c r="H334" s="96" t="s">
        <v>6283</v>
      </c>
      <c r="I334" s="2" t="s">
        <v>1851</v>
      </c>
      <c r="J334" s="100"/>
      <c r="K334" s="2" t="s">
        <v>1851</v>
      </c>
      <c r="L334" s="107">
        <v>0</v>
      </c>
      <c r="M334" s="2" t="s">
        <v>1851</v>
      </c>
      <c r="N334" s="96"/>
      <c r="O334" s="2" t="s">
        <v>6692</v>
      </c>
      <c r="P334" t="str">
        <f t="shared" si="11"/>
        <v>INSERT INTO cliente VALUES(NULL, NULL, '0065', 'C0065', 'NOTARIA PAINO', 'PAINO', '', '0', '', 1, NOW(), NULL, 1, null);</v>
      </c>
    </row>
    <row r="335" spans="1:16" x14ac:dyDescent="0.25">
      <c r="A335" t="s">
        <v>4756</v>
      </c>
      <c r="B335" t="str">
        <f t="shared" si="10"/>
        <v>0181</v>
      </c>
      <c r="C335" s="2" t="s">
        <v>1851</v>
      </c>
      <c r="D335" s="89" t="s">
        <v>326</v>
      </c>
      <c r="E335" s="2" t="s">
        <v>1851</v>
      </c>
      <c r="F335" s="93" t="s">
        <v>5797</v>
      </c>
      <c r="G335" s="2" t="s">
        <v>1851</v>
      </c>
      <c r="H335" s="96" t="s">
        <v>6284</v>
      </c>
      <c r="I335" s="2" t="s">
        <v>1851</v>
      </c>
      <c r="J335" s="100"/>
      <c r="K335" s="2" t="s">
        <v>1851</v>
      </c>
      <c r="L335" s="107">
        <v>0</v>
      </c>
      <c r="M335" s="2" t="s">
        <v>1851</v>
      </c>
      <c r="N335" s="96"/>
      <c r="O335" s="2" t="s">
        <v>6692</v>
      </c>
      <c r="P335" t="str">
        <f t="shared" si="11"/>
        <v>INSERT INTO cliente VALUES(NULL, NULL, '0181', 'C0181', 'OBRAS DE INGENIERIA SA', 'OBRAINSA', '', '0', '', 1, NOW(), NULL, 1, null);</v>
      </c>
    </row>
    <row r="336" spans="1:16" x14ac:dyDescent="0.25">
      <c r="A336" t="s">
        <v>4756</v>
      </c>
      <c r="B336" t="str">
        <f t="shared" si="10"/>
        <v>0215</v>
      </c>
      <c r="C336" s="2" t="s">
        <v>1851</v>
      </c>
      <c r="D336" s="89" t="s">
        <v>325</v>
      </c>
      <c r="E336" s="2" t="s">
        <v>1851</v>
      </c>
      <c r="F336" s="93" t="s">
        <v>5798</v>
      </c>
      <c r="G336" s="2" t="s">
        <v>1851</v>
      </c>
      <c r="H336" s="96" t="s">
        <v>6285</v>
      </c>
      <c r="I336" s="2" t="s">
        <v>1851</v>
      </c>
      <c r="J336" s="100"/>
      <c r="K336" s="2" t="s">
        <v>1851</v>
      </c>
      <c r="L336" s="107">
        <v>0</v>
      </c>
      <c r="M336" s="2" t="s">
        <v>1851</v>
      </c>
      <c r="N336" s="96"/>
      <c r="O336" s="2" t="s">
        <v>6692</v>
      </c>
      <c r="P336" t="str">
        <f t="shared" si="11"/>
        <v>INSERT INTO cliente VALUES(NULL, NULL, '0215', 'C0215', 'OCCIDENTAL BUSINESS CORPORATION SAC', 'OBC', '', '0', '', 1, NOW(), NULL, 1, null);</v>
      </c>
    </row>
    <row r="337" spans="1:16" x14ac:dyDescent="0.25">
      <c r="A337" t="s">
        <v>4756</v>
      </c>
      <c r="B337" t="str">
        <f t="shared" si="10"/>
        <v>1236</v>
      </c>
      <c r="C337" s="2" t="s">
        <v>1851</v>
      </c>
      <c r="D337" s="89" t="s">
        <v>334</v>
      </c>
      <c r="E337" s="2" t="s">
        <v>1851</v>
      </c>
      <c r="F337" s="94" t="s">
        <v>5799</v>
      </c>
      <c r="G337" s="2" t="s">
        <v>1851</v>
      </c>
      <c r="H337" s="94" t="s">
        <v>6286</v>
      </c>
      <c r="I337" s="2" t="s">
        <v>1851</v>
      </c>
      <c r="J337" s="99"/>
      <c r="K337" s="2" t="s">
        <v>1851</v>
      </c>
      <c r="L337" s="107">
        <v>0</v>
      </c>
      <c r="M337" s="2" t="s">
        <v>1851</v>
      </c>
      <c r="N337" s="94"/>
      <c r="O337" s="2" t="s">
        <v>6692</v>
      </c>
      <c r="P337" t="str">
        <f t="shared" si="11"/>
        <v>INSERT INTO cliente VALUES(NULL, NULL, '1236', 'C1236', 'OFICINA DE NORMALIZACION PROVISIONAL', 'ONP', '', '0', '', 1, NOW(), NULL, 1, null);</v>
      </c>
    </row>
    <row r="338" spans="1:16" x14ac:dyDescent="0.25">
      <c r="A338" t="s">
        <v>4756</v>
      </c>
      <c r="B338" t="str">
        <f t="shared" si="10"/>
        <v>0196</v>
      </c>
      <c r="C338" s="2" t="s">
        <v>1851</v>
      </c>
      <c r="D338" s="89" t="s">
        <v>333</v>
      </c>
      <c r="E338" s="2" t="s">
        <v>1851</v>
      </c>
      <c r="F338" s="93" t="s">
        <v>5800</v>
      </c>
      <c r="G338" s="2" t="s">
        <v>1851</v>
      </c>
      <c r="H338" s="96" t="s">
        <v>6286</v>
      </c>
      <c r="I338" s="2" t="s">
        <v>1851</v>
      </c>
      <c r="J338" s="100"/>
      <c r="K338" s="2" t="s">
        <v>1851</v>
      </c>
      <c r="L338" s="107">
        <v>0</v>
      </c>
      <c r="M338" s="2" t="s">
        <v>1851</v>
      </c>
      <c r="N338" s="96"/>
      <c r="O338" s="2" t="s">
        <v>6692</v>
      </c>
      <c r="P338" t="str">
        <f t="shared" si="11"/>
        <v>INSERT INTO cliente VALUES(NULL, NULL, '0196', 'C0196', 'OFICINA NORMALIZACION PROVISIONAL', 'ONP', '', '0', '', 1, NOW(), NULL, 1, null);</v>
      </c>
    </row>
    <row r="339" spans="1:16" x14ac:dyDescent="0.25">
      <c r="A339" t="s">
        <v>4756</v>
      </c>
      <c r="B339" t="str">
        <f t="shared" si="10"/>
        <v>0245</v>
      </c>
      <c r="C339" s="2" t="s">
        <v>1851</v>
      </c>
      <c r="D339" s="89" t="s">
        <v>328</v>
      </c>
      <c r="E339" s="2" t="s">
        <v>1851</v>
      </c>
      <c r="F339" s="93" t="s">
        <v>5801</v>
      </c>
      <c r="G339" s="2" t="s">
        <v>1851</v>
      </c>
      <c r="H339" s="96" t="s">
        <v>5801</v>
      </c>
      <c r="I339" s="2" t="s">
        <v>1851</v>
      </c>
      <c r="J339" s="100"/>
      <c r="K339" s="2" t="s">
        <v>1851</v>
      </c>
      <c r="L339" s="107">
        <v>0</v>
      </c>
      <c r="M339" s="2" t="s">
        <v>1851</v>
      </c>
      <c r="N339" s="96"/>
      <c r="O339" s="2" t="s">
        <v>6692</v>
      </c>
      <c r="P339" t="str">
        <f t="shared" si="11"/>
        <v>INSERT INTO cliente VALUES(NULL, NULL, '0245', 'C0245', 'OHL', 'OHL', '', '0', '', 1, NOW(), NULL, 1, null);</v>
      </c>
    </row>
    <row r="340" spans="1:16" x14ac:dyDescent="0.25">
      <c r="A340" t="s">
        <v>4756</v>
      </c>
      <c r="B340" t="str">
        <f t="shared" si="10"/>
        <v>0247</v>
      </c>
      <c r="C340" s="2" t="s">
        <v>1851</v>
      </c>
      <c r="D340" s="89" t="s">
        <v>329</v>
      </c>
      <c r="E340" s="2" t="s">
        <v>1851</v>
      </c>
      <c r="F340" s="96" t="s">
        <v>5802</v>
      </c>
      <c r="G340" s="2" t="s">
        <v>1851</v>
      </c>
      <c r="H340" s="96" t="s">
        <v>5802</v>
      </c>
      <c r="I340" s="2" t="s">
        <v>1851</v>
      </c>
      <c r="J340" s="100"/>
      <c r="K340" s="2" t="s">
        <v>1851</v>
      </c>
      <c r="L340" s="107">
        <v>0</v>
      </c>
      <c r="M340" s="2" t="s">
        <v>1851</v>
      </c>
      <c r="N340" s="96"/>
      <c r="O340" s="2" t="s">
        <v>6692</v>
      </c>
      <c r="P340" t="str">
        <f t="shared" si="11"/>
        <v>INSERT INTO cliente VALUES(NULL, NULL, '0247', 'C0247', 'OLTURSA', 'OLTURSA', '', '0', '', 1, NOW(), NULL, 1, null);</v>
      </c>
    </row>
    <row r="341" spans="1:16" x14ac:dyDescent="0.25">
      <c r="A341" t="s">
        <v>4756</v>
      </c>
      <c r="B341" t="str">
        <f t="shared" si="10"/>
        <v>0311</v>
      </c>
      <c r="C341" s="2" t="s">
        <v>1851</v>
      </c>
      <c r="D341" s="89" t="s">
        <v>330</v>
      </c>
      <c r="E341" s="2" t="s">
        <v>1851</v>
      </c>
      <c r="F341" s="93" t="s">
        <v>5803</v>
      </c>
      <c r="G341" s="2" t="s">
        <v>1851</v>
      </c>
      <c r="H341" s="93" t="s">
        <v>5803</v>
      </c>
      <c r="I341" s="2" t="s">
        <v>1851</v>
      </c>
      <c r="J341" s="98"/>
      <c r="K341" s="2" t="s">
        <v>1851</v>
      </c>
      <c r="L341" s="107">
        <v>0</v>
      </c>
      <c r="M341" s="2" t="s">
        <v>1851</v>
      </c>
      <c r="N341" s="93"/>
      <c r="O341" s="2" t="s">
        <v>6692</v>
      </c>
      <c r="P341" t="str">
        <f t="shared" si="11"/>
        <v>INSERT INTO cliente VALUES(NULL, NULL, '0311', 'C0311', 'OMNILIFE', 'OMNILIFE', '', '0', '', 1, NOW(), NULL, 1, null);</v>
      </c>
    </row>
    <row r="342" spans="1:16" x14ac:dyDescent="0.25">
      <c r="A342" t="s">
        <v>4756</v>
      </c>
      <c r="B342" t="str">
        <f t="shared" si="10"/>
        <v>0248</v>
      </c>
      <c r="C342" s="2" t="s">
        <v>1851</v>
      </c>
      <c r="D342" s="89" t="s">
        <v>331</v>
      </c>
      <c r="E342" s="2" t="s">
        <v>1851</v>
      </c>
      <c r="F342" s="95" t="s">
        <v>5804</v>
      </c>
      <c r="G342" s="2" t="s">
        <v>1851</v>
      </c>
      <c r="H342" s="95" t="s">
        <v>5804</v>
      </c>
      <c r="I342" s="2" t="s">
        <v>1851</v>
      </c>
      <c r="J342" s="100"/>
      <c r="K342" s="2" t="s">
        <v>1851</v>
      </c>
      <c r="L342" s="107">
        <v>0</v>
      </c>
      <c r="M342" s="2" t="s">
        <v>1851</v>
      </c>
      <c r="N342" s="96"/>
      <c r="O342" s="2" t="s">
        <v>6692</v>
      </c>
      <c r="P342" t="str">
        <f t="shared" si="11"/>
        <v>INSERT INTO cliente VALUES(NULL, NULL, '0248', 'C0248', 'ONCOCARE', 'ONCOCARE', '', '0', '', 1, NOW(), NULL, 1, null);</v>
      </c>
    </row>
    <row r="343" spans="1:16" x14ac:dyDescent="0.25">
      <c r="A343" t="s">
        <v>4756</v>
      </c>
      <c r="B343" t="str">
        <f t="shared" si="10"/>
        <v>0140</v>
      </c>
      <c r="C343" s="2" t="s">
        <v>1851</v>
      </c>
      <c r="D343" s="89" t="s">
        <v>332</v>
      </c>
      <c r="E343" s="2" t="s">
        <v>1851</v>
      </c>
      <c r="F343" s="93" t="s">
        <v>5805</v>
      </c>
      <c r="G343" s="2" t="s">
        <v>1851</v>
      </c>
      <c r="H343" s="96" t="s">
        <v>5805</v>
      </c>
      <c r="I343" s="2" t="s">
        <v>1851</v>
      </c>
      <c r="J343" s="100"/>
      <c r="K343" s="2" t="s">
        <v>1851</v>
      </c>
      <c r="L343" s="107">
        <v>0</v>
      </c>
      <c r="M343" s="2" t="s">
        <v>1851</v>
      </c>
      <c r="N343" s="96"/>
      <c r="O343" s="2" t="s">
        <v>6692</v>
      </c>
      <c r="P343" t="str">
        <f t="shared" si="11"/>
        <v>INSERT INTO cliente VALUES(NULL, NULL, '0140', 'C0140', 'ONCOSALUD', 'ONCOSALUD', '', '0', '', 1, NOW(), NULL, 1, null);</v>
      </c>
    </row>
    <row r="344" spans="1:16" x14ac:dyDescent="0.25">
      <c r="A344" t="s">
        <v>4756</v>
      </c>
      <c r="B344" t="str">
        <f t="shared" si="10"/>
        <v>1242</v>
      </c>
      <c r="C344" s="2" t="s">
        <v>1851</v>
      </c>
      <c r="D344" s="89" t="s">
        <v>335</v>
      </c>
      <c r="E344" s="2" t="s">
        <v>1851</v>
      </c>
      <c r="F344" s="94" t="s">
        <v>5806</v>
      </c>
      <c r="G344" s="2" t="s">
        <v>1851</v>
      </c>
      <c r="H344" s="94" t="s">
        <v>6287</v>
      </c>
      <c r="I344" s="2" t="s">
        <v>1851</v>
      </c>
      <c r="J344" s="99">
        <v>20467675436</v>
      </c>
      <c r="K344" s="2" t="s">
        <v>1851</v>
      </c>
      <c r="L344" s="108">
        <v>666</v>
      </c>
      <c r="M344" s="2" t="s">
        <v>1851</v>
      </c>
      <c r="N344" s="94" t="s">
        <v>6661</v>
      </c>
      <c r="O344" s="2" t="s">
        <v>6692</v>
      </c>
      <c r="P344" t="str">
        <f t="shared" si="11"/>
        <v>INSERT INTO cliente VALUES(NULL, NULL, '1242', 'C1242', 'OPTICAS GMO PERU SAC', 'OPTICAS GMO', '20467675436', '666', 'www.opticasgmo.com/peru', 1, NOW(), NULL, 1, null);</v>
      </c>
    </row>
    <row r="345" spans="1:16" x14ac:dyDescent="0.25">
      <c r="A345" t="s">
        <v>4756</v>
      </c>
      <c r="B345" t="str">
        <f t="shared" si="10"/>
        <v>0135</v>
      </c>
      <c r="C345" s="2" t="s">
        <v>1851</v>
      </c>
      <c r="D345" s="89" t="s">
        <v>337</v>
      </c>
      <c r="E345" s="2" t="s">
        <v>1851</v>
      </c>
      <c r="F345" s="93" t="s">
        <v>5807</v>
      </c>
      <c r="G345" s="2" t="s">
        <v>1851</v>
      </c>
      <c r="H345" s="96" t="s">
        <v>6288</v>
      </c>
      <c r="I345" s="2" t="s">
        <v>1851</v>
      </c>
      <c r="J345" s="100"/>
      <c r="K345" s="2" t="s">
        <v>1851</v>
      </c>
      <c r="L345" s="107">
        <v>0</v>
      </c>
      <c r="M345" s="2" t="s">
        <v>1851</v>
      </c>
      <c r="N345" s="96"/>
      <c r="O345" s="2" t="s">
        <v>6692</v>
      </c>
      <c r="P345" t="str">
        <f t="shared" si="11"/>
        <v>INSERT INTO cliente VALUES(NULL, NULL, '0135', 'C0135', 'ORGANIKA CAFÉ', 'ORGANIKA', '', '0', '', 1, NOW(), NULL, 1, null);</v>
      </c>
    </row>
    <row r="346" spans="1:16" x14ac:dyDescent="0.25">
      <c r="A346" t="s">
        <v>4756</v>
      </c>
      <c r="B346" t="str">
        <f t="shared" si="10"/>
        <v>0133</v>
      </c>
      <c r="C346" s="2" t="s">
        <v>1851</v>
      </c>
      <c r="D346" s="89" t="s">
        <v>339</v>
      </c>
      <c r="E346" s="2" t="s">
        <v>1851</v>
      </c>
      <c r="F346" s="93" t="s">
        <v>5808</v>
      </c>
      <c r="G346" s="2" t="s">
        <v>1851</v>
      </c>
      <c r="H346" s="96" t="s">
        <v>6289</v>
      </c>
      <c r="I346" s="2" t="s">
        <v>1851</v>
      </c>
      <c r="J346" s="100"/>
      <c r="K346" s="2" t="s">
        <v>1851</v>
      </c>
      <c r="L346" s="107">
        <v>0</v>
      </c>
      <c r="M346" s="2" t="s">
        <v>1851</v>
      </c>
      <c r="N346" s="96"/>
      <c r="O346" s="2" t="s">
        <v>6692</v>
      </c>
      <c r="P346" t="str">
        <f t="shared" si="11"/>
        <v>INSERT INTO cliente VALUES(NULL, NULL, '0133', 'C0133', 'ORGANISMO CONTROL ESTADISTICO', 'OSCE', '', '0', '', 1, NOW(), NULL, 1, null);</v>
      </c>
    </row>
    <row r="347" spans="1:16" x14ac:dyDescent="0.25">
      <c r="A347" t="s">
        <v>4756</v>
      </c>
      <c r="B347" t="str">
        <f t="shared" si="10"/>
        <v>1129</v>
      </c>
      <c r="C347" s="2" t="s">
        <v>1851</v>
      </c>
      <c r="D347" s="89" t="s">
        <v>327</v>
      </c>
      <c r="E347" s="2" t="s">
        <v>1851</v>
      </c>
      <c r="F347" s="93" t="s">
        <v>5809</v>
      </c>
      <c r="G347" s="2" t="s">
        <v>1851</v>
      </c>
      <c r="H347" s="93" t="s">
        <v>6290</v>
      </c>
      <c r="I347" s="2" t="s">
        <v>1851</v>
      </c>
      <c r="J347" s="98"/>
      <c r="K347" s="2" t="s">
        <v>1851</v>
      </c>
      <c r="L347" s="107">
        <v>0</v>
      </c>
      <c r="M347" s="2" t="s">
        <v>1851</v>
      </c>
      <c r="N347" s="93"/>
      <c r="O347" s="2" t="s">
        <v>6692</v>
      </c>
      <c r="P347" t="str">
        <f t="shared" si="11"/>
        <v>INSERT INTO cliente VALUES(NULL, NULL, '1129', 'C1129', 'ORGANISMO DE EVALUACION Y FISCALIZACION AMBIENTAL', 'OEFA', '', '0', '', 1, NOW(), NULL, 1, null);</v>
      </c>
    </row>
    <row r="348" spans="1:16" x14ac:dyDescent="0.25">
      <c r="A348" t="s">
        <v>4756</v>
      </c>
      <c r="B348" t="str">
        <f t="shared" si="10"/>
        <v>0218</v>
      </c>
      <c r="C348" s="2" t="s">
        <v>1851</v>
      </c>
      <c r="D348" s="89" t="s">
        <v>106</v>
      </c>
      <c r="E348" s="2" t="s">
        <v>1851</v>
      </c>
      <c r="F348" s="93" t="s">
        <v>5810</v>
      </c>
      <c r="G348" s="2" t="s">
        <v>1851</v>
      </c>
      <c r="H348" s="96" t="s">
        <v>6291</v>
      </c>
      <c r="I348" s="2" t="s">
        <v>1851</v>
      </c>
      <c r="J348" s="100">
        <v>20306484479</v>
      </c>
      <c r="K348" s="2" t="s">
        <v>1851</v>
      </c>
      <c r="L348" s="109">
        <v>69</v>
      </c>
      <c r="M348" s="2" t="s">
        <v>1851</v>
      </c>
      <c r="N348" s="96" t="s">
        <v>6662</v>
      </c>
      <c r="O348" s="2" t="s">
        <v>6692</v>
      </c>
      <c r="P348" t="str">
        <f t="shared" si="11"/>
        <v>INSERT INTO cliente VALUES(NULL, NULL, '0218', 'C0218', 'ORGANISMO DE FORMALIZACION DE LA PROPIEDAD INFORMAL', 'COFOPRI', '20306484479', '69', 'www.cofopri.gob.pe', 1, NOW(), NULL, 1, null);</v>
      </c>
    </row>
    <row r="349" spans="1:16" x14ac:dyDescent="0.25">
      <c r="A349" t="s">
        <v>4756</v>
      </c>
      <c r="B349" t="str">
        <f t="shared" si="10"/>
        <v>0206</v>
      </c>
      <c r="C349" s="2" t="s">
        <v>1851</v>
      </c>
      <c r="D349" s="89" t="s">
        <v>341</v>
      </c>
      <c r="E349" s="2" t="s">
        <v>1851</v>
      </c>
      <c r="F349" s="93" t="s">
        <v>5811</v>
      </c>
      <c r="G349" s="2" t="s">
        <v>1851</v>
      </c>
      <c r="H349" s="96" t="s">
        <v>6292</v>
      </c>
      <c r="I349" s="2" t="s">
        <v>1851</v>
      </c>
      <c r="J349" s="100"/>
      <c r="K349" s="2" t="s">
        <v>1851</v>
      </c>
      <c r="L349" s="107">
        <v>0</v>
      </c>
      <c r="M349" s="2" t="s">
        <v>1851</v>
      </c>
      <c r="N349" s="96"/>
      <c r="O349" s="2" t="s">
        <v>6692</v>
      </c>
      <c r="P349" t="str">
        <f t="shared" si="11"/>
        <v>INSERT INTO cliente VALUES(NULL, NULL, '0206', 'C0206', 'ORGANISMO SUPERIOR INVERSION PUBLICA EN TELECOMUNICACIONES', 'OSIPTEL', '', '0', '', 1, NOW(), NULL, 1, null);</v>
      </c>
    </row>
    <row r="350" spans="1:16" x14ac:dyDescent="0.25">
      <c r="A350" t="s">
        <v>4756</v>
      </c>
      <c r="B350" t="str">
        <f t="shared" si="10"/>
        <v>0052</v>
      </c>
      <c r="C350" s="2" t="s">
        <v>1851</v>
      </c>
      <c r="D350" s="89" t="s">
        <v>340</v>
      </c>
      <c r="E350" s="2" t="s">
        <v>1851</v>
      </c>
      <c r="F350" s="93" t="s">
        <v>5812</v>
      </c>
      <c r="G350" s="2" t="s">
        <v>1851</v>
      </c>
      <c r="H350" s="96" t="s">
        <v>6293</v>
      </c>
      <c r="I350" s="2" t="s">
        <v>1851</v>
      </c>
      <c r="J350" s="100"/>
      <c r="K350" s="2" t="s">
        <v>1851</v>
      </c>
      <c r="L350" s="107">
        <v>0</v>
      </c>
      <c r="M350" s="2" t="s">
        <v>1851</v>
      </c>
      <c r="N350" s="96"/>
      <c r="O350" s="2" t="s">
        <v>6692</v>
      </c>
      <c r="P350" t="str">
        <f t="shared" si="11"/>
        <v>INSERT INTO cliente VALUES(NULL, NULL, '0052', 'C0052', 'ORGANISMO SUPERVISOR DE LA INVERSIÓN EN ENERGÍA Y MINERÍA', 'OSINERGMIN', '', '0', '', 1, NOW(), NULL, 1, null);</v>
      </c>
    </row>
    <row r="351" spans="1:16" x14ac:dyDescent="0.25">
      <c r="A351" t="s">
        <v>4756</v>
      </c>
      <c r="B351" t="str">
        <f t="shared" si="10"/>
        <v>1220</v>
      </c>
      <c r="C351" s="2" t="s">
        <v>1851</v>
      </c>
      <c r="D351" s="89" t="s">
        <v>336</v>
      </c>
      <c r="E351" s="2" t="s">
        <v>1851</v>
      </c>
      <c r="F351" s="94" t="s">
        <v>5813</v>
      </c>
      <c r="G351" s="2" t="s">
        <v>1851</v>
      </c>
      <c r="H351" s="94" t="s">
        <v>6294</v>
      </c>
      <c r="I351" s="2" t="s">
        <v>1851</v>
      </c>
      <c r="J351" s="101">
        <v>20500906805</v>
      </c>
      <c r="K351" s="2" t="s">
        <v>1851</v>
      </c>
      <c r="L351" s="107">
        <v>0</v>
      </c>
      <c r="M351" s="2" t="s">
        <v>1851</v>
      </c>
      <c r="N351" s="94"/>
      <c r="O351" s="2" t="s">
        <v>6692</v>
      </c>
      <c r="P351" t="str">
        <f t="shared" si="11"/>
        <v>INSERT INTO cliente VALUES(NULL, NULL, '1220', 'C1220', 'ORGANIZACIÓN ESPECIALIZADA EN TRANSPORTES SAC', 'ORETRANS', '20500906805', '0', '', 1, NOW(), NULL, 1, null);</v>
      </c>
    </row>
    <row r="352" spans="1:16" x14ac:dyDescent="0.25">
      <c r="A352" t="s">
        <v>4756</v>
      </c>
      <c r="B352" t="str">
        <f t="shared" si="10"/>
        <v>1225</v>
      </c>
      <c r="C352" s="2" t="s">
        <v>1851</v>
      </c>
      <c r="D352" s="89" t="s">
        <v>338</v>
      </c>
      <c r="E352" s="2" t="s">
        <v>1851</v>
      </c>
      <c r="F352" s="94" t="s">
        <v>5814</v>
      </c>
      <c r="G352" s="2" t="s">
        <v>1851</v>
      </c>
      <c r="H352" s="94" t="s">
        <v>6295</v>
      </c>
      <c r="I352" s="2" t="s">
        <v>1851</v>
      </c>
      <c r="J352" s="99"/>
      <c r="K352" s="2" t="s">
        <v>1851</v>
      </c>
      <c r="L352" s="107">
        <v>0</v>
      </c>
      <c r="M352" s="2" t="s">
        <v>1851</v>
      </c>
      <c r="N352" s="94"/>
      <c r="O352" s="2" t="s">
        <v>6692</v>
      </c>
      <c r="P352" t="str">
        <f t="shared" si="11"/>
        <v>INSERT INTO cliente VALUES(NULL, NULL, '1225', 'C1225', 'ORIENT EXPRESS PERU S.A.', 'ORIENT EXPRESS', '', '0', '', 1, NOW(), NULL, 1, null);</v>
      </c>
    </row>
    <row r="353" spans="1:16" x14ac:dyDescent="0.25">
      <c r="A353" t="s">
        <v>4756</v>
      </c>
      <c r="B353" t="str">
        <f t="shared" si="10"/>
        <v>0249</v>
      </c>
      <c r="C353" s="2" t="s">
        <v>1851</v>
      </c>
      <c r="D353" s="89" t="s">
        <v>342</v>
      </c>
      <c r="E353" s="2" t="s">
        <v>1851</v>
      </c>
      <c r="F353" s="96" t="s">
        <v>5815</v>
      </c>
      <c r="G353" s="2" t="s">
        <v>1851</v>
      </c>
      <c r="H353" s="96" t="s">
        <v>5815</v>
      </c>
      <c r="I353" s="2" t="s">
        <v>1851</v>
      </c>
      <c r="J353" s="100"/>
      <c r="K353" s="2" t="s">
        <v>1851</v>
      </c>
      <c r="L353" s="107">
        <v>0</v>
      </c>
      <c r="M353" s="2" t="s">
        <v>1851</v>
      </c>
      <c r="N353" s="96"/>
      <c r="O353" s="2" t="s">
        <v>6692</v>
      </c>
      <c r="P353" t="str">
        <f t="shared" si="11"/>
        <v>INSERT INTO cliente VALUES(NULL, NULL, '0249', 'C0249', 'OSITRAN', 'OSITRAN', '', '0', '', 1, NOW(), NULL, 1, null);</v>
      </c>
    </row>
    <row r="354" spans="1:16" x14ac:dyDescent="0.25">
      <c r="A354" t="s">
        <v>4756</v>
      </c>
      <c r="B354" t="str">
        <f t="shared" si="10"/>
        <v>0015</v>
      </c>
      <c r="C354" s="2" t="s">
        <v>1851</v>
      </c>
      <c r="D354" s="89" t="s">
        <v>343</v>
      </c>
      <c r="E354" s="2" t="s">
        <v>1851</v>
      </c>
      <c r="F354" s="93" t="s">
        <v>5816</v>
      </c>
      <c r="G354" s="2" t="s">
        <v>1851</v>
      </c>
      <c r="H354" s="96" t="s">
        <v>6296</v>
      </c>
      <c r="I354" s="2" t="s">
        <v>1851</v>
      </c>
      <c r="J354" s="100"/>
      <c r="K354" s="2" t="s">
        <v>1851</v>
      </c>
      <c r="L354" s="107">
        <v>0</v>
      </c>
      <c r="M354" s="2" t="s">
        <v>1851</v>
      </c>
      <c r="N354" s="96"/>
      <c r="O354" s="2" t="s">
        <v>6692</v>
      </c>
      <c r="P354" t="str">
        <f t="shared" si="11"/>
        <v>INSERT INTO cliente VALUES(NULL, NULL, '0015', 'C0015', 'OSPINA SAC', 'OSPINA', '', '0', '', 1, NOW(), NULL, 1, null);</v>
      </c>
    </row>
    <row r="355" spans="1:16" x14ac:dyDescent="0.25">
      <c r="A355" t="s">
        <v>4756</v>
      </c>
      <c r="B355" t="str">
        <f t="shared" si="10"/>
        <v>0251</v>
      </c>
      <c r="C355" s="2" t="s">
        <v>1851</v>
      </c>
      <c r="D355" s="89" t="s">
        <v>344</v>
      </c>
      <c r="E355" s="2" t="s">
        <v>1851</v>
      </c>
      <c r="F355" s="96" t="s">
        <v>5817</v>
      </c>
      <c r="G355" s="2" t="s">
        <v>1851</v>
      </c>
      <c r="H355" s="96" t="s">
        <v>6297</v>
      </c>
      <c r="I355" s="2" t="s">
        <v>1851</v>
      </c>
      <c r="J355" s="100"/>
      <c r="K355" s="2" t="s">
        <v>1851</v>
      </c>
      <c r="L355" s="107">
        <v>0</v>
      </c>
      <c r="M355" s="2" t="s">
        <v>1851</v>
      </c>
      <c r="N355" s="96"/>
      <c r="O355" s="2" t="s">
        <v>6692</v>
      </c>
      <c r="P355" t="str">
        <f t="shared" si="11"/>
        <v>INSERT INTO cliente VALUES(NULL, NULL, '0251', 'C0251', 'OTTO KUNZ - SUPEMSA', 'OTTO KUNZ', '', '0', '', 1, NOW(), NULL, 1, null);</v>
      </c>
    </row>
    <row r="356" spans="1:16" x14ac:dyDescent="0.25">
      <c r="A356" t="s">
        <v>4756</v>
      </c>
      <c r="B356" t="str">
        <f t="shared" si="10"/>
        <v>0086</v>
      </c>
      <c r="C356" s="2" t="s">
        <v>1851</v>
      </c>
      <c r="D356" s="89" t="s">
        <v>345</v>
      </c>
      <c r="E356" s="2" t="s">
        <v>1851</v>
      </c>
      <c r="F356" s="93" t="s">
        <v>5818</v>
      </c>
      <c r="G356" s="2" t="s">
        <v>1851</v>
      </c>
      <c r="H356" s="96" t="s">
        <v>6298</v>
      </c>
      <c r="I356" s="2" t="s">
        <v>1851</v>
      </c>
      <c r="J356" s="100"/>
      <c r="K356" s="2" t="s">
        <v>1851</v>
      </c>
      <c r="L356" s="107">
        <v>0</v>
      </c>
      <c r="M356" s="2" t="s">
        <v>1851</v>
      </c>
      <c r="N356" s="96"/>
      <c r="O356" s="2" t="s">
        <v>6692</v>
      </c>
      <c r="P356" t="str">
        <f t="shared" si="11"/>
        <v>INSERT INTO cliente VALUES(NULL, NULL, '0086', 'C0086', 'OVERALL STRATEGY', 'OVERALL', '', '0', '', 1, NOW(), NULL, 1, null);</v>
      </c>
    </row>
    <row r="357" spans="1:16" x14ac:dyDescent="0.25">
      <c r="A357" t="s">
        <v>4756</v>
      </c>
      <c r="B357" t="str">
        <f t="shared" si="10"/>
        <v>0285</v>
      </c>
      <c r="C357" s="2" t="s">
        <v>1851</v>
      </c>
      <c r="D357" s="89" t="s">
        <v>68</v>
      </c>
      <c r="E357" s="2" t="s">
        <v>1851</v>
      </c>
      <c r="F357" s="93" t="s">
        <v>5819</v>
      </c>
      <c r="G357" s="2" t="s">
        <v>1851</v>
      </c>
      <c r="H357" s="93" t="s">
        <v>6299</v>
      </c>
      <c r="I357" s="2" t="s">
        <v>1851</v>
      </c>
      <c r="J357" s="98">
        <v>20257982794</v>
      </c>
      <c r="K357" s="2" t="s">
        <v>1851</v>
      </c>
      <c r="L357" s="107">
        <v>325</v>
      </c>
      <c r="M357" s="2" t="s">
        <v>1851</v>
      </c>
      <c r="N357" s="93" t="s">
        <v>6663</v>
      </c>
      <c r="O357" s="2" t="s">
        <v>6692</v>
      </c>
      <c r="P357" t="str">
        <f t="shared" si="11"/>
        <v>INSERT INTO cliente VALUES(NULL, NULL, '0285', 'C0285', 'OVERSEAS BECHTEL INCORP. SUC. DEL PERU', 'BECHTEL ', '20257982794', '325', 'www.bechtel.com', 1, NOW(), NULL, 1, null);</v>
      </c>
    </row>
    <row r="358" spans="1:16" x14ac:dyDescent="0.25">
      <c r="A358" t="s">
        <v>4756</v>
      </c>
      <c r="B358" t="str">
        <f t="shared" si="10"/>
        <v>0211</v>
      </c>
      <c r="C358" s="2" t="s">
        <v>1851</v>
      </c>
      <c r="D358" s="89" t="s">
        <v>348</v>
      </c>
      <c r="E358" s="2" t="s">
        <v>1851</v>
      </c>
      <c r="F358" s="93" t="s">
        <v>5820</v>
      </c>
      <c r="G358" s="2" t="s">
        <v>1851</v>
      </c>
      <c r="H358" s="96" t="s">
        <v>6300</v>
      </c>
      <c r="I358" s="2" t="s">
        <v>1851</v>
      </c>
      <c r="J358" s="100"/>
      <c r="K358" s="2" t="s">
        <v>1851</v>
      </c>
      <c r="L358" s="107">
        <v>0</v>
      </c>
      <c r="M358" s="2" t="s">
        <v>1851</v>
      </c>
      <c r="N358" s="96"/>
      <c r="O358" s="2" t="s">
        <v>6692</v>
      </c>
      <c r="P358" t="str">
        <f t="shared" si="11"/>
        <v>INSERT INTO cliente VALUES(NULL, NULL, '0211', 'C0211', 'PACKAGING PRODUCTS DEL PERU SA', 'PACKAGING', '', '0', '', 1, NOW(), NULL, 1, null);</v>
      </c>
    </row>
    <row r="359" spans="1:16" x14ac:dyDescent="0.25">
      <c r="A359" t="s">
        <v>4756</v>
      </c>
      <c r="B359" t="str">
        <f t="shared" si="10"/>
        <v>0205</v>
      </c>
      <c r="C359" s="2" t="s">
        <v>1851</v>
      </c>
      <c r="D359" s="89" t="s">
        <v>350</v>
      </c>
      <c r="E359" s="2" t="s">
        <v>1851</v>
      </c>
      <c r="F359" s="93" t="s">
        <v>5821</v>
      </c>
      <c r="G359" s="2" t="s">
        <v>1851</v>
      </c>
      <c r="H359" s="96" t="s">
        <v>6301</v>
      </c>
      <c r="I359" s="2" t="s">
        <v>1851</v>
      </c>
      <c r="J359" s="100"/>
      <c r="K359" s="2" t="s">
        <v>1851</v>
      </c>
      <c r="L359" s="107">
        <v>0</v>
      </c>
      <c r="M359" s="2" t="s">
        <v>1851</v>
      </c>
      <c r="N359" s="96"/>
      <c r="O359" s="2" t="s">
        <v>6692</v>
      </c>
      <c r="P359" t="str">
        <f t="shared" si="11"/>
        <v>INSERT INTO cliente VALUES(NULL, NULL, '0205', 'C0205', 'PARA-RAYOS SAC', 'PARA RAYOS', '', '0', '', 1, NOW(), NULL, 1, null);</v>
      </c>
    </row>
    <row r="360" spans="1:16" x14ac:dyDescent="0.25">
      <c r="A360" t="s">
        <v>4756</v>
      </c>
      <c r="B360" t="str">
        <f t="shared" si="10"/>
        <v>0303</v>
      </c>
      <c r="C360" s="2" t="s">
        <v>1851</v>
      </c>
      <c r="D360" s="89" t="s">
        <v>351</v>
      </c>
      <c r="E360" s="2" t="s">
        <v>1851</v>
      </c>
      <c r="F360" s="93" t="s">
        <v>5822</v>
      </c>
      <c r="G360" s="2" t="s">
        <v>1851</v>
      </c>
      <c r="H360" s="93" t="s">
        <v>6302</v>
      </c>
      <c r="I360" s="2" t="s">
        <v>1851</v>
      </c>
      <c r="J360" s="98">
        <v>20511855366</v>
      </c>
      <c r="K360" s="2" t="s">
        <v>1851</v>
      </c>
      <c r="L360" s="107">
        <v>33</v>
      </c>
      <c r="M360" s="2" t="s">
        <v>1851</v>
      </c>
      <c r="N360" s="93" t="s">
        <v>6664</v>
      </c>
      <c r="O360" s="2" t="s">
        <v>6692</v>
      </c>
      <c r="P360" t="str">
        <f t="shared" si="11"/>
        <v>INSERT INTO cliente VALUES(NULL, NULL, '0303', 'C0303', 'PARDOS CHICKEN SA', 'PARDOS CHICKEN', '20511855366', '33', 'www.pardoschicken.pe', 1, NOW(), NULL, 1, null);</v>
      </c>
    </row>
    <row r="361" spans="1:16" x14ac:dyDescent="0.25">
      <c r="A361" t="s">
        <v>4756</v>
      </c>
      <c r="B361" t="str">
        <f t="shared" si="10"/>
        <v>0154</v>
      </c>
      <c r="C361" s="2" t="s">
        <v>1851</v>
      </c>
      <c r="D361" s="89" t="s">
        <v>366</v>
      </c>
      <c r="E361" s="2" t="s">
        <v>1851</v>
      </c>
      <c r="F361" s="93" t="s">
        <v>5823</v>
      </c>
      <c r="G361" s="2" t="s">
        <v>1851</v>
      </c>
      <c r="H361" s="96" t="s">
        <v>6303</v>
      </c>
      <c r="I361" s="2" t="s">
        <v>1851</v>
      </c>
      <c r="J361" s="100"/>
      <c r="K361" s="2" t="s">
        <v>1851</v>
      </c>
      <c r="L361" s="107">
        <v>0</v>
      </c>
      <c r="M361" s="2" t="s">
        <v>1851</v>
      </c>
      <c r="N361" s="96"/>
      <c r="O361" s="2" t="s">
        <v>6692</v>
      </c>
      <c r="P361" t="str">
        <f t="shared" si="11"/>
        <v>INSERT INTO cliente VALUES(NULL, NULL, '0154', 'C0154', 'PARQUE DEL RECUERDO', 'PQ. RECUERDO', '', '0', '', 1, NOW(), NULL, 1, null);</v>
      </c>
    </row>
    <row r="362" spans="1:16" x14ac:dyDescent="0.25">
      <c r="A362" t="s">
        <v>4756</v>
      </c>
      <c r="B362" t="str">
        <f t="shared" si="10"/>
        <v>0119</v>
      </c>
      <c r="C362" s="2" t="s">
        <v>1851</v>
      </c>
      <c r="D362" s="89" t="s">
        <v>355</v>
      </c>
      <c r="E362" s="2" t="s">
        <v>1851</v>
      </c>
      <c r="F362" s="93" t="s">
        <v>5824</v>
      </c>
      <c r="G362" s="2" t="s">
        <v>1851</v>
      </c>
      <c r="H362" s="96" t="s">
        <v>5824</v>
      </c>
      <c r="I362" s="2" t="s">
        <v>1851</v>
      </c>
      <c r="J362" s="100"/>
      <c r="K362" s="2" t="s">
        <v>1851</v>
      </c>
      <c r="L362" s="107">
        <v>0</v>
      </c>
      <c r="M362" s="2" t="s">
        <v>1851</v>
      </c>
      <c r="N362" s="96"/>
      <c r="O362" s="2" t="s">
        <v>6692</v>
      </c>
      <c r="P362" t="str">
        <f t="shared" si="11"/>
        <v>INSERT INTO cliente VALUES(NULL, NULL, '0119', 'C0119', 'PERFUMERIAS UNIDAS', 'PERFUMERIAS UNIDAS', '', '0', '', 1, NOW(), NULL, 1, null);</v>
      </c>
    </row>
    <row r="363" spans="1:16" x14ac:dyDescent="0.25">
      <c r="A363" t="s">
        <v>4756</v>
      </c>
      <c r="B363" t="str">
        <f t="shared" si="10"/>
        <v>0347</v>
      </c>
      <c r="C363" s="2" t="s">
        <v>1851</v>
      </c>
      <c r="D363" s="89" t="s">
        <v>354</v>
      </c>
      <c r="E363" s="2" t="s">
        <v>1851</v>
      </c>
      <c r="F363" s="93" t="s">
        <v>5825</v>
      </c>
      <c r="G363" s="2" t="s">
        <v>1851</v>
      </c>
      <c r="H363" s="93" t="s">
        <v>6304</v>
      </c>
      <c r="I363" s="2" t="s">
        <v>1851</v>
      </c>
      <c r="J363" s="98">
        <v>20259033072</v>
      </c>
      <c r="K363" s="2" t="s">
        <v>1851</v>
      </c>
      <c r="L363" s="107">
        <v>403</v>
      </c>
      <c r="M363" s="2" t="s">
        <v>1851</v>
      </c>
      <c r="N363" s="114" t="s">
        <v>6665</v>
      </c>
      <c r="O363" s="2" t="s">
        <v>6692</v>
      </c>
      <c r="P363" t="str">
        <f t="shared" si="11"/>
        <v>INSERT INTO cliente VALUES(NULL, NULL, '0347', 'C0347', 'PERUANA DE COMBUSTIBLES S.A', 'PECSA', '20259033072', '403', 'www.pecsa.com.pe', 1, NOW(), NULL, 1, null);</v>
      </c>
    </row>
    <row r="364" spans="1:16" x14ac:dyDescent="0.25">
      <c r="A364" t="s">
        <v>4756</v>
      </c>
      <c r="B364" t="str">
        <f t="shared" si="10"/>
        <v>0301</v>
      </c>
      <c r="C364" s="2" t="s">
        <v>1851</v>
      </c>
      <c r="D364" s="89" t="s">
        <v>358</v>
      </c>
      <c r="E364" s="2" t="s">
        <v>1851</v>
      </c>
      <c r="F364" s="93" t="s">
        <v>5826</v>
      </c>
      <c r="G364" s="2" t="s">
        <v>1851</v>
      </c>
      <c r="H364" s="93" t="s">
        <v>6305</v>
      </c>
      <c r="I364" s="2" t="s">
        <v>1851</v>
      </c>
      <c r="J364" s="98"/>
      <c r="K364" s="2" t="s">
        <v>1851</v>
      </c>
      <c r="L364" s="107">
        <v>0</v>
      </c>
      <c r="M364" s="2" t="s">
        <v>1851</v>
      </c>
      <c r="N364" s="93"/>
      <c r="O364" s="2" t="s">
        <v>6692</v>
      </c>
      <c r="P364" t="str">
        <f t="shared" si="11"/>
        <v>INSERT INTO cliente VALUES(NULL, NULL, '0301', 'C0301', 'PERUANA DE GAS NATURAL SAC', 'PGN', '', '0', '', 1, NOW(), NULL, 1, null);</v>
      </c>
    </row>
    <row r="365" spans="1:16" x14ac:dyDescent="0.25">
      <c r="A365" t="s">
        <v>4756</v>
      </c>
      <c r="B365" t="str">
        <f t="shared" si="10"/>
        <v>0353</v>
      </c>
      <c r="C365" s="2" t="s">
        <v>1851</v>
      </c>
      <c r="D365" s="89" t="s">
        <v>356</v>
      </c>
      <c r="E365" s="2" t="s">
        <v>1851</v>
      </c>
      <c r="F365" s="93" t="s">
        <v>5827</v>
      </c>
      <c r="G365" s="2" t="s">
        <v>1851</v>
      </c>
      <c r="H365" s="93" t="s">
        <v>6306</v>
      </c>
      <c r="I365" s="2" t="s">
        <v>1851</v>
      </c>
      <c r="J365" s="98"/>
      <c r="K365" s="2" t="s">
        <v>1851</v>
      </c>
      <c r="L365" s="107">
        <v>0</v>
      </c>
      <c r="M365" s="2" t="s">
        <v>1851</v>
      </c>
      <c r="N365" s="93"/>
      <c r="O365" s="2" t="s">
        <v>6692</v>
      </c>
      <c r="P365" t="str">
        <f t="shared" si="11"/>
        <v>INSERT INTO cliente VALUES(NULL, NULL, '0353', 'C0353', 'PERUPETRO SA', 'PERUPETRO', '', '0', '', 1, NOW(), NULL, 1, null);</v>
      </c>
    </row>
    <row r="366" spans="1:16" x14ac:dyDescent="0.25">
      <c r="A366" t="s">
        <v>4756</v>
      </c>
      <c r="B366" t="str">
        <f t="shared" si="10"/>
        <v>1190</v>
      </c>
      <c r="C366" s="2" t="s">
        <v>1851</v>
      </c>
      <c r="D366" s="89" t="s">
        <v>37</v>
      </c>
      <c r="E366" s="2" t="s">
        <v>1851</v>
      </c>
      <c r="F366" s="94" t="s">
        <v>5828</v>
      </c>
      <c r="G366" s="2" t="s">
        <v>1851</v>
      </c>
      <c r="H366" s="94" t="s">
        <v>6307</v>
      </c>
      <c r="I366" s="2" t="s">
        <v>1851</v>
      </c>
      <c r="J366" s="99">
        <v>20510931514</v>
      </c>
      <c r="K366" s="2" t="s">
        <v>1851</v>
      </c>
      <c r="L366" s="108">
        <v>192</v>
      </c>
      <c r="M366" s="2" t="s">
        <v>1851</v>
      </c>
      <c r="N366" s="94" t="s">
        <v>6666</v>
      </c>
      <c r="O366" s="2" t="s">
        <v>6692</v>
      </c>
      <c r="P366" t="str">
        <f t="shared" si="11"/>
        <v>INSERT INTO cliente VALUES(NULL, NULL, '1190', 'C1190', 'PERUVIAN TOURS AGENCY SAC', 'ARANWA HOTELS', '20510931514', '192', 'www.aranwahotels.com', 1, NOW(), NULL, 1, null);</v>
      </c>
    </row>
    <row r="367" spans="1:16" x14ac:dyDescent="0.25">
      <c r="A367" t="s">
        <v>4756</v>
      </c>
      <c r="B367" t="str">
        <f t="shared" si="10"/>
        <v>1290</v>
      </c>
      <c r="C367" s="2" t="s">
        <v>1851</v>
      </c>
      <c r="D367" s="89" t="s">
        <v>168</v>
      </c>
      <c r="E367" s="2" t="s">
        <v>1851</v>
      </c>
      <c r="F367" s="94" t="s">
        <v>5829</v>
      </c>
      <c r="G367" s="2" t="s">
        <v>1851</v>
      </c>
      <c r="H367" s="94" t="s">
        <v>6308</v>
      </c>
      <c r="I367" s="2" t="s">
        <v>1851</v>
      </c>
      <c r="J367" s="101">
        <v>20380336384</v>
      </c>
      <c r="K367" s="2" t="s">
        <v>1851</v>
      </c>
      <c r="L367" s="108">
        <v>1050</v>
      </c>
      <c r="M367" s="2" t="s">
        <v>1851</v>
      </c>
      <c r="N367" s="94" t="s">
        <v>6667</v>
      </c>
      <c r="O367" s="2" t="s">
        <v>6692</v>
      </c>
      <c r="P367" t="str">
        <f t="shared" si="11"/>
        <v>INSERT INTO cliente VALUES(NULL, NULL, '1290', 'C1290', 'PESQUERA EXALMAR SAA', 'EXALMAR', '20380336384', '1050', 'www.exalmar.com.pe', 1, NOW(), NULL, 1, null);</v>
      </c>
    </row>
    <row r="368" spans="1:16" x14ac:dyDescent="0.25">
      <c r="A368" t="s">
        <v>4756</v>
      </c>
      <c r="B368" t="str">
        <f t="shared" si="10"/>
        <v>0180</v>
      </c>
      <c r="C368" s="2" t="s">
        <v>1851</v>
      </c>
      <c r="D368" s="89" t="s">
        <v>215</v>
      </c>
      <c r="E368" s="2" t="s">
        <v>1851</v>
      </c>
      <c r="F368" s="93" t="s">
        <v>5830</v>
      </c>
      <c r="G368" s="2" t="s">
        <v>1851</v>
      </c>
      <c r="H368" s="96" t="s">
        <v>6309</v>
      </c>
      <c r="I368" s="2" t="s">
        <v>1851</v>
      </c>
      <c r="J368" s="100">
        <v>20136165667</v>
      </c>
      <c r="K368" s="2" t="s">
        <v>1851</v>
      </c>
      <c r="L368" s="109">
        <v>7293</v>
      </c>
      <c r="M368" s="2" t="s">
        <v>1851</v>
      </c>
      <c r="N368" s="96" t="s">
        <v>6668</v>
      </c>
      <c r="O368" s="2" t="s">
        <v>6692</v>
      </c>
      <c r="P368" t="str">
        <f t="shared" si="11"/>
        <v>INSERT INTO cliente VALUES(NULL, NULL, '0180', 'C0180', 'PESQUERA HAYDUK SA', 'HAYDUK', '20136165667', '7293', 'www.hayduk.com.pe', 1, NOW(), NULL, 1, null);</v>
      </c>
    </row>
    <row r="369" spans="1:16" x14ac:dyDescent="0.25">
      <c r="A369" t="s">
        <v>4756</v>
      </c>
      <c r="B369" t="str">
        <f t="shared" si="10"/>
        <v>0077</v>
      </c>
      <c r="C369" s="2" t="s">
        <v>1851</v>
      </c>
      <c r="D369" s="89" t="s">
        <v>357</v>
      </c>
      <c r="E369" s="2" t="s">
        <v>1851</v>
      </c>
      <c r="F369" s="93" t="s">
        <v>5831</v>
      </c>
      <c r="G369" s="2" t="s">
        <v>1851</v>
      </c>
      <c r="H369" s="96" t="s">
        <v>6310</v>
      </c>
      <c r="I369" s="2" t="s">
        <v>1851</v>
      </c>
      <c r="J369" s="100"/>
      <c r="K369" s="2" t="s">
        <v>1851</v>
      </c>
      <c r="L369" s="107">
        <v>0</v>
      </c>
      <c r="M369" s="2" t="s">
        <v>1851</v>
      </c>
      <c r="N369" s="96"/>
      <c r="O369" s="2" t="s">
        <v>6692</v>
      </c>
      <c r="P369" t="str">
        <f t="shared" si="11"/>
        <v>INSERT INTO cliente VALUES(NULL, NULL, '0077', 'C0077', 'PETROLEOS DEL PERU - PETROPERU S.A.', 'PETROPERU', '', '0', '', 1, NOW(), NULL, 1, null);</v>
      </c>
    </row>
    <row r="370" spans="1:16" x14ac:dyDescent="0.25">
      <c r="A370" t="s">
        <v>4756</v>
      </c>
      <c r="B370" t="str">
        <f t="shared" si="10"/>
        <v>0102</v>
      </c>
      <c r="C370" s="2" t="s">
        <v>1851</v>
      </c>
      <c r="D370" s="89" t="s">
        <v>4761</v>
      </c>
      <c r="E370" s="2" t="s">
        <v>1851</v>
      </c>
      <c r="F370" s="93" t="s">
        <v>5832</v>
      </c>
      <c r="G370" s="2" t="s">
        <v>1851</v>
      </c>
      <c r="H370" s="96" t="s">
        <v>5832</v>
      </c>
      <c r="I370" s="2" t="s">
        <v>1851</v>
      </c>
      <c r="J370" s="100"/>
      <c r="K370" s="2" t="s">
        <v>1851</v>
      </c>
      <c r="L370" s="107">
        <v>0</v>
      </c>
      <c r="M370" s="2" t="s">
        <v>1851</v>
      </c>
      <c r="N370" s="96"/>
      <c r="O370" s="2" t="s">
        <v>6692</v>
      </c>
      <c r="P370" t="str">
        <f t="shared" si="11"/>
        <v>INSERT INTO cliente VALUES(NULL, NULL, '0102', 'C0102', 'PETROPERU TALARA', 'PETROPERU TALARA', '', '0', '', 1, NOW(), NULL, 1, null);</v>
      </c>
    </row>
    <row r="371" spans="1:16" x14ac:dyDescent="0.25">
      <c r="A371" t="s">
        <v>4756</v>
      </c>
      <c r="B371" t="str">
        <f t="shared" si="10"/>
        <v>0252</v>
      </c>
      <c r="C371" s="2" t="s">
        <v>1851</v>
      </c>
      <c r="D371" s="89" t="s">
        <v>360</v>
      </c>
      <c r="E371" s="2" t="s">
        <v>1851</v>
      </c>
      <c r="F371" s="96" t="s">
        <v>5833</v>
      </c>
      <c r="G371" s="2" t="s">
        <v>1851</v>
      </c>
      <c r="H371" s="96" t="s">
        <v>6311</v>
      </c>
      <c r="I371" s="2" t="s">
        <v>1851</v>
      </c>
      <c r="J371" s="100"/>
      <c r="K371" s="2" t="s">
        <v>1851</v>
      </c>
      <c r="L371" s="107">
        <v>0</v>
      </c>
      <c r="M371" s="2" t="s">
        <v>1851</v>
      </c>
      <c r="N371" s="96"/>
      <c r="O371" s="2" t="s">
        <v>6692</v>
      </c>
      <c r="P371" t="str">
        <f t="shared" si="11"/>
        <v>INSERT INTO cliente VALUES(NULL, NULL, '0252', 'C0252', 'PLAN INTERNACIONAL PERU', 'PLAN INTERN. PERU', '', '0', '', 1, NOW(), NULL, 1, null);</v>
      </c>
    </row>
    <row r="372" spans="1:16" x14ac:dyDescent="0.25">
      <c r="A372" t="s">
        <v>4756</v>
      </c>
      <c r="B372" t="str">
        <f t="shared" si="10"/>
        <v>1208</v>
      </c>
      <c r="C372" s="2" t="s">
        <v>1851</v>
      </c>
      <c r="D372" s="89" t="s">
        <v>201</v>
      </c>
      <c r="E372" s="2" t="s">
        <v>1851</v>
      </c>
      <c r="F372" s="93" t="s">
        <v>5834</v>
      </c>
      <c r="G372" s="2" t="s">
        <v>1851</v>
      </c>
      <c r="H372" s="93" t="s">
        <v>6312</v>
      </c>
      <c r="I372" s="2" t="s">
        <v>1851</v>
      </c>
      <c r="J372" s="98">
        <v>20158279984</v>
      </c>
      <c r="K372" s="2" t="s">
        <v>1851</v>
      </c>
      <c r="L372" s="107">
        <v>150</v>
      </c>
      <c r="M372" s="2" t="s">
        <v>1851</v>
      </c>
      <c r="N372" s="93" t="s">
        <v>6669</v>
      </c>
      <c r="O372" s="2" t="s">
        <v>6692</v>
      </c>
      <c r="P372" t="str">
        <f t="shared" si="11"/>
        <v>INSERT INTO cliente VALUES(NULL, NULL, '1208', 'C1208', 'PLR ASESORES DE NEGOCIOS SA - BDO CONSULTORES TRIBUTARIOS Y LEGALES SA', 'GRUPO BDO', '20158279984', '150', 'www.bdo.com.pe', 1, NOW(), NULL, 1, null);</v>
      </c>
    </row>
    <row r="373" spans="1:16" x14ac:dyDescent="0.25">
      <c r="A373" t="s">
        <v>4756</v>
      </c>
      <c r="B373" t="str">
        <f t="shared" si="10"/>
        <v>1265</v>
      </c>
      <c r="C373" s="2" t="s">
        <v>1851</v>
      </c>
      <c r="D373" s="89" t="s">
        <v>361</v>
      </c>
      <c r="E373" s="2" t="s">
        <v>1851</v>
      </c>
      <c r="F373" s="94" t="s">
        <v>5835</v>
      </c>
      <c r="G373" s="2" t="s">
        <v>1851</v>
      </c>
      <c r="H373" s="94" t="s">
        <v>6313</v>
      </c>
      <c r="I373" s="2" t="s">
        <v>1851</v>
      </c>
      <c r="J373" s="99">
        <v>20513536845</v>
      </c>
      <c r="K373" s="2" t="s">
        <v>1851</v>
      </c>
      <c r="L373" s="108">
        <v>127</v>
      </c>
      <c r="M373" s="2" t="s">
        <v>1851</v>
      </c>
      <c r="N373" s="94" t="s">
        <v>6670</v>
      </c>
      <c r="O373" s="2" t="s">
        <v>6692</v>
      </c>
      <c r="P373" t="str">
        <f t="shared" si="11"/>
        <v>INSERT INTO cliente VALUES(NULL, NULL, '1265', 'C1265', 'PMP CONSULTORIA Y ESTRATEGIA SAC (BACKOFFICE DE PRECOR, CONSTRUTEK, SIGRAL, EMSA)', 'PMP HOLDING', '20513536845', '127', 'www.cye.com.pe', 1, NOW(), NULL, 1, null);</v>
      </c>
    </row>
    <row r="374" spans="1:16" x14ac:dyDescent="0.25">
      <c r="A374" t="s">
        <v>4756</v>
      </c>
      <c r="B374" t="str">
        <f t="shared" si="10"/>
        <v>1275</v>
      </c>
      <c r="C374" s="2" t="s">
        <v>1851</v>
      </c>
      <c r="D374" s="89" t="s">
        <v>363</v>
      </c>
      <c r="E374" s="2" t="s">
        <v>1851</v>
      </c>
      <c r="F374" s="94" t="s">
        <v>5836</v>
      </c>
      <c r="G374" s="2" t="s">
        <v>1851</v>
      </c>
      <c r="H374" s="94" t="s">
        <v>5836</v>
      </c>
      <c r="I374" s="2" t="s">
        <v>1851</v>
      </c>
      <c r="J374" s="99"/>
      <c r="K374" s="2" t="s">
        <v>1851</v>
      </c>
      <c r="L374" s="107">
        <v>0</v>
      </c>
      <c r="M374" s="2" t="s">
        <v>1851</v>
      </c>
      <c r="N374" s="94"/>
      <c r="O374" s="2" t="s">
        <v>6692</v>
      </c>
      <c r="P374" t="str">
        <f t="shared" si="11"/>
        <v>INSERT INTO cliente VALUES(NULL, NULL, '1275', 'C1275', 'POLVORA', 'POLVORA', '', '0', '', 1, NOW(), NULL, 1, null);</v>
      </c>
    </row>
    <row r="375" spans="1:16" x14ac:dyDescent="0.25">
      <c r="A375" t="s">
        <v>4756</v>
      </c>
      <c r="B375" t="str">
        <f t="shared" si="10"/>
        <v>0128</v>
      </c>
      <c r="C375" s="2" t="s">
        <v>1851</v>
      </c>
      <c r="D375" s="89" t="s">
        <v>378</v>
      </c>
      <c r="E375" s="2" t="s">
        <v>1851</v>
      </c>
      <c r="F375" s="93" t="s">
        <v>5837</v>
      </c>
      <c r="G375" s="2" t="s">
        <v>1851</v>
      </c>
      <c r="H375" s="96" t="s">
        <v>6314</v>
      </c>
      <c r="I375" s="2" t="s">
        <v>1851</v>
      </c>
      <c r="J375" s="100"/>
      <c r="K375" s="2" t="s">
        <v>1851</v>
      </c>
      <c r="L375" s="107">
        <v>0</v>
      </c>
      <c r="M375" s="2" t="s">
        <v>1851</v>
      </c>
      <c r="N375" s="96"/>
      <c r="O375" s="2" t="s">
        <v>6692</v>
      </c>
      <c r="P375" t="str">
        <f t="shared" si="11"/>
        <v>INSERT INTO cliente VALUES(NULL, NULL, '0128', 'C0128', 'PONTIFICIA UNIVERSIDAD CATOLICA DEL PERU', 'PUCP', '', '0', '', 1, NOW(), NULL, 1, null);</v>
      </c>
    </row>
    <row r="376" spans="1:16" x14ac:dyDescent="0.25">
      <c r="A376" t="s">
        <v>4756</v>
      </c>
      <c r="B376" t="str">
        <f t="shared" si="10"/>
        <v>0017</v>
      </c>
      <c r="C376" s="2" t="s">
        <v>1851</v>
      </c>
      <c r="D376" s="89" t="s">
        <v>379</v>
      </c>
      <c r="E376" s="2" t="s">
        <v>1851</v>
      </c>
      <c r="F376" s="93" t="s">
        <v>5837</v>
      </c>
      <c r="G376" s="2" t="s">
        <v>1851</v>
      </c>
      <c r="H376" s="96" t="s">
        <v>6315</v>
      </c>
      <c r="I376" s="2" t="s">
        <v>1851</v>
      </c>
      <c r="J376" s="100"/>
      <c r="K376" s="2" t="s">
        <v>1851</v>
      </c>
      <c r="L376" s="107">
        <v>0</v>
      </c>
      <c r="M376" s="2" t="s">
        <v>1851</v>
      </c>
      <c r="N376" s="96"/>
      <c r="O376" s="2" t="s">
        <v>6692</v>
      </c>
      <c r="P376" t="str">
        <f t="shared" si="11"/>
        <v>INSERT INTO cliente VALUES(NULL, NULL, '0017', 'C0017', 'PONTIFICIA UNIVERSIDAD CATOLICA DEL PERU', 'PUCP-EPG', '', '0', '', 1, NOW(), NULL, 1, null);</v>
      </c>
    </row>
    <row r="377" spans="1:16" x14ac:dyDescent="0.25">
      <c r="A377" t="s">
        <v>4756</v>
      </c>
      <c r="B377" t="str">
        <f t="shared" si="10"/>
        <v>0004</v>
      </c>
      <c r="C377" s="2" t="s">
        <v>1851</v>
      </c>
      <c r="D377" s="89" t="s">
        <v>380</v>
      </c>
      <c r="E377" s="2" t="s">
        <v>1851</v>
      </c>
      <c r="F377" s="93" t="s">
        <v>5837</v>
      </c>
      <c r="G377" s="2" t="s">
        <v>1851</v>
      </c>
      <c r="H377" s="96" t="s">
        <v>6316</v>
      </c>
      <c r="I377" s="2" t="s">
        <v>1851</v>
      </c>
      <c r="J377" s="100"/>
      <c r="K377" s="2" t="s">
        <v>1851</v>
      </c>
      <c r="L377" s="107">
        <v>0</v>
      </c>
      <c r="M377" s="2" t="s">
        <v>1851</v>
      </c>
      <c r="N377" s="96"/>
      <c r="O377" s="2" t="s">
        <v>6692</v>
      </c>
      <c r="P377" t="str">
        <f t="shared" si="11"/>
        <v>INSERT INTO cliente VALUES(NULL, NULL, '0004', 'C0004', 'PONTIFICIA UNIVERSIDAD CATOLICA DEL PERU', 'PUCP-IC', '', '0', '', 1, NOW(), NULL, 1, null);</v>
      </c>
    </row>
    <row r="378" spans="1:16" x14ac:dyDescent="0.25">
      <c r="A378" t="s">
        <v>4756</v>
      </c>
      <c r="B378" t="str">
        <f t="shared" si="10"/>
        <v>0350</v>
      </c>
      <c r="C378" s="2" t="s">
        <v>1851</v>
      </c>
      <c r="D378" s="89" t="s">
        <v>364</v>
      </c>
      <c r="E378" s="2" t="s">
        <v>1851</v>
      </c>
      <c r="F378" s="93" t="s">
        <v>5838</v>
      </c>
      <c r="G378" s="2" t="s">
        <v>1851</v>
      </c>
      <c r="H378" s="93" t="s">
        <v>6317</v>
      </c>
      <c r="I378" s="2" t="s">
        <v>1851</v>
      </c>
      <c r="J378" s="98">
        <v>20538667278</v>
      </c>
      <c r="K378" s="2" t="s">
        <v>1851</v>
      </c>
      <c r="L378" s="107">
        <v>5</v>
      </c>
      <c r="M378" s="2" t="s">
        <v>1851</v>
      </c>
      <c r="N378" s="114" t="s">
        <v>6671</v>
      </c>
      <c r="O378" s="2" t="s">
        <v>6692</v>
      </c>
      <c r="P378" t="str">
        <f t="shared" si="11"/>
        <v>INSERT INTO cliente VALUES(NULL, NULL, '0350', 'C0350', 'POWERDATA SAC', 'POWERDATA', '20538667278', '5', 'www.powerdata.pe', 1, NOW(), NULL, 1, null);</v>
      </c>
    </row>
    <row r="379" spans="1:16" x14ac:dyDescent="0.25">
      <c r="A379" t="s">
        <v>4756</v>
      </c>
      <c r="B379" t="str">
        <f t="shared" si="10"/>
        <v>0863</v>
      </c>
      <c r="C379" s="2" t="s">
        <v>1851</v>
      </c>
      <c r="D379" s="89" t="s">
        <v>365</v>
      </c>
      <c r="E379" s="2" t="s">
        <v>1851</v>
      </c>
      <c r="F379" s="93" t="s">
        <v>5839</v>
      </c>
      <c r="G379" s="2" t="s">
        <v>1851</v>
      </c>
      <c r="H379" s="93" t="s">
        <v>5839</v>
      </c>
      <c r="I379" s="2" t="s">
        <v>1851</v>
      </c>
      <c r="J379" s="98"/>
      <c r="K379" s="2" t="s">
        <v>1851</v>
      </c>
      <c r="L379" s="107">
        <v>0</v>
      </c>
      <c r="M379" s="2" t="s">
        <v>1851</v>
      </c>
      <c r="N379" s="93"/>
      <c r="O379" s="2" t="s">
        <v>6692</v>
      </c>
      <c r="P379" t="str">
        <f t="shared" si="11"/>
        <v>INSERT INTO cliente VALUES(NULL, NULL, '0863', 'C0863', 'POWERMATIC', 'POWERMATIC', '', '0', '', 1, NOW(), NULL, 1, null);</v>
      </c>
    </row>
    <row r="380" spans="1:16" x14ac:dyDescent="0.25">
      <c r="A380" t="s">
        <v>4756</v>
      </c>
      <c r="B380" t="str">
        <f t="shared" si="10"/>
        <v>0253</v>
      </c>
      <c r="C380" s="2" t="s">
        <v>1851</v>
      </c>
      <c r="D380" s="89" t="s">
        <v>367</v>
      </c>
      <c r="E380" s="2" t="s">
        <v>1851</v>
      </c>
      <c r="F380" s="96" t="s">
        <v>5840</v>
      </c>
      <c r="G380" s="2" t="s">
        <v>1851</v>
      </c>
      <c r="H380" s="96" t="s">
        <v>6318</v>
      </c>
      <c r="I380" s="2" t="s">
        <v>1851</v>
      </c>
      <c r="J380" s="100"/>
      <c r="K380" s="2" t="s">
        <v>1851</v>
      </c>
      <c r="L380" s="107">
        <v>0</v>
      </c>
      <c r="M380" s="2" t="s">
        <v>1851</v>
      </c>
      <c r="N380" s="96"/>
      <c r="O380" s="2" t="s">
        <v>6692</v>
      </c>
      <c r="P380" t="str">
        <f t="shared" si="11"/>
        <v>INSERT INTO cliente VALUES(NULL, NULL, '0253', 'C0253', 'PRAXAIR PERU SRL', 'PRAXAIR', '', '0', '', 1, NOW(), NULL, 1, null);</v>
      </c>
    </row>
    <row r="381" spans="1:16" x14ac:dyDescent="0.25">
      <c r="A381" t="s">
        <v>4756</v>
      </c>
      <c r="B381" t="str">
        <f t="shared" si="10"/>
        <v>0083</v>
      </c>
      <c r="C381" s="2" t="s">
        <v>1851</v>
      </c>
      <c r="D381" s="89" t="s">
        <v>353</v>
      </c>
      <c r="E381" s="2" t="s">
        <v>1851</v>
      </c>
      <c r="F381" s="93" t="s">
        <v>5841</v>
      </c>
      <c r="G381" s="2" t="s">
        <v>1851</v>
      </c>
      <c r="H381" s="96" t="s">
        <v>6319</v>
      </c>
      <c r="I381" s="2" t="s">
        <v>1851</v>
      </c>
      <c r="J381" s="100"/>
      <c r="K381" s="2" t="s">
        <v>1851</v>
      </c>
      <c r="L381" s="107">
        <v>0</v>
      </c>
      <c r="M381" s="2" t="s">
        <v>1851</v>
      </c>
      <c r="N381" s="96"/>
      <c r="O381" s="2" t="s">
        <v>6692</v>
      </c>
      <c r="P381" t="str">
        <f t="shared" si="11"/>
        <v>INSERT INTO cliente VALUES(NULL, NULL, '0083', 'C0083', 'PRESIDENCIA CONSEJO MINISTROS', 'PCM', '', '0', '', 1, NOW(), NULL, 1, null);</v>
      </c>
    </row>
    <row r="382" spans="1:16" x14ac:dyDescent="0.25">
      <c r="A382" t="s">
        <v>4756</v>
      </c>
      <c r="B382" t="str">
        <f t="shared" si="10"/>
        <v>0298</v>
      </c>
      <c r="C382" s="2" t="s">
        <v>1851</v>
      </c>
      <c r="D382" s="89" t="s">
        <v>368</v>
      </c>
      <c r="E382" s="2" t="s">
        <v>1851</v>
      </c>
      <c r="F382" s="93" t="s">
        <v>5842</v>
      </c>
      <c r="G382" s="2" t="s">
        <v>1851</v>
      </c>
      <c r="H382" s="93" t="s">
        <v>6320</v>
      </c>
      <c r="I382" s="2" t="s">
        <v>1851</v>
      </c>
      <c r="J382" s="98"/>
      <c r="K382" s="2" t="s">
        <v>1851</v>
      </c>
      <c r="L382" s="107">
        <v>0</v>
      </c>
      <c r="M382" s="2" t="s">
        <v>1851</v>
      </c>
      <c r="N382" s="93"/>
      <c r="O382" s="2" t="s">
        <v>6692</v>
      </c>
      <c r="P382" t="str">
        <f t="shared" si="11"/>
        <v>INSERT INTO cliente VALUES(NULL, NULL, '0298', 'C0298', 'PRIMA AFP S.A.', 'PRIMA', '', '0', '', 1, NOW(), NULL, 1, null);</v>
      </c>
    </row>
    <row r="383" spans="1:16" x14ac:dyDescent="0.25">
      <c r="A383" t="s">
        <v>4756</v>
      </c>
      <c r="B383" t="str">
        <f t="shared" si="10"/>
        <v>0690</v>
      </c>
      <c r="C383" s="2" t="s">
        <v>1851</v>
      </c>
      <c r="D383" s="89" t="s">
        <v>369</v>
      </c>
      <c r="E383" s="2" t="s">
        <v>1851</v>
      </c>
      <c r="F383" s="93" t="s">
        <v>5843</v>
      </c>
      <c r="G383" s="2" t="s">
        <v>1851</v>
      </c>
      <c r="H383" s="93" t="s">
        <v>6321</v>
      </c>
      <c r="I383" s="2" t="s">
        <v>1851</v>
      </c>
      <c r="J383" s="98"/>
      <c r="K383" s="2" t="s">
        <v>1851</v>
      </c>
      <c r="L383" s="107">
        <v>0</v>
      </c>
      <c r="M383" s="2" t="s">
        <v>1851</v>
      </c>
      <c r="N383" s="93"/>
      <c r="O383" s="2" t="s">
        <v>6692</v>
      </c>
      <c r="P383" t="str">
        <f t="shared" si="11"/>
        <v>INSERT INTO cliente VALUES(NULL, NULL, '0690', 'C0690', 'PRIMAX S.A.', 'PRIMAX', '', '0', '', 1, NOW(), NULL, 1, null);</v>
      </c>
    </row>
    <row r="384" spans="1:16" x14ac:dyDescent="0.25">
      <c r="A384" t="s">
        <v>4756</v>
      </c>
      <c r="B384" t="str">
        <f t="shared" si="10"/>
        <v>0254</v>
      </c>
      <c r="C384" s="2" t="s">
        <v>1851</v>
      </c>
      <c r="D384" s="89" t="s">
        <v>370</v>
      </c>
      <c r="E384" s="2" t="s">
        <v>1851</v>
      </c>
      <c r="F384" s="93" t="s">
        <v>5844</v>
      </c>
      <c r="G384" s="2" t="s">
        <v>1851</v>
      </c>
      <c r="H384" s="96" t="s">
        <v>5844</v>
      </c>
      <c r="I384" s="2" t="s">
        <v>1851</v>
      </c>
      <c r="J384" s="100"/>
      <c r="K384" s="2" t="s">
        <v>1851</v>
      </c>
      <c r="L384" s="107">
        <v>0</v>
      </c>
      <c r="M384" s="2" t="s">
        <v>1851</v>
      </c>
      <c r="N384" s="96"/>
      <c r="O384" s="2" t="s">
        <v>6692</v>
      </c>
      <c r="P384" t="str">
        <f t="shared" si="11"/>
        <v>INSERT INTO cliente VALUES(NULL, NULL, '0254', 'C0254', 'PRIOX', 'PRIOX', '', '0', '', 1, NOW(), NULL, 1, null);</v>
      </c>
    </row>
    <row r="385" spans="1:16" x14ac:dyDescent="0.25">
      <c r="A385" t="s">
        <v>4756</v>
      </c>
      <c r="B385" t="str">
        <f t="shared" si="10"/>
        <v>1214</v>
      </c>
      <c r="C385" s="2" t="s">
        <v>1851</v>
      </c>
      <c r="D385" s="89" t="s">
        <v>446</v>
      </c>
      <c r="E385" s="2" t="s">
        <v>1851</v>
      </c>
      <c r="F385" s="94" t="s">
        <v>5845</v>
      </c>
      <c r="G385" s="2" t="s">
        <v>1851</v>
      </c>
      <c r="H385" s="94" t="s">
        <v>6322</v>
      </c>
      <c r="I385" s="2" t="s">
        <v>1851</v>
      </c>
      <c r="J385" s="99"/>
      <c r="K385" s="2" t="s">
        <v>1851</v>
      </c>
      <c r="L385" s="107">
        <v>0</v>
      </c>
      <c r="M385" s="2" t="s">
        <v>1851</v>
      </c>
      <c r="N385" s="94"/>
      <c r="O385" s="2" t="s">
        <v>6692</v>
      </c>
      <c r="P385" t="str">
        <f t="shared" si="11"/>
        <v>INSERT INTO cliente VALUES(NULL, NULL, '1214', 'C1214', 'PROACCION EMPRESARIAL SAC', 'TAXI DIRECTO', '', '0', '', 1, NOW(), NULL, 1, null);</v>
      </c>
    </row>
    <row r="386" spans="1:16" x14ac:dyDescent="0.25">
      <c r="A386" t="s">
        <v>4756</v>
      </c>
      <c r="B386" t="str">
        <f t="shared" si="10"/>
        <v>1209</v>
      </c>
      <c r="C386" s="2" t="s">
        <v>1851</v>
      </c>
      <c r="D386" s="89" t="s">
        <v>371</v>
      </c>
      <c r="E386" s="2" t="s">
        <v>1851</v>
      </c>
      <c r="F386" s="94" t="s">
        <v>5846</v>
      </c>
      <c r="G386" s="2" t="s">
        <v>1851</v>
      </c>
      <c r="H386" s="94" t="s">
        <v>5846</v>
      </c>
      <c r="I386" s="2" t="s">
        <v>1851</v>
      </c>
      <c r="J386" s="99"/>
      <c r="K386" s="2" t="s">
        <v>1851</v>
      </c>
      <c r="L386" s="107">
        <v>0</v>
      </c>
      <c r="M386" s="2" t="s">
        <v>1851</v>
      </c>
      <c r="N386" s="94"/>
      <c r="O386" s="2" t="s">
        <v>6692</v>
      </c>
      <c r="P386" t="str">
        <f t="shared" si="11"/>
        <v>INSERT INTO cliente VALUES(NULL, NULL, '1209', 'C1209', 'PRODAC', 'PRODAC', '', '0', '', 1, NOW(), NULL, 1, null);</v>
      </c>
    </row>
    <row r="387" spans="1:16" x14ac:dyDescent="0.25">
      <c r="A387" t="s">
        <v>4756</v>
      </c>
      <c r="B387" t="str">
        <f t="shared" ref="B387:B450" si="12">REPLACE(D387,1,1,"")</f>
        <v>1278</v>
      </c>
      <c r="C387" s="2" t="s">
        <v>1851</v>
      </c>
      <c r="D387" s="89" t="s">
        <v>372</v>
      </c>
      <c r="E387" s="2" t="s">
        <v>1851</v>
      </c>
      <c r="F387" s="94" t="s">
        <v>5847</v>
      </c>
      <c r="G387" s="2" t="s">
        <v>1851</v>
      </c>
      <c r="H387" s="94" t="s">
        <v>6323</v>
      </c>
      <c r="I387" s="2" t="s">
        <v>1851</v>
      </c>
      <c r="J387" s="99"/>
      <c r="K387" s="2" t="s">
        <v>1851</v>
      </c>
      <c r="L387" s="107">
        <v>0</v>
      </c>
      <c r="M387" s="2" t="s">
        <v>1851</v>
      </c>
      <c r="N387" s="94"/>
      <c r="O387" s="2" t="s">
        <v>6692</v>
      </c>
      <c r="P387" t="str">
        <f t="shared" ref="P387:P450" si="13">CONCATENATE(A387,B387,C387,D387,E387,F387,G387,H387,I387,J387,K387,L387,M387,N387,O387,)</f>
        <v>INSERT INTO cliente VALUES(NULL, NULL, '1278', 'C1278', 'PRODUCTOS FORJADOS SAC', 'PRODUCTOS_FORJADOS', '', '0', '', 1, NOW(), NULL, 1, null);</v>
      </c>
    </row>
    <row r="388" spans="1:16" x14ac:dyDescent="0.25">
      <c r="A388" t="s">
        <v>4756</v>
      </c>
      <c r="B388" t="str">
        <f t="shared" si="12"/>
        <v>0137</v>
      </c>
      <c r="C388" s="2" t="s">
        <v>1851</v>
      </c>
      <c r="D388" s="89" t="s">
        <v>212</v>
      </c>
      <c r="E388" s="2" t="s">
        <v>1851</v>
      </c>
      <c r="F388" s="93" t="s">
        <v>5848</v>
      </c>
      <c r="G388" s="2" t="s">
        <v>1851</v>
      </c>
      <c r="H388" s="96" t="s">
        <v>6324</v>
      </c>
      <c r="I388" s="2" t="s">
        <v>1851</v>
      </c>
      <c r="J388" s="102" t="s">
        <v>6421</v>
      </c>
      <c r="K388" s="2" t="s">
        <v>1851</v>
      </c>
      <c r="L388" s="107">
        <v>0</v>
      </c>
      <c r="M388" s="2" t="s">
        <v>1851</v>
      </c>
      <c r="N388" s="96" t="s">
        <v>6672</v>
      </c>
      <c r="O388" s="2" t="s">
        <v>6692</v>
      </c>
      <c r="P388" t="str">
        <f t="shared" si="13"/>
        <v>INSERT INTO cliente VALUES(NULL, NULL, '0137', 'C0137', 'PROGRAMA DE AGUA POTABLE Y ALCANTARILLADO GTZ/PROAGUA', 'GTZ/PROAGUA', '---', '0', 'www.proagua-gtz.org.pe', 1, NOW(), NULL, 1, null);</v>
      </c>
    </row>
    <row r="389" spans="1:16" x14ac:dyDescent="0.25">
      <c r="A389" t="s">
        <v>4756</v>
      </c>
      <c r="B389" t="str">
        <f t="shared" si="12"/>
        <v>1216</v>
      </c>
      <c r="C389" s="2" t="s">
        <v>1851</v>
      </c>
      <c r="D389" s="89" t="s">
        <v>17</v>
      </c>
      <c r="E389" s="2" t="s">
        <v>1851</v>
      </c>
      <c r="F389" s="94" t="s">
        <v>5849</v>
      </c>
      <c r="G389" s="2" t="s">
        <v>1851</v>
      </c>
      <c r="H389" s="94" t="s">
        <v>6325</v>
      </c>
      <c r="I389" s="2" t="s">
        <v>1851</v>
      </c>
      <c r="J389" s="99">
        <v>20524605903</v>
      </c>
      <c r="K389" s="2" t="s">
        <v>1851</v>
      </c>
      <c r="L389" s="107">
        <v>0</v>
      </c>
      <c r="M389" s="2" t="s">
        <v>1851</v>
      </c>
      <c r="N389" s="94" t="s">
        <v>6673</v>
      </c>
      <c r="O389" s="2" t="s">
        <v>6692</v>
      </c>
      <c r="P389" t="str">
        <f t="shared" si="13"/>
        <v>INSERT INTO cliente VALUES(NULL, NULL, '1216', 'C1216', 'PROGRAMA DE COMPENSACIONES PARA LA COMPETITIVIDAD', 'AGROIDEAS', '20524605903', '0', 'www.agroideas.gob.pe', 1, NOW(), NULL, 1, null);</v>
      </c>
    </row>
    <row r="390" spans="1:16" x14ac:dyDescent="0.25">
      <c r="A390" t="s">
        <v>4756</v>
      </c>
      <c r="B390" t="str">
        <f t="shared" si="12"/>
        <v>0222</v>
      </c>
      <c r="C390" s="2" t="s">
        <v>1851</v>
      </c>
      <c r="D390" s="89" t="s">
        <v>374</v>
      </c>
      <c r="E390" s="2" t="s">
        <v>1851</v>
      </c>
      <c r="F390" s="93" t="s">
        <v>5850</v>
      </c>
      <c r="G390" s="2" t="s">
        <v>1851</v>
      </c>
      <c r="H390" s="96" t="s">
        <v>6326</v>
      </c>
      <c r="I390" s="2" t="s">
        <v>1851</v>
      </c>
      <c r="J390" s="100"/>
      <c r="K390" s="2" t="s">
        <v>1851</v>
      </c>
      <c r="L390" s="107">
        <v>0</v>
      </c>
      <c r="M390" s="2" t="s">
        <v>1851</v>
      </c>
      <c r="N390" s="96"/>
      <c r="O390" s="2" t="s">
        <v>6692</v>
      </c>
      <c r="P390" t="str">
        <f t="shared" si="13"/>
        <v>INSERT INTO cliente VALUES(NULL, NULL, '0222', 'C0222', 'PROMETEO SOLUCIONES', 'PROMETEO', '', '0', '', 1, NOW(), NULL, 1, null);</v>
      </c>
    </row>
    <row r="391" spans="1:16" x14ac:dyDescent="0.25">
      <c r="A391" t="s">
        <v>4756</v>
      </c>
      <c r="B391" t="str">
        <f t="shared" si="12"/>
        <v>0703</v>
      </c>
      <c r="C391" s="2" t="s">
        <v>1851</v>
      </c>
      <c r="D391" s="89" t="s">
        <v>373</v>
      </c>
      <c r="E391" s="2" t="s">
        <v>1851</v>
      </c>
      <c r="F391" s="93" t="s">
        <v>5851</v>
      </c>
      <c r="G391" s="2" t="s">
        <v>1851</v>
      </c>
      <c r="H391" s="93" t="s">
        <v>6327</v>
      </c>
      <c r="I391" s="2" t="s">
        <v>1851</v>
      </c>
      <c r="J391" s="98"/>
      <c r="K391" s="2" t="s">
        <v>1851</v>
      </c>
      <c r="L391" s="107">
        <v>0</v>
      </c>
      <c r="M391" s="2" t="s">
        <v>1851</v>
      </c>
      <c r="N391" s="93"/>
      <c r="O391" s="2" t="s">
        <v>6692</v>
      </c>
      <c r="P391" t="str">
        <f t="shared" si="13"/>
        <v>INSERT INTO cliente VALUES(NULL, NULL, '0703', 'C0703', 'PROMOTORES ELECTRICOS S.A.', 'PROMELSA', '', '0', '', 1, NOW(), NULL, 1, null);</v>
      </c>
    </row>
    <row r="392" spans="1:16" x14ac:dyDescent="0.25">
      <c r="A392" t="s">
        <v>4756</v>
      </c>
      <c r="B392" t="str">
        <f t="shared" si="12"/>
        <v>0122</v>
      </c>
      <c r="C392" s="2" t="s">
        <v>1851</v>
      </c>
      <c r="D392" s="89" t="s">
        <v>376</v>
      </c>
      <c r="E392" s="2" t="s">
        <v>1851</v>
      </c>
      <c r="F392" s="93" t="s">
        <v>5852</v>
      </c>
      <c r="G392" s="2" t="s">
        <v>1851</v>
      </c>
      <c r="H392" s="96" t="s">
        <v>5852</v>
      </c>
      <c r="I392" s="2" t="s">
        <v>1851</v>
      </c>
      <c r="J392" s="100"/>
      <c r="K392" s="2" t="s">
        <v>1851</v>
      </c>
      <c r="L392" s="107">
        <v>0</v>
      </c>
      <c r="M392" s="2" t="s">
        <v>1851</v>
      </c>
      <c r="N392" s="96"/>
      <c r="O392" s="2" t="s">
        <v>6692</v>
      </c>
      <c r="P392" t="str">
        <f t="shared" si="13"/>
        <v>INSERT INTO cliente VALUES(NULL, NULL, '0122', 'C0122', 'PROSEGUR', 'PROSEGUR', '', '0', '', 1, NOW(), NULL, 1, null);</v>
      </c>
    </row>
    <row r="393" spans="1:16" x14ac:dyDescent="0.25">
      <c r="A393" t="s">
        <v>4756</v>
      </c>
      <c r="B393" t="str">
        <f t="shared" si="12"/>
        <v>0097</v>
      </c>
      <c r="C393" s="2" t="s">
        <v>1851</v>
      </c>
      <c r="D393" s="89" t="s">
        <v>377</v>
      </c>
      <c r="E393" s="2" t="s">
        <v>1851</v>
      </c>
      <c r="F393" s="93" t="s">
        <v>5853</v>
      </c>
      <c r="G393" s="2" t="s">
        <v>1851</v>
      </c>
      <c r="H393" s="96" t="s">
        <v>5853</v>
      </c>
      <c r="I393" s="2" t="s">
        <v>1851</v>
      </c>
      <c r="J393" s="100"/>
      <c r="K393" s="2" t="s">
        <v>1851</v>
      </c>
      <c r="L393" s="107">
        <v>0</v>
      </c>
      <c r="M393" s="2" t="s">
        <v>1851</v>
      </c>
      <c r="N393" s="96"/>
      <c r="O393" s="2" t="s">
        <v>6692</v>
      </c>
      <c r="P393" t="str">
        <f t="shared" si="13"/>
        <v>INSERT INTO cliente VALUES(NULL, NULL, '0097', 'C0097', 'PROVIAS NACIONAL', 'PROVIAS NACIONAL', '', '0', '', 1, NOW(), NULL, 1, null);</v>
      </c>
    </row>
    <row r="394" spans="1:16" x14ac:dyDescent="0.25">
      <c r="A394" t="s">
        <v>4756</v>
      </c>
      <c r="B394" t="str">
        <f t="shared" si="12"/>
        <v>0072</v>
      </c>
      <c r="C394" s="2" t="s">
        <v>1851</v>
      </c>
      <c r="D394" s="89" t="s">
        <v>96</v>
      </c>
      <c r="E394" s="2" t="s">
        <v>1851</v>
      </c>
      <c r="F394" s="93" t="s">
        <v>5854</v>
      </c>
      <c r="G394" s="2" t="s">
        <v>1851</v>
      </c>
      <c r="H394" s="96" t="s">
        <v>6328</v>
      </c>
      <c r="I394" s="2" t="s">
        <v>1851</v>
      </c>
      <c r="J394" s="100">
        <v>20156058719</v>
      </c>
      <c r="K394" s="2" t="s">
        <v>1851</v>
      </c>
      <c r="L394" s="109">
        <v>225</v>
      </c>
      <c r="M394" s="2" t="s">
        <v>1851</v>
      </c>
      <c r="N394" s="96" t="s">
        <v>6674</v>
      </c>
      <c r="O394" s="2" t="s">
        <v>6692</v>
      </c>
      <c r="P394" t="str">
        <f t="shared" si="13"/>
        <v>INSERT INTO cliente VALUES(NULL, NULL, '0072', 'C0072', 'PROYECTO ESPECIAL CHAVIMOCHIC', 'CHAVIMOCHIC', '20156058719', '225', 'www.chavimochic.gob.pe', 1, NOW(), NULL, 1, null);</v>
      </c>
    </row>
    <row r="395" spans="1:16" x14ac:dyDescent="0.25">
      <c r="A395" t="s">
        <v>4756</v>
      </c>
      <c r="B395" t="str">
        <f t="shared" si="12"/>
        <v>0209</v>
      </c>
      <c r="C395" s="2" t="s">
        <v>1851</v>
      </c>
      <c r="D395" s="89" t="s">
        <v>381</v>
      </c>
      <c r="E395" s="2" t="s">
        <v>1851</v>
      </c>
      <c r="F395" s="93" t="s">
        <v>5855</v>
      </c>
      <c r="G395" s="2" t="s">
        <v>1851</v>
      </c>
      <c r="H395" s="96" t="s">
        <v>6329</v>
      </c>
      <c r="I395" s="2" t="s">
        <v>1851</v>
      </c>
      <c r="J395" s="100"/>
      <c r="K395" s="2" t="s">
        <v>1851</v>
      </c>
      <c r="L395" s="107">
        <v>0</v>
      </c>
      <c r="M395" s="2" t="s">
        <v>1851</v>
      </c>
      <c r="N395" s="96"/>
      <c r="O395" s="2" t="s">
        <v>6692</v>
      </c>
      <c r="P395" t="str">
        <f t="shared" si="13"/>
        <v>INSERT INTO cliente VALUES(NULL, NULL, '0209', 'C0209', 'QUIMERA HOLDING GROUP SAC', 'QUIMERA', '', '0', '', 1, NOW(), NULL, 1, null);</v>
      </c>
    </row>
    <row r="396" spans="1:16" x14ac:dyDescent="0.25">
      <c r="A396" t="s">
        <v>4756</v>
      </c>
      <c r="B396" t="str">
        <f t="shared" si="12"/>
        <v>0314</v>
      </c>
      <c r="C396" s="2" t="s">
        <v>1851</v>
      </c>
      <c r="D396" s="89" t="s">
        <v>382</v>
      </c>
      <c r="E396" s="2" t="s">
        <v>1851</v>
      </c>
      <c r="F396" s="93" t="s">
        <v>5856</v>
      </c>
      <c r="G396" s="2" t="s">
        <v>1851</v>
      </c>
      <c r="H396" s="93" t="s">
        <v>6330</v>
      </c>
      <c r="I396" s="2" t="s">
        <v>1851</v>
      </c>
      <c r="J396" s="98"/>
      <c r="K396" s="2" t="s">
        <v>1851</v>
      </c>
      <c r="L396" s="107">
        <v>0</v>
      </c>
      <c r="M396" s="2" t="s">
        <v>1851</v>
      </c>
      <c r="N396" s="93"/>
      <c r="O396" s="2" t="s">
        <v>6692</v>
      </c>
      <c r="P396" t="str">
        <f t="shared" si="13"/>
        <v>INSERT INTO cliente VALUES(NULL, NULL, '0314', 'C0314', 'QUIMICA SUIZA S.A.', 'QUIMICA SUIZA', '', '0', '', 1, NOW(), NULL, 1, null);</v>
      </c>
    </row>
    <row r="397" spans="1:16" x14ac:dyDescent="0.25">
      <c r="A397" t="s">
        <v>4756</v>
      </c>
      <c r="B397" t="str">
        <f t="shared" si="12"/>
        <v>0033</v>
      </c>
      <c r="C397" s="2" t="s">
        <v>1851</v>
      </c>
      <c r="D397" s="89" t="s">
        <v>4762</v>
      </c>
      <c r="E397" s="2" t="s">
        <v>1851</v>
      </c>
      <c r="F397" s="93" t="s">
        <v>5857</v>
      </c>
      <c r="G397" s="2" t="s">
        <v>1851</v>
      </c>
      <c r="H397" s="96" t="s">
        <v>5857</v>
      </c>
      <c r="I397" s="2" t="s">
        <v>1851</v>
      </c>
      <c r="J397" s="100"/>
      <c r="K397" s="2" t="s">
        <v>1851</v>
      </c>
      <c r="L397" s="107">
        <v>0</v>
      </c>
      <c r="M397" s="2" t="s">
        <v>1851</v>
      </c>
      <c r="N397" s="96"/>
      <c r="O397" s="2" t="s">
        <v>6692</v>
      </c>
      <c r="P397" t="str">
        <f t="shared" si="13"/>
        <v>INSERT INTO cliente VALUES(NULL, NULL, '0033', 'C0033', 'RAIZ PYME', 'RAIZ PYME', '', '0', '', 1, NOW(), NULL, 1, null);</v>
      </c>
    </row>
    <row r="398" spans="1:16" x14ac:dyDescent="0.25">
      <c r="A398" t="s">
        <v>4756</v>
      </c>
      <c r="B398" t="str">
        <f t="shared" si="12"/>
        <v>0178</v>
      </c>
      <c r="C398" s="2" t="s">
        <v>1851</v>
      </c>
      <c r="D398" s="89" t="s">
        <v>383</v>
      </c>
      <c r="E398" s="2" t="s">
        <v>1851</v>
      </c>
      <c r="F398" s="93" t="s">
        <v>5858</v>
      </c>
      <c r="G398" s="2" t="s">
        <v>1851</v>
      </c>
      <c r="H398" s="96" t="s">
        <v>6331</v>
      </c>
      <c r="I398" s="2" t="s">
        <v>1851</v>
      </c>
      <c r="J398" s="100"/>
      <c r="K398" s="2" t="s">
        <v>1851</v>
      </c>
      <c r="L398" s="107">
        <v>0</v>
      </c>
      <c r="M398" s="2" t="s">
        <v>1851</v>
      </c>
      <c r="N398" s="96"/>
      <c r="O398" s="2" t="s">
        <v>6692</v>
      </c>
      <c r="P398" t="str">
        <f t="shared" si="13"/>
        <v>INSERT INTO cliente VALUES(NULL, NULL, '0178', 'C0178', 'RANSA COMERCIAL SA', 'RANSA', '', '0', '', 1, NOW(), NULL, 1, null);</v>
      </c>
    </row>
    <row r="399" spans="1:16" x14ac:dyDescent="0.25">
      <c r="A399" t="s">
        <v>4756</v>
      </c>
      <c r="B399" t="str">
        <f t="shared" si="12"/>
        <v>0255</v>
      </c>
      <c r="C399" s="2" t="s">
        <v>1851</v>
      </c>
      <c r="D399" s="89" t="s">
        <v>386</v>
      </c>
      <c r="E399" s="2" t="s">
        <v>1851</v>
      </c>
      <c r="F399" s="93" t="s">
        <v>5859</v>
      </c>
      <c r="G399" s="2" t="s">
        <v>1851</v>
      </c>
      <c r="H399" s="93" t="s">
        <v>5859</v>
      </c>
      <c r="I399" s="2" t="s">
        <v>1851</v>
      </c>
      <c r="J399" s="98"/>
      <c r="K399" s="2" t="s">
        <v>1851</v>
      </c>
      <c r="L399" s="107">
        <v>0</v>
      </c>
      <c r="M399" s="2" t="s">
        <v>1851</v>
      </c>
      <c r="N399" s="93"/>
      <c r="O399" s="2" t="s">
        <v>6692</v>
      </c>
      <c r="P399" t="str">
        <f t="shared" si="13"/>
        <v>INSERT INTO cliente VALUES(NULL, NULL, '0255', 'C0255', 'REDESUR', 'REDESUR', '', '0', '', 1, NOW(), NULL, 1, null);</v>
      </c>
    </row>
    <row r="400" spans="1:16" x14ac:dyDescent="0.25">
      <c r="A400" t="s">
        <v>4756</v>
      </c>
      <c r="B400" t="str">
        <f t="shared" si="12"/>
        <v>1253</v>
      </c>
      <c r="C400" s="2" t="s">
        <v>1851</v>
      </c>
      <c r="D400" s="89" t="s">
        <v>387</v>
      </c>
      <c r="E400" s="2" t="s">
        <v>1851</v>
      </c>
      <c r="F400" s="97" t="s">
        <v>5860</v>
      </c>
      <c r="G400" s="2" t="s">
        <v>1851</v>
      </c>
      <c r="H400" s="97" t="s">
        <v>6332</v>
      </c>
      <c r="I400" s="2" t="s">
        <v>1851</v>
      </c>
      <c r="J400" s="104">
        <v>20100151970</v>
      </c>
      <c r="K400" s="2" t="s">
        <v>1851</v>
      </c>
      <c r="L400" s="110">
        <v>71</v>
      </c>
      <c r="M400" s="2" t="s">
        <v>1851</v>
      </c>
      <c r="N400" s="97" t="s">
        <v>6675</v>
      </c>
      <c r="O400" s="2" t="s">
        <v>6692</v>
      </c>
      <c r="P400" t="str">
        <f t="shared" si="13"/>
        <v>INSERT INTO cliente VALUES(NULL, NULL, '1253', 'C1253', 'REFASA SAC', 'REFASA', '20100151970', '71', 'www.refasa.com.pe', 1, NOW(), NULL, 1, null);</v>
      </c>
    </row>
    <row r="401" spans="1:16" x14ac:dyDescent="0.25">
      <c r="A401" t="s">
        <v>4756</v>
      </c>
      <c r="B401" t="str">
        <f t="shared" si="12"/>
        <v>0149</v>
      </c>
      <c r="C401" s="2" t="s">
        <v>1851</v>
      </c>
      <c r="D401" s="89" t="s">
        <v>391</v>
      </c>
      <c r="E401" s="2" t="s">
        <v>1851</v>
      </c>
      <c r="F401" s="93" t="s">
        <v>5861</v>
      </c>
      <c r="G401" s="2" t="s">
        <v>1851</v>
      </c>
      <c r="H401" s="96" t="s">
        <v>6333</v>
      </c>
      <c r="I401" s="2" t="s">
        <v>1851</v>
      </c>
      <c r="J401" s="100"/>
      <c r="K401" s="2" t="s">
        <v>1851</v>
      </c>
      <c r="L401" s="107">
        <v>0</v>
      </c>
      <c r="M401" s="2" t="s">
        <v>1851</v>
      </c>
      <c r="N401" s="96"/>
      <c r="O401" s="2" t="s">
        <v>6692</v>
      </c>
      <c r="P401" t="str">
        <f t="shared" si="13"/>
        <v>INSERT INTO cliente VALUES(NULL, NULL, '0149', 'C0149', 'REGISTRO NACIONAL IDENTIFICACION Y ESTADO CIVIL', 'RENIEC', '', '0', '', 1, NOW(), NULL, 1, null);</v>
      </c>
    </row>
    <row r="402" spans="1:16" x14ac:dyDescent="0.25">
      <c r="A402" t="s">
        <v>4756</v>
      </c>
      <c r="B402" t="str">
        <f t="shared" si="12"/>
        <v>0210</v>
      </c>
      <c r="C402" s="2" t="s">
        <v>1851</v>
      </c>
      <c r="D402" s="89" t="s">
        <v>388</v>
      </c>
      <c r="E402" s="2" t="s">
        <v>1851</v>
      </c>
      <c r="F402" s="93" t="s">
        <v>5862</v>
      </c>
      <c r="G402" s="2" t="s">
        <v>1851</v>
      </c>
      <c r="H402" s="96" t="s">
        <v>6334</v>
      </c>
      <c r="I402" s="2" t="s">
        <v>1851</v>
      </c>
      <c r="J402" s="100"/>
      <c r="K402" s="2" t="s">
        <v>1851</v>
      </c>
      <c r="L402" s="107">
        <v>0</v>
      </c>
      <c r="M402" s="2" t="s">
        <v>1851</v>
      </c>
      <c r="N402" s="96"/>
      <c r="O402" s="2" t="s">
        <v>6692</v>
      </c>
      <c r="P402" t="str">
        <f t="shared" si="13"/>
        <v>INSERT INTO cliente VALUES(NULL, NULL, '0210', 'C0210', 'REGUS BUSINESS CENTRE PERU SA', 'REGUS', '', '0', '', 1, NOW(), NULL, 1, null);</v>
      </c>
    </row>
    <row r="403" spans="1:16" x14ac:dyDescent="0.25">
      <c r="A403" t="s">
        <v>4756</v>
      </c>
      <c r="B403" t="str">
        <f t="shared" si="12"/>
        <v>1282</v>
      </c>
      <c r="C403" s="2" t="s">
        <v>1851</v>
      </c>
      <c r="D403" s="89" t="s">
        <v>389</v>
      </c>
      <c r="E403" s="2" t="s">
        <v>1851</v>
      </c>
      <c r="F403" s="94" t="s">
        <v>5863</v>
      </c>
      <c r="G403" s="2" t="s">
        <v>1851</v>
      </c>
      <c r="H403" s="94" t="s">
        <v>6335</v>
      </c>
      <c r="I403" s="2" t="s">
        <v>1851</v>
      </c>
      <c r="J403" s="99"/>
      <c r="K403" s="2" t="s">
        <v>1851</v>
      </c>
      <c r="L403" s="107">
        <v>0</v>
      </c>
      <c r="M403" s="2" t="s">
        <v>1851</v>
      </c>
      <c r="N403" s="94"/>
      <c r="O403" s="2" t="s">
        <v>6692</v>
      </c>
      <c r="P403" t="str">
        <f t="shared" si="13"/>
        <v>INSERT INTO cliente VALUES(NULL, NULL, '1282', 'C1282', 'RELIMA AMBIENTAL', 'RELIMA', '', '0', '', 1, NOW(), NULL, 1, null);</v>
      </c>
    </row>
    <row r="404" spans="1:16" x14ac:dyDescent="0.25">
      <c r="A404" t="s">
        <v>4756</v>
      </c>
      <c r="B404" t="str">
        <f t="shared" si="12"/>
        <v>1252</v>
      </c>
      <c r="C404" s="2" t="s">
        <v>1851</v>
      </c>
      <c r="D404" s="89" t="s">
        <v>390</v>
      </c>
      <c r="E404" s="2" t="s">
        <v>1851</v>
      </c>
      <c r="F404" s="97" t="s">
        <v>5864</v>
      </c>
      <c r="G404" s="2" t="s">
        <v>1851</v>
      </c>
      <c r="H404" s="97" t="s">
        <v>5864</v>
      </c>
      <c r="I404" s="2" t="s">
        <v>1851</v>
      </c>
      <c r="J404" s="104"/>
      <c r="K404" s="2" t="s">
        <v>1851</v>
      </c>
      <c r="L404" s="107">
        <v>0</v>
      </c>
      <c r="M404" s="2" t="s">
        <v>1851</v>
      </c>
      <c r="N404" s="97"/>
      <c r="O404" s="2" t="s">
        <v>6692</v>
      </c>
      <c r="P404" t="str">
        <f t="shared" si="13"/>
        <v>INSERT INTO cliente VALUES(NULL, NULL, '1252', 'C1252', 'RENASA', 'RENASA', '', '0', '', 1, NOW(), NULL, 1, null);</v>
      </c>
    </row>
    <row r="405" spans="1:16" x14ac:dyDescent="0.25">
      <c r="A405" t="s">
        <v>4756</v>
      </c>
      <c r="B405" t="str">
        <f t="shared" si="12"/>
        <v>0085</v>
      </c>
      <c r="C405" s="2" t="s">
        <v>1851</v>
      </c>
      <c r="D405" s="89" t="s">
        <v>216</v>
      </c>
      <c r="E405" s="2" t="s">
        <v>1851</v>
      </c>
      <c r="F405" s="93" t="s">
        <v>5865</v>
      </c>
      <c r="G405" s="2" t="s">
        <v>1851</v>
      </c>
      <c r="H405" s="96" t="s">
        <v>6336</v>
      </c>
      <c r="I405" s="2" t="s">
        <v>1851</v>
      </c>
      <c r="J405" s="102" t="s">
        <v>6421</v>
      </c>
      <c r="K405" s="2" t="s">
        <v>1851</v>
      </c>
      <c r="L405" s="109">
        <v>925</v>
      </c>
      <c r="M405" s="2" t="s">
        <v>1851</v>
      </c>
      <c r="N405" s="96" t="s">
        <v>6676</v>
      </c>
      <c r="O405" s="2" t="s">
        <v>6692</v>
      </c>
      <c r="P405" t="str">
        <f t="shared" si="13"/>
        <v>INSERT INTO cliente VALUES(NULL, NULL, '0085', 'C0085', 'REPRESENTACIONES HdeC SAC', 'HDEC', '---', '925', 'www.hdec.com.pe', 1, NOW(), NULL, 1, null);</v>
      </c>
    </row>
    <row r="406" spans="1:16" x14ac:dyDescent="0.25">
      <c r="A406" t="s">
        <v>4756</v>
      </c>
      <c r="B406" t="str">
        <f t="shared" si="12"/>
        <v>0313</v>
      </c>
      <c r="C406" s="2" t="s">
        <v>1851</v>
      </c>
      <c r="D406" s="89" t="s">
        <v>392</v>
      </c>
      <c r="E406" s="2" t="s">
        <v>1851</v>
      </c>
      <c r="F406" s="93" t="s">
        <v>5866</v>
      </c>
      <c r="G406" s="2" t="s">
        <v>1851</v>
      </c>
      <c r="H406" s="93" t="s">
        <v>6337</v>
      </c>
      <c r="I406" s="2" t="s">
        <v>1851</v>
      </c>
      <c r="J406" s="98"/>
      <c r="K406" s="2" t="s">
        <v>1851</v>
      </c>
      <c r="L406" s="107">
        <v>0</v>
      </c>
      <c r="M406" s="2" t="s">
        <v>1851</v>
      </c>
      <c r="N406" s="93"/>
      <c r="O406" s="2" t="s">
        <v>6692</v>
      </c>
      <c r="P406" t="str">
        <f t="shared" si="13"/>
        <v>INSERT INTO cliente VALUES(NULL, NULL, '0313', 'C0313', 'REPSOL YPF COMERCIAL DEL PERU SA', 'REPSOL', '', '0', '', 1, NOW(), NULL, 1, null);</v>
      </c>
    </row>
    <row r="407" spans="1:16" x14ac:dyDescent="0.25">
      <c r="A407" t="s">
        <v>4756</v>
      </c>
      <c r="B407" t="str">
        <f t="shared" si="12"/>
        <v>0080</v>
      </c>
      <c r="C407" s="2" t="s">
        <v>1851</v>
      </c>
      <c r="D407" s="89" t="s">
        <v>393</v>
      </c>
      <c r="E407" s="2" t="s">
        <v>1851</v>
      </c>
      <c r="F407" s="93" t="s">
        <v>5867</v>
      </c>
      <c r="G407" s="2" t="s">
        <v>1851</v>
      </c>
      <c r="H407" s="96" t="s">
        <v>6338</v>
      </c>
      <c r="I407" s="2" t="s">
        <v>1851</v>
      </c>
      <c r="J407" s="102" t="s">
        <v>6421</v>
      </c>
      <c r="K407" s="2" t="s">
        <v>1851</v>
      </c>
      <c r="L407" s="107">
        <v>0</v>
      </c>
      <c r="M407" s="2" t="s">
        <v>1851</v>
      </c>
      <c r="N407" s="113" t="s">
        <v>6421</v>
      </c>
      <c r="O407" s="2" t="s">
        <v>6692</v>
      </c>
      <c r="P407" t="str">
        <f t="shared" si="13"/>
        <v>INSERT INTO cliente VALUES(NULL, NULL, '0080', 'C0080', 'RESTAURANTE GATO PARDO', 'REST. GATO PARDO', '---', '0', '---', 1, NOW(), NULL, 1, null);</v>
      </c>
    </row>
    <row r="408" spans="1:16" x14ac:dyDescent="0.25">
      <c r="A408" t="s">
        <v>4756</v>
      </c>
      <c r="B408" t="str">
        <f t="shared" si="12"/>
        <v>0263</v>
      </c>
      <c r="C408" s="2" t="s">
        <v>1851</v>
      </c>
      <c r="D408" s="89" t="s">
        <v>396</v>
      </c>
      <c r="E408" s="2" t="s">
        <v>1851</v>
      </c>
      <c r="F408" s="93" t="s">
        <v>5868</v>
      </c>
      <c r="G408" s="2" t="s">
        <v>1851</v>
      </c>
      <c r="H408" s="93" t="s">
        <v>6339</v>
      </c>
      <c r="I408" s="2" t="s">
        <v>1851</v>
      </c>
      <c r="J408" s="98"/>
      <c r="K408" s="2" t="s">
        <v>1851</v>
      </c>
      <c r="L408" s="107">
        <v>0</v>
      </c>
      <c r="M408" s="2" t="s">
        <v>1851</v>
      </c>
      <c r="N408" s="93" t="s">
        <v>6677</v>
      </c>
      <c r="O408" s="2" t="s">
        <v>6692</v>
      </c>
      <c r="P408" t="str">
        <f t="shared" si="13"/>
        <v>INSERT INTO cliente VALUES(NULL, NULL, '0263', 'C0263', 'RIMAC SEGUROS', 'RIMAC', '', '0', 'www.rimac.com', 1, NOW(), NULL, 1, null);</v>
      </c>
    </row>
    <row r="409" spans="1:16" x14ac:dyDescent="0.25">
      <c r="A409" t="s">
        <v>4756</v>
      </c>
      <c r="B409" t="str">
        <f t="shared" si="12"/>
        <v>0173</v>
      </c>
      <c r="C409" s="2" t="s">
        <v>1851</v>
      </c>
      <c r="D409" s="89" t="s">
        <v>397</v>
      </c>
      <c r="E409" s="2" t="s">
        <v>1851</v>
      </c>
      <c r="F409" s="93" t="s">
        <v>5869</v>
      </c>
      <c r="G409" s="2" t="s">
        <v>1851</v>
      </c>
      <c r="H409" s="96" t="s">
        <v>5869</v>
      </c>
      <c r="I409" s="2" t="s">
        <v>1851</v>
      </c>
      <c r="J409" s="100"/>
      <c r="K409" s="2" t="s">
        <v>1851</v>
      </c>
      <c r="L409" s="107">
        <v>0</v>
      </c>
      <c r="M409" s="2" t="s">
        <v>1851</v>
      </c>
      <c r="N409" s="96"/>
      <c r="O409" s="2" t="s">
        <v>6692</v>
      </c>
      <c r="P409" t="str">
        <f t="shared" si="13"/>
        <v>INSERT INTO cliente VALUES(NULL, NULL, '0173', 'C0173', 'ROCHE', 'ROCHE', '', '0', '', 1, NOW(), NULL, 1, null);</v>
      </c>
    </row>
    <row r="410" spans="1:16" x14ac:dyDescent="0.25">
      <c r="A410" t="s">
        <v>4756</v>
      </c>
      <c r="B410" t="str">
        <f t="shared" si="12"/>
        <v>0101</v>
      </c>
      <c r="C410" s="2" t="s">
        <v>1851</v>
      </c>
      <c r="D410" s="89" t="s">
        <v>400</v>
      </c>
      <c r="E410" s="2" t="s">
        <v>1851</v>
      </c>
      <c r="F410" s="93" t="s">
        <v>5870</v>
      </c>
      <c r="G410" s="2" t="s">
        <v>1851</v>
      </c>
      <c r="H410" s="96" t="s">
        <v>5870</v>
      </c>
      <c r="I410" s="2" t="s">
        <v>1851</v>
      </c>
      <c r="J410" s="100"/>
      <c r="K410" s="2" t="s">
        <v>1851</v>
      </c>
      <c r="L410" s="107">
        <v>0</v>
      </c>
      <c r="M410" s="2" t="s">
        <v>1851</v>
      </c>
      <c r="N410" s="96"/>
      <c r="O410" s="2" t="s">
        <v>6692</v>
      </c>
      <c r="P410" t="str">
        <f t="shared" si="13"/>
        <v>INSERT INTO cliente VALUES(NULL, NULL, '0101', 'C0101', 'SAGSA', 'SAGSA', '', '0', '', 1, NOW(), NULL, 1, null);</v>
      </c>
    </row>
    <row r="411" spans="1:16" x14ac:dyDescent="0.25">
      <c r="A411" t="s">
        <v>4756</v>
      </c>
      <c r="B411" t="str">
        <f t="shared" si="12"/>
        <v>0256</v>
      </c>
      <c r="C411" s="2" t="s">
        <v>1851</v>
      </c>
      <c r="D411" s="89" t="s">
        <v>401</v>
      </c>
      <c r="E411" s="2" t="s">
        <v>1851</v>
      </c>
      <c r="F411" s="93" t="s">
        <v>5871</v>
      </c>
      <c r="G411" s="2" t="s">
        <v>1851</v>
      </c>
      <c r="H411" s="93" t="s">
        <v>5871</v>
      </c>
      <c r="I411" s="2" t="s">
        <v>1851</v>
      </c>
      <c r="J411" s="98"/>
      <c r="K411" s="2" t="s">
        <v>1851</v>
      </c>
      <c r="L411" s="107">
        <v>0</v>
      </c>
      <c r="M411" s="2" t="s">
        <v>1851</v>
      </c>
      <c r="N411" s="93"/>
      <c r="O411" s="2" t="s">
        <v>6692</v>
      </c>
      <c r="P411" t="str">
        <f t="shared" si="13"/>
        <v>INSERT INTO cliente VALUES(NULL, NULL, '0256', 'C0256', 'SAN AGUSTIN', 'SAN AGUSTIN', '', '0', '', 1, NOW(), NULL, 1, null);</v>
      </c>
    </row>
    <row r="412" spans="1:16" x14ac:dyDescent="0.25">
      <c r="A412" t="s">
        <v>4756</v>
      </c>
      <c r="B412" t="str">
        <f t="shared" si="12"/>
        <v>0024</v>
      </c>
      <c r="C412" s="2" t="s">
        <v>1851</v>
      </c>
      <c r="D412" s="89" t="s">
        <v>402</v>
      </c>
      <c r="E412" s="2" t="s">
        <v>1851</v>
      </c>
      <c r="F412" s="93" t="s">
        <v>5872</v>
      </c>
      <c r="G412" s="2" t="s">
        <v>1851</v>
      </c>
      <c r="H412" s="96" t="s">
        <v>6340</v>
      </c>
      <c r="I412" s="2" t="s">
        <v>1851</v>
      </c>
      <c r="J412" s="100"/>
      <c r="K412" s="2" t="s">
        <v>1851</v>
      </c>
      <c r="L412" s="107">
        <v>0</v>
      </c>
      <c r="M412" s="2" t="s">
        <v>1851</v>
      </c>
      <c r="N412" s="96"/>
      <c r="O412" s="2" t="s">
        <v>6692</v>
      </c>
      <c r="P412" t="str">
        <f t="shared" si="13"/>
        <v>INSERT INTO cliente VALUES(NULL, NULL, '0024', 'C0024', 'SAN FERNANDO S.A.', 'SAN FERNANDO', '', '0', '', 1, NOW(), NULL, 1, null);</v>
      </c>
    </row>
    <row r="413" spans="1:16" x14ac:dyDescent="0.25">
      <c r="A413" t="s">
        <v>4756</v>
      </c>
      <c r="B413" t="str">
        <f t="shared" si="12"/>
        <v>1218</v>
      </c>
      <c r="C413" s="2" t="s">
        <v>1851</v>
      </c>
      <c r="D413" s="89" t="s">
        <v>403</v>
      </c>
      <c r="E413" s="2" t="s">
        <v>1851</v>
      </c>
      <c r="F413" s="94" t="s">
        <v>5873</v>
      </c>
      <c r="G413" s="2" t="s">
        <v>1851</v>
      </c>
      <c r="H413" s="94" t="s">
        <v>6341</v>
      </c>
      <c r="I413" s="2" t="s">
        <v>1851</v>
      </c>
      <c r="J413" s="99"/>
      <c r="K413" s="2" t="s">
        <v>1851</v>
      </c>
      <c r="L413" s="107">
        <v>0</v>
      </c>
      <c r="M413" s="2" t="s">
        <v>1851</v>
      </c>
      <c r="N413" s="94"/>
      <c r="O413" s="2" t="s">
        <v>6692</v>
      </c>
      <c r="P413" t="str">
        <f t="shared" si="13"/>
        <v>INSERT INTO cliente VALUES(NULL, NULL, '1218', 'C1218', 'SAN MARTIN CONTRATISTAS GENERALES SA', 'SAN MARTIN CG', '', '0', '', 1, NOW(), NULL, 1, null);</v>
      </c>
    </row>
    <row r="414" spans="1:16" x14ac:dyDescent="0.25">
      <c r="A414" t="s">
        <v>4756</v>
      </c>
      <c r="B414" t="str">
        <f t="shared" si="12"/>
        <v>0309</v>
      </c>
      <c r="C414" s="2" t="s">
        <v>1851</v>
      </c>
      <c r="D414" s="89" t="s">
        <v>404</v>
      </c>
      <c r="E414" s="2" t="s">
        <v>1851</v>
      </c>
      <c r="F414" s="93" t="s">
        <v>5874</v>
      </c>
      <c r="G414" s="2" t="s">
        <v>1851</v>
      </c>
      <c r="H414" s="93" t="s">
        <v>6342</v>
      </c>
      <c r="I414" s="2" t="s">
        <v>1851</v>
      </c>
      <c r="J414" s="98"/>
      <c r="K414" s="2" t="s">
        <v>1851</v>
      </c>
      <c r="L414" s="107">
        <v>0</v>
      </c>
      <c r="M414" s="2" t="s">
        <v>1851</v>
      </c>
      <c r="N414" s="93"/>
      <c r="O414" s="2" t="s">
        <v>6692</v>
      </c>
      <c r="P414" t="str">
        <f t="shared" si="13"/>
        <v>INSERT INTO cliente VALUES(NULL, NULL, '0309', 'C0309', 'SANDVIK  DEL PERU S.A.', 'SANDVIK', '', '0', '', 1, NOW(), NULL, 1, null);</v>
      </c>
    </row>
    <row r="415" spans="1:16" x14ac:dyDescent="0.25">
      <c r="A415" t="s">
        <v>4756</v>
      </c>
      <c r="B415" t="str">
        <f t="shared" si="12"/>
        <v>0082</v>
      </c>
      <c r="C415" s="2" t="s">
        <v>1851</v>
      </c>
      <c r="D415" s="89" t="s">
        <v>405</v>
      </c>
      <c r="E415" s="2" t="s">
        <v>1851</v>
      </c>
      <c r="F415" s="93" t="s">
        <v>5875</v>
      </c>
      <c r="G415" s="2" t="s">
        <v>1851</v>
      </c>
      <c r="H415" s="96" t="s">
        <v>6343</v>
      </c>
      <c r="I415" s="2" t="s">
        <v>1851</v>
      </c>
      <c r="J415" s="100"/>
      <c r="K415" s="2" t="s">
        <v>1851</v>
      </c>
      <c r="L415" s="107">
        <v>0</v>
      </c>
      <c r="M415" s="2" t="s">
        <v>1851</v>
      </c>
      <c r="N415" s="96"/>
      <c r="O415" s="2" t="s">
        <v>6692</v>
      </c>
      <c r="P415" t="str">
        <f t="shared" si="13"/>
        <v>INSERT INTO cliente VALUES(NULL, NULL, '0082', 'C0082', 'SANOFI AVENTIS', 'SANOFI', '', '0', '', 1, NOW(), NULL, 1, null);</v>
      </c>
    </row>
    <row r="416" spans="1:16" x14ac:dyDescent="0.25">
      <c r="A416" t="s">
        <v>4756</v>
      </c>
      <c r="B416" t="str">
        <f t="shared" si="12"/>
        <v>0260</v>
      </c>
      <c r="C416" s="2" t="s">
        <v>1851</v>
      </c>
      <c r="D416" s="89" t="s">
        <v>439</v>
      </c>
      <c r="E416" s="2" t="s">
        <v>1851</v>
      </c>
      <c r="F416" s="93" t="s">
        <v>5876</v>
      </c>
      <c r="G416" s="2" t="s">
        <v>1851</v>
      </c>
      <c r="H416" s="93" t="s">
        <v>6344</v>
      </c>
      <c r="I416" s="2" t="s">
        <v>1851</v>
      </c>
      <c r="J416" s="98">
        <v>20279232322</v>
      </c>
      <c r="K416" s="2" t="s">
        <v>1851</v>
      </c>
      <c r="L416" s="107">
        <v>0</v>
      </c>
      <c r="M416" s="2" t="s">
        <v>1851</v>
      </c>
      <c r="N416" s="93"/>
      <c r="O416" s="2" t="s">
        <v>6692</v>
      </c>
      <c r="P416" t="str">
        <f t="shared" si="13"/>
        <v>INSERT INTO cliente VALUES(NULL, NULL, '0260', 'C0260', 'SANTO DOMINGO CONTRATISTAS GENERALES SA (CHINCHA)', 'STO. DOMINGO CG (CHINCHA)', '20279232322', '0', '', 1, NOW(), NULL, 1, null);</v>
      </c>
    </row>
    <row r="417" spans="1:16" x14ac:dyDescent="0.25">
      <c r="A417" t="s">
        <v>4756</v>
      </c>
      <c r="B417" t="str">
        <f t="shared" si="12"/>
        <v>1171</v>
      </c>
      <c r="C417" s="2" t="s">
        <v>1851</v>
      </c>
      <c r="D417" s="89" t="s">
        <v>409</v>
      </c>
      <c r="E417" s="2" t="s">
        <v>1851</v>
      </c>
      <c r="F417" s="93" t="s">
        <v>5877</v>
      </c>
      <c r="G417" s="2" t="s">
        <v>1851</v>
      </c>
      <c r="H417" s="93" t="s">
        <v>6345</v>
      </c>
      <c r="I417" s="2" t="s">
        <v>1851</v>
      </c>
      <c r="J417" s="98"/>
      <c r="K417" s="2" t="s">
        <v>1851</v>
      </c>
      <c r="L417" s="107">
        <v>0</v>
      </c>
      <c r="M417" s="2" t="s">
        <v>1851</v>
      </c>
      <c r="N417" s="93"/>
      <c r="O417" s="2" t="s">
        <v>6692</v>
      </c>
      <c r="P417" t="str">
        <f t="shared" si="13"/>
        <v>INSERT INTO cliente VALUES(NULL, NULL, '1171', 'C1171', 'SAVAR AGENTES DE ADUANA SA', 'SAVAR', '', '0', '', 1, NOW(), NULL, 1, null);</v>
      </c>
    </row>
    <row r="418" spans="1:16" x14ac:dyDescent="0.25">
      <c r="A418" t="s">
        <v>4756</v>
      </c>
      <c r="B418" t="str">
        <f t="shared" si="12"/>
        <v>0005</v>
      </c>
      <c r="C418" s="2" t="s">
        <v>1851</v>
      </c>
      <c r="D418" s="89" t="s">
        <v>411</v>
      </c>
      <c r="E418" s="2" t="s">
        <v>1851</v>
      </c>
      <c r="F418" s="93" t="s">
        <v>5878</v>
      </c>
      <c r="G418" s="2" t="s">
        <v>1851</v>
      </c>
      <c r="H418" s="96" t="s">
        <v>5878</v>
      </c>
      <c r="I418" s="2" t="s">
        <v>1851</v>
      </c>
      <c r="J418" s="100"/>
      <c r="K418" s="2" t="s">
        <v>1851</v>
      </c>
      <c r="L418" s="107">
        <v>0</v>
      </c>
      <c r="M418" s="2" t="s">
        <v>1851</v>
      </c>
      <c r="N418" s="96"/>
      <c r="O418" s="2" t="s">
        <v>6692</v>
      </c>
      <c r="P418" t="str">
        <f t="shared" si="13"/>
        <v>INSERT INTO cliente VALUES(NULL, NULL, '0005', 'C0005', 'SCANIA', 'SCANIA', '', '0', '', 1, NOW(), NULL, 1, null);</v>
      </c>
    </row>
    <row r="419" spans="1:16" x14ac:dyDescent="0.25">
      <c r="A419" t="s">
        <v>4756</v>
      </c>
      <c r="B419" t="str">
        <f t="shared" si="12"/>
        <v>1262</v>
      </c>
      <c r="C419" s="2" t="s">
        <v>1851</v>
      </c>
      <c r="D419" s="89" t="s">
        <v>412</v>
      </c>
      <c r="E419" s="2" t="s">
        <v>1851</v>
      </c>
      <c r="F419" s="94" t="s">
        <v>5879</v>
      </c>
      <c r="G419" s="2" t="s">
        <v>1851</v>
      </c>
      <c r="H419" s="94" t="s">
        <v>6346</v>
      </c>
      <c r="I419" s="2" t="s">
        <v>1851</v>
      </c>
      <c r="J419" s="99"/>
      <c r="K419" s="2" t="s">
        <v>1851</v>
      </c>
      <c r="L419" s="107">
        <v>0</v>
      </c>
      <c r="M419" s="2" t="s">
        <v>1851</v>
      </c>
      <c r="N419" s="94"/>
      <c r="O419" s="2" t="s">
        <v>6692</v>
      </c>
      <c r="P419" t="str">
        <f t="shared" si="13"/>
        <v>INSERT INTO cliente VALUES(NULL, NULL, '1262', 'C1262', 'SCHENKER PERU SRL', 'SCHENKER', '', '0', '', 1, NOW(), NULL, 1, null);</v>
      </c>
    </row>
    <row r="420" spans="1:16" x14ac:dyDescent="0.25">
      <c r="A420" t="s">
        <v>4756</v>
      </c>
      <c r="B420" t="str">
        <f t="shared" si="12"/>
        <v>0246</v>
      </c>
      <c r="C420" s="2" t="s">
        <v>1851</v>
      </c>
      <c r="D420" s="89" t="s">
        <v>65</v>
      </c>
      <c r="E420" s="2" t="s">
        <v>1851</v>
      </c>
      <c r="F420" s="96" t="s">
        <v>5880</v>
      </c>
      <c r="G420" s="2" t="s">
        <v>1851</v>
      </c>
      <c r="H420" s="96" t="s">
        <v>6347</v>
      </c>
      <c r="I420" s="2" t="s">
        <v>1851</v>
      </c>
      <c r="J420" s="100">
        <v>20100043140</v>
      </c>
      <c r="K420" s="2" t="s">
        <v>1851</v>
      </c>
      <c r="L420" s="109">
        <v>4510</v>
      </c>
      <c r="M420" s="2" t="s">
        <v>1851</v>
      </c>
      <c r="N420" s="96" t="s">
        <v>6678</v>
      </c>
      <c r="O420" s="2" t="s">
        <v>6692</v>
      </c>
      <c r="P420" t="str">
        <f t="shared" si="13"/>
        <v>INSERT INTO cliente VALUES(NULL, NULL, '0246', 'C0246', 'SCOTIABANK PERU SAA', 'BANCO SCOTIABANK', '20100043140', '4510', 'www.scotiabank.com.pe', 1, NOW(), NULL, 1, null);</v>
      </c>
    </row>
    <row r="421" spans="1:16" x14ac:dyDescent="0.25">
      <c r="A421" t="s">
        <v>4756</v>
      </c>
      <c r="B421" t="str">
        <f t="shared" si="12"/>
        <v>0288</v>
      </c>
      <c r="C421" s="2" t="s">
        <v>1851</v>
      </c>
      <c r="D421" s="89" t="s">
        <v>415</v>
      </c>
      <c r="E421" s="2" t="s">
        <v>1851</v>
      </c>
      <c r="F421" s="93" t="s">
        <v>5881</v>
      </c>
      <c r="G421" s="2" t="s">
        <v>1851</v>
      </c>
      <c r="H421" s="93" t="s">
        <v>6348</v>
      </c>
      <c r="I421" s="2" t="s">
        <v>1851</v>
      </c>
      <c r="J421" s="98"/>
      <c r="K421" s="2" t="s">
        <v>1851</v>
      </c>
      <c r="L421" s="107">
        <v>0</v>
      </c>
      <c r="M421" s="2" t="s">
        <v>1851</v>
      </c>
      <c r="N421" s="93"/>
      <c r="O421" s="2" t="s">
        <v>6692</v>
      </c>
      <c r="P421" t="str">
        <f t="shared" si="13"/>
        <v>INSERT INTO cliente VALUES(NULL, NULL, '0288', 'C0288', 'SECREX CIA DE SEGUROS DE CRED Y GARANTIA', 'SECREX', '', '0', '', 1, NOW(), NULL, 1, null);</v>
      </c>
    </row>
    <row r="422" spans="1:16" x14ac:dyDescent="0.25">
      <c r="A422" t="s">
        <v>4756</v>
      </c>
      <c r="B422" t="str">
        <f t="shared" si="12"/>
        <v>0184</v>
      </c>
      <c r="C422" s="2" t="s">
        <v>1851</v>
      </c>
      <c r="D422" s="89" t="s">
        <v>163</v>
      </c>
      <c r="E422" s="2" t="s">
        <v>1851</v>
      </c>
      <c r="F422" s="93" t="s">
        <v>5882</v>
      </c>
      <c r="G422" s="2" t="s">
        <v>1851</v>
      </c>
      <c r="H422" s="96" t="s">
        <v>6349</v>
      </c>
      <c r="I422" s="2" t="s">
        <v>1851</v>
      </c>
      <c r="J422" s="100">
        <v>20131257750</v>
      </c>
      <c r="K422" s="2" t="s">
        <v>1851</v>
      </c>
      <c r="L422" s="109">
        <v>55642</v>
      </c>
      <c r="M422" s="2" t="s">
        <v>1851</v>
      </c>
      <c r="N422" s="96" t="s">
        <v>6679</v>
      </c>
      <c r="O422" s="2" t="s">
        <v>6692</v>
      </c>
      <c r="P422" t="str">
        <f t="shared" si="13"/>
        <v>INSERT INTO cliente VALUES(NULL, NULL, '0184', 'C0184', 'SEGURO SOCIAL DE SALUD', 'ESSALUD', '20131257750', '55642', 'www.essalud.gob.pe', 1, NOW(), NULL, 1, null);</v>
      </c>
    </row>
    <row r="423" spans="1:16" x14ac:dyDescent="0.25">
      <c r="A423" t="s">
        <v>4756</v>
      </c>
      <c r="B423" t="str">
        <f t="shared" si="12"/>
        <v>0001</v>
      </c>
      <c r="C423" s="2" t="s">
        <v>1851</v>
      </c>
      <c r="D423" s="89" t="s">
        <v>419</v>
      </c>
      <c r="E423" s="2" t="s">
        <v>1851</v>
      </c>
      <c r="F423" s="93" t="s">
        <v>5883</v>
      </c>
      <c r="G423" s="2" t="s">
        <v>1851</v>
      </c>
      <c r="H423" s="96" t="s">
        <v>6350</v>
      </c>
      <c r="I423" s="2" t="s">
        <v>1851</v>
      </c>
      <c r="J423" s="100"/>
      <c r="K423" s="2" t="s">
        <v>1851</v>
      </c>
      <c r="L423" s="107">
        <v>0</v>
      </c>
      <c r="M423" s="2" t="s">
        <v>1851</v>
      </c>
      <c r="N423" s="96"/>
      <c r="O423" s="2" t="s">
        <v>6692</v>
      </c>
      <c r="P423" t="str">
        <f t="shared" si="13"/>
        <v>INSERT INTO cliente VALUES(NULL, NULL, '0001', 'C0001', 'SERVIC NAC DE ADIESTRAMIENTO EN TRABAJO INDUSTRIAL', 'SENATI', '', '0', '', 1, NOW(), NULL, 1, null);</v>
      </c>
    </row>
    <row r="424" spans="1:16" x14ac:dyDescent="0.25">
      <c r="A424" t="s">
        <v>4756</v>
      </c>
      <c r="B424" t="str">
        <f t="shared" si="12"/>
        <v>0201</v>
      </c>
      <c r="C424" s="2" t="s">
        <v>1851</v>
      </c>
      <c r="D424" s="89" t="s">
        <v>375</v>
      </c>
      <c r="E424" s="2" t="s">
        <v>1851</v>
      </c>
      <c r="F424" s="93" t="s">
        <v>5884</v>
      </c>
      <c r="G424" s="2" t="s">
        <v>1851</v>
      </c>
      <c r="H424" s="96" t="s">
        <v>6351</v>
      </c>
      <c r="I424" s="2" t="s">
        <v>1851</v>
      </c>
      <c r="J424" s="100"/>
      <c r="K424" s="2" t="s">
        <v>1851</v>
      </c>
      <c r="L424" s="107">
        <v>0</v>
      </c>
      <c r="M424" s="2" t="s">
        <v>1851</v>
      </c>
      <c r="N424" s="96"/>
      <c r="O424" s="2" t="s">
        <v>6692</v>
      </c>
      <c r="P424" t="str">
        <f t="shared" si="13"/>
        <v>INSERT INTO cliente VALUES(NULL, NULL, '0201', 'C0201', 'SERVICE PRORECOVE EIRL', 'PRORECOVE', '', '0', '', 1, NOW(), NULL, 1, null);</v>
      </c>
    </row>
    <row r="425" spans="1:16" x14ac:dyDescent="0.25">
      <c r="A425" t="s">
        <v>4756</v>
      </c>
      <c r="B425" t="str">
        <f t="shared" si="12"/>
        <v>0217</v>
      </c>
      <c r="C425" s="2" t="s">
        <v>1851</v>
      </c>
      <c r="D425" s="89" t="s">
        <v>417</v>
      </c>
      <c r="E425" s="2" t="s">
        <v>1851</v>
      </c>
      <c r="F425" s="93" t="s">
        <v>5885</v>
      </c>
      <c r="G425" s="2" t="s">
        <v>1851</v>
      </c>
      <c r="H425" s="96" t="s">
        <v>6352</v>
      </c>
      <c r="I425" s="2" t="s">
        <v>1851</v>
      </c>
      <c r="J425" s="100"/>
      <c r="K425" s="2" t="s">
        <v>1851</v>
      </c>
      <c r="L425" s="107">
        <v>0</v>
      </c>
      <c r="M425" s="2" t="s">
        <v>1851</v>
      </c>
      <c r="N425" s="96"/>
      <c r="O425" s="2" t="s">
        <v>6692</v>
      </c>
      <c r="P425" t="str">
        <f t="shared" si="13"/>
        <v>INSERT INTO cliente VALUES(NULL, NULL, '0217', 'C0217', 'SERVICIO NACIONAL DE METEOROLOGIA E HIDROLOGIA DEL PERU', 'SENAMHI', '', '0', '', 1, NOW(), NULL, 1, null);</v>
      </c>
    </row>
    <row r="426" spans="1:16" x14ac:dyDescent="0.25">
      <c r="A426" t="s">
        <v>4756</v>
      </c>
      <c r="B426" t="str">
        <f t="shared" si="12"/>
        <v>1141</v>
      </c>
      <c r="C426" s="2" t="s">
        <v>1851</v>
      </c>
      <c r="D426" s="89" t="s">
        <v>418</v>
      </c>
      <c r="E426" s="2" t="s">
        <v>1851</v>
      </c>
      <c r="F426" s="93" t="s">
        <v>5886</v>
      </c>
      <c r="G426" s="2" t="s">
        <v>1851</v>
      </c>
      <c r="H426" s="93" t="s">
        <v>6353</v>
      </c>
      <c r="I426" s="2" t="s">
        <v>1851</v>
      </c>
      <c r="J426" s="98"/>
      <c r="K426" s="2" t="s">
        <v>1851</v>
      </c>
      <c r="L426" s="107">
        <v>0</v>
      </c>
      <c r="M426" s="2" t="s">
        <v>1851</v>
      </c>
      <c r="N426" s="93"/>
      <c r="O426" s="2" t="s">
        <v>6692</v>
      </c>
      <c r="P426" t="str">
        <f t="shared" si="13"/>
        <v>INSERT INTO cliente VALUES(NULL, NULL, '1141', 'C1141', 'SERVICIO NACIONAL DE SANIDAD AGRARIA DEL PERÚ', 'SENASA', '', '0', '', 1, NOW(), NULL, 1, null);</v>
      </c>
    </row>
    <row r="427" spans="1:16" x14ac:dyDescent="0.25">
      <c r="A427" t="s">
        <v>4756</v>
      </c>
      <c r="B427" t="str">
        <f t="shared" si="12"/>
        <v>1247</v>
      </c>
      <c r="C427" s="2" t="s">
        <v>1851</v>
      </c>
      <c r="D427" s="89" t="s">
        <v>422</v>
      </c>
      <c r="E427" s="2" t="s">
        <v>1851</v>
      </c>
      <c r="F427" s="94" t="s">
        <v>5887</v>
      </c>
      <c r="G427" s="2" t="s">
        <v>1851</v>
      </c>
      <c r="H427" s="94" t="s">
        <v>6354</v>
      </c>
      <c r="I427" s="2" t="s">
        <v>1851</v>
      </c>
      <c r="J427" s="99"/>
      <c r="K427" s="2" t="s">
        <v>1851</v>
      </c>
      <c r="L427" s="107">
        <v>0</v>
      </c>
      <c r="M427" s="2" t="s">
        <v>1851</v>
      </c>
      <c r="N427" s="94"/>
      <c r="O427" s="2" t="s">
        <v>6692</v>
      </c>
      <c r="P427" t="str">
        <f t="shared" si="13"/>
        <v>INSERT INTO cliente VALUES(NULL, NULL, '1247', 'C1247', 'SERVICIOS CENTRALES (EMPRESA CHILENA)', 'SERVCENTRAL', '', '0', '', 1, NOW(), NULL, 1, null);</v>
      </c>
    </row>
    <row r="428" spans="1:16" x14ac:dyDescent="0.25">
      <c r="A428" t="s">
        <v>4756</v>
      </c>
      <c r="B428" t="str">
        <f t="shared" si="12"/>
        <v>1269</v>
      </c>
      <c r="C428" s="2" t="s">
        <v>1851</v>
      </c>
      <c r="D428" s="89" t="s">
        <v>421</v>
      </c>
      <c r="E428" s="2" t="s">
        <v>1851</v>
      </c>
      <c r="F428" s="94" t="s">
        <v>5888</v>
      </c>
      <c r="G428" s="2" t="s">
        <v>1851</v>
      </c>
      <c r="H428" s="94" t="s">
        <v>6355</v>
      </c>
      <c r="I428" s="2" t="s">
        <v>1851</v>
      </c>
      <c r="J428" s="99"/>
      <c r="K428" s="2" t="s">
        <v>1851</v>
      </c>
      <c r="L428" s="107">
        <v>0</v>
      </c>
      <c r="M428" s="2" t="s">
        <v>1851</v>
      </c>
      <c r="N428" s="94"/>
      <c r="O428" s="2" t="s">
        <v>6692</v>
      </c>
      <c r="P428" t="str">
        <f t="shared" si="13"/>
        <v>INSERT INTO cliente VALUES(NULL, NULL, '1269', 'C1269', 'Servicios de Alimentación SAN FRANCISCO DE ASÍS', 'SERCONSFA', '', '0', '', 1, NOW(), NULL, 1, null);</v>
      </c>
    </row>
    <row r="429" spans="1:16" x14ac:dyDescent="0.25">
      <c r="A429" t="s">
        <v>4756</v>
      </c>
      <c r="B429" t="str">
        <f t="shared" si="12"/>
        <v>0159</v>
      </c>
      <c r="C429" s="2" t="s">
        <v>1851</v>
      </c>
      <c r="D429" s="89" t="s">
        <v>426</v>
      </c>
      <c r="E429" s="2" t="s">
        <v>1851</v>
      </c>
      <c r="F429" s="93" t="s">
        <v>5889</v>
      </c>
      <c r="G429" s="2" t="s">
        <v>1851</v>
      </c>
      <c r="H429" s="96" t="s">
        <v>6356</v>
      </c>
      <c r="I429" s="2" t="s">
        <v>1851</v>
      </c>
      <c r="J429" s="100"/>
      <c r="K429" s="2" t="s">
        <v>1851</v>
      </c>
      <c r="L429" s="107">
        <v>0</v>
      </c>
      <c r="M429" s="2" t="s">
        <v>1851</v>
      </c>
      <c r="N429" s="96"/>
      <c r="O429" s="2" t="s">
        <v>6692</v>
      </c>
      <c r="P429" t="str">
        <f t="shared" si="13"/>
        <v>INSERT INTO cliente VALUES(NULL, NULL, '0159', 'C0159', 'SERVICIOS INDUSTRIALES DE LA MARINA', 'SIMA', '', '0', '', 1, NOW(), NULL, 1, null);</v>
      </c>
    </row>
    <row r="430" spans="1:16" x14ac:dyDescent="0.25">
      <c r="A430" t="s">
        <v>4756</v>
      </c>
      <c r="B430" t="str">
        <f t="shared" si="12"/>
        <v>0331</v>
      </c>
      <c r="C430" s="2" t="s">
        <v>1851</v>
      </c>
      <c r="D430" s="89" t="s">
        <v>424</v>
      </c>
      <c r="E430" s="2" t="s">
        <v>1851</v>
      </c>
      <c r="F430" s="93" t="s">
        <v>5890</v>
      </c>
      <c r="G430" s="2" t="s">
        <v>1851</v>
      </c>
      <c r="H430" s="93" t="s">
        <v>6357</v>
      </c>
      <c r="I430" s="2" t="s">
        <v>1851</v>
      </c>
      <c r="J430" s="98">
        <v>20379912363</v>
      </c>
      <c r="K430" s="2" t="s">
        <v>1851</v>
      </c>
      <c r="L430" s="107">
        <v>0</v>
      </c>
      <c r="M430" s="2" t="s">
        <v>1851</v>
      </c>
      <c r="N430" s="93" t="s">
        <v>6680</v>
      </c>
      <c r="O430" s="2" t="s">
        <v>6692</v>
      </c>
      <c r="P430" t="str">
        <f t="shared" si="13"/>
        <v>INSERT INTO cliente VALUES(NULL, NULL, '0331', 'C0331', 'SERVICIOS INFORMATICOS CORPORATIVOS SA', 'SICORP', '20379912363', '0', 'www.sicorp.com.pe', 1, NOW(), NULL, 1, null);</v>
      </c>
    </row>
    <row r="431" spans="1:16" x14ac:dyDescent="0.25">
      <c r="A431" t="s">
        <v>4756</v>
      </c>
      <c r="B431" t="str">
        <f t="shared" si="12"/>
        <v>1250</v>
      </c>
      <c r="C431" s="2" t="s">
        <v>1851</v>
      </c>
      <c r="D431" s="89" t="s">
        <v>413</v>
      </c>
      <c r="E431" s="2" t="s">
        <v>1851</v>
      </c>
      <c r="F431" s="94" t="s">
        <v>5891</v>
      </c>
      <c r="G431" s="2" t="s">
        <v>1851</v>
      </c>
      <c r="H431" s="94" t="s">
        <v>6358</v>
      </c>
      <c r="I431" s="2" t="s">
        <v>1851</v>
      </c>
      <c r="J431" s="99">
        <v>20462527137</v>
      </c>
      <c r="K431" s="2" t="s">
        <v>1851</v>
      </c>
      <c r="L431" s="108">
        <v>1976</v>
      </c>
      <c r="M431" s="2" t="s">
        <v>1851</v>
      </c>
      <c r="N431" s="94" t="s">
        <v>6681</v>
      </c>
      <c r="O431" s="2" t="s">
        <v>6692</v>
      </c>
      <c r="P431" t="str">
        <f t="shared" si="13"/>
        <v>INSERT INTO cliente VALUES(NULL, NULL, '1250', 'C1250', 'SERVICIOS, COBRANZAS E INVERSIONES SAC', 'SCI', '20462527137', '1976', 'www.sci.com.pe', 1, NOW(), NULL, 1, null);</v>
      </c>
    </row>
    <row r="432" spans="1:16" x14ac:dyDescent="0.25">
      <c r="A432" t="s">
        <v>4756</v>
      </c>
      <c r="B432" t="str">
        <f t="shared" si="12"/>
        <v>0264</v>
      </c>
      <c r="C432" s="2" t="s">
        <v>1851</v>
      </c>
      <c r="D432" s="89" t="s">
        <v>318</v>
      </c>
      <c r="E432" s="2" t="s">
        <v>1851</v>
      </c>
      <c r="F432" s="93" t="s">
        <v>5892</v>
      </c>
      <c r="G432" s="2" t="s">
        <v>1851</v>
      </c>
      <c r="H432" s="93" t="s">
        <v>6359</v>
      </c>
      <c r="I432" s="2" t="s">
        <v>1851</v>
      </c>
      <c r="J432" s="98">
        <v>20431080002</v>
      </c>
      <c r="K432" s="2" t="s">
        <v>1851</v>
      </c>
      <c r="L432" s="107">
        <v>666</v>
      </c>
      <c r="M432" s="2" t="s">
        <v>1851</v>
      </c>
      <c r="N432" s="116" t="s">
        <v>6682</v>
      </c>
      <c r="O432" s="2" t="s">
        <v>6692</v>
      </c>
      <c r="P432" t="str">
        <f t="shared" si="13"/>
        <v>INSERT INTO cliente VALUES(NULL, NULL, '0264', 'C0264', 'SG NATCLAR SAC', 'NATCLAR', '20431080002', '666', 'www.natclar.com.pe ', 1, NOW(), NULL, 1, null);</v>
      </c>
    </row>
    <row r="433" spans="1:16" x14ac:dyDescent="0.25">
      <c r="A433" t="s">
        <v>4756</v>
      </c>
      <c r="B433" t="str">
        <f t="shared" si="12"/>
        <v>0332</v>
      </c>
      <c r="C433" s="2" t="s">
        <v>1851</v>
      </c>
      <c r="D433" s="89" t="s">
        <v>425</v>
      </c>
      <c r="E433" s="2" t="s">
        <v>1851</v>
      </c>
      <c r="F433" s="93" t="s">
        <v>5893</v>
      </c>
      <c r="G433" s="2" t="s">
        <v>1851</v>
      </c>
      <c r="H433" s="93" t="s">
        <v>6360</v>
      </c>
      <c r="I433" s="2" t="s">
        <v>1851</v>
      </c>
      <c r="J433" s="98">
        <v>20501165141</v>
      </c>
      <c r="K433" s="2" t="s">
        <v>1851</v>
      </c>
      <c r="L433" s="107">
        <v>0</v>
      </c>
      <c r="M433" s="2" t="s">
        <v>1851</v>
      </c>
      <c r="N433" s="93"/>
      <c r="O433" s="2" t="s">
        <v>6692</v>
      </c>
      <c r="P433" t="str">
        <f t="shared" si="13"/>
        <v>INSERT INTO cliente VALUES(NULL, NULL, '0332', 'C0332', 'SIERRAS Y HERRAMIENTAS DEL PERU SAC', 'SIERSAC', '20501165141', '0', '', 1, NOW(), NULL, 1, null);</v>
      </c>
    </row>
    <row r="434" spans="1:16" x14ac:dyDescent="0.25">
      <c r="A434" t="s">
        <v>4756</v>
      </c>
      <c r="B434" t="str">
        <f t="shared" si="12"/>
        <v>0278</v>
      </c>
      <c r="C434" s="2" t="s">
        <v>1851</v>
      </c>
      <c r="D434" s="89" t="s">
        <v>428</v>
      </c>
      <c r="E434" s="2" t="s">
        <v>1851</v>
      </c>
      <c r="F434" s="93" t="s">
        <v>5894</v>
      </c>
      <c r="G434" s="2" t="s">
        <v>1851</v>
      </c>
      <c r="H434" s="93" t="s">
        <v>5894</v>
      </c>
      <c r="I434" s="2" t="s">
        <v>1851</v>
      </c>
      <c r="J434" s="98"/>
      <c r="K434" s="2" t="s">
        <v>1851</v>
      </c>
      <c r="L434" s="107">
        <v>0</v>
      </c>
      <c r="M434" s="2" t="s">
        <v>1851</v>
      </c>
      <c r="N434" s="93"/>
      <c r="O434" s="2" t="s">
        <v>6692</v>
      </c>
      <c r="P434" t="str">
        <f t="shared" si="13"/>
        <v>INSERT INTO cliente VALUES(NULL, NULL, '0278', 'C0278', 'SKC RENTAL', 'SKC RENTAL', '', '0', '', 1, NOW(), NULL, 1, null);</v>
      </c>
    </row>
    <row r="435" spans="1:16" x14ac:dyDescent="0.25">
      <c r="A435" t="s">
        <v>4756</v>
      </c>
      <c r="B435" t="str">
        <f t="shared" si="12"/>
        <v>0333</v>
      </c>
      <c r="C435" s="2" t="s">
        <v>1851</v>
      </c>
      <c r="D435" s="89" t="s">
        <v>431</v>
      </c>
      <c r="E435" s="2" t="s">
        <v>1851</v>
      </c>
      <c r="F435" s="93" t="s">
        <v>5895</v>
      </c>
      <c r="G435" s="2" t="s">
        <v>1851</v>
      </c>
      <c r="H435" s="93" t="s">
        <v>6361</v>
      </c>
      <c r="I435" s="2" t="s">
        <v>1851</v>
      </c>
      <c r="J435" s="98">
        <v>20507493476</v>
      </c>
      <c r="K435" s="2" t="s">
        <v>1851</v>
      </c>
      <c r="L435" s="107">
        <v>0</v>
      </c>
      <c r="M435" s="2" t="s">
        <v>1851</v>
      </c>
      <c r="N435" s="93" t="s">
        <v>6683</v>
      </c>
      <c r="O435" s="2" t="s">
        <v>6692</v>
      </c>
      <c r="P435" t="str">
        <f t="shared" si="13"/>
        <v>INSERT INTO cliente VALUES(NULL, NULL, '0333', 'C0333', 'SN POWER PERU HOLDING SRL', 'SN POWER', '20507493476', '0', 'www.snpower.com.pe', 1, NOW(), NULL, 1, null);</v>
      </c>
    </row>
    <row r="436" spans="1:16" x14ac:dyDescent="0.25">
      <c r="A436" t="s">
        <v>4756</v>
      </c>
      <c r="B436" t="str">
        <f t="shared" si="12"/>
        <v>0174</v>
      </c>
      <c r="C436" s="2" t="s">
        <v>1851</v>
      </c>
      <c r="D436" s="89" t="s">
        <v>414</v>
      </c>
      <c r="E436" s="2" t="s">
        <v>1851</v>
      </c>
      <c r="F436" s="93" t="s">
        <v>5896</v>
      </c>
      <c r="G436" s="2" t="s">
        <v>1851</v>
      </c>
      <c r="H436" s="96" t="s">
        <v>6362</v>
      </c>
      <c r="I436" s="2" t="s">
        <v>1851</v>
      </c>
      <c r="J436" s="100"/>
      <c r="K436" s="2" t="s">
        <v>1851</v>
      </c>
      <c r="L436" s="107">
        <v>0</v>
      </c>
      <c r="M436" s="2" t="s">
        <v>1851</v>
      </c>
      <c r="N436" s="96"/>
      <c r="O436" s="2" t="s">
        <v>6692</v>
      </c>
      <c r="P436" t="str">
        <f t="shared" si="13"/>
        <v>INSERT INTO cliente VALUES(NULL, NULL, '0174', 'C0174', 'SOCIEDAD ELECTRICA DEL SUR OESTE SA', 'SEAL', '', '0', '', 1, NOW(), NULL, 1, null);</v>
      </c>
    </row>
    <row r="437" spans="1:16" x14ac:dyDescent="0.25">
      <c r="A437" t="s">
        <v>4756</v>
      </c>
      <c r="B437" t="str">
        <f t="shared" si="12"/>
        <v>1222</v>
      </c>
      <c r="C437" s="2" t="s">
        <v>1851</v>
      </c>
      <c r="D437" s="89" t="s">
        <v>270</v>
      </c>
      <c r="E437" s="2" t="s">
        <v>1851</v>
      </c>
      <c r="F437" s="94" t="s">
        <v>5897</v>
      </c>
      <c r="G437" s="2" t="s">
        <v>1851</v>
      </c>
      <c r="H437" s="94" t="s">
        <v>6363</v>
      </c>
      <c r="I437" s="2" t="s">
        <v>1851</v>
      </c>
      <c r="J437" s="99"/>
      <c r="K437" s="2" t="s">
        <v>1851</v>
      </c>
      <c r="L437" s="107">
        <v>0</v>
      </c>
      <c r="M437" s="2" t="s">
        <v>1851</v>
      </c>
      <c r="N437" s="94"/>
      <c r="O437" s="2" t="s">
        <v>6692</v>
      </c>
      <c r="P437" t="str">
        <f t="shared" si="13"/>
        <v>INSERT INTO cliente VALUES(NULL, NULL, '1222', 'C1222', 'SOCIEDAD FRANCESA DE BENEFICIENCIA', 'MAISON_DE_SANTE', '', '0', '', 1, NOW(), NULL, 1, null);</v>
      </c>
    </row>
    <row r="438" spans="1:16" x14ac:dyDescent="0.25">
      <c r="A438" t="s">
        <v>4756</v>
      </c>
      <c r="B438" t="str">
        <f t="shared" si="12"/>
        <v>1238</v>
      </c>
      <c r="C438" s="2" t="s">
        <v>1851</v>
      </c>
      <c r="D438" s="89" t="s">
        <v>432</v>
      </c>
      <c r="E438" s="2" t="s">
        <v>1851</v>
      </c>
      <c r="F438" s="94" t="s">
        <v>5898</v>
      </c>
      <c r="G438" s="2" t="s">
        <v>1851</v>
      </c>
      <c r="H438" s="94" t="s">
        <v>6364</v>
      </c>
      <c r="I438" s="2" t="s">
        <v>1851</v>
      </c>
      <c r="J438" s="99"/>
      <c r="K438" s="2" t="s">
        <v>1851</v>
      </c>
      <c r="L438" s="107">
        <v>0</v>
      </c>
      <c r="M438" s="2" t="s">
        <v>1851</v>
      </c>
      <c r="N438" s="94"/>
      <c r="O438" s="2" t="s">
        <v>6692</v>
      </c>
      <c r="P438" t="str">
        <f t="shared" si="13"/>
        <v>INSERT INTO cliente VALUES(NULL, NULL, '1238', 'C1238', 'SOCIEDAD NACIONAL DE MINERIA, PETROLEO Y ENERGIA', 'SNMPE', '', '0', '', 1, NOW(), NULL, 1, null);</v>
      </c>
    </row>
    <row r="439" spans="1:16" x14ac:dyDescent="0.25">
      <c r="A439" t="s">
        <v>4756</v>
      </c>
      <c r="B439" t="str">
        <f t="shared" si="12"/>
        <v>0223</v>
      </c>
      <c r="C439" s="2" t="s">
        <v>1851</v>
      </c>
      <c r="D439" s="89" t="s">
        <v>434</v>
      </c>
      <c r="E439" s="2" t="s">
        <v>1851</v>
      </c>
      <c r="F439" s="93" t="s">
        <v>5899</v>
      </c>
      <c r="G439" s="2" t="s">
        <v>1851</v>
      </c>
      <c r="H439" s="96" t="s">
        <v>6365</v>
      </c>
      <c r="I439" s="2" t="s">
        <v>1851</v>
      </c>
      <c r="J439" s="100"/>
      <c r="K439" s="2" t="s">
        <v>1851</v>
      </c>
      <c r="L439" s="107">
        <v>0</v>
      </c>
      <c r="M439" s="2" t="s">
        <v>1851</v>
      </c>
      <c r="N439" s="96"/>
      <c r="O439" s="2" t="s">
        <v>6692</v>
      </c>
      <c r="P439" t="str">
        <f t="shared" si="13"/>
        <v>INSERT INTO cliente VALUES(NULL, NULL, '0223', 'C0223', 'SODEXO PERU SAC', 'SODEXO', '', '0', '', 1, NOW(), NULL, 1, null);</v>
      </c>
    </row>
    <row r="440" spans="1:16" x14ac:dyDescent="0.25">
      <c r="A440" t="s">
        <v>4756</v>
      </c>
      <c r="B440" t="str">
        <f t="shared" si="12"/>
        <v>0283</v>
      </c>
      <c r="C440" s="2" t="s">
        <v>1851</v>
      </c>
      <c r="D440" s="89" t="s">
        <v>435</v>
      </c>
      <c r="E440" s="2" t="s">
        <v>1851</v>
      </c>
      <c r="F440" s="93" t="s">
        <v>5900</v>
      </c>
      <c r="G440" s="2" t="s">
        <v>1851</v>
      </c>
      <c r="H440" s="93" t="s">
        <v>6366</v>
      </c>
      <c r="I440" s="2" t="s">
        <v>1851</v>
      </c>
      <c r="J440" s="98">
        <v>20389230724</v>
      </c>
      <c r="K440" s="2" t="s">
        <v>1851</v>
      </c>
      <c r="L440" s="107">
        <v>4231</v>
      </c>
      <c r="M440" s="2" t="s">
        <v>1851</v>
      </c>
      <c r="N440" s="95" t="s">
        <v>6684</v>
      </c>
      <c r="O440" s="2" t="s">
        <v>6692</v>
      </c>
      <c r="P440" t="str">
        <f t="shared" si="13"/>
        <v>INSERT INTO cliente VALUES(NULL, NULL, '0283', 'C0283', 'SODIMAC PERU SA ', 'SODIMAC', '20389230724', '4231', 'www.sodimac.com.pe', 1, NOW(), NULL, 1, null);</v>
      </c>
    </row>
    <row r="441" spans="1:16" x14ac:dyDescent="0.25">
      <c r="A441" t="s">
        <v>4756</v>
      </c>
      <c r="B441" t="str">
        <f t="shared" si="12"/>
        <v>0307</v>
      </c>
      <c r="C441" s="2" t="s">
        <v>1851</v>
      </c>
      <c r="D441" s="89" t="s">
        <v>436</v>
      </c>
      <c r="E441" s="2" t="s">
        <v>1851</v>
      </c>
      <c r="F441" s="93" t="s">
        <v>5901</v>
      </c>
      <c r="G441" s="2" t="s">
        <v>1851</v>
      </c>
      <c r="H441" s="93" t="s">
        <v>6367</v>
      </c>
      <c r="I441" s="2" t="s">
        <v>1851</v>
      </c>
      <c r="J441" s="98"/>
      <c r="K441" s="2" t="s">
        <v>1851</v>
      </c>
      <c r="L441" s="107">
        <v>0</v>
      </c>
      <c r="M441" s="2" t="s">
        <v>1851</v>
      </c>
      <c r="N441" s="93"/>
      <c r="O441" s="2" t="s">
        <v>6692</v>
      </c>
      <c r="P441" t="str">
        <f t="shared" si="13"/>
        <v>INSERT INTO cliente VALUES(NULL, NULL, '0307', 'C0307', 'SOFTMARK SAC', 'SOFTMARK', '', '0', '', 1, NOW(), NULL, 1, null);</v>
      </c>
    </row>
    <row r="442" spans="1:16" x14ac:dyDescent="0.25">
      <c r="A442" t="s">
        <v>4756</v>
      </c>
      <c r="B442" t="str">
        <f t="shared" si="12"/>
        <v>0105</v>
      </c>
      <c r="C442" s="2" t="s">
        <v>1851</v>
      </c>
      <c r="D442" s="89" t="s">
        <v>433</v>
      </c>
      <c r="E442" s="2" t="s">
        <v>1851</v>
      </c>
      <c r="F442" s="93" t="s">
        <v>5902</v>
      </c>
      <c r="G442" s="2" t="s">
        <v>1851</v>
      </c>
      <c r="H442" s="96" t="s">
        <v>6368</v>
      </c>
      <c r="I442" s="2" t="s">
        <v>1851</v>
      </c>
      <c r="J442" s="100"/>
      <c r="K442" s="2" t="s">
        <v>1851</v>
      </c>
      <c r="L442" s="107">
        <v>0</v>
      </c>
      <c r="M442" s="2" t="s">
        <v>1851</v>
      </c>
      <c r="N442" s="96"/>
      <c r="O442" s="2" t="s">
        <v>6692</v>
      </c>
      <c r="P442" t="str">
        <f t="shared" si="13"/>
        <v>INSERT INTO cliente VALUES(NULL, NULL, '0105', 'C0105', 'SOLUCIONES ALIMENTARIAS SAC', 'SOAL', '', '0', '', 1, NOW(), NULL, 1, null);</v>
      </c>
    </row>
    <row r="443" spans="1:16" x14ac:dyDescent="0.25">
      <c r="A443" t="s">
        <v>4756</v>
      </c>
      <c r="B443" t="str">
        <f t="shared" si="12"/>
        <v>0279</v>
      </c>
      <c r="C443" s="2" t="s">
        <v>1851</v>
      </c>
      <c r="D443" s="89" t="s">
        <v>437</v>
      </c>
      <c r="E443" s="2" t="s">
        <v>1851</v>
      </c>
      <c r="F443" s="93" t="s">
        <v>5903</v>
      </c>
      <c r="G443" s="2" t="s">
        <v>1851</v>
      </c>
      <c r="H443" s="93" t="s">
        <v>5903</v>
      </c>
      <c r="I443" s="2" t="s">
        <v>1851</v>
      </c>
      <c r="J443" s="98"/>
      <c r="K443" s="2" t="s">
        <v>1851</v>
      </c>
      <c r="L443" s="107">
        <v>0</v>
      </c>
      <c r="M443" s="2" t="s">
        <v>1851</v>
      </c>
      <c r="N443" s="93"/>
      <c r="O443" s="2" t="s">
        <v>6692</v>
      </c>
      <c r="P443" t="str">
        <f t="shared" si="13"/>
        <v>INSERT INTO cliente VALUES(NULL, NULL, '0279', 'C0279', 'SOYUZ', 'SOYUZ', '', '0', '', 1, NOW(), NULL, 1, null);</v>
      </c>
    </row>
    <row r="444" spans="1:16" x14ac:dyDescent="0.25">
      <c r="A444" t="s">
        <v>4756</v>
      </c>
      <c r="B444" t="str">
        <f t="shared" si="12"/>
        <v>0179</v>
      </c>
      <c r="C444" s="2" t="s">
        <v>1851</v>
      </c>
      <c r="D444" s="89" t="s">
        <v>438</v>
      </c>
      <c r="E444" s="2" t="s">
        <v>1851</v>
      </c>
      <c r="F444" s="93" t="s">
        <v>5904</v>
      </c>
      <c r="G444" s="2" t="s">
        <v>1851</v>
      </c>
      <c r="H444" s="96" t="s">
        <v>6369</v>
      </c>
      <c r="I444" s="2" t="s">
        <v>1851</v>
      </c>
      <c r="J444" s="100"/>
      <c r="K444" s="2" t="s">
        <v>1851</v>
      </c>
      <c r="L444" s="107">
        <v>0</v>
      </c>
      <c r="M444" s="2" t="s">
        <v>1851</v>
      </c>
      <c r="N444" s="96"/>
      <c r="O444" s="2" t="s">
        <v>6692</v>
      </c>
      <c r="P444" t="str">
        <f t="shared" si="13"/>
        <v>INSERT INTO cliente VALUES(NULL, NULL, '0179', 'C0179', 'STAR PERU', 'STARPERU', '', '0', '', 1, NOW(), NULL, 1, null);</v>
      </c>
    </row>
    <row r="445" spans="1:16" x14ac:dyDescent="0.25">
      <c r="A445" t="s">
        <v>4756</v>
      </c>
      <c r="B445" t="str">
        <f t="shared" si="12"/>
        <v>0334</v>
      </c>
      <c r="C445" s="2" t="s">
        <v>1851</v>
      </c>
      <c r="D445" s="89" t="s">
        <v>440</v>
      </c>
      <c r="E445" s="2" t="s">
        <v>1851</v>
      </c>
      <c r="F445" s="93" t="s">
        <v>5905</v>
      </c>
      <c r="G445" s="2" t="s">
        <v>1851</v>
      </c>
      <c r="H445" s="93" t="s">
        <v>6370</v>
      </c>
      <c r="I445" s="2" t="s">
        <v>1851</v>
      </c>
      <c r="J445" s="98"/>
      <c r="K445" s="2" t="s">
        <v>1851</v>
      </c>
      <c r="L445" s="107">
        <v>0</v>
      </c>
      <c r="M445" s="2" t="s">
        <v>1851</v>
      </c>
      <c r="N445" s="93" t="s">
        <v>6685</v>
      </c>
      <c r="O445" s="2" t="s">
        <v>6692</v>
      </c>
      <c r="P445" t="str">
        <f t="shared" si="13"/>
        <v>INSERT INTO cliente VALUES(NULL, NULL, '0334', 'C0334', 'SUCCESSOS PERU', 'SUCCESSOS', '', '0', 'www.successosperu.com', 1, NOW(), NULL, 1, null);</v>
      </c>
    </row>
    <row r="446" spans="1:16" x14ac:dyDescent="0.25">
      <c r="A446" t="s">
        <v>4756</v>
      </c>
      <c r="B446" t="str">
        <f t="shared" si="12"/>
        <v>0121</v>
      </c>
      <c r="C446" s="2" t="s">
        <v>1851</v>
      </c>
      <c r="D446" s="89" t="s">
        <v>407</v>
      </c>
      <c r="E446" s="2" t="s">
        <v>1851</v>
      </c>
      <c r="F446" s="93" t="s">
        <v>5906</v>
      </c>
      <c r="G446" s="2" t="s">
        <v>1851</v>
      </c>
      <c r="H446" s="96" t="s">
        <v>6371</v>
      </c>
      <c r="I446" s="2" t="s">
        <v>1851</v>
      </c>
      <c r="J446" s="100"/>
      <c r="K446" s="2" t="s">
        <v>1851</v>
      </c>
      <c r="L446" s="107">
        <v>0</v>
      </c>
      <c r="M446" s="2" t="s">
        <v>1851</v>
      </c>
      <c r="N446" s="96"/>
      <c r="O446" s="2" t="s">
        <v>6692</v>
      </c>
      <c r="P446" t="str">
        <f t="shared" si="13"/>
        <v>INSERT INTO cliente VALUES(NULL, NULL, '0121', 'C0121', 'SUPERINTENDENCIA ASUNTOS TRIBUTARIOS', 'SAT', '', '0', '', 1, NOW(), NULL, 1, null);</v>
      </c>
    </row>
    <row r="447" spans="1:16" x14ac:dyDescent="0.25">
      <c r="A447" t="s">
        <v>4756</v>
      </c>
      <c r="B447" t="str">
        <f t="shared" si="12"/>
        <v>1191</v>
      </c>
      <c r="C447" s="2" t="s">
        <v>1851</v>
      </c>
      <c r="D447" s="89" t="s">
        <v>408</v>
      </c>
      <c r="E447" s="2" t="s">
        <v>1851</v>
      </c>
      <c r="F447" s="93" t="s">
        <v>5907</v>
      </c>
      <c r="G447" s="2" t="s">
        <v>1851</v>
      </c>
      <c r="H447" s="93" t="s">
        <v>6372</v>
      </c>
      <c r="I447" s="2" t="s">
        <v>1851</v>
      </c>
      <c r="J447" s="98"/>
      <c r="K447" s="2" t="s">
        <v>1851</v>
      </c>
      <c r="L447" s="107">
        <v>0</v>
      </c>
      <c r="M447" s="2" t="s">
        <v>1851</v>
      </c>
      <c r="N447" s="93"/>
      <c r="O447" s="2" t="s">
        <v>6692</v>
      </c>
      <c r="P447" t="str">
        <f t="shared" si="13"/>
        <v>INSERT INTO cliente VALUES(NULL, NULL, '1191', 'C1191', 'SUPERINTENDENCIA ASUNTOS TRIBUTARIOS DE CAJAMARCA', 'SAT CAJAMARCA', '', '0', '', 1, NOW(), NULL, 1, null);</v>
      </c>
    </row>
    <row r="448" spans="1:16" x14ac:dyDescent="0.25">
      <c r="A448" t="s">
        <v>4756</v>
      </c>
      <c r="B448" t="str">
        <f t="shared" si="12"/>
        <v>0230</v>
      </c>
      <c r="C448" s="2" t="s">
        <v>1851</v>
      </c>
      <c r="D448" s="89" t="s">
        <v>410</v>
      </c>
      <c r="E448" s="2" t="s">
        <v>1851</v>
      </c>
      <c r="F448" s="93" t="s">
        <v>5908</v>
      </c>
      <c r="G448" s="2" t="s">
        <v>1851</v>
      </c>
      <c r="H448" s="96" t="s">
        <v>6373</v>
      </c>
      <c r="I448" s="2" t="s">
        <v>1851</v>
      </c>
      <c r="J448" s="100"/>
      <c r="K448" s="2" t="s">
        <v>1851</v>
      </c>
      <c r="L448" s="107">
        <v>0</v>
      </c>
      <c r="M448" s="2" t="s">
        <v>1851</v>
      </c>
      <c r="N448" s="96"/>
      <c r="O448" s="2" t="s">
        <v>6692</v>
      </c>
      <c r="P448" t="str">
        <f t="shared" si="13"/>
        <v>INSERT INTO cliente VALUES(NULL, NULL, '0230', 'C0230', 'SUPERINTENDENCIA DE BANCA, SEGUROS Y AFP', 'SBS', '', '0', '', 1, NOW(), NULL, 1, null);</v>
      </c>
    </row>
    <row r="449" spans="1:16" x14ac:dyDescent="0.25">
      <c r="A449" t="s">
        <v>4756</v>
      </c>
      <c r="B449" t="str">
        <f t="shared" si="12"/>
        <v>0896</v>
      </c>
      <c r="C449" s="2" t="s">
        <v>1851</v>
      </c>
      <c r="D449" s="89" t="s">
        <v>430</v>
      </c>
      <c r="E449" s="2" t="s">
        <v>1851</v>
      </c>
      <c r="F449" s="93" t="s">
        <v>5909</v>
      </c>
      <c r="G449" s="2" t="s">
        <v>1851</v>
      </c>
      <c r="H449" s="93" t="s">
        <v>6374</v>
      </c>
      <c r="I449" s="2" t="s">
        <v>1851</v>
      </c>
      <c r="J449" s="98"/>
      <c r="K449" s="2" t="s">
        <v>1851</v>
      </c>
      <c r="L449" s="107">
        <v>0</v>
      </c>
      <c r="M449" s="2" t="s">
        <v>1851</v>
      </c>
      <c r="N449" s="93"/>
      <c r="O449" s="2" t="s">
        <v>6692</v>
      </c>
      <c r="P449" t="str">
        <f t="shared" si="13"/>
        <v>INSERT INTO cliente VALUES(NULL, NULL, '0896', 'C0896', 'SUPERINTENDENCIA DEL MERCADO DE VALORES', 'SMV-CONASEV', '', '0', '', 1, NOW(), NULL, 1, null);</v>
      </c>
    </row>
    <row r="450" spans="1:16" x14ac:dyDescent="0.25">
      <c r="A450" t="s">
        <v>4756</v>
      </c>
      <c r="B450" t="str">
        <f t="shared" si="12"/>
        <v>0107</v>
      </c>
      <c r="C450" s="2" t="s">
        <v>1851</v>
      </c>
      <c r="D450" s="89" t="s">
        <v>441</v>
      </c>
      <c r="E450" s="2" t="s">
        <v>1851</v>
      </c>
      <c r="F450" s="93" t="s">
        <v>5910</v>
      </c>
      <c r="G450" s="2" t="s">
        <v>1851</v>
      </c>
      <c r="H450" s="96" t="s">
        <v>6375</v>
      </c>
      <c r="I450" s="2" t="s">
        <v>1851</v>
      </c>
      <c r="J450" s="100"/>
      <c r="K450" s="2" t="s">
        <v>1851</v>
      </c>
      <c r="L450" s="107">
        <v>0</v>
      </c>
      <c r="M450" s="2" t="s">
        <v>1851</v>
      </c>
      <c r="N450" s="96"/>
      <c r="O450" s="2" t="s">
        <v>6692</v>
      </c>
      <c r="P450" t="str">
        <f t="shared" si="13"/>
        <v>INSERT INTO cliente VALUES(NULL, NULL, '0107', 'C0107', 'SUPERINTENDENCIA NACIONAL DE ADMINISTRACIÓN TRIBUTARIA', 'SUNAT', '', '0', '', 1, NOW(), NULL, 1, null);</v>
      </c>
    </row>
    <row r="451" spans="1:16" x14ac:dyDescent="0.25">
      <c r="A451" t="s">
        <v>4756</v>
      </c>
      <c r="B451" t="str">
        <f t="shared" ref="B451:B514" si="14">REPLACE(D451,1,1,"")</f>
        <v>0168</v>
      </c>
      <c r="C451" s="2" t="s">
        <v>1851</v>
      </c>
      <c r="D451" s="89" t="s">
        <v>484</v>
      </c>
      <c r="E451" s="2" t="s">
        <v>1851</v>
      </c>
      <c r="F451" s="93" t="s">
        <v>5911</v>
      </c>
      <c r="G451" s="2" t="s">
        <v>1851</v>
      </c>
      <c r="H451" s="96" t="s">
        <v>6376</v>
      </c>
      <c r="I451" s="2" t="s">
        <v>1851</v>
      </c>
      <c r="J451" s="100"/>
      <c r="K451" s="2" t="s">
        <v>1851</v>
      </c>
      <c r="L451" s="107">
        <v>0</v>
      </c>
      <c r="M451" s="2" t="s">
        <v>1851</v>
      </c>
      <c r="N451" s="96"/>
      <c r="O451" s="2" t="s">
        <v>6692</v>
      </c>
      <c r="P451" t="str">
        <f t="shared" ref="P451:P514" si="15">CONCATENATE(A451,B451,C451,D451,E451,F451,G451,H451,I451,J451,K451,L451,M451,N451,O451,)</f>
        <v>INSERT INTO cliente VALUES(NULL, NULL, '0168', 'C0168', 'SUPERMERCADOS WONG', 'WONG', '', '0', '', 1, NOW(), NULL, 1, null);</v>
      </c>
    </row>
    <row r="452" spans="1:16" x14ac:dyDescent="0.25">
      <c r="A452" t="s">
        <v>4756</v>
      </c>
      <c r="B452" t="str">
        <f t="shared" si="14"/>
        <v>0226</v>
      </c>
      <c r="C452" s="2" t="s">
        <v>1851</v>
      </c>
      <c r="D452" s="89" t="s">
        <v>442</v>
      </c>
      <c r="E452" s="2" t="s">
        <v>1851</v>
      </c>
      <c r="F452" s="93" t="s">
        <v>5912</v>
      </c>
      <c r="G452" s="2" t="s">
        <v>1851</v>
      </c>
      <c r="H452" s="96" t="s">
        <v>6377</v>
      </c>
      <c r="I452" s="2" t="s">
        <v>1851</v>
      </c>
      <c r="J452" s="100"/>
      <c r="K452" s="2" t="s">
        <v>1851</v>
      </c>
      <c r="L452" s="107">
        <v>0</v>
      </c>
      <c r="M452" s="2" t="s">
        <v>1851</v>
      </c>
      <c r="N452" s="96"/>
      <c r="O452" s="2" t="s">
        <v>6692</v>
      </c>
      <c r="P452" t="str">
        <f t="shared" si="15"/>
        <v>INSERT INTO cliente VALUES(NULL, NULL, '0226', 'C0226', 'SUSANA MARQUEZ (MEXICO)', 'SUSANA MARQUEZ', '', '0', '', 1, NOW(), NULL, 1, null);</v>
      </c>
    </row>
    <row r="453" spans="1:16" x14ac:dyDescent="0.25">
      <c r="A453" t="s">
        <v>4756</v>
      </c>
      <c r="B453" t="str">
        <f t="shared" si="14"/>
        <v>0284</v>
      </c>
      <c r="C453" s="2" t="s">
        <v>1851</v>
      </c>
      <c r="D453" s="89" t="s">
        <v>443</v>
      </c>
      <c r="E453" s="2" t="s">
        <v>1851</v>
      </c>
      <c r="F453" s="93" t="s">
        <v>5913</v>
      </c>
      <c r="G453" s="2" t="s">
        <v>1851</v>
      </c>
      <c r="H453" s="93" t="s">
        <v>6378</v>
      </c>
      <c r="I453" s="2" t="s">
        <v>1851</v>
      </c>
      <c r="J453" s="98"/>
      <c r="K453" s="2" t="s">
        <v>1851</v>
      </c>
      <c r="L453" s="107">
        <v>0</v>
      </c>
      <c r="M453" s="2" t="s">
        <v>1851</v>
      </c>
      <c r="N453" s="93"/>
      <c r="O453" s="2" t="s">
        <v>6692</v>
      </c>
      <c r="P453" t="str">
        <f t="shared" si="15"/>
        <v>INSERT INTO cliente VALUES(NULL, NULL, '0284', 'C0284', 'TALARA CATERING SERVICE SAC', 'TALARA CATERING', '', '0', '', 1, NOW(), NULL, 1, null);</v>
      </c>
    </row>
    <row r="454" spans="1:16" x14ac:dyDescent="0.25">
      <c r="A454" t="s">
        <v>4756</v>
      </c>
      <c r="B454" t="str">
        <f t="shared" si="14"/>
        <v>0148</v>
      </c>
      <c r="C454" s="2" t="s">
        <v>1851</v>
      </c>
      <c r="D454" s="89" t="s">
        <v>444</v>
      </c>
      <c r="E454" s="2" t="s">
        <v>1851</v>
      </c>
      <c r="F454" s="93" t="s">
        <v>5914</v>
      </c>
      <c r="G454" s="2" t="s">
        <v>1851</v>
      </c>
      <c r="H454" s="96" t="s">
        <v>6379</v>
      </c>
      <c r="I454" s="2" t="s">
        <v>1851</v>
      </c>
      <c r="J454" s="100"/>
      <c r="K454" s="2" t="s">
        <v>1851</v>
      </c>
      <c r="L454" s="107">
        <v>0</v>
      </c>
      <c r="M454" s="2" t="s">
        <v>1851</v>
      </c>
      <c r="N454" s="96"/>
      <c r="O454" s="2" t="s">
        <v>6692</v>
      </c>
      <c r="P454" t="str">
        <f t="shared" si="15"/>
        <v>INSERT INTO cliente VALUES(NULL, NULL, '0148', 'C0148', 'TALISMAN PETROLERA DEL PERU', 'TALISMAN', '', '0', '', 1, NOW(), NULL, 1, null);</v>
      </c>
    </row>
    <row r="455" spans="1:16" x14ac:dyDescent="0.25">
      <c r="A455" t="s">
        <v>4756</v>
      </c>
      <c r="B455" t="str">
        <f t="shared" si="14"/>
        <v>0282</v>
      </c>
      <c r="C455" s="2" t="s">
        <v>1851</v>
      </c>
      <c r="D455" s="89" t="s">
        <v>447</v>
      </c>
      <c r="E455" s="2" t="s">
        <v>1851</v>
      </c>
      <c r="F455" s="93" t="s">
        <v>5915</v>
      </c>
      <c r="G455" s="2" t="s">
        <v>1851</v>
      </c>
      <c r="H455" s="93" t="s">
        <v>6380</v>
      </c>
      <c r="I455" s="2" t="s">
        <v>1851</v>
      </c>
      <c r="J455" s="98"/>
      <c r="K455" s="2" t="s">
        <v>1851</v>
      </c>
      <c r="L455" s="107">
        <v>0</v>
      </c>
      <c r="M455" s="2" t="s">
        <v>1851</v>
      </c>
      <c r="N455" s="93"/>
      <c r="O455" s="2" t="s">
        <v>6692</v>
      </c>
      <c r="P455" t="str">
        <f t="shared" si="15"/>
        <v>INSERT INTO cliente VALUES(NULL, NULL, '0282', 'C0282', 'TECK OPERACIONES MINERAS CHILE LDTA', 'TECK ', '', '0', '', 1, NOW(), NULL, 1, null);</v>
      </c>
    </row>
    <row r="456" spans="1:16" x14ac:dyDescent="0.25">
      <c r="A456" t="s">
        <v>4756</v>
      </c>
      <c r="B456" t="str">
        <f t="shared" si="14"/>
        <v>0049</v>
      </c>
      <c r="C456" s="2" t="s">
        <v>1851</v>
      </c>
      <c r="D456" s="89" t="s">
        <v>448</v>
      </c>
      <c r="E456" s="2" t="s">
        <v>1851</v>
      </c>
      <c r="F456" s="93" t="s">
        <v>5916</v>
      </c>
      <c r="G456" s="2" t="s">
        <v>1851</v>
      </c>
      <c r="H456" s="96" t="s">
        <v>6381</v>
      </c>
      <c r="I456" s="2" t="s">
        <v>1851</v>
      </c>
      <c r="J456" s="100"/>
      <c r="K456" s="2" t="s">
        <v>1851</v>
      </c>
      <c r="L456" s="107">
        <v>0</v>
      </c>
      <c r="M456" s="2" t="s">
        <v>1851</v>
      </c>
      <c r="N456" s="96"/>
      <c r="O456" s="2" t="s">
        <v>6692</v>
      </c>
      <c r="P456" t="str">
        <f t="shared" si="15"/>
        <v>INSERT INTO cliente VALUES(NULL, NULL, '0049', 'C0049', 'TECNIASES SAC', 'TECNIASES', '', '0', '', 1, NOW(), NULL, 1, null);</v>
      </c>
    </row>
    <row r="457" spans="1:16" x14ac:dyDescent="0.25">
      <c r="A457" t="s">
        <v>4756</v>
      </c>
      <c r="B457" t="str">
        <f t="shared" si="14"/>
        <v>0267</v>
      </c>
      <c r="C457" s="2" t="s">
        <v>1851</v>
      </c>
      <c r="D457" s="89" t="s">
        <v>445</v>
      </c>
      <c r="E457" s="2" t="s">
        <v>1851</v>
      </c>
      <c r="F457" s="93" t="s">
        <v>5917</v>
      </c>
      <c r="G457" s="2" t="s">
        <v>1851</v>
      </c>
      <c r="H457" s="93" t="s">
        <v>6382</v>
      </c>
      <c r="I457" s="2" t="s">
        <v>1851</v>
      </c>
      <c r="J457" s="98"/>
      <c r="K457" s="2" t="s">
        <v>1851</v>
      </c>
      <c r="L457" s="107">
        <v>0</v>
      </c>
      <c r="M457" s="2" t="s">
        <v>1851</v>
      </c>
      <c r="N457" s="93"/>
      <c r="O457" s="2" t="s">
        <v>6692</v>
      </c>
      <c r="P457" t="str">
        <f t="shared" si="15"/>
        <v>INSERT INTO cliente VALUES(NULL, NULL, '0267', 'C0267', 'TECNOLOGIA DE ALIMENTOS SA', 'TASA', '', '0', '', 1, NOW(), NULL, 1, null);</v>
      </c>
    </row>
    <row r="458" spans="1:16" x14ac:dyDescent="0.25">
      <c r="A458" t="s">
        <v>4756</v>
      </c>
      <c r="B458" t="str">
        <f t="shared" si="14"/>
        <v>0770</v>
      </c>
      <c r="C458" s="2" t="s">
        <v>1851</v>
      </c>
      <c r="D458" s="89" t="s">
        <v>450</v>
      </c>
      <c r="E458" s="2" t="s">
        <v>1851</v>
      </c>
      <c r="F458" s="93" t="s">
        <v>5918</v>
      </c>
      <c r="G458" s="2" t="s">
        <v>1851</v>
      </c>
      <c r="H458" s="93" t="s">
        <v>6383</v>
      </c>
      <c r="I458" s="2" t="s">
        <v>1851</v>
      </c>
      <c r="J458" s="98"/>
      <c r="K458" s="2" t="s">
        <v>1851</v>
      </c>
      <c r="L458" s="107">
        <v>0</v>
      </c>
      <c r="M458" s="2" t="s">
        <v>1851</v>
      </c>
      <c r="N458" s="93"/>
      <c r="O458" s="2" t="s">
        <v>6692</v>
      </c>
      <c r="P458" t="str">
        <f t="shared" si="15"/>
        <v>INSERT INTO cliente VALUES(NULL, NULL, '0770', 'C0770', 'TECSUP 1', 'TECSUP_1', '', '0', '', 1, NOW(), NULL, 1, null);</v>
      </c>
    </row>
    <row r="459" spans="1:16" x14ac:dyDescent="0.25">
      <c r="A459" t="s">
        <v>4756</v>
      </c>
      <c r="B459" t="str">
        <f t="shared" si="14"/>
        <v>0016</v>
      </c>
      <c r="C459" s="2" t="s">
        <v>1851</v>
      </c>
      <c r="D459" s="89" t="s">
        <v>451</v>
      </c>
      <c r="E459" s="2" t="s">
        <v>1851</v>
      </c>
      <c r="F459" s="93" t="s">
        <v>5919</v>
      </c>
      <c r="G459" s="2" t="s">
        <v>1851</v>
      </c>
      <c r="H459" s="96" t="s">
        <v>5919</v>
      </c>
      <c r="I459" s="2" t="s">
        <v>1851</v>
      </c>
      <c r="J459" s="100"/>
      <c r="K459" s="2" t="s">
        <v>1851</v>
      </c>
      <c r="L459" s="107">
        <v>0</v>
      </c>
      <c r="M459" s="2" t="s">
        <v>1851</v>
      </c>
      <c r="N459" s="96"/>
      <c r="O459" s="2" t="s">
        <v>6692</v>
      </c>
      <c r="P459" t="str">
        <f t="shared" si="15"/>
        <v>INSERT INTO cliente VALUES(NULL, NULL, '0016', 'C0016', 'TECSUR', 'TECSUR', '', '0', '', 1, NOW(), NULL, 1, null);</v>
      </c>
    </row>
    <row r="460" spans="1:16" x14ac:dyDescent="0.25">
      <c r="A460" t="s">
        <v>4756</v>
      </c>
      <c r="B460" t="str">
        <f t="shared" si="14"/>
        <v>0084</v>
      </c>
      <c r="C460" s="2" t="s">
        <v>1851</v>
      </c>
      <c r="D460" s="89" t="s">
        <v>455</v>
      </c>
      <c r="E460" s="2" t="s">
        <v>1851</v>
      </c>
      <c r="F460" s="93" t="s">
        <v>5920</v>
      </c>
      <c r="G460" s="2" t="s">
        <v>1851</v>
      </c>
      <c r="H460" s="96" t="s">
        <v>6384</v>
      </c>
      <c r="I460" s="2" t="s">
        <v>1851</v>
      </c>
      <c r="J460" s="100"/>
      <c r="K460" s="2" t="s">
        <v>1851</v>
      </c>
      <c r="L460" s="107">
        <v>0</v>
      </c>
      <c r="M460" s="2" t="s">
        <v>1851</v>
      </c>
      <c r="N460" s="96"/>
      <c r="O460" s="2" t="s">
        <v>6692</v>
      </c>
      <c r="P460" t="str">
        <f t="shared" si="15"/>
        <v>INSERT INTO cliente VALUES(NULL, NULL, '0084', 'C0084', 'TELEFONICA INGENIERIA DE SEGURIDAD S.A. SUCURSAL DEL PERU', 'TLF. ING. SEGURIDAD', '', '0', '', 1, NOW(), NULL, 1, null);</v>
      </c>
    </row>
    <row r="461" spans="1:16" x14ac:dyDescent="0.25">
      <c r="A461" t="s">
        <v>4756</v>
      </c>
      <c r="B461" t="str">
        <f t="shared" si="14"/>
        <v>1293</v>
      </c>
      <c r="C461" s="2" t="s">
        <v>1851</v>
      </c>
      <c r="D461" s="89" t="s">
        <v>384</v>
      </c>
      <c r="E461" s="2" t="s">
        <v>1851</v>
      </c>
      <c r="F461" s="94" t="s">
        <v>5921</v>
      </c>
      <c r="G461" s="2" t="s">
        <v>1851</v>
      </c>
      <c r="H461" s="94" t="s">
        <v>6385</v>
      </c>
      <c r="I461" s="2" t="s">
        <v>1851</v>
      </c>
      <c r="J461" s="103">
        <v>20506981141</v>
      </c>
      <c r="K461" s="2" t="s">
        <v>1851</v>
      </c>
      <c r="L461" s="107">
        <v>0</v>
      </c>
      <c r="M461" s="2" t="s">
        <v>1851</v>
      </c>
      <c r="N461" s="94"/>
      <c r="O461" s="2" t="s">
        <v>6692</v>
      </c>
      <c r="P461" t="str">
        <f t="shared" si="15"/>
        <v>INSERT INTO cliente VALUES(NULL, NULL, '1293', 'C1293', 'TELESERVICIOS POPULARES S.A.C.', 'RAPSAC', '20506981141', '0', '', 1, NOW(), NULL, 1, null);</v>
      </c>
    </row>
    <row r="462" spans="1:16" x14ac:dyDescent="0.25">
      <c r="A462" t="s">
        <v>4756</v>
      </c>
      <c r="B462" t="str">
        <f t="shared" si="14"/>
        <v>1180</v>
      </c>
      <c r="C462" s="2" t="s">
        <v>1851</v>
      </c>
      <c r="D462" s="89" t="s">
        <v>452</v>
      </c>
      <c r="E462" s="2" t="s">
        <v>1851</v>
      </c>
      <c r="F462" s="93" t="s">
        <v>5922</v>
      </c>
      <c r="G462" s="2" t="s">
        <v>1851</v>
      </c>
      <c r="H462" s="93" t="s">
        <v>6386</v>
      </c>
      <c r="I462" s="2" t="s">
        <v>1851</v>
      </c>
      <c r="J462" s="98"/>
      <c r="K462" s="2" t="s">
        <v>1851</v>
      </c>
      <c r="L462" s="107">
        <v>0</v>
      </c>
      <c r="M462" s="2" t="s">
        <v>1851</v>
      </c>
      <c r="N462" s="93"/>
      <c r="O462" s="2" t="s">
        <v>6692</v>
      </c>
      <c r="P462" t="str">
        <f t="shared" si="15"/>
        <v>INSERT INTO cliente VALUES(NULL, NULL, '1180', 'C1180', 'TERMODINAMICA SA', 'TERMODINAMICA', '', '0', '', 1, NOW(), NULL, 1, null);</v>
      </c>
    </row>
    <row r="463" spans="1:16" x14ac:dyDescent="0.25">
      <c r="A463" t="s">
        <v>4756</v>
      </c>
      <c r="B463" t="str">
        <f t="shared" si="14"/>
        <v>0041</v>
      </c>
      <c r="C463" s="2" t="s">
        <v>1851</v>
      </c>
      <c r="D463" s="89" t="s">
        <v>453</v>
      </c>
      <c r="E463" s="2" t="s">
        <v>1851</v>
      </c>
      <c r="F463" s="93" t="s">
        <v>5923</v>
      </c>
      <c r="G463" s="2" t="s">
        <v>1851</v>
      </c>
      <c r="H463" s="96" t="s">
        <v>6387</v>
      </c>
      <c r="I463" s="2" t="s">
        <v>1851</v>
      </c>
      <c r="J463" s="100"/>
      <c r="K463" s="2" t="s">
        <v>1851</v>
      </c>
      <c r="L463" s="107">
        <v>0</v>
      </c>
      <c r="M463" s="2" t="s">
        <v>1851</v>
      </c>
      <c r="N463" s="96"/>
      <c r="O463" s="2" t="s">
        <v>6692</v>
      </c>
      <c r="P463" t="str">
        <f t="shared" si="15"/>
        <v>INSERT INTO cliente VALUES(NULL, NULL, '0041', 'C0041', 'TESACOM PERU SAC', 'TESACOM', '', '0', '', 1, NOW(), NULL, 1, null);</v>
      </c>
    </row>
    <row r="464" spans="1:16" x14ac:dyDescent="0.25">
      <c r="A464" t="s">
        <v>4756</v>
      </c>
      <c r="B464" t="str">
        <f t="shared" si="14"/>
        <v>0348</v>
      </c>
      <c r="C464" s="2" t="s">
        <v>1851</v>
      </c>
      <c r="D464" s="89" t="s">
        <v>81</v>
      </c>
      <c r="E464" s="2" t="s">
        <v>1851</v>
      </c>
      <c r="F464" s="93" t="s">
        <v>5924</v>
      </c>
      <c r="G464" s="2" t="s">
        <v>1851</v>
      </c>
      <c r="H464" s="93" t="s">
        <v>6388</v>
      </c>
      <c r="I464" s="2" t="s">
        <v>1851</v>
      </c>
      <c r="J464" s="98">
        <v>20293847038</v>
      </c>
      <c r="K464" s="2" t="s">
        <v>1851</v>
      </c>
      <c r="L464" s="107">
        <v>2016</v>
      </c>
      <c r="M464" s="2" t="s">
        <v>1851</v>
      </c>
      <c r="N464" s="114" t="s">
        <v>6686</v>
      </c>
      <c r="O464" s="2" t="s">
        <v>6692</v>
      </c>
      <c r="P464" t="str">
        <f t="shared" si="15"/>
        <v>INSERT INTO cliente VALUES(NULL, NULL, '0348', 'C0348', 'TEXTILES CAMONES S.A.', 'CAMONES', '20293847038', '2016', 'www.textilescamones.com ', 1, NOW(), NULL, 1, null);</v>
      </c>
    </row>
    <row r="465" spans="1:16" x14ac:dyDescent="0.25">
      <c r="A465" t="s">
        <v>4756</v>
      </c>
      <c r="B465" t="str">
        <f t="shared" si="14"/>
        <v>0317</v>
      </c>
      <c r="C465" s="2" t="s">
        <v>1851</v>
      </c>
      <c r="D465" s="89" t="s">
        <v>454</v>
      </c>
      <c r="E465" s="2" t="s">
        <v>1851</v>
      </c>
      <c r="F465" s="93" t="s">
        <v>5925</v>
      </c>
      <c r="G465" s="2" t="s">
        <v>1851</v>
      </c>
      <c r="H465" s="93" t="s">
        <v>6389</v>
      </c>
      <c r="I465" s="2" t="s">
        <v>1851</v>
      </c>
      <c r="J465" s="98"/>
      <c r="K465" s="2" t="s">
        <v>1851</v>
      </c>
      <c r="L465" s="107">
        <v>0</v>
      </c>
      <c r="M465" s="2" t="s">
        <v>1851</v>
      </c>
      <c r="N465" s="93"/>
      <c r="O465" s="2" t="s">
        <v>6692</v>
      </c>
      <c r="P465" t="str">
        <f t="shared" si="15"/>
        <v>INSERT INTO cliente VALUES(NULL, NULL, '0317', 'C0317', 'T-GESTIONA S.A.C.', 'T-GESTIONA', '', '0', '', 1, NOW(), NULL, 1, null);</v>
      </c>
    </row>
    <row r="466" spans="1:16" x14ac:dyDescent="0.25">
      <c r="A466" t="s">
        <v>4756</v>
      </c>
      <c r="B466" t="str">
        <f t="shared" si="14"/>
        <v>1194</v>
      </c>
      <c r="C466" s="2" t="s">
        <v>1851</v>
      </c>
      <c r="D466" s="89" t="s">
        <v>456</v>
      </c>
      <c r="E466" s="2" t="s">
        <v>1851</v>
      </c>
      <c r="F466" s="94" t="s">
        <v>5926</v>
      </c>
      <c r="G466" s="2" t="s">
        <v>1851</v>
      </c>
      <c r="H466" s="94" t="s">
        <v>6390</v>
      </c>
      <c r="I466" s="2" t="s">
        <v>1851</v>
      </c>
      <c r="J466" s="99"/>
      <c r="K466" s="2" t="s">
        <v>1851</v>
      </c>
      <c r="L466" s="107">
        <v>0</v>
      </c>
      <c r="M466" s="2" t="s">
        <v>1851</v>
      </c>
      <c r="N466" s="94"/>
      <c r="O466" s="2" t="s">
        <v>6692</v>
      </c>
      <c r="P466" t="str">
        <f t="shared" si="15"/>
        <v>INSERT INTO cliente VALUES(NULL, NULL, '1194', 'C1194', 'TOP Y TOP', 'TOPyTOP', '', '0', '', 1, NOW(), NULL, 1, null);</v>
      </c>
    </row>
    <row r="467" spans="1:16" x14ac:dyDescent="0.25">
      <c r="A467" t="s">
        <v>4756</v>
      </c>
      <c r="B467" t="str">
        <f t="shared" si="14"/>
        <v>0257</v>
      </c>
      <c r="C467" s="2" t="s">
        <v>1851</v>
      </c>
      <c r="D467" s="89" t="s">
        <v>457</v>
      </c>
      <c r="E467" s="2" t="s">
        <v>1851</v>
      </c>
      <c r="F467" s="93" t="s">
        <v>5927</v>
      </c>
      <c r="G467" s="2" t="s">
        <v>1851</v>
      </c>
      <c r="H467" s="93" t="s">
        <v>5927</v>
      </c>
      <c r="I467" s="2" t="s">
        <v>1851</v>
      </c>
      <c r="J467" s="98"/>
      <c r="K467" s="2" t="s">
        <v>1851</v>
      </c>
      <c r="L467" s="107">
        <v>0</v>
      </c>
      <c r="M467" s="2" t="s">
        <v>1851</v>
      </c>
      <c r="N467" s="93"/>
      <c r="O467" s="2" t="s">
        <v>6692</v>
      </c>
      <c r="P467" t="str">
        <f t="shared" si="15"/>
        <v>INSERT INTO cliente VALUES(NULL, NULL, '0257', 'C0257', 'TOTTUS', 'TOTTUS', '', '0', '', 1, NOW(), NULL, 1, null);</v>
      </c>
    </row>
    <row r="468" spans="1:16" x14ac:dyDescent="0.25">
      <c r="A468" t="s">
        <v>4756</v>
      </c>
      <c r="B468" t="str">
        <f t="shared" si="14"/>
        <v>1259</v>
      </c>
      <c r="C468" s="2" t="s">
        <v>1851</v>
      </c>
      <c r="D468" s="89" t="s">
        <v>487</v>
      </c>
      <c r="E468" s="2" t="s">
        <v>1851</v>
      </c>
      <c r="F468" s="94" t="s">
        <v>5928</v>
      </c>
      <c r="G468" s="2" t="s">
        <v>1851</v>
      </c>
      <c r="H468" s="94" t="s">
        <v>6391</v>
      </c>
      <c r="I468" s="2" t="s">
        <v>1851</v>
      </c>
      <c r="J468" s="101">
        <v>20517153576</v>
      </c>
      <c r="K468" s="2" t="s">
        <v>1851</v>
      </c>
      <c r="L468" s="107">
        <v>0</v>
      </c>
      <c r="M468" s="2" t="s">
        <v>1851</v>
      </c>
      <c r="N468" s="94"/>
      <c r="O468" s="2" t="s">
        <v>6692</v>
      </c>
      <c r="P468" t="str">
        <f t="shared" si="15"/>
        <v>INSERT INTO cliente VALUES(NULL, NULL, '1259', 'C1259', 'TRADE &amp; CONSUMER XTRATEGIA', 'XTRATEGIA', '20517153576', '0', '', 1, NOW(), NULL, 1, null);</v>
      </c>
    </row>
    <row r="469" spans="1:16" x14ac:dyDescent="0.25">
      <c r="A469" t="s">
        <v>4756</v>
      </c>
      <c r="B469" t="str">
        <f t="shared" si="14"/>
        <v>0204</v>
      </c>
      <c r="C469" s="2" t="s">
        <v>1851</v>
      </c>
      <c r="D469" s="89" t="s">
        <v>461</v>
      </c>
      <c r="E469" s="2" t="s">
        <v>1851</v>
      </c>
      <c r="F469" s="93" t="s">
        <v>5929</v>
      </c>
      <c r="G469" s="2" t="s">
        <v>1851</v>
      </c>
      <c r="H469" s="96" t="s">
        <v>6392</v>
      </c>
      <c r="I469" s="2" t="s">
        <v>1851</v>
      </c>
      <c r="J469" s="100"/>
      <c r="K469" s="2" t="s">
        <v>1851</v>
      </c>
      <c r="L469" s="107">
        <v>0</v>
      </c>
      <c r="M469" s="2" t="s">
        <v>1851</v>
      </c>
      <c r="N469" s="96"/>
      <c r="O469" s="2" t="s">
        <v>6692</v>
      </c>
      <c r="P469" t="str">
        <f t="shared" si="15"/>
        <v>INSERT INTO cliente VALUES(NULL, NULL, '0204', 'C0204', 'TRANSPORTES 77 SA', 'TRANSPORTES-77', '', '0', '', 1, NOW(), NULL, 1, null);</v>
      </c>
    </row>
    <row r="470" spans="1:16" x14ac:dyDescent="0.25">
      <c r="A470" t="s">
        <v>4756</v>
      </c>
      <c r="B470" t="str">
        <f t="shared" si="14"/>
        <v>0103</v>
      </c>
      <c r="C470" s="2" t="s">
        <v>1851</v>
      </c>
      <c r="D470" s="89" t="s">
        <v>459</v>
      </c>
      <c r="E470" s="2" t="s">
        <v>1851</v>
      </c>
      <c r="F470" s="93" t="s">
        <v>5930</v>
      </c>
      <c r="G470" s="2" t="s">
        <v>1851</v>
      </c>
      <c r="H470" s="96" t="s">
        <v>6393</v>
      </c>
      <c r="I470" s="2" t="s">
        <v>1851</v>
      </c>
      <c r="J470" s="100"/>
      <c r="K470" s="2" t="s">
        <v>1851</v>
      </c>
      <c r="L470" s="107">
        <v>0</v>
      </c>
      <c r="M470" s="2" t="s">
        <v>1851</v>
      </c>
      <c r="N470" s="96"/>
      <c r="O470" s="2" t="s">
        <v>6692</v>
      </c>
      <c r="P470" t="str">
        <f t="shared" si="15"/>
        <v>INSERT INTO cliente VALUES(NULL, NULL, '0103', 'C0103', 'TRANSPORTES DE CARGA COSISE SAC', 'TRANSCOSISE', '', '0', '', 1, NOW(), NULL, 1, null);</v>
      </c>
    </row>
    <row r="471" spans="1:16" x14ac:dyDescent="0.25">
      <c r="A471" t="s">
        <v>4756</v>
      </c>
      <c r="B471" t="str">
        <f t="shared" si="14"/>
        <v>0157</v>
      </c>
      <c r="C471" s="2" t="s">
        <v>1851</v>
      </c>
      <c r="D471" s="89" t="s">
        <v>460</v>
      </c>
      <c r="E471" s="2" t="s">
        <v>1851</v>
      </c>
      <c r="F471" s="93" t="s">
        <v>5931</v>
      </c>
      <c r="G471" s="2" t="s">
        <v>1851</v>
      </c>
      <c r="H471" s="96" t="s">
        <v>6394</v>
      </c>
      <c r="I471" s="2" t="s">
        <v>1851</v>
      </c>
      <c r="J471" s="100">
        <v>20268141899</v>
      </c>
      <c r="K471" s="2" t="s">
        <v>1851</v>
      </c>
      <c r="L471" s="109">
        <v>150</v>
      </c>
      <c r="M471" s="2" t="s">
        <v>1851</v>
      </c>
      <c r="N471" s="96" t="s">
        <v>6687</v>
      </c>
      <c r="O471" s="2" t="s">
        <v>6692</v>
      </c>
      <c r="P471" t="str">
        <f t="shared" si="15"/>
        <v>INSERT INTO cliente VALUES(NULL, NULL, '0157', 'C0157', 'TRANSPORTES GIRASOLES SAC', 'TRANSPORTES GIRASOLES', '20268141899', '150', 'www.transportesgirasoles.com.pe', 1, NOW(), NULL, 1, null);</v>
      </c>
    </row>
    <row r="472" spans="1:16" x14ac:dyDescent="0.25">
      <c r="A472" t="s">
        <v>4756</v>
      </c>
      <c r="B472" t="str">
        <f t="shared" si="14"/>
        <v>0043</v>
      </c>
      <c r="C472" s="2" t="s">
        <v>1851</v>
      </c>
      <c r="D472" s="89" t="s">
        <v>462</v>
      </c>
      <c r="E472" s="2" t="s">
        <v>1851</v>
      </c>
      <c r="F472" s="93" t="s">
        <v>5932</v>
      </c>
      <c r="G472" s="2" t="s">
        <v>1851</v>
      </c>
      <c r="H472" s="96" t="s">
        <v>5932</v>
      </c>
      <c r="I472" s="2" t="s">
        <v>1851</v>
      </c>
      <c r="J472" s="100"/>
      <c r="K472" s="2" t="s">
        <v>1851</v>
      </c>
      <c r="L472" s="107">
        <v>0</v>
      </c>
      <c r="M472" s="2" t="s">
        <v>1851</v>
      </c>
      <c r="N472" s="96"/>
      <c r="O472" s="2" t="s">
        <v>6692</v>
      </c>
      <c r="P472" t="str">
        <f t="shared" si="15"/>
        <v>INSERT INTO cliente VALUES(NULL, NULL, '0043', 'C0043', 'TRASVIAL', 'TRASVIAL', '', '0', '', 1, NOW(), NULL, 1, null);</v>
      </c>
    </row>
    <row r="473" spans="1:16" x14ac:dyDescent="0.25">
      <c r="A473" t="s">
        <v>4756</v>
      </c>
      <c r="B473" t="str">
        <f t="shared" si="14"/>
        <v>0272</v>
      </c>
      <c r="C473" s="2" t="s">
        <v>1851</v>
      </c>
      <c r="D473" s="89" t="s">
        <v>468</v>
      </c>
      <c r="E473" s="2" t="s">
        <v>1851</v>
      </c>
      <c r="F473" s="93" t="s">
        <v>5933</v>
      </c>
      <c r="G473" s="2" t="s">
        <v>1851</v>
      </c>
      <c r="H473" s="93" t="s">
        <v>6395</v>
      </c>
      <c r="I473" s="2" t="s">
        <v>1851</v>
      </c>
      <c r="J473" s="98"/>
      <c r="K473" s="2" t="s">
        <v>1851</v>
      </c>
      <c r="L473" s="107">
        <v>0</v>
      </c>
      <c r="M473" s="2" t="s">
        <v>1851</v>
      </c>
      <c r="N473" s="93"/>
      <c r="O473" s="2" t="s">
        <v>6692</v>
      </c>
      <c r="P473" t="str">
        <f t="shared" si="15"/>
        <v>INSERT INTO cliente VALUES(NULL, NULL, '0272', 'C0272', 'UNIMAQ S.A.', 'UNIMAQ', '', '0', '', 1, NOW(), NULL, 1, null);</v>
      </c>
    </row>
    <row r="474" spans="1:16" x14ac:dyDescent="0.25">
      <c r="A474" t="s">
        <v>4756</v>
      </c>
      <c r="B474" t="str">
        <f t="shared" si="14"/>
        <v>0026</v>
      </c>
      <c r="C474" s="2" t="s">
        <v>1851</v>
      </c>
      <c r="D474" s="89" t="s">
        <v>49</v>
      </c>
      <c r="E474" s="2" t="s">
        <v>1851</v>
      </c>
      <c r="F474" s="93" t="s">
        <v>5934</v>
      </c>
      <c r="G474" s="2" t="s">
        <v>1851</v>
      </c>
      <c r="H474" s="96" t="s">
        <v>6396</v>
      </c>
      <c r="I474" s="2" t="s">
        <v>1851</v>
      </c>
      <c r="J474" s="100">
        <v>20100113610</v>
      </c>
      <c r="K474" s="2" t="s">
        <v>1851</v>
      </c>
      <c r="L474" s="109">
        <v>4092</v>
      </c>
      <c r="M474" s="2" t="s">
        <v>1851</v>
      </c>
      <c r="N474" s="96" t="s">
        <v>6688</v>
      </c>
      <c r="O474" s="2" t="s">
        <v>6692</v>
      </c>
      <c r="P474" t="str">
        <f t="shared" si="15"/>
        <v>INSERT INTO cliente VALUES(NULL, NULL, '0026', 'C0026', 'UNION DE CERVECERIAS PERUANAS  BACKUS Y JOHNSTON SAA', 'BACKUS', '20100113610', '4092', 'www.backus.com.pe', 1, NOW(), NULL, 1, null);</v>
      </c>
    </row>
    <row r="475" spans="1:16" x14ac:dyDescent="0.25">
      <c r="A475" t="s">
        <v>4756</v>
      </c>
      <c r="B475" t="str">
        <f t="shared" si="14"/>
        <v>0129</v>
      </c>
      <c r="C475" s="2" t="s">
        <v>1851</v>
      </c>
      <c r="D475" s="89" t="s">
        <v>302</v>
      </c>
      <c r="E475" s="2" t="s">
        <v>1851</v>
      </c>
      <c r="F475" s="93" t="s">
        <v>5935</v>
      </c>
      <c r="G475" s="2" t="s">
        <v>1851</v>
      </c>
      <c r="H475" s="96" t="s">
        <v>6397</v>
      </c>
      <c r="I475" s="2" t="s">
        <v>1851</v>
      </c>
      <c r="J475" s="100"/>
      <c r="K475" s="2" t="s">
        <v>1851</v>
      </c>
      <c r="L475" s="107">
        <v>0</v>
      </c>
      <c r="M475" s="2" t="s">
        <v>1851</v>
      </c>
      <c r="N475" s="96"/>
      <c r="O475" s="2" t="s">
        <v>6692</v>
      </c>
      <c r="P475" t="str">
        <f t="shared" si="15"/>
        <v>INSERT INTO cliente VALUES(NULL, NULL, '0129', 'C0129', 'UNIQUE YANBAL', 'MINERA UNIQUE', '', '0', '', 1, NOW(), NULL, 1, null);</v>
      </c>
    </row>
    <row r="476" spans="1:16" x14ac:dyDescent="0.25">
      <c r="A476" t="s">
        <v>4756</v>
      </c>
      <c r="B476" t="str">
        <f t="shared" si="14"/>
        <v>1239</v>
      </c>
      <c r="C476" s="2" t="s">
        <v>1851</v>
      </c>
      <c r="D476" s="89" t="s">
        <v>467</v>
      </c>
      <c r="E476" s="2" t="s">
        <v>1851</v>
      </c>
      <c r="F476" s="94" t="s">
        <v>5936</v>
      </c>
      <c r="G476" s="2" t="s">
        <v>1851</v>
      </c>
      <c r="H476" s="94" t="s">
        <v>6398</v>
      </c>
      <c r="I476" s="2" t="s">
        <v>1851</v>
      </c>
      <c r="J476" s="99"/>
      <c r="K476" s="2" t="s">
        <v>1851</v>
      </c>
      <c r="L476" s="107">
        <v>0</v>
      </c>
      <c r="M476" s="2" t="s">
        <v>1851</v>
      </c>
      <c r="N476" s="94"/>
      <c r="O476" s="2" t="s">
        <v>6692</v>
      </c>
      <c r="P476" t="str">
        <f t="shared" si="15"/>
        <v>INSERT INTO cliente VALUES(NULL, NULL, '1239', 'C1239', 'UNITED NATIONS DEVELOPMENT PROGRAMME', 'UNDP', '', '0', '', 1, NOW(), NULL, 1, null);</v>
      </c>
    </row>
    <row r="477" spans="1:16" x14ac:dyDescent="0.25">
      <c r="A477" t="s">
        <v>4756</v>
      </c>
      <c r="B477" t="str">
        <f t="shared" si="14"/>
        <v>0039</v>
      </c>
      <c r="C477" s="2" t="s">
        <v>1851</v>
      </c>
      <c r="D477" s="89" t="s">
        <v>464</v>
      </c>
      <c r="E477" s="2" t="s">
        <v>1851</v>
      </c>
      <c r="F477" s="93" t="s">
        <v>5937</v>
      </c>
      <c r="G477" s="2" t="s">
        <v>1851</v>
      </c>
      <c r="H477" s="96" t="s">
        <v>6399</v>
      </c>
      <c r="I477" s="2" t="s">
        <v>1851</v>
      </c>
      <c r="J477" s="100"/>
      <c r="K477" s="2" t="s">
        <v>1851</v>
      </c>
      <c r="L477" s="107">
        <v>0</v>
      </c>
      <c r="M477" s="2" t="s">
        <v>1851</v>
      </c>
      <c r="N477" s="96"/>
      <c r="O477" s="2" t="s">
        <v>6692</v>
      </c>
      <c r="P477" t="str">
        <f t="shared" si="15"/>
        <v>INSERT INTO cliente VALUES(NULL, NULL, '0039', 'C0039', 'UNIV. CONTINENTAL DE CIENCIAS E INGENIERIA S.A.C.', 'UCCI', '', '0', '', 1, NOW(), NULL, 1, null);</v>
      </c>
    </row>
    <row r="478" spans="1:16" x14ac:dyDescent="0.25">
      <c r="A478" t="s">
        <v>4756</v>
      </c>
      <c r="B478" t="str">
        <f t="shared" si="14"/>
        <v>0008</v>
      </c>
      <c r="C478" s="2" t="s">
        <v>1851</v>
      </c>
      <c r="D478" s="89" t="s">
        <v>472</v>
      </c>
      <c r="E478" s="2" t="s">
        <v>1851</v>
      </c>
      <c r="F478" s="93" t="s">
        <v>5938</v>
      </c>
      <c r="G478" s="2" t="s">
        <v>1851</v>
      </c>
      <c r="H478" s="96" t="s">
        <v>6400</v>
      </c>
      <c r="I478" s="2" t="s">
        <v>1851</v>
      </c>
      <c r="J478" s="100"/>
      <c r="K478" s="2" t="s">
        <v>1851</v>
      </c>
      <c r="L478" s="107">
        <v>0</v>
      </c>
      <c r="M478" s="2" t="s">
        <v>1851</v>
      </c>
      <c r="N478" s="96"/>
      <c r="O478" s="2" t="s">
        <v>6692</v>
      </c>
      <c r="P478" t="str">
        <f t="shared" si="15"/>
        <v>INSERT INTO cliente VALUES(NULL, NULL, '0008', 'C0008', 'UNIV. SAN MARTIN PORRES', 'USMP', '', '0', '', 1, NOW(), NULL, 1, null);</v>
      </c>
    </row>
    <row r="479" spans="1:16" x14ac:dyDescent="0.25">
      <c r="A479" t="s">
        <v>4756</v>
      </c>
      <c r="B479" t="str">
        <f t="shared" si="14"/>
        <v>1283</v>
      </c>
      <c r="C479" s="2" t="s">
        <v>1851</v>
      </c>
      <c r="D479" s="89" t="s">
        <v>466</v>
      </c>
      <c r="E479" s="2" t="s">
        <v>1851</v>
      </c>
      <c r="F479" s="94" t="s">
        <v>5939</v>
      </c>
      <c r="G479" s="2" t="s">
        <v>1851</v>
      </c>
      <c r="H479" s="94" t="s">
        <v>6401</v>
      </c>
      <c r="I479" s="2" t="s">
        <v>1851</v>
      </c>
      <c r="J479" s="99"/>
      <c r="K479" s="2" t="s">
        <v>1851</v>
      </c>
      <c r="L479" s="107">
        <v>0</v>
      </c>
      <c r="M479" s="2" t="s">
        <v>1851</v>
      </c>
      <c r="N479" s="94"/>
      <c r="O479" s="2" t="s">
        <v>6692</v>
      </c>
      <c r="P479" t="str">
        <f t="shared" si="15"/>
        <v>INSERT INTO cliente VALUES(NULL, NULL, '1283', 'C1283', 'UNIVERSIDAD CESAR VALLEJO SAC', 'UCV', '', '0', '', 1, NOW(), NULL, 1, null);</v>
      </c>
    </row>
    <row r="480" spans="1:16" x14ac:dyDescent="0.25">
      <c r="A480" t="s">
        <v>4756</v>
      </c>
      <c r="B480" t="str">
        <f t="shared" si="14"/>
        <v>1280</v>
      </c>
      <c r="C480" s="2" t="s">
        <v>1851</v>
      </c>
      <c r="D480" s="89" t="s">
        <v>465</v>
      </c>
      <c r="E480" s="2" t="s">
        <v>1851</v>
      </c>
      <c r="F480" s="94" t="s">
        <v>5940</v>
      </c>
      <c r="G480" s="2" t="s">
        <v>1851</v>
      </c>
      <c r="H480" s="94" t="s">
        <v>6402</v>
      </c>
      <c r="I480" s="2" t="s">
        <v>1851</v>
      </c>
      <c r="J480" s="99"/>
      <c r="K480" s="2" t="s">
        <v>1851</v>
      </c>
      <c r="L480" s="107">
        <v>0</v>
      </c>
      <c r="M480" s="2" t="s">
        <v>1851</v>
      </c>
      <c r="N480" s="94"/>
      <c r="O480" s="2" t="s">
        <v>6692</v>
      </c>
      <c r="P480" t="str">
        <f t="shared" si="15"/>
        <v>INSERT INTO cliente VALUES(NULL, NULL, '1280', 'C1280', 'UNIVERSIDAD CORPORATIVA INTERBANK', 'UCIK', '', '0', '', 1, NOW(), NULL, 1, null);</v>
      </c>
    </row>
    <row r="481" spans="1:16" x14ac:dyDescent="0.25">
      <c r="A481" t="s">
        <v>4756</v>
      </c>
      <c r="B481" t="str">
        <f t="shared" si="14"/>
        <v>1248</v>
      </c>
      <c r="C481" s="2" t="s">
        <v>1851</v>
      </c>
      <c r="D481" s="89" t="s">
        <v>470</v>
      </c>
      <c r="E481" s="2" t="s">
        <v>1851</v>
      </c>
      <c r="F481" s="94" t="s">
        <v>5941</v>
      </c>
      <c r="G481" s="2" t="s">
        <v>1851</v>
      </c>
      <c r="H481" s="94" t="s">
        <v>6403</v>
      </c>
      <c r="I481" s="2" t="s">
        <v>1851</v>
      </c>
      <c r="J481" s="99"/>
      <c r="K481" s="2" t="s">
        <v>1851</v>
      </c>
      <c r="L481" s="107">
        <v>0</v>
      </c>
      <c r="M481" s="2" t="s">
        <v>1851</v>
      </c>
      <c r="N481" s="94"/>
      <c r="O481" s="2" t="s">
        <v>6692</v>
      </c>
      <c r="P481" t="str">
        <f t="shared" si="15"/>
        <v>INSERT INTO cliente VALUES(NULL, NULL, '1248', 'C1248', 'UNIVERSIDAD PRIVADA DEL NORTE', 'UPNORTE', '', '0', '', 1, NOW(), NULL, 1, null);</v>
      </c>
    </row>
    <row r="482" spans="1:16" x14ac:dyDescent="0.25">
      <c r="A482" t="s">
        <v>4756</v>
      </c>
      <c r="B482" t="str">
        <f t="shared" si="14"/>
        <v>0794</v>
      </c>
      <c r="C482" s="2" t="s">
        <v>1851</v>
      </c>
      <c r="D482" s="89" t="s">
        <v>483</v>
      </c>
      <c r="E482" s="2" t="s">
        <v>1851</v>
      </c>
      <c r="F482" s="93" t="s">
        <v>5942</v>
      </c>
      <c r="G482" s="2" t="s">
        <v>1851</v>
      </c>
      <c r="H482" s="93" t="s">
        <v>6404</v>
      </c>
      <c r="I482" s="2" t="s">
        <v>1851</v>
      </c>
      <c r="J482" s="101">
        <v>20466246370</v>
      </c>
      <c r="K482" s="2" t="s">
        <v>1851</v>
      </c>
      <c r="L482" s="107">
        <v>0</v>
      </c>
      <c r="M482" s="2" t="s">
        <v>1851</v>
      </c>
      <c r="N482" s="93"/>
      <c r="O482" s="2" t="s">
        <v>6692</v>
      </c>
      <c r="P482" t="str">
        <f t="shared" si="15"/>
        <v>INSERT INTO cliente VALUES(NULL, NULL, '0794', 'C0794', 'UNIVERSIDAD PRIVADA NORBERT WIENER S.A.', 'WIENER-UNI.WIENER', '20466246370', '0', '', 1, NOW(), NULL, 1, null);</v>
      </c>
    </row>
    <row r="483" spans="1:16" x14ac:dyDescent="0.25">
      <c r="A483" t="s">
        <v>4756</v>
      </c>
      <c r="B483" t="str">
        <f t="shared" si="14"/>
        <v>1263</v>
      </c>
      <c r="C483" s="2" t="s">
        <v>1851</v>
      </c>
      <c r="D483" s="89" t="s">
        <v>471</v>
      </c>
      <c r="E483" s="2" t="s">
        <v>1851</v>
      </c>
      <c r="F483" s="94" t="s">
        <v>5943</v>
      </c>
      <c r="G483" s="2" t="s">
        <v>1851</v>
      </c>
      <c r="H483" s="94" t="s">
        <v>6405</v>
      </c>
      <c r="I483" s="2" t="s">
        <v>1851</v>
      </c>
      <c r="J483" s="99"/>
      <c r="K483" s="2" t="s">
        <v>1851</v>
      </c>
      <c r="L483" s="107">
        <v>0</v>
      </c>
      <c r="M483" s="2" t="s">
        <v>1851</v>
      </c>
      <c r="N483" s="94"/>
      <c r="O483" s="2" t="s">
        <v>6692</v>
      </c>
      <c r="P483" t="str">
        <f t="shared" si="15"/>
        <v>INSERT INTO cliente VALUES(NULL, NULL, '1263', 'C1263', 'UNIVERSIDAD PRIVADA SAN JUAN BAUTISTA', 'UPSJB', '', '0', '', 1, NOW(), NULL, 1, null);</v>
      </c>
    </row>
    <row r="484" spans="1:16" x14ac:dyDescent="0.25">
      <c r="A484" t="s">
        <v>4756</v>
      </c>
      <c r="B484" t="str">
        <f t="shared" si="14"/>
        <v>0018</v>
      </c>
      <c r="C484" s="2" t="s">
        <v>1851</v>
      </c>
      <c r="D484" s="89" t="s">
        <v>473</v>
      </c>
      <c r="E484" s="2" t="s">
        <v>1851</v>
      </c>
      <c r="F484" s="93" t="s">
        <v>5944</v>
      </c>
      <c r="G484" s="2" t="s">
        <v>1851</v>
      </c>
      <c r="H484" s="96" t="s">
        <v>5944</v>
      </c>
      <c r="I484" s="2" t="s">
        <v>1851</v>
      </c>
      <c r="J484" s="100"/>
      <c r="K484" s="2" t="s">
        <v>1851</v>
      </c>
      <c r="L484" s="107">
        <v>0</v>
      </c>
      <c r="M484" s="2" t="s">
        <v>1851</v>
      </c>
      <c r="N484" s="96"/>
      <c r="O484" s="2" t="s">
        <v>6692</v>
      </c>
      <c r="P484" t="str">
        <f t="shared" si="15"/>
        <v>INSERT INTO cliente VALUES(NULL, NULL, '0018', 'C0018', 'VETERQUIMICA', 'VETERQUIMICA', '', '0', '', 1, NOW(), NULL, 1, null);</v>
      </c>
    </row>
    <row r="485" spans="1:16" x14ac:dyDescent="0.25">
      <c r="A485" t="s">
        <v>4756</v>
      </c>
      <c r="B485" t="str">
        <f t="shared" si="14"/>
        <v>0203</v>
      </c>
      <c r="C485" s="2" t="s">
        <v>1851</v>
      </c>
      <c r="D485" s="89" t="s">
        <v>474</v>
      </c>
      <c r="E485" s="2" t="s">
        <v>1851</v>
      </c>
      <c r="F485" s="93" t="s">
        <v>5945</v>
      </c>
      <c r="G485" s="2" t="s">
        <v>1851</v>
      </c>
      <c r="H485" s="96" t="s">
        <v>6406</v>
      </c>
      <c r="I485" s="2" t="s">
        <v>1851</v>
      </c>
      <c r="J485" s="100"/>
      <c r="K485" s="2" t="s">
        <v>1851</v>
      </c>
      <c r="L485" s="107">
        <v>0</v>
      </c>
      <c r="M485" s="2" t="s">
        <v>1851</v>
      </c>
      <c r="N485" s="96"/>
      <c r="O485" s="2" t="s">
        <v>6692</v>
      </c>
      <c r="P485" t="str">
        <f t="shared" si="15"/>
        <v>INSERT INTO cliente VALUES(NULL, NULL, '0203', 'C0203', 'VIAJES PACIFICO SAC', 'VIAJES PACIFICO', '', '0', '', 1, NOW(), NULL, 1, null);</v>
      </c>
    </row>
    <row r="486" spans="1:16" x14ac:dyDescent="0.25">
      <c r="A486" t="s">
        <v>4756</v>
      </c>
      <c r="B486" t="str">
        <f t="shared" si="14"/>
        <v>0308</v>
      </c>
      <c r="C486" s="2" t="s">
        <v>1851</v>
      </c>
      <c r="D486" s="89" t="s">
        <v>475</v>
      </c>
      <c r="E486" s="2" t="s">
        <v>1851</v>
      </c>
      <c r="F486" s="93" t="s">
        <v>5946</v>
      </c>
      <c r="G486" s="2" t="s">
        <v>1851</v>
      </c>
      <c r="H486" s="93" t="s">
        <v>6407</v>
      </c>
      <c r="I486" s="2" t="s">
        <v>1851</v>
      </c>
      <c r="J486" s="98"/>
      <c r="K486" s="2" t="s">
        <v>1851</v>
      </c>
      <c r="L486" s="107">
        <v>0</v>
      </c>
      <c r="M486" s="2" t="s">
        <v>1851</v>
      </c>
      <c r="N486" s="93"/>
      <c r="O486" s="2" t="s">
        <v>6692</v>
      </c>
      <c r="P486" t="str">
        <f t="shared" si="15"/>
        <v>INSERT INTO cliente VALUES(NULL, NULL, '0308', 'C0308', 'VIDA ARMONIA S.A.C.', 'VIDARMONIA', '', '0', '', 1, NOW(), NULL, 1, null);</v>
      </c>
    </row>
    <row r="487" spans="1:16" x14ac:dyDescent="0.25">
      <c r="A487" t="s">
        <v>4756</v>
      </c>
      <c r="B487" t="str">
        <f t="shared" si="14"/>
        <v>0304</v>
      </c>
      <c r="C487" s="2" t="s">
        <v>1851</v>
      </c>
      <c r="D487" s="89" t="s">
        <v>121</v>
      </c>
      <c r="E487" s="2" t="s">
        <v>1851</v>
      </c>
      <c r="F487" s="93" t="s">
        <v>5947</v>
      </c>
      <c r="G487" s="2" t="s">
        <v>1851</v>
      </c>
      <c r="H487" s="93" t="s">
        <v>6408</v>
      </c>
      <c r="I487" s="2" t="s">
        <v>1851</v>
      </c>
      <c r="J487" s="98">
        <v>20100090067</v>
      </c>
      <c r="K487" s="2" t="s">
        <v>1851</v>
      </c>
      <c r="L487" s="107">
        <v>685</v>
      </c>
      <c r="M487" s="2" t="s">
        <v>1851</v>
      </c>
      <c r="N487" s="93" t="s">
        <v>6689</v>
      </c>
      <c r="O487" s="2" t="s">
        <v>6692</v>
      </c>
      <c r="P487" t="str">
        <f t="shared" si="15"/>
        <v>INSERT INTO cliente VALUES(NULL, NULL, '0304', 'C0304', 'VIDRIERIA 28 DE JULIO SAC', 'CORPORACION FURUKAWA', '20100090067', '685', 'www.furukawa.com.pe', 1, NOW(), NULL, 1, null);</v>
      </c>
    </row>
    <row r="488" spans="1:16" x14ac:dyDescent="0.25">
      <c r="A488" t="s">
        <v>4756</v>
      </c>
      <c r="B488" t="str">
        <f t="shared" si="14"/>
        <v>1202</v>
      </c>
      <c r="C488" s="2" t="s">
        <v>1851</v>
      </c>
      <c r="D488" s="89" t="s">
        <v>166</v>
      </c>
      <c r="E488" s="2" t="s">
        <v>1851</v>
      </c>
      <c r="F488" s="94" t="s">
        <v>5948</v>
      </c>
      <c r="G488" s="2" t="s">
        <v>1851</v>
      </c>
      <c r="H488" s="94" t="s">
        <v>6409</v>
      </c>
      <c r="I488" s="2" t="s">
        <v>1851</v>
      </c>
      <c r="J488" s="99">
        <v>20378189412</v>
      </c>
      <c r="K488" s="2" t="s">
        <v>1851</v>
      </c>
      <c r="L488" s="108">
        <v>16</v>
      </c>
      <c r="M488" s="2" t="s">
        <v>1851</v>
      </c>
      <c r="N488" s="94" t="s">
        <v>6690</v>
      </c>
      <c r="O488" s="2" t="s">
        <v>6692</v>
      </c>
      <c r="P488" t="str">
        <f t="shared" si="15"/>
        <v>INSERT INTO cliente VALUES(NULL, NULL, '1202', 'C1202', 'VILLAR &amp; CARRERAS ABOGADOS SAC', 'ESTUDIO VILLAR ABOGADOS', '20378189412', '16', 'www.estudiovillar.com', 1, NOW(), NULL, 1, null);</v>
      </c>
    </row>
    <row r="489" spans="1:16" x14ac:dyDescent="0.25">
      <c r="A489" t="s">
        <v>4756</v>
      </c>
      <c r="B489" t="str">
        <f t="shared" si="14"/>
        <v>1196</v>
      </c>
      <c r="C489" s="2" t="s">
        <v>1851</v>
      </c>
      <c r="D489" s="89" t="s">
        <v>476</v>
      </c>
      <c r="E489" s="2" t="s">
        <v>1851</v>
      </c>
      <c r="F489" s="94" t="s">
        <v>5949</v>
      </c>
      <c r="G489" s="2" t="s">
        <v>1851</v>
      </c>
      <c r="H489" s="94" t="s">
        <v>5949</v>
      </c>
      <c r="I489" s="2" t="s">
        <v>1851</v>
      </c>
      <c r="J489" s="99"/>
      <c r="K489" s="2" t="s">
        <v>1851</v>
      </c>
      <c r="L489" s="107">
        <v>0</v>
      </c>
      <c r="M489" s="2" t="s">
        <v>1851</v>
      </c>
      <c r="N489" s="94"/>
      <c r="O489" s="2" t="s">
        <v>6692</v>
      </c>
      <c r="P489" t="str">
        <f t="shared" si="15"/>
        <v>INSERT INTO cliente VALUES(NULL, NULL, '1196', 'C1196', 'VISANET', 'VISANET', '', '0', '', 1, NOW(), NULL, 1, null);</v>
      </c>
    </row>
    <row r="490" spans="1:16" x14ac:dyDescent="0.25">
      <c r="A490" t="s">
        <v>4756</v>
      </c>
      <c r="B490" t="str">
        <f t="shared" si="14"/>
        <v>1201</v>
      </c>
      <c r="C490" s="2" t="s">
        <v>1851</v>
      </c>
      <c r="D490" s="89" t="s">
        <v>477</v>
      </c>
      <c r="E490" s="2" t="s">
        <v>1851</v>
      </c>
      <c r="F490" s="94" t="s">
        <v>5950</v>
      </c>
      <c r="G490" s="2" t="s">
        <v>1851</v>
      </c>
      <c r="H490" s="94" t="s">
        <v>5950</v>
      </c>
      <c r="I490" s="2" t="s">
        <v>1851</v>
      </c>
      <c r="J490" s="99"/>
      <c r="K490" s="2" t="s">
        <v>1851</v>
      </c>
      <c r="L490" s="107">
        <v>0</v>
      </c>
      <c r="M490" s="2" t="s">
        <v>1851</v>
      </c>
      <c r="N490" s="94"/>
      <c r="O490" s="2" t="s">
        <v>6692</v>
      </c>
      <c r="P490" t="str">
        <f t="shared" si="15"/>
        <v>INSERT INTO cliente VALUES(NULL, NULL, '1201', 'C1201', 'WEATHERFORD', 'WEATHERFORD', '', '0', '', 1, NOW(), NULL, 1, null);</v>
      </c>
    </row>
    <row r="491" spans="1:16" x14ac:dyDescent="0.25">
      <c r="A491" t="s">
        <v>4756</v>
      </c>
      <c r="B491" t="str">
        <f t="shared" si="14"/>
        <v>1193</v>
      </c>
      <c r="C491" s="2" t="s">
        <v>1851</v>
      </c>
      <c r="D491" s="89" t="s">
        <v>478</v>
      </c>
      <c r="E491" s="2" t="s">
        <v>1851</v>
      </c>
      <c r="F491" s="94" t="s">
        <v>5951</v>
      </c>
      <c r="G491" s="2" t="s">
        <v>1851</v>
      </c>
      <c r="H491" s="94" t="s">
        <v>6410</v>
      </c>
      <c r="I491" s="2" t="s">
        <v>1851</v>
      </c>
      <c r="J491" s="99"/>
      <c r="K491" s="2" t="s">
        <v>1851</v>
      </c>
      <c r="L491" s="107">
        <v>0</v>
      </c>
      <c r="M491" s="2" t="s">
        <v>1851</v>
      </c>
      <c r="N491" s="94"/>
      <c r="O491" s="2" t="s">
        <v>6692</v>
      </c>
      <c r="P491" t="str">
        <f t="shared" si="15"/>
        <v>INSERT INTO cliente VALUES(NULL, NULL, '1193', 'C1193', 'WEIR MINERALS ', 'WEIRMINERALS', '', '0', '', 1, NOW(), NULL, 1, null);</v>
      </c>
    </row>
    <row r="492" spans="1:16" x14ac:dyDescent="0.25">
      <c r="A492" t="s">
        <v>4756</v>
      </c>
      <c r="B492" t="str">
        <f t="shared" si="14"/>
        <v>0261</v>
      </c>
      <c r="C492" s="2" t="s">
        <v>1851</v>
      </c>
      <c r="D492" s="89" t="s">
        <v>479</v>
      </c>
      <c r="E492" s="2" t="s">
        <v>1851</v>
      </c>
      <c r="F492" s="93" t="s">
        <v>5952</v>
      </c>
      <c r="G492" s="2" t="s">
        <v>1851</v>
      </c>
      <c r="H492" s="93" t="s">
        <v>6411</v>
      </c>
      <c r="I492" s="2" t="s">
        <v>1851</v>
      </c>
      <c r="J492" s="98"/>
      <c r="K492" s="2" t="s">
        <v>1851</v>
      </c>
      <c r="L492" s="107">
        <v>0</v>
      </c>
      <c r="M492" s="2" t="s">
        <v>1851</v>
      </c>
      <c r="N492" s="93"/>
      <c r="O492" s="2" t="s">
        <v>6692</v>
      </c>
      <c r="P492" t="str">
        <f t="shared" si="15"/>
        <v>INSERT INTO cliente VALUES(NULL, NULL, '0261', 'C0261', 'WENTINCK CONDUCTORES ELECTRICOS (ARGENTINA)', 'WENTINCK (ARGENTINA)', '', '0', '', 1, NOW(), NULL, 1, null);</v>
      </c>
    </row>
    <row r="493" spans="1:16" x14ac:dyDescent="0.25">
      <c r="A493" t="s">
        <v>4756</v>
      </c>
      <c r="B493" t="str">
        <f t="shared" si="14"/>
        <v>1254</v>
      </c>
      <c r="C493" s="2" t="s">
        <v>1851</v>
      </c>
      <c r="D493" s="89" t="s">
        <v>480</v>
      </c>
      <c r="E493" s="2" t="s">
        <v>1851</v>
      </c>
      <c r="F493" s="94" t="s">
        <v>5953</v>
      </c>
      <c r="G493" s="2" t="s">
        <v>1851</v>
      </c>
      <c r="H493" s="94" t="s">
        <v>6412</v>
      </c>
      <c r="I493" s="2" t="s">
        <v>1851</v>
      </c>
      <c r="J493" s="99"/>
      <c r="K493" s="2" t="s">
        <v>1851</v>
      </c>
      <c r="L493" s="107">
        <v>0</v>
      </c>
      <c r="M493" s="2" t="s">
        <v>1851</v>
      </c>
      <c r="N493" s="94"/>
      <c r="O493" s="2" t="s">
        <v>6692</v>
      </c>
      <c r="P493" t="str">
        <f t="shared" si="15"/>
        <v>INSERT INTO cliente VALUES(NULL, NULL, '1254', 'C1254', 'WESTERN UNION', 'WESTERN', '', '0', '', 1, NOW(), NULL, 1, null);</v>
      </c>
    </row>
    <row r="494" spans="1:16" x14ac:dyDescent="0.25">
      <c r="A494" t="s">
        <v>4756</v>
      </c>
      <c r="B494" t="str">
        <f t="shared" si="14"/>
        <v>0060</v>
      </c>
      <c r="C494" s="2" t="s">
        <v>1851</v>
      </c>
      <c r="D494" s="89" t="s">
        <v>31</v>
      </c>
      <c r="E494" s="2" t="s">
        <v>1851</v>
      </c>
      <c r="F494" s="93" t="s">
        <v>5954</v>
      </c>
      <c r="G494" s="2" t="s">
        <v>1851</v>
      </c>
      <c r="H494" s="96" t="s">
        <v>6413</v>
      </c>
      <c r="I494" s="2" t="s">
        <v>1851</v>
      </c>
      <c r="J494" s="100">
        <v>20256307007</v>
      </c>
      <c r="K494" s="2" t="s">
        <v>1851</v>
      </c>
      <c r="L494" s="109">
        <v>35</v>
      </c>
      <c r="M494" s="2" t="s">
        <v>1851</v>
      </c>
      <c r="N494" s="96" t="s">
        <v>6691</v>
      </c>
      <c r="O494" s="2" t="s">
        <v>6692</v>
      </c>
      <c r="P494" t="str">
        <f t="shared" si="15"/>
        <v>INSERT INTO cliente VALUES(NULL, NULL, '0060', 'C0060', 'WHITE LION SA', 'AMESOL', '20256307007', '35', 'www.amesol.com', 1, NOW(), NULL, 1, null);</v>
      </c>
    </row>
    <row r="495" spans="1:16" x14ac:dyDescent="0.25">
      <c r="A495" t="s">
        <v>4756</v>
      </c>
      <c r="B495" t="str">
        <f t="shared" si="14"/>
        <v>0169</v>
      </c>
      <c r="C495" s="2" t="s">
        <v>1851</v>
      </c>
      <c r="D495" s="89" t="s">
        <v>485</v>
      </c>
      <c r="E495" s="2" t="s">
        <v>1851</v>
      </c>
      <c r="F495" s="93" t="s">
        <v>5955</v>
      </c>
      <c r="G495" s="2" t="s">
        <v>1851</v>
      </c>
      <c r="H495" s="96" t="s">
        <v>5955</v>
      </c>
      <c r="I495" s="2" t="s">
        <v>1851</v>
      </c>
      <c r="J495" s="100"/>
      <c r="K495" s="2" t="s">
        <v>1851</v>
      </c>
      <c r="L495" s="107">
        <v>0</v>
      </c>
      <c r="M495" s="2" t="s">
        <v>1851</v>
      </c>
      <c r="N495" s="96"/>
      <c r="O495" s="2" t="s">
        <v>6692</v>
      </c>
      <c r="P495" t="str">
        <f t="shared" si="15"/>
        <v>INSERT INTO cliente VALUES(NULL, NULL, '0169', 'C0169', 'XIMESA', 'XIMESA', '', '0', '', 1, NOW(), NULL, 1, null);</v>
      </c>
    </row>
    <row r="496" spans="1:16" x14ac:dyDescent="0.25">
      <c r="A496" t="s">
        <v>4756</v>
      </c>
      <c r="B496" t="str">
        <f t="shared" si="14"/>
        <v>1188</v>
      </c>
      <c r="C496" s="2" t="s">
        <v>1851</v>
      </c>
      <c r="D496" s="89" t="s">
        <v>486</v>
      </c>
      <c r="E496" s="2" t="s">
        <v>1851</v>
      </c>
      <c r="F496" s="94" t="s">
        <v>5956</v>
      </c>
      <c r="G496" s="2" t="s">
        <v>1851</v>
      </c>
      <c r="H496" s="94" t="s">
        <v>6414</v>
      </c>
      <c r="I496" s="2" t="s">
        <v>1851</v>
      </c>
      <c r="J496" s="99"/>
      <c r="K496" s="2" t="s">
        <v>1851</v>
      </c>
      <c r="L496" s="107">
        <v>0</v>
      </c>
      <c r="M496" s="2" t="s">
        <v>1851</v>
      </c>
      <c r="N496" s="94"/>
      <c r="O496" s="2" t="s">
        <v>6692</v>
      </c>
      <c r="P496" t="str">
        <f t="shared" si="15"/>
        <v>INSERT INTO cliente VALUES(NULL, NULL, '1188', 'C1188', 'XSTRATA MINERA', 'XSTRATA', '', '0', '', 1, NOW(), NULL, 1, null);</v>
      </c>
    </row>
    <row r="497" spans="1:16" x14ac:dyDescent="0.25">
      <c r="A497" t="s">
        <v>4756</v>
      </c>
      <c r="B497" t="str">
        <f t="shared" si="14"/>
        <v>0021</v>
      </c>
      <c r="C497" s="2" t="s">
        <v>1851</v>
      </c>
      <c r="D497" s="89" t="s">
        <v>488</v>
      </c>
      <c r="E497" s="2" t="s">
        <v>1851</v>
      </c>
      <c r="F497" s="93" t="s">
        <v>5957</v>
      </c>
      <c r="G497" s="2" t="s">
        <v>1851</v>
      </c>
      <c r="H497" s="96" t="s">
        <v>6415</v>
      </c>
      <c r="I497" s="2" t="s">
        <v>1851</v>
      </c>
      <c r="J497" s="100"/>
      <c r="K497" s="2" t="s">
        <v>1851</v>
      </c>
      <c r="L497" s="107">
        <v>0</v>
      </c>
      <c r="M497" s="2" t="s">
        <v>1851</v>
      </c>
      <c r="N497" s="96"/>
      <c r="O497" s="2" t="s">
        <v>6692</v>
      </c>
      <c r="P497" t="str">
        <f t="shared" si="15"/>
        <v>INSERT INTO cliente VALUES(NULL, NULL, '0021', 'C0021', 'YCHIFORMAS SA', 'YCHIFORMAS', '', '0', '', 1, NOW(), NULL, 1, null);</v>
      </c>
    </row>
    <row r="498" spans="1:16" x14ac:dyDescent="0.25">
      <c r="A498" t="s">
        <v>4756</v>
      </c>
      <c r="B498" t="str">
        <f t="shared" si="14"/>
        <v>0034</v>
      </c>
      <c r="C498" s="2" t="s">
        <v>1851</v>
      </c>
      <c r="D498" s="89" t="s">
        <v>489</v>
      </c>
      <c r="E498" s="2" t="s">
        <v>1851</v>
      </c>
      <c r="F498" s="93" t="s">
        <v>5958</v>
      </c>
      <c r="G498" s="2" t="s">
        <v>1851</v>
      </c>
      <c r="H498" s="96" t="s">
        <v>6416</v>
      </c>
      <c r="I498" s="2" t="s">
        <v>1851</v>
      </c>
      <c r="J498" s="100"/>
      <c r="K498" s="2" t="s">
        <v>1851</v>
      </c>
      <c r="L498" s="107">
        <v>0</v>
      </c>
      <c r="M498" s="2" t="s">
        <v>1851</v>
      </c>
      <c r="N498" s="96"/>
      <c r="O498" s="2" t="s">
        <v>6692</v>
      </c>
      <c r="P498" t="str">
        <f t="shared" si="15"/>
        <v>INSERT INTO cliente VALUES(NULL, NULL, '0034', 'C0034', 'YELL PERU S.A.C.', 'YELL', '', '0', '', 1, NOW(), NULL, 1, null);</v>
      </c>
    </row>
    <row r="499" spans="1:16" x14ac:dyDescent="0.25">
      <c r="A499" t="s">
        <v>4756</v>
      </c>
      <c r="B499" t="str">
        <f t="shared" si="14"/>
        <v>0059</v>
      </c>
      <c r="C499" s="2" t="s">
        <v>1851</v>
      </c>
      <c r="D499" s="89" t="s">
        <v>490</v>
      </c>
      <c r="E499" s="2" t="s">
        <v>1851</v>
      </c>
      <c r="F499" s="93" t="s">
        <v>5959</v>
      </c>
      <c r="G499" s="2" t="s">
        <v>1851</v>
      </c>
      <c r="H499" s="96" t="s">
        <v>6417</v>
      </c>
      <c r="I499" s="2" t="s">
        <v>1851</v>
      </c>
      <c r="J499" s="100"/>
      <c r="K499" s="2" t="s">
        <v>1851</v>
      </c>
      <c r="L499" s="107">
        <v>0</v>
      </c>
      <c r="M499" s="2" t="s">
        <v>1851</v>
      </c>
      <c r="N499" s="96"/>
      <c r="O499" s="2" t="s">
        <v>6692</v>
      </c>
      <c r="P499" t="str">
        <f t="shared" si="15"/>
        <v>INSERT INTO cliente VALUES(NULL, NULL, '0059', 'C0059', 'YOBEL SUPPLY CHAIN MANAGEMENT S.A.', 'YOBEL', '', '0', '', 1, NOW(), NULL, 1, null);</v>
      </c>
    </row>
    <row r="500" spans="1:16" x14ac:dyDescent="0.25">
      <c r="A500" t="s">
        <v>4756</v>
      </c>
      <c r="B500" t="str">
        <f t="shared" si="14"/>
        <v>0805</v>
      </c>
      <c r="C500" s="2" t="s">
        <v>1851</v>
      </c>
      <c r="D500" s="89" t="s">
        <v>491</v>
      </c>
      <c r="E500" s="2" t="s">
        <v>1851</v>
      </c>
      <c r="F500" s="93" t="s">
        <v>5960</v>
      </c>
      <c r="G500" s="2" t="s">
        <v>1851</v>
      </c>
      <c r="H500" s="93" t="s">
        <v>6418</v>
      </c>
      <c r="I500" s="2" t="s">
        <v>1851</v>
      </c>
      <c r="J500" s="98"/>
      <c r="K500" s="2" t="s">
        <v>1851</v>
      </c>
      <c r="L500" s="107">
        <v>0</v>
      </c>
      <c r="M500" s="2" t="s">
        <v>1851</v>
      </c>
      <c r="N500" s="93"/>
      <c r="O500" s="2" t="s">
        <v>6692</v>
      </c>
      <c r="P500" t="str">
        <f t="shared" si="15"/>
        <v>INSERT INTO cliente VALUES(NULL, NULL, '0805', 'C0805', 'ZETA GAS ANDINA S.A.', 'ZETA_GAS', '', '0', '', 1, NOW(), NULL, 1, null);</v>
      </c>
    </row>
    <row r="501" spans="1:16" x14ac:dyDescent="0.25">
      <c r="A501" t="s">
        <v>4756</v>
      </c>
      <c r="B501" t="str">
        <f t="shared" si="14"/>
        <v>0096</v>
      </c>
      <c r="C501" s="2" t="s">
        <v>1851</v>
      </c>
      <c r="D501" s="89" t="s">
        <v>492</v>
      </c>
      <c r="E501" s="2" t="s">
        <v>1851</v>
      </c>
      <c r="F501" s="93" t="s">
        <v>5961</v>
      </c>
      <c r="G501" s="2" t="s">
        <v>1851</v>
      </c>
      <c r="H501" s="93" t="s">
        <v>5961</v>
      </c>
      <c r="I501" s="2" t="s">
        <v>1851</v>
      </c>
      <c r="J501" s="98"/>
      <c r="K501" s="2" t="s">
        <v>1851</v>
      </c>
      <c r="L501" s="107">
        <v>0</v>
      </c>
      <c r="M501" s="2" t="s">
        <v>1851</v>
      </c>
      <c r="N501" s="93"/>
      <c r="O501" s="2" t="s">
        <v>6692</v>
      </c>
      <c r="P501" t="str">
        <f t="shared" si="15"/>
        <v>INSERT INTO cliente VALUES(NULL, NULL, '0096', 'C0096', 'ZICSA', 'ZICSA', '', '0', '', 1, NOW(), NULL, 1, null);</v>
      </c>
    </row>
    <row r="502" spans="1:16" x14ac:dyDescent="0.25">
      <c r="A502" t="s">
        <v>4756</v>
      </c>
      <c r="B502" t="str">
        <f t="shared" si="14"/>
        <v>1299</v>
      </c>
      <c r="C502" s="2" t="s">
        <v>1851</v>
      </c>
      <c r="D502" s="89" t="s">
        <v>3438</v>
      </c>
      <c r="E502" s="2" t="s">
        <v>1851</v>
      </c>
      <c r="F502" s="93" t="s">
        <v>5962</v>
      </c>
      <c r="G502" s="2" t="s">
        <v>1851</v>
      </c>
      <c r="H502" s="93" t="s">
        <v>5962</v>
      </c>
      <c r="I502" s="2" t="s">
        <v>1851</v>
      </c>
      <c r="J502" s="98"/>
      <c r="K502" s="2" t="s">
        <v>1851</v>
      </c>
      <c r="L502" s="107">
        <v>0</v>
      </c>
      <c r="M502" s="2" t="s">
        <v>1851</v>
      </c>
      <c r="N502" s="93"/>
      <c r="O502" s="2" t="s">
        <v>6692</v>
      </c>
      <c r="P502" t="str">
        <f t="shared" si="15"/>
        <v>INSERT INTO cliente VALUES(NULL, NULL, '1299', 'C1299', 'CG MODULOS', 'CG MODULOS', '', '0', '', 1, NOW(), NULL, 1, null);</v>
      </c>
    </row>
    <row r="503" spans="1:16" x14ac:dyDescent="0.25">
      <c r="A503" t="s">
        <v>4756</v>
      </c>
      <c r="B503" t="str">
        <f t="shared" si="14"/>
        <v>1300</v>
      </c>
      <c r="C503" s="2" t="s">
        <v>1851</v>
      </c>
      <c r="D503" s="89" t="s">
        <v>3441</v>
      </c>
      <c r="E503" s="2" t="s">
        <v>1851</v>
      </c>
      <c r="F503" s="95" t="s">
        <v>5963</v>
      </c>
      <c r="G503" s="2" t="s">
        <v>1851</v>
      </c>
      <c r="H503" s="95" t="s">
        <v>5963</v>
      </c>
      <c r="I503" s="2" t="s">
        <v>1851</v>
      </c>
      <c r="J503" s="98"/>
      <c r="K503" s="2" t="s">
        <v>1851</v>
      </c>
      <c r="L503" s="107">
        <v>0</v>
      </c>
      <c r="M503" s="2" t="s">
        <v>1851</v>
      </c>
      <c r="N503" s="95"/>
      <c r="O503" s="2" t="s">
        <v>6692</v>
      </c>
      <c r="P503" t="str">
        <f t="shared" si="15"/>
        <v>INSERT INTO cliente VALUES(NULL, NULL, '1300', 'C1300', 'OLSARE', 'OLSARE', '', '0', '', 1, NOW(), NULL, 1, null);</v>
      </c>
    </row>
    <row r="504" spans="1:16" x14ac:dyDescent="0.25">
      <c r="A504" t="s">
        <v>4756</v>
      </c>
      <c r="B504" t="str">
        <f t="shared" si="14"/>
        <v>1301</v>
      </c>
      <c r="C504" s="2" t="s">
        <v>1851</v>
      </c>
      <c r="D504" s="89" t="s">
        <v>4763</v>
      </c>
      <c r="E504" s="2" t="s">
        <v>1851</v>
      </c>
      <c r="F504" s="93"/>
      <c r="G504" s="2" t="s">
        <v>1851</v>
      </c>
      <c r="H504" s="93"/>
      <c r="I504" s="2" t="s">
        <v>1851</v>
      </c>
      <c r="J504" s="98"/>
      <c r="K504" s="2" t="s">
        <v>1851</v>
      </c>
      <c r="L504" s="107">
        <v>0</v>
      </c>
      <c r="M504" s="2" t="s">
        <v>1851</v>
      </c>
      <c r="N504" s="93"/>
      <c r="O504" s="2" t="s">
        <v>6692</v>
      </c>
      <c r="P504" t="str">
        <f t="shared" si="15"/>
        <v>INSERT INTO cliente VALUES(NULL, NULL, '1301', 'C1301', '', '', '', '0', '', 1, NOW(), NULL, 1, null);</v>
      </c>
    </row>
    <row r="505" spans="1:16" x14ac:dyDescent="0.25">
      <c r="A505" t="s">
        <v>4756</v>
      </c>
      <c r="B505" t="str">
        <f t="shared" si="14"/>
        <v>1302</v>
      </c>
      <c r="C505" s="2" t="s">
        <v>1851</v>
      </c>
      <c r="D505" s="89" t="s">
        <v>4764</v>
      </c>
      <c r="E505" s="2" t="s">
        <v>1851</v>
      </c>
      <c r="F505" s="93"/>
      <c r="G505" s="2" t="s">
        <v>1851</v>
      </c>
      <c r="H505" s="93"/>
      <c r="I505" s="2" t="s">
        <v>1851</v>
      </c>
      <c r="J505" s="98"/>
      <c r="K505" s="2" t="s">
        <v>1851</v>
      </c>
      <c r="L505" s="107">
        <v>0</v>
      </c>
      <c r="M505" s="2" t="s">
        <v>1851</v>
      </c>
      <c r="N505" s="93"/>
      <c r="O505" s="2" t="s">
        <v>6692</v>
      </c>
      <c r="P505" t="str">
        <f t="shared" si="15"/>
        <v>INSERT INTO cliente VALUES(NULL, NULL, '1302', 'C1302', '', '', '', '0', '', 1, NOW(), NULL, 1, null);</v>
      </c>
    </row>
    <row r="506" spans="1:16" x14ac:dyDescent="0.25">
      <c r="A506" t="s">
        <v>4756</v>
      </c>
      <c r="B506" t="str">
        <f t="shared" si="14"/>
        <v>1303</v>
      </c>
      <c r="C506" s="2" t="s">
        <v>1851</v>
      </c>
      <c r="D506" s="89" t="s">
        <v>4765</v>
      </c>
      <c r="E506" s="2" t="s">
        <v>1851</v>
      </c>
      <c r="F506" s="93"/>
      <c r="G506" s="2" t="s">
        <v>1851</v>
      </c>
      <c r="H506" s="93"/>
      <c r="I506" s="2" t="s">
        <v>1851</v>
      </c>
      <c r="J506" s="98"/>
      <c r="K506" s="2" t="s">
        <v>1851</v>
      </c>
      <c r="L506" s="107">
        <v>0</v>
      </c>
      <c r="M506" s="2" t="s">
        <v>1851</v>
      </c>
      <c r="N506" s="93"/>
      <c r="O506" s="2" t="s">
        <v>6692</v>
      </c>
      <c r="P506" t="str">
        <f t="shared" si="15"/>
        <v>INSERT INTO cliente VALUES(NULL, NULL, '1303', 'C1303', '', '', '', '0', '', 1, NOW(), NULL, 1, null);</v>
      </c>
    </row>
    <row r="507" spans="1:16" x14ac:dyDescent="0.25">
      <c r="A507" t="s">
        <v>4756</v>
      </c>
      <c r="B507" t="str">
        <f t="shared" si="14"/>
        <v>1304</v>
      </c>
      <c r="C507" s="2" t="s">
        <v>1851</v>
      </c>
      <c r="D507" s="89" t="s">
        <v>4766</v>
      </c>
      <c r="E507" s="2" t="s">
        <v>1851</v>
      </c>
      <c r="F507" s="93"/>
      <c r="G507" s="2" t="s">
        <v>1851</v>
      </c>
      <c r="H507" s="93"/>
      <c r="I507" s="2" t="s">
        <v>1851</v>
      </c>
      <c r="J507" s="98"/>
      <c r="K507" s="2" t="s">
        <v>1851</v>
      </c>
      <c r="L507" s="107">
        <v>0</v>
      </c>
      <c r="M507" s="2" t="s">
        <v>1851</v>
      </c>
      <c r="N507" s="93"/>
      <c r="O507" s="2" t="s">
        <v>6692</v>
      </c>
      <c r="P507" t="str">
        <f t="shared" si="15"/>
        <v>INSERT INTO cliente VALUES(NULL, NULL, '1304', 'C1304', '', '', '', '0', '', 1, NOW(), NULL, 1, null);</v>
      </c>
    </row>
    <row r="508" spans="1:16" x14ac:dyDescent="0.25">
      <c r="A508" t="s">
        <v>4756</v>
      </c>
      <c r="B508" t="str">
        <f t="shared" si="14"/>
        <v>1305</v>
      </c>
      <c r="C508" s="2" t="s">
        <v>1851</v>
      </c>
      <c r="D508" s="89" t="s">
        <v>4767</v>
      </c>
      <c r="E508" s="2" t="s">
        <v>1851</v>
      </c>
      <c r="F508" s="95"/>
      <c r="G508" s="2" t="s">
        <v>1851</v>
      </c>
      <c r="H508" s="95"/>
      <c r="I508" s="2" t="s">
        <v>1851</v>
      </c>
      <c r="J508" s="98"/>
      <c r="K508" s="2" t="s">
        <v>1851</v>
      </c>
      <c r="L508" s="107">
        <v>0</v>
      </c>
      <c r="M508" s="2" t="s">
        <v>1851</v>
      </c>
      <c r="N508" s="95"/>
      <c r="O508" s="2" t="s">
        <v>6692</v>
      </c>
      <c r="P508" t="str">
        <f t="shared" si="15"/>
        <v>INSERT INTO cliente VALUES(NULL, NULL, '1305', 'C1305', '', '', '', '0', '', 1, NOW(), NULL, 1, null);</v>
      </c>
    </row>
    <row r="509" spans="1:16" x14ac:dyDescent="0.25">
      <c r="A509" t="s">
        <v>4756</v>
      </c>
      <c r="B509" t="str">
        <f t="shared" si="14"/>
        <v>1306</v>
      </c>
      <c r="C509" s="2" t="s">
        <v>1851</v>
      </c>
      <c r="D509" s="89" t="s">
        <v>4768</v>
      </c>
      <c r="E509" s="2" t="s">
        <v>1851</v>
      </c>
      <c r="F509" s="93"/>
      <c r="G509" s="2" t="s">
        <v>1851</v>
      </c>
      <c r="H509" s="93"/>
      <c r="I509" s="2" t="s">
        <v>1851</v>
      </c>
      <c r="J509" s="98"/>
      <c r="K509" s="2" t="s">
        <v>1851</v>
      </c>
      <c r="L509" s="107">
        <v>0</v>
      </c>
      <c r="M509" s="2" t="s">
        <v>1851</v>
      </c>
      <c r="N509" s="93"/>
      <c r="O509" s="2" t="s">
        <v>6692</v>
      </c>
      <c r="P509" t="str">
        <f t="shared" si="15"/>
        <v>INSERT INTO cliente VALUES(NULL, NULL, '1306', 'C1306', '', '', '', '0', '', 1, NOW(), NULL, 1, null);</v>
      </c>
    </row>
    <row r="510" spans="1:16" x14ac:dyDescent="0.25">
      <c r="A510" t="s">
        <v>4756</v>
      </c>
      <c r="B510" t="str">
        <f t="shared" si="14"/>
        <v>1307</v>
      </c>
      <c r="C510" s="2" t="s">
        <v>1851</v>
      </c>
      <c r="D510" s="89" t="s">
        <v>4769</v>
      </c>
      <c r="E510" s="2" t="s">
        <v>1851</v>
      </c>
      <c r="F510" s="95"/>
      <c r="G510" s="2" t="s">
        <v>1851</v>
      </c>
      <c r="H510" s="95"/>
      <c r="I510" s="2" t="s">
        <v>1851</v>
      </c>
      <c r="J510" s="98"/>
      <c r="K510" s="2" t="s">
        <v>1851</v>
      </c>
      <c r="L510" s="107">
        <v>0</v>
      </c>
      <c r="M510" s="2" t="s">
        <v>1851</v>
      </c>
      <c r="N510" s="95"/>
      <c r="O510" s="2" t="s">
        <v>6692</v>
      </c>
      <c r="P510" t="str">
        <f t="shared" si="15"/>
        <v>INSERT INTO cliente VALUES(NULL, NULL, '1307', 'C1307', '', '', '', '0', '', 1, NOW(), NULL, 1, null);</v>
      </c>
    </row>
    <row r="511" spans="1:16" x14ac:dyDescent="0.25">
      <c r="A511" t="s">
        <v>4756</v>
      </c>
      <c r="B511" t="str">
        <f t="shared" si="14"/>
        <v>1308</v>
      </c>
      <c r="C511" s="2" t="s">
        <v>1851</v>
      </c>
      <c r="D511" s="89" t="s">
        <v>4770</v>
      </c>
      <c r="E511" s="2" t="s">
        <v>1851</v>
      </c>
      <c r="F511" s="93"/>
      <c r="G511" s="2" t="s">
        <v>1851</v>
      </c>
      <c r="H511" s="93"/>
      <c r="I511" s="2" t="s">
        <v>1851</v>
      </c>
      <c r="J511" s="98"/>
      <c r="K511" s="2" t="s">
        <v>1851</v>
      </c>
      <c r="L511" s="107">
        <v>0</v>
      </c>
      <c r="M511" s="2" t="s">
        <v>1851</v>
      </c>
      <c r="N511" s="93"/>
      <c r="O511" s="2" t="s">
        <v>6692</v>
      </c>
      <c r="P511" t="str">
        <f t="shared" si="15"/>
        <v>INSERT INTO cliente VALUES(NULL, NULL, '1308', 'C1308', '', '', '', '0', '', 1, NOW(), NULL, 1, null);</v>
      </c>
    </row>
    <row r="512" spans="1:16" x14ac:dyDescent="0.25">
      <c r="A512" t="s">
        <v>4756</v>
      </c>
      <c r="B512" t="str">
        <f t="shared" si="14"/>
        <v>1309</v>
      </c>
      <c r="C512" s="2" t="s">
        <v>1851</v>
      </c>
      <c r="D512" s="89" t="s">
        <v>4771</v>
      </c>
      <c r="E512" s="2" t="s">
        <v>1851</v>
      </c>
      <c r="F512" s="93"/>
      <c r="G512" s="2" t="s">
        <v>1851</v>
      </c>
      <c r="H512" s="93"/>
      <c r="I512" s="2" t="s">
        <v>1851</v>
      </c>
      <c r="J512" s="98"/>
      <c r="K512" s="2" t="s">
        <v>1851</v>
      </c>
      <c r="L512" s="107">
        <v>0</v>
      </c>
      <c r="M512" s="2" t="s">
        <v>1851</v>
      </c>
      <c r="N512" s="93"/>
      <c r="O512" s="2" t="s">
        <v>6692</v>
      </c>
      <c r="P512" t="str">
        <f t="shared" si="15"/>
        <v>INSERT INTO cliente VALUES(NULL, NULL, '1309', 'C1309', '', '', '', '0', '', 1, NOW(), NULL, 1, null);</v>
      </c>
    </row>
    <row r="513" spans="1:16" x14ac:dyDescent="0.25">
      <c r="A513" t="s">
        <v>4756</v>
      </c>
      <c r="B513" t="str">
        <f t="shared" si="14"/>
        <v>1310</v>
      </c>
      <c r="C513" s="2" t="s">
        <v>1851</v>
      </c>
      <c r="D513" s="89" t="s">
        <v>4772</v>
      </c>
      <c r="E513" s="2" t="s">
        <v>1851</v>
      </c>
      <c r="F513" s="93"/>
      <c r="G513" s="2" t="s">
        <v>1851</v>
      </c>
      <c r="H513" s="93"/>
      <c r="I513" s="2" t="s">
        <v>1851</v>
      </c>
      <c r="J513" s="98"/>
      <c r="K513" s="2" t="s">
        <v>1851</v>
      </c>
      <c r="L513" s="107">
        <v>0</v>
      </c>
      <c r="M513" s="2" t="s">
        <v>1851</v>
      </c>
      <c r="N513" s="93"/>
      <c r="O513" s="2" t="s">
        <v>6692</v>
      </c>
      <c r="P513" t="str">
        <f t="shared" si="15"/>
        <v>INSERT INTO cliente VALUES(NULL, NULL, '1310', 'C1310', '', '', '', '0', '', 1, NOW(), NULL, 1, null);</v>
      </c>
    </row>
    <row r="514" spans="1:16" x14ac:dyDescent="0.25">
      <c r="A514" t="s">
        <v>4756</v>
      </c>
      <c r="B514" t="str">
        <f t="shared" si="14"/>
        <v>1311</v>
      </c>
      <c r="C514" s="2" t="s">
        <v>1851</v>
      </c>
      <c r="D514" s="89" t="s">
        <v>4773</v>
      </c>
      <c r="E514" s="2" t="s">
        <v>1851</v>
      </c>
      <c r="F514" s="95"/>
      <c r="G514" s="2" t="s">
        <v>1851</v>
      </c>
      <c r="H514" s="95"/>
      <c r="I514" s="2" t="s">
        <v>1851</v>
      </c>
      <c r="J514" s="98"/>
      <c r="K514" s="2" t="s">
        <v>1851</v>
      </c>
      <c r="L514" s="107">
        <v>0</v>
      </c>
      <c r="M514" s="2" t="s">
        <v>1851</v>
      </c>
      <c r="N514" s="95"/>
      <c r="O514" s="2" t="s">
        <v>6692</v>
      </c>
      <c r="P514" t="str">
        <f t="shared" si="15"/>
        <v>INSERT INTO cliente VALUES(NULL, NULL, '1311', 'C1311', '', '', '', '0', '', 1, NOW(), NULL, 1, null);</v>
      </c>
    </row>
    <row r="515" spans="1:16" x14ac:dyDescent="0.25">
      <c r="A515" t="s">
        <v>4756</v>
      </c>
      <c r="B515" t="str">
        <f t="shared" ref="B515:B578" si="16">REPLACE(D515,1,1,"")</f>
        <v>1312</v>
      </c>
      <c r="C515" s="2" t="s">
        <v>1851</v>
      </c>
      <c r="D515" s="89" t="s">
        <v>4774</v>
      </c>
      <c r="E515" s="2" t="s">
        <v>1851</v>
      </c>
      <c r="F515" s="93"/>
      <c r="G515" s="2" t="s">
        <v>1851</v>
      </c>
      <c r="H515" s="93"/>
      <c r="I515" s="2" t="s">
        <v>1851</v>
      </c>
      <c r="J515" s="98"/>
      <c r="K515" s="2" t="s">
        <v>1851</v>
      </c>
      <c r="L515" s="107">
        <v>0</v>
      </c>
      <c r="M515" s="2" t="s">
        <v>1851</v>
      </c>
      <c r="N515" s="93"/>
      <c r="O515" s="2" t="s">
        <v>6692</v>
      </c>
      <c r="P515" t="str">
        <f t="shared" ref="P515:P578" si="17">CONCATENATE(A515,B515,C515,D515,E515,F515,G515,H515,I515,J515,K515,L515,M515,N515,O515,)</f>
        <v>INSERT INTO cliente VALUES(NULL, NULL, '1312', 'C1312', '', '', '', '0', '', 1, NOW(), NULL, 1, null);</v>
      </c>
    </row>
    <row r="516" spans="1:16" x14ac:dyDescent="0.25">
      <c r="A516" t="s">
        <v>4756</v>
      </c>
      <c r="B516" t="str">
        <f t="shared" si="16"/>
        <v>1313</v>
      </c>
      <c r="C516" s="2" t="s">
        <v>1851</v>
      </c>
      <c r="D516" s="89" t="s">
        <v>4775</v>
      </c>
      <c r="E516" s="2" t="s">
        <v>1851</v>
      </c>
      <c r="F516" s="93"/>
      <c r="G516" s="2" t="s">
        <v>1851</v>
      </c>
      <c r="H516" s="93"/>
      <c r="I516" s="2" t="s">
        <v>1851</v>
      </c>
      <c r="J516" s="98"/>
      <c r="K516" s="2" t="s">
        <v>1851</v>
      </c>
      <c r="L516" s="107">
        <v>0</v>
      </c>
      <c r="M516" s="2" t="s">
        <v>1851</v>
      </c>
      <c r="N516" s="93"/>
      <c r="O516" s="2" t="s">
        <v>6692</v>
      </c>
      <c r="P516" t="str">
        <f t="shared" si="17"/>
        <v>INSERT INTO cliente VALUES(NULL, NULL, '1313', 'C1313', '', '', '', '0', '', 1, NOW(), NULL, 1, null);</v>
      </c>
    </row>
    <row r="517" spans="1:16" x14ac:dyDescent="0.25">
      <c r="A517" t="s">
        <v>4756</v>
      </c>
      <c r="B517" t="str">
        <f t="shared" si="16"/>
        <v>1314</v>
      </c>
      <c r="C517" s="2" t="s">
        <v>1851</v>
      </c>
      <c r="D517" s="89" t="s">
        <v>4776</v>
      </c>
      <c r="E517" s="2" t="s">
        <v>1851</v>
      </c>
      <c r="F517" s="93"/>
      <c r="G517" s="2" t="s">
        <v>1851</v>
      </c>
      <c r="H517" s="93"/>
      <c r="I517" s="2" t="s">
        <v>1851</v>
      </c>
      <c r="J517" s="98"/>
      <c r="K517" s="2" t="s">
        <v>1851</v>
      </c>
      <c r="L517" s="107">
        <v>0</v>
      </c>
      <c r="M517" s="2" t="s">
        <v>1851</v>
      </c>
      <c r="N517" s="93"/>
      <c r="O517" s="2" t="s">
        <v>6692</v>
      </c>
      <c r="P517" t="str">
        <f t="shared" si="17"/>
        <v>INSERT INTO cliente VALUES(NULL, NULL, '1314', 'C1314', '', '', '', '0', '', 1, NOW(), NULL, 1, null);</v>
      </c>
    </row>
    <row r="518" spans="1:16" x14ac:dyDescent="0.25">
      <c r="A518" t="s">
        <v>4756</v>
      </c>
      <c r="B518" t="str">
        <f t="shared" si="16"/>
        <v>1315</v>
      </c>
      <c r="C518" s="2" t="s">
        <v>1851</v>
      </c>
      <c r="D518" s="89" t="s">
        <v>4777</v>
      </c>
      <c r="E518" s="2" t="s">
        <v>1851</v>
      </c>
      <c r="F518" s="93"/>
      <c r="G518" s="2" t="s">
        <v>1851</v>
      </c>
      <c r="H518" s="93"/>
      <c r="I518" s="2" t="s">
        <v>1851</v>
      </c>
      <c r="J518" s="98"/>
      <c r="K518" s="2" t="s">
        <v>1851</v>
      </c>
      <c r="L518" s="107">
        <v>0</v>
      </c>
      <c r="M518" s="2" t="s">
        <v>1851</v>
      </c>
      <c r="N518" s="93"/>
      <c r="O518" s="2" t="s">
        <v>6692</v>
      </c>
      <c r="P518" t="str">
        <f t="shared" si="17"/>
        <v>INSERT INTO cliente VALUES(NULL, NULL, '1315', 'C1315', '', '', '', '0', '', 1, NOW(), NULL, 1, null);</v>
      </c>
    </row>
    <row r="519" spans="1:16" x14ac:dyDescent="0.25">
      <c r="A519" t="s">
        <v>4756</v>
      </c>
      <c r="B519" t="str">
        <f t="shared" si="16"/>
        <v>1316</v>
      </c>
      <c r="C519" s="2" t="s">
        <v>1851</v>
      </c>
      <c r="D519" s="89" t="s">
        <v>4778</v>
      </c>
      <c r="E519" s="2" t="s">
        <v>1851</v>
      </c>
      <c r="F519" s="93"/>
      <c r="G519" s="2" t="s">
        <v>1851</v>
      </c>
      <c r="H519" s="93"/>
      <c r="I519" s="2" t="s">
        <v>1851</v>
      </c>
      <c r="J519" s="98"/>
      <c r="K519" s="2" t="s">
        <v>1851</v>
      </c>
      <c r="L519" s="107">
        <v>0</v>
      </c>
      <c r="M519" s="2" t="s">
        <v>1851</v>
      </c>
      <c r="N519" s="93"/>
      <c r="O519" s="2" t="s">
        <v>6692</v>
      </c>
      <c r="P519" t="str">
        <f t="shared" si="17"/>
        <v>INSERT INTO cliente VALUES(NULL, NULL, '1316', 'C1316', '', '', '', '0', '', 1, NOW(), NULL, 1, null);</v>
      </c>
    </row>
    <row r="520" spans="1:16" x14ac:dyDescent="0.25">
      <c r="A520" t="s">
        <v>4756</v>
      </c>
      <c r="B520" t="str">
        <f t="shared" si="16"/>
        <v>1317</v>
      </c>
      <c r="C520" s="2" t="s">
        <v>1851</v>
      </c>
      <c r="D520" s="89" t="s">
        <v>4779</v>
      </c>
      <c r="E520" s="2" t="s">
        <v>1851</v>
      </c>
      <c r="F520" s="93"/>
      <c r="G520" s="2" t="s">
        <v>1851</v>
      </c>
      <c r="H520" s="93"/>
      <c r="I520" s="2" t="s">
        <v>1851</v>
      </c>
      <c r="J520" s="98"/>
      <c r="K520" s="2" t="s">
        <v>1851</v>
      </c>
      <c r="L520" s="107">
        <v>0</v>
      </c>
      <c r="M520" s="2" t="s">
        <v>1851</v>
      </c>
      <c r="N520" s="93"/>
      <c r="O520" s="2" t="s">
        <v>6692</v>
      </c>
      <c r="P520" t="str">
        <f t="shared" si="17"/>
        <v>INSERT INTO cliente VALUES(NULL, NULL, '1317', 'C1317', '', '', '', '0', '', 1, NOW(), NULL, 1, null);</v>
      </c>
    </row>
    <row r="521" spans="1:16" x14ac:dyDescent="0.25">
      <c r="A521" t="s">
        <v>4756</v>
      </c>
      <c r="B521" t="str">
        <f t="shared" si="16"/>
        <v>1318</v>
      </c>
      <c r="C521" s="2" t="s">
        <v>1851</v>
      </c>
      <c r="D521" s="89" t="s">
        <v>4780</v>
      </c>
      <c r="E521" s="2" t="s">
        <v>1851</v>
      </c>
      <c r="F521" s="93"/>
      <c r="G521" s="2" t="s">
        <v>1851</v>
      </c>
      <c r="H521" s="93"/>
      <c r="I521" s="2" t="s">
        <v>1851</v>
      </c>
      <c r="J521" s="98"/>
      <c r="K521" s="2" t="s">
        <v>1851</v>
      </c>
      <c r="L521" s="107">
        <v>0</v>
      </c>
      <c r="M521" s="2" t="s">
        <v>1851</v>
      </c>
      <c r="N521" s="93"/>
      <c r="O521" s="2" t="s">
        <v>6692</v>
      </c>
      <c r="P521" t="str">
        <f t="shared" si="17"/>
        <v>INSERT INTO cliente VALUES(NULL, NULL, '1318', 'C1318', '', '', '', '0', '', 1, NOW(), NULL, 1, null);</v>
      </c>
    </row>
    <row r="522" spans="1:16" x14ac:dyDescent="0.25">
      <c r="A522" t="s">
        <v>4756</v>
      </c>
      <c r="B522" t="str">
        <f t="shared" si="16"/>
        <v>1319</v>
      </c>
      <c r="C522" s="2" t="s">
        <v>1851</v>
      </c>
      <c r="D522" s="89" t="s">
        <v>4781</v>
      </c>
      <c r="E522" s="2" t="s">
        <v>1851</v>
      </c>
      <c r="F522" s="93"/>
      <c r="G522" s="2" t="s">
        <v>1851</v>
      </c>
      <c r="H522" s="93"/>
      <c r="I522" s="2" t="s">
        <v>1851</v>
      </c>
      <c r="J522" s="98"/>
      <c r="K522" s="2" t="s">
        <v>1851</v>
      </c>
      <c r="L522" s="107">
        <v>0</v>
      </c>
      <c r="M522" s="2" t="s">
        <v>1851</v>
      </c>
      <c r="N522" s="93"/>
      <c r="O522" s="2" t="s">
        <v>6692</v>
      </c>
      <c r="P522" t="str">
        <f t="shared" si="17"/>
        <v>INSERT INTO cliente VALUES(NULL, NULL, '1319', 'C1319', '', '', '', '0', '', 1, NOW(), NULL, 1, null);</v>
      </c>
    </row>
    <row r="523" spans="1:16" x14ac:dyDescent="0.25">
      <c r="A523" t="s">
        <v>4756</v>
      </c>
      <c r="B523" t="str">
        <f t="shared" si="16"/>
        <v>1320</v>
      </c>
      <c r="C523" s="2" t="s">
        <v>1851</v>
      </c>
      <c r="D523" s="89" t="s">
        <v>4782</v>
      </c>
      <c r="E523" s="2" t="s">
        <v>1851</v>
      </c>
      <c r="F523" s="93"/>
      <c r="G523" s="2" t="s">
        <v>1851</v>
      </c>
      <c r="H523" s="93"/>
      <c r="I523" s="2" t="s">
        <v>1851</v>
      </c>
      <c r="J523" s="98"/>
      <c r="K523" s="2" t="s">
        <v>1851</v>
      </c>
      <c r="L523" s="107">
        <v>0</v>
      </c>
      <c r="M523" s="2" t="s">
        <v>1851</v>
      </c>
      <c r="N523" s="93"/>
      <c r="O523" s="2" t="s">
        <v>6692</v>
      </c>
      <c r="P523" t="str">
        <f t="shared" si="17"/>
        <v>INSERT INTO cliente VALUES(NULL, NULL, '1320', 'C1320', '', '', '', '0', '', 1, NOW(), NULL, 1, null);</v>
      </c>
    </row>
    <row r="524" spans="1:16" x14ac:dyDescent="0.25">
      <c r="A524" t="s">
        <v>4756</v>
      </c>
      <c r="B524" t="str">
        <f t="shared" si="16"/>
        <v>1321</v>
      </c>
      <c r="C524" s="2" t="s">
        <v>1851</v>
      </c>
      <c r="D524" s="89" t="s">
        <v>4783</v>
      </c>
      <c r="E524" s="2" t="s">
        <v>1851</v>
      </c>
      <c r="F524" s="93"/>
      <c r="G524" s="2" t="s">
        <v>1851</v>
      </c>
      <c r="H524" s="93"/>
      <c r="I524" s="2" t="s">
        <v>1851</v>
      </c>
      <c r="J524" s="98"/>
      <c r="K524" s="2" t="s">
        <v>1851</v>
      </c>
      <c r="L524" s="107">
        <v>0</v>
      </c>
      <c r="M524" s="2" t="s">
        <v>1851</v>
      </c>
      <c r="N524" s="93"/>
      <c r="O524" s="2" t="s">
        <v>6692</v>
      </c>
      <c r="P524" t="str">
        <f t="shared" si="17"/>
        <v>INSERT INTO cliente VALUES(NULL, NULL, '1321', 'C1321', '', '', '', '0', '', 1, NOW(), NULL, 1, null);</v>
      </c>
    </row>
    <row r="525" spans="1:16" x14ac:dyDescent="0.25">
      <c r="A525" t="s">
        <v>4756</v>
      </c>
      <c r="B525" t="str">
        <f t="shared" si="16"/>
        <v>1322</v>
      </c>
      <c r="C525" s="2" t="s">
        <v>1851</v>
      </c>
      <c r="D525" s="89" t="s">
        <v>4784</v>
      </c>
      <c r="E525" s="2" t="s">
        <v>1851</v>
      </c>
      <c r="F525" s="93"/>
      <c r="G525" s="2" t="s">
        <v>1851</v>
      </c>
      <c r="H525" s="93"/>
      <c r="I525" s="2" t="s">
        <v>1851</v>
      </c>
      <c r="J525" s="98"/>
      <c r="K525" s="2" t="s">
        <v>1851</v>
      </c>
      <c r="L525" s="107">
        <v>0</v>
      </c>
      <c r="M525" s="2" t="s">
        <v>1851</v>
      </c>
      <c r="N525" s="93"/>
      <c r="O525" s="2" t="s">
        <v>6692</v>
      </c>
      <c r="P525" t="str">
        <f t="shared" si="17"/>
        <v>INSERT INTO cliente VALUES(NULL, NULL, '1322', 'C1322', '', '', '', '0', '', 1, NOW(), NULL, 1, null);</v>
      </c>
    </row>
    <row r="526" spans="1:16" x14ac:dyDescent="0.25">
      <c r="A526" t="s">
        <v>4756</v>
      </c>
      <c r="B526" t="str">
        <f t="shared" si="16"/>
        <v>1323</v>
      </c>
      <c r="C526" s="2" t="s">
        <v>1851</v>
      </c>
      <c r="D526" s="89" t="s">
        <v>4785</v>
      </c>
      <c r="E526" s="2" t="s">
        <v>1851</v>
      </c>
      <c r="F526" s="93"/>
      <c r="G526" s="2" t="s">
        <v>1851</v>
      </c>
      <c r="H526" s="93"/>
      <c r="I526" s="2" t="s">
        <v>1851</v>
      </c>
      <c r="J526" s="98"/>
      <c r="K526" s="2" t="s">
        <v>1851</v>
      </c>
      <c r="L526" s="107">
        <v>0</v>
      </c>
      <c r="M526" s="2" t="s">
        <v>1851</v>
      </c>
      <c r="N526" s="93"/>
      <c r="O526" s="2" t="s">
        <v>6692</v>
      </c>
      <c r="P526" t="str">
        <f t="shared" si="17"/>
        <v>INSERT INTO cliente VALUES(NULL, NULL, '1323', 'C1323', '', '', '', '0', '', 1, NOW(), NULL, 1, null);</v>
      </c>
    </row>
    <row r="527" spans="1:16" x14ac:dyDescent="0.25">
      <c r="A527" t="s">
        <v>4756</v>
      </c>
      <c r="B527" t="str">
        <f t="shared" si="16"/>
        <v>1324</v>
      </c>
      <c r="C527" s="2" t="s">
        <v>1851</v>
      </c>
      <c r="D527" s="89" t="s">
        <v>4786</v>
      </c>
      <c r="E527" s="2" t="s">
        <v>1851</v>
      </c>
      <c r="F527" s="93"/>
      <c r="G527" s="2" t="s">
        <v>1851</v>
      </c>
      <c r="H527" s="93"/>
      <c r="I527" s="2" t="s">
        <v>1851</v>
      </c>
      <c r="J527" s="98"/>
      <c r="K527" s="2" t="s">
        <v>1851</v>
      </c>
      <c r="L527" s="107">
        <v>0</v>
      </c>
      <c r="M527" s="2" t="s">
        <v>1851</v>
      </c>
      <c r="N527" s="93"/>
      <c r="O527" s="2" t="s">
        <v>6692</v>
      </c>
      <c r="P527" t="str">
        <f t="shared" si="17"/>
        <v>INSERT INTO cliente VALUES(NULL, NULL, '1324', 'C1324', '', '', '', '0', '', 1, NOW(), NULL, 1, null);</v>
      </c>
    </row>
    <row r="528" spans="1:16" x14ac:dyDescent="0.25">
      <c r="A528" t="s">
        <v>4756</v>
      </c>
      <c r="B528" t="str">
        <f t="shared" si="16"/>
        <v>1325</v>
      </c>
      <c r="C528" s="2" t="s">
        <v>1851</v>
      </c>
      <c r="D528" s="89" t="s">
        <v>4787</v>
      </c>
      <c r="E528" s="2" t="s">
        <v>1851</v>
      </c>
      <c r="F528" s="93"/>
      <c r="G528" s="2" t="s">
        <v>1851</v>
      </c>
      <c r="H528" s="93"/>
      <c r="I528" s="2" t="s">
        <v>1851</v>
      </c>
      <c r="J528" s="98"/>
      <c r="K528" s="2" t="s">
        <v>1851</v>
      </c>
      <c r="L528" s="107">
        <v>0</v>
      </c>
      <c r="M528" s="2" t="s">
        <v>1851</v>
      </c>
      <c r="N528" s="93"/>
      <c r="O528" s="2" t="s">
        <v>6692</v>
      </c>
      <c r="P528" t="str">
        <f t="shared" si="17"/>
        <v>INSERT INTO cliente VALUES(NULL, NULL, '1325', 'C1325', '', '', '', '0', '', 1, NOW(), NULL, 1, null);</v>
      </c>
    </row>
    <row r="529" spans="1:16" x14ac:dyDescent="0.25">
      <c r="A529" t="s">
        <v>4756</v>
      </c>
      <c r="B529" t="str">
        <f t="shared" si="16"/>
        <v>1326</v>
      </c>
      <c r="C529" s="2" t="s">
        <v>1851</v>
      </c>
      <c r="D529" s="89" t="s">
        <v>4788</v>
      </c>
      <c r="E529" s="2" t="s">
        <v>1851</v>
      </c>
      <c r="F529" s="93"/>
      <c r="G529" s="2" t="s">
        <v>1851</v>
      </c>
      <c r="H529" s="93"/>
      <c r="I529" s="2" t="s">
        <v>1851</v>
      </c>
      <c r="J529" s="98"/>
      <c r="K529" s="2" t="s">
        <v>1851</v>
      </c>
      <c r="L529" s="107">
        <v>0</v>
      </c>
      <c r="M529" s="2" t="s">
        <v>1851</v>
      </c>
      <c r="N529" s="93"/>
      <c r="O529" s="2" t="s">
        <v>6692</v>
      </c>
      <c r="P529" t="str">
        <f t="shared" si="17"/>
        <v>INSERT INTO cliente VALUES(NULL, NULL, '1326', 'C1326', '', '', '', '0', '', 1, NOW(), NULL, 1, null);</v>
      </c>
    </row>
    <row r="530" spans="1:16" x14ac:dyDescent="0.25">
      <c r="A530" t="s">
        <v>4756</v>
      </c>
      <c r="B530" t="str">
        <f t="shared" si="16"/>
        <v>1327</v>
      </c>
      <c r="C530" s="2" t="s">
        <v>1851</v>
      </c>
      <c r="D530" s="89" t="s">
        <v>4789</v>
      </c>
      <c r="E530" s="2" t="s">
        <v>1851</v>
      </c>
      <c r="F530" s="93"/>
      <c r="G530" s="2" t="s">
        <v>1851</v>
      </c>
      <c r="H530" s="93"/>
      <c r="I530" s="2" t="s">
        <v>1851</v>
      </c>
      <c r="J530" s="98"/>
      <c r="K530" s="2" t="s">
        <v>1851</v>
      </c>
      <c r="L530" s="107">
        <v>0</v>
      </c>
      <c r="M530" s="2" t="s">
        <v>1851</v>
      </c>
      <c r="N530" s="93"/>
      <c r="O530" s="2" t="s">
        <v>6692</v>
      </c>
      <c r="P530" t="str">
        <f t="shared" si="17"/>
        <v>INSERT INTO cliente VALUES(NULL, NULL, '1327', 'C1327', '', '', '', '0', '', 1, NOW(), NULL, 1, null);</v>
      </c>
    </row>
    <row r="531" spans="1:16" x14ac:dyDescent="0.25">
      <c r="A531" t="s">
        <v>4756</v>
      </c>
      <c r="B531" t="str">
        <f t="shared" si="16"/>
        <v>1328</v>
      </c>
      <c r="C531" s="2" t="s">
        <v>1851</v>
      </c>
      <c r="D531" s="89" t="s">
        <v>4790</v>
      </c>
      <c r="E531" s="2" t="s">
        <v>1851</v>
      </c>
      <c r="F531" s="93"/>
      <c r="G531" s="2" t="s">
        <v>1851</v>
      </c>
      <c r="H531" s="93"/>
      <c r="I531" s="2" t="s">
        <v>1851</v>
      </c>
      <c r="J531" s="98"/>
      <c r="K531" s="2" t="s">
        <v>1851</v>
      </c>
      <c r="L531" s="107">
        <v>0</v>
      </c>
      <c r="M531" s="2" t="s">
        <v>1851</v>
      </c>
      <c r="N531" s="93"/>
      <c r="O531" s="2" t="s">
        <v>6692</v>
      </c>
      <c r="P531" t="str">
        <f t="shared" si="17"/>
        <v>INSERT INTO cliente VALUES(NULL, NULL, '1328', 'C1328', '', '', '', '0', '', 1, NOW(), NULL, 1, null);</v>
      </c>
    </row>
    <row r="532" spans="1:16" x14ac:dyDescent="0.25">
      <c r="A532" t="s">
        <v>4756</v>
      </c>
      <c r="B532" t="str">
        <f t="shared" si="16"/>
        <v>1329</v>
      </c>
      <c r="C532" s="2" t="s">
        <v>1851</v>
      </c>
      <c r="D532" s="89" t="s">
        <v>4791</v>
      </c>
      <c r="E532" s="2" t="s">
        <v>1851</v>
      </c>
      <c r="F532" s="93"/>
      <c r="G532" s="2" t="s">
        <v>1851</v>
      </c>
      <c r="H532" s="93"/>
      <c r="I532" s="2" t="s">
        <v>1851</v>
      </c>
      <c r="J532" s="98"/>
      <c r="K532" s="2" t="s">
        <v>1851</v>
      </c>
      <c r="L532" s="107">
        <v>0</v>
      </c>
      <c r="M532" s="2" t="s">
        <v>1851</v>
      </c>
      <c r="N532" s="93"/>
      <c r="O532" s="2" t="s">
        <v>6692</v>
      </c>
      <c r="P532" t="str">
        <f t="shared" si="17"/>
        <v>INSERT INTO cliente VALUES(NULL, NULL, '1329', 'C1329', '', '', '', '0', '', 1, NOW(), NULL, 1, null);</v>
      </c>
    </row>
    <row r="533" spans="1:16" x14ac:dyDescent="0.25">
      <c r="A533" t="s">
        <v>4756</v>
      </c>
      <c r="B533" t="str">
        <f t="shared" si="16"/>
        <v>1330</v>
      </c>
      <c r="C533" s="2" t="s">
        <v>1851</v>
      </c>
      <c r="D533" s="89" t="s">
        <v>4792</v>
      </c>
      <c r="E533" s="2" t="s">
        <v>1851</v>
      </c>
      <c r="F533" s="93"/>
      <c r="G533" s="2" t="s">
        <v>1851</v>
      </c>
      <c r="H533" s="93"/>
      <c r="I533" s="2" t="s">
        <v>1851</v>
      </c>
      <c r="J533" s="98"/>
      <c r="K533" s="2" t="s">
        <v>1851</v>
      </c>
      <c r="L533" s="107">
        <v>0</v>
      </c>
      <c r="M533" s="2" t="s">
        <v>1851</v>
      </c>
      <c r="N533" s="93"/>
      <c r="O533" s="2" t="s">
        <v>6692</v>
      </c>
      <c r="P533" t="str">
        <f t="shared" si="17"/>
        <v>INSERT INTO cliente VALUES(NULL, NULL, '1330', 'C1330', '', '', '', '0', '', 1, NOW(), NULL, 1, null);</v>
      </c>
    </row>
    <row r="534" spans="1:16" x14ac:dyDescent="0.25">
      <c r="A534" t="s">
        <v>4756</v>
      </c>
      <c r="B534" t="str">
        <f t="shared" si="16"/>
        <v>1331</v>
      </c>
      <c r="C534" s="2" t="s">
        <v>1851</v>
      </c>
      <c r="D534" s="89" t="s">
        <v>4793</v>
      </c>
      <c r="E534" s="2" t="s">
        <v>1851</v>
      </c>
      <c r="F534" s="93"/>
      <c r="G534" s="2" t="s">
        <v>1851</v>
      </c>
      <c r="H534" s="93"/>
      <c r="I534" s="2" t="s">
        <v>1851</v>
      </c>
      <c r="J534" s="98"/>
      <c r="K534" s="2" t="s">
        <v>1851</v>
      </c>
      <c r="L534" s="107">
        <v>0</v>
      </c>
      <c r="M534" s="2" t="s">
        <v>1851</v>
      </c>
      <c r="N534" s="93"/>
      <c r="O534" s="2" t="s">
        <v>6692</v>
      </c>
      <c r="P534" t="str">
        <f t="shared" si="17"/>
        <v>INSERT INTO cliente VALUES(NULL, NULL, '1331', 'C1331', '', '', '', '0', '', 1, NOW(), NULL, 1, null);</v>
      </c>
    </row>
    <row r="535" spans="1:16" x14ac:dyDescent="0.25">
      <c r="A535" t="s">
        <v>4756</v>
      </c>
      <c r="B535" t="str">
        <f t="shared" si="16"/>
        <v>1332</v>
      </c>
      <c r="C535" s="2" t="s">
        <v>1851</v>
      </c>
      <c r="D535" s="89" t="s">
        <v>4794</v>
      </c>
      <c r="E535" s="2" t="s">
        <v>1851</v>
      </c>
      <c r="F535" s="93"/>
      <c r="G535" s="2" t="s">
        <v>1851</v>
      </c>
      <c r="H535" s="93"/>
      <c r="I535" s="2" t="s">
        <v>1851</v>
      </c>
      <c r="J535" s="98"/>
      <c r="K535" s="2" t="s">
        <v>1851</v>
      </c>
      <c r="L535" s="107">
        <v>0</v>
      </c>
      <c r="M535" s="2" t="s">
        <v>1851</v>
      </c>
      <c r="N535" s="93"/>
      <c r="O535" s="2" t="s">
        <v>6692</v>
      </c>
      <c r="P535" t="str">
        <f t="shared" si="17"/>
        <v>INSERT INTO cliente VALUES(NULL, NULL, '1332', 'C1332', '', '', '', '0', '', 1, NOW(), NULL, 1, null);</v>
      </c>
    </row>
    <row r="536" spans="1:16" x14ac:dyDescent="0.25">
      <c r="A536" t="s">
        <v>4756</v>
      </c>
      <c r="B536" t="str">
        <f t="shared" si="16"/>
        <v>1333</v>
      </c>
      <c r="C536" s="2" t="s">
        <v>1851</v>
      </c>
      <c r="D536" s="89" t="s">
        <v>4795</v>
      </c>
      <c r="E536" s="2" t="s">
        <v>1851</v>
      </c>
      <c r="F536" s="93"/>
      <c r="G536" s="2" t="s">
        <v>1851</v>
      </c>
      <c r="H536" s="93"/>
      <c r="I536" s="2" t="s">
        <v>1851</v>
      </c>
      <c r="J536" s="98"/>
      <c r="K536" s="2" t="s">
        <v>1851</v>
      </c>
      <c r="L536" s="107">
        <v>0</v>
      </c>
      <c r="M536" s="2" t="s">
        <v>1851</v>
      </c>
      <c r="N536" s="93"/>
      <c r="O536" s="2" t="s">
        <v>6692</v>
      </c>
      <c r="P536" t="str">
        <f t="shared" si="17"/>
        <v>INSERT INTO cliente VALUES(NULL, NULL, '1333', 'C1333', '', '', '', '0', '', 1, NOW(), NULL, 1, null);</v>
      </c>
    </row>
    <row r="537" spans="1:16" x14ac:dyDescent="0.25">
      <c r="A537" t="s">
        <v>4756</v>
      </c>
      <c r="B537" t="str">
        <f t="shared" si="16"/>
        <v>1334</v>
      </c>
      <c r="C537" s="2" t="s">
        <v>1851</v>
      </c>
      <c r="D537" s="89" t="s">
        <v>4796</v>
      </c>
      <c r="E537" s="2" t="s">
        <v>1851</v>
      </c>
      <c r="F537" s="95"/>
      <c r="G537" s="2" t="s">
        <v>1851</v>
      </c>
      <c r="H537" s="95"/>
      <c r="I537" s="2" t="s">
        <v>1851</v>
      </c>
      <c r="J537" s="98"/>
      <c r="K537" s="2" t="s">
        <v>1851</v>
      </c>
      <c r="L537" s="107">
        <v>0</v>
      </c>
      <c r="M537" s="2" t="s">
        <v>1851</v>
      </c>
      <c r="N537" s="95"/>
      <c r="O537" s="2" t="s">
        <v>6692</v>
      </c>
      <c r="P537" t="str">
        <f t="shared" si="17"/>
        <v>INSERT INTO cliente VALUES(NULL, NULL, '1334', 'C1334', '', '', '', '0', '', 1, NOW(), NULL, 1, null);</v>
      </c>
    </row>
    <row r="538" spans="1:16" x14ac:dyDescent="0.25">
      <c r="A538" t="s">
        <v>4756</v>
      </c>
      <c r="B538" t="str">
        <f t="shared" si="16"/>
        <v>1335</v>
      </c>
      <c r="C538" s="2" t="s">
        <v>1851</v>
      </c>
      <c r="D538" s="89" t="s">
        <v>4797</v>
      </c>
      <c r="E538" s="2" t="s">
        <v>1851</v>
      </c>
      <c r="F538" s="93"/>
      <c r="G538" s="2" t="s">
        <v>1851</v>
      </c>
      <c r="H538" s="93"/>
      <c r="I538" s="2" t="s">
        <v>1851</v>
      </c>
      <c r="J538" s="98"/>
      <c r="K538" s="2" t="s">
        <v>1851</v>
      </c>
      <c r="L538" s="107">
        <v>0</v>
      </c>
      <c r="M538" s="2" t="s">
        <v>1851</v>
      </c>
      <c r="N538" s="93"/>
      <c r="O538" s="2" t="s">
        <v>6692</v>
      </c>
      <c r="P538" t="str">
        <f t="shared" si="17"/>
        <v>INSERT INTO cliente VALUES(NULL, NULL, '1335', 'C1335', '', '', '', '0', '', 1, NOW(), NULL, 1, null);</v>
      </c>
    </row>
    <row r="539" spans="1:16" x14ac:dyDescent="0.25">
      <c r="A539" t="s">
        <v>4756</v>
      </c>
      <c r="B539" t="str">
        <f t="shared" si="16"/>
        <v>1336</v>
      </c>
      <c r="C539" s="2" t="s">
        <v>1851</v>
      </c>
      <c r="D539" s="89" t="s">
        <v>4798</v>
      </c>
      <c r="E539" s="2" t="s">
        <v>1851</v>
      </c>
      <c r="F539" s="95"/>
      <c r="G539" s="2" t="s">
        <v>1851</v>
      </c>
      <c r="H539" s="95"/>
      <c r="I539" s="2" t="s">
        <v>1851</v>
      </c>
      <c r="J539" s="98"/>
      <c r="K539" s="2" t="s">
        <v>1851</v>
      </c>
      <c r="L539" s="107">
        <v>0</v>
      </c>
      <c r="M539" s="2" t="s">
        <v>1851</v>
      </c>
      <c r="N539" s="95"/>
      <c r="O539" s="2" t="s">
        <v>6692</v>
      </c>
      <c r="P539" t="str">
        <f t="shared" si="17"/>
        <v>INSERT INTO cliente VALUES(NULL, NULL, '1336', 'C1336', '', '', '', '0', '', 1, NOW(), NULL, 1, null);</v>
      </c>
    </row>
    <row r="540" spans="1:16" x14ac:dyDescent="0.25">
      <c r="A540" t="s">
        <v>4756</v>
      </c>
      <c r="B540" t="str">
        <f t="shared" si="16"/>
        <v>1337</v>
      </c>
      <c r="C540" s="2" t="s">
        <v>1851</v>
      </c>
      <c r="D540" s="89" t="s">
        <v>4799</v>
      </c>
      <c r="E540" s="2" t="s">
        <v>1851</v>
      </c>
      <c r="F540" s="93"/>
      <c r="G540" s="2" t="s">
        <v>1851</v>
      </c>
      <c r="H540" s="93"/>
      <c r="I540" s="2" t="s">
        <v>1851</v>
      </c>
      <c r="J540" s="98"/>
      <c r="K540" s="2" t="s">
        <v>1851</v>
      </c>
      <c r="L540" s="107">
        <v>0</v>
      </c>
      <c r="M540" s="2" t="s">
        <v>1851</v>
      </c>
      <c r="N540" s="93"/>
      <c r="O540" s="2" t="s">
        <v>6692</v>
      </c>
      <c r="P540" t="str">
        <f t="shared" si="17"/>
        <v>INSERT INTO cliente VALUES(NULL, NULL, '1337', 'C1337', '', '', '', '0', '', 1, NOW(), NULL, 1, null);</v>
      </c>
    </row>
    <row r="541" spans="1:16" x14ac:dyDescent="0.25">
      <c r="A541" t="s">
        <v>4756</v>
      </c>
      <c r="B541" t="str">
        <f t="shared" si="16"/>
        <v>1338</v>
      </c>
      <c r="C541" s="2" t="s">
        <v>1851</v>
      </c>
      <c r="D541" s="89" t="s">
        <v>4800</v>
      </c>
      <c r="E541" s="2" t="s">
        <v>1851</v>
      </c>
      <c r="F541" s="93"/>
      <c r="G541" s="2" t="s">
        <v>1851</v>
      </c>
      <c r="H541" s="93"/>
      <c r="I541" s="2" t="s">
        <v>1851</v>
      </c>
      <c r="J541" s="98"/>
      <c r="K541" s="2" t="s">
        <v>1851</v>
      </c>
      <c r="L541" s="107">
        <v>0</v>
      </c>
      <c r="M541" s="2" t="s">
        <v>1851</v>
      </c>
      <c r="N541" s="93"/>
      <c r="O541" s="2" t="s">
        <v>6692</v>
      </c>
      <c r="P541" t="str">
        <f t="shared" si="17"/>
        <v>INSERT INTO cliente VALUES(NULL, NULL, '1338', 'C1338', '', '', '', '0', '', 1, NOW(), NULL, 1, null);</v>
      </c>
    </row>
    <row r="542" spans="1:16" x14ac:dyDescent="0.25">
      <c r="A542" t="s">
        <v>4756</v>
      </c>
      <c r="B542" t="str">
        <f t="shared" si="16"/>
        <v>1339</v>
      </c>
      <c r="C542" s="2" t="s">
        <v>1851</v>
      </c>
      <c r="D542" s="89" t="s">
        <v>4801</v>
      </c>
      <c r="E542" s="2" t="s">
        <v>1851</v>
      </c>
      <c r="F542" s="93"/>
      <c r="G542" s="2" t="s">
        <v>1851</v>
      </c>
      <c r="H542" s="93"/>
      <c r="I542" s="2" t="s">
        <v>1851</v>
      </c>
      <c r="J542" s="98"/>
      <c r="K542" s="2" t="s">
        <v>1851</v>
      </c>
      <c r="L542" s="107">
        <v>0</v>
      </c>
      <c r="M542" s="2" t="s">
        <v>1851</v>
      </c>
      <c r="N542" s="93"/>
      <c r="O542" s="2" t="s">
        <v>6692</v>
      </c>
      <c r="P542" t="str">
        <f t="shared" si="17"/>
        <v>INSERT INTO cliente VALUES(NULL, NULL, '1339', 'C1339', '', '', '', '0', '', 1, NOW(), NULL, 1, null);</v>
      </c>
    </row>
    <row r="543" spans="1:16" x14ac:dyDescent="0.25">
      <c r="A543" t="s">
        <v>4756</v>
      </c>
      <c r="B543" t="str">
        <f t="shared" si="16"/>
        <v>1340</v>
      </c>
      <c r="C543" s="2" t="s">
        <v>1851</v>
      </c>
      <c r="D543" s="89" t="s">
        <v>4802</v>
      </c>
      <c r="E543" s="2" t="s">
        <v>1851</v>
      </c>
      <c r="F543" s="93"/>
      <c r="G543" s="2" t="s">
        <v>1851</v>
      </c>
      <c r="H543" s="93"/>
      <c r="I543" s="2" t="s">
        <v>1851</v>
      </c>
      <c r="J543" s="98"/>
      <c r="K543" s="2" t="s">
        <v>1851</v>
      </c>
      <c r="L543" s="107">
        <v>0</v>
      </c>
      <c r="M543" s="2" t="s">
        <v>1851</v>
      </c>
      <c r="N543" s="93"/>
      <c r="O543" s="2" t="s">
        <v>6692</v>
      </c>
      <c r="P543" t="str">
        <f t="shared" si="17"/>
        <v>INSERT INTO cliente VALUES(NULL, NULL, '1340', 'C1340', '', '', '', '0', '', 1, NOW(), NULL, 1, null);</v>
      </c>
    </row>
    <row r="544" spans="1:16" x14ac:dyDescent="0.25">
      <c r="A544" t="s">
        <v>4756</v>
      </c>
      <c r="B544" t="str">
        <f t="shared" si="16"/>
        <v>1341</v>
      </c>
      <c r="C544" s="2" t="s">
        <v>1851</v>
      </c>
      <c r="D544" s="89" t="s">
        <v>4803</v>
      </c>
      <c r="E544" s="2" t="s">
        <v>1851</v>
      </c>
      <c r="F544" s="93"/>
      <c r="G544" s="2" t="s">
        <v>1851</v>
      </c>
      <c r="H544" s="93"/>
      <c r="I544" s="2" t="s">
        <v>1851</v>
      </c>
      <c r="J544" s="98"/>
      <c r="K544" s="2" t="s">
        <v>1851</v>
      </c>
      <c r="L544" s="107">
        <v>0</v>
      </c>
      <c r="M544" s="2" t="s">
        <v>1851</v>
      </c>
      <c r="N544" s="93"/>
      <c r="O544" s="2" t="s">
        <v>6692</v>
      </c>
      <c r="P544" t="str">
        <f t="shared" si="17"/>
        <v>INSERT INTO cliente VALUES(NULL, NULL, '1341', 'C1341', '', '', '', '0', '', 1, NOW(), NULL, 1, null);</v>
      </c>
    </row>
    <row r="545" spans="1:16" x14ac:dyDescent="0.25">
      <c r="A545" t="s">
        <v>4756</v>
      </c>
      <c r="B545" t="str">
        <f t="shared" si="16"/>
        <v>1342</v>
      </c>
      <c r="C545" s="2" t="s">
        <v>1851</v>
      </c>
      <c r="D545" s="89" t="s">
        <v>4804</v>
      </c>
      <c r="E545" s="2" t="s">
        <v>1851</v>
      </c>
      <c r="F545" s="93"/>
      <c r="G545" s="2" t="s">
        <v>1851</v>
      </c>
      <c r="H545" s="93"/>
      <c r="I545" s="2" t="s">
        <v>1851</v>
      </c>
      <c r="J545" s="98"/>
      <c r="K545" s="2" t="s">
        <v>1851</v>
      </c>
      <c r="L545" s="107">
        <v>0</v>
      </c>
      <c r="M545" s="2" t="s">
        <v>1851</v>
      </c>
      <c r="N545" s="93"/>
      <c r="O545" s="2" t="s">
        <v>6692</v>
      </c>
      <c r="P545" t="str">
        <f t="shared" si="17"/>
        <v>INSERT INTO cliente VALUES(NULL, NULL, '1342', 'C1342', '', '', '', '0', '', 1, NOW(), NULL, 1, null);</v>
      </c>
    </row>
    <row r="546" spans="1:16" x14ac:dyDescent="0.25">
      <c r="A546" t="s">
        <v>4756</v>
      </c>
      <c r="B546" t="str">
        <f t="shared" si="16"/>
        <v>1343</v>
      </c>
      <c r="C546" s="2" t="s">
        <v>1851</v>
      </c>
      <c r="D546" s="89" t="s">
        <v>4805</v>
      </c>
      <c r="E546" s="2" t="s">
        <v>1851</v>
      </c>
      <c r="F546" s="93"/>
      <c r="G546" s="2" t="s">
        <v>1851</v>
      </c>
      <c r="H546" s="93"/>
      <c r="I546" s="2" t="s">
        <v>1851</v>
      </c>
      <c r="J546" s="98"/>
      <c r="K546" s="2" t="s">
        <v>1851</v>
      </c>
      <c r="L546" s="107">
        <v>0</v>
      </c>
      <c r="M546" s="2" t="s">
        <v>1851</v>
      </c>
      <c r="N546" s="93"/>
      <c r="O546" s="2" t="s">
        <v>6692</v>
      </c>
      <c r="P546" t="str">
        <f t="shared" si="17"/>
        <v>INSERT INTO cliente VALUES(NULL, NULL, '1343', 'C1343', '', '', '', '0', '', 1, NOW(), NULL, 1, null);</v>
      </c>
    </row>
    <row r="547" spans="1:16" x14ac:dyDescent="0.25">
      <c r="A547" t="s">
        <v>4756</v>
      </c>
      <c r="B547" t="str">
        <f t="shared" si="16"/>
        <v>1344</v>
      </c>
      <c r="C547" s="2" t="s">
        <v>1851</v>
      </c>
      <c r="D547" s="89" t="s">
        <v>4806</v>
      </c>
      <c r="E547" s="2" t="s">
        <v>1851</v>
      </c>
      <c r="F547" s="93"/>
      <c r="G547" s="2" t="s">
        <v>1851</v>
      </c>
      <c r="H547" s="93"/>
      <c r="I547" s="2" t="s">
        <v>1851</v>
      </c>
      <c r="J547" s="98"/>
      <c r="K547" s="2" t="s">
        <v>1851</v>
      </c>
      <c r="L547" s="107">
        <v>0</v>
      </c>
      <c r="M547" s="2" t="s">
        <v>1851</v>
      </c>
      <c r="N547" s="93"/>
      <c r="O547" s="2" t="s">
        <v>6692</v>
      </c>
      <c r="P547" t="str">
        <f t="shared" si="17"/>
        <v>INSERT INTO cliente VALUES(NULL, NULL, '1344', 'C1344', '', '', '', '0', '', 1, NOW(), NULL, 1, null);</v>
      </c>
    </row>
    <row r="548" spans="1:16" x14ac:dyDescent="0.25">
      <c r="A548" t="s">
        <v>4756</v>
      </c>
      <c r="B548" t="str">
        <f t="shared" si="16"/>
        <v>1345</v>
      </c>
      <c r="C548" s="2" t="s">
        <v>1851</v>
      </c>
      <c r="D548" s="89" t="s">
        <v>4807</v>
      </c>
      <c r="E548" s="2" t="s">
        <v>1851</v>
      </c>
      <c r="F548" s="93"/>
      <c r="G548" s="2" t="s">
        <v>1851</v>
      </c>
      <c r="H548" s="93"/>
      <c r="I548" s="2" t="s">
        <v>1851</v>
      </c>
      <c r="J548" s="98"/>
      <c r="K548" s="2" t="s">
        <v>1851</v>
      </c>
      <c r="L548" s="107">
        <v>0</v>
      </c>
      <c r="M548" s="2" t="s">
        <v>1851</v>
      </c>
      <c r="N548" s="93"/>
      <c r="O548" s="2" t="s">
        <v>6692</v>
      </c>
      <c r="P548" t="str">
        <f t="shared" si="17"/>
        <v>INSERT INTO cliente VALUES(NULL, NULL, '1345', 'C1345', '', '', '', '0', '', 1, NOW(), NULL, 1, null);</v>
      </c>
    </row>
    <row r="549" spans="1:16" x14ac:dyDescent="0.25">
      <c r="A549" t="s">
        <v>4756</v>
      </c>
      <c r="B549" t="str">
        <f t="shared" si="16"/>
        <v>1346</v>
      </c>
      <c r="C549" s="2" t="s">
        <v>1851</v>
      </c>
      <c r="D549" s="89" t="s">
        <v>4808</v>
      </c>
      <c r="E549" s="2" t="s">
        <v>1851</v>
      </c>
      <c r="F549" s="93"/>
      <c r="G549" s="2" t="s">
        <v>1851</v>
      </c>
      <c r="H549" s="93"/>
      <c r="I549" s="2" t="s">
        <v>1851</v>
      </c>
      <c r="J549" s="98"/>
      <c r="K549" s="2" t="s">
        <v>1851</v>
      </c>
      <c r="L549" s="107">
        <v>0</v>
      </c>
      <c r="M549" s="2" t="s">
        <v>1851</v>
      </c>
      <c r="N549" s="93"/>
      <c r="O549" s="2" t="s">
        <v>6692</v>
      </c>
      <c r="P549" t="str">
        <f t="shared" si="17"/>
        <v>INSERT INTO cliente VALUES(NULL, NULL, '1346', 'C1346', '', '', '', '0', '', 1, NOW(), NULL, 1, null);</v>
      </c>
    </row>
    <row r="550" spans="1:16" x14ac:dyDescent="0.25">
      <c r="A550" t="s">
        <v>4756</v>
      </c>
      <c r="B550" t="str">
        <f t="shared" si="16"/>
        <v>1347</v>
      </c>
      <c r="C550" s="2" t="s">
        <v>1851</v>
      </c>
      <c r="D550" s="89" t="s">
        <v>4809</v>
      </c>
      <c r="E550" s="2" t="s">
        <v>1851</v>
      </c>
      <c r="F550" s="93"/>
      <c r="G550" s="2" t="s">
        <v>1851</v>
      </c>
      <c r="H550" s="93"/>
      <c r="I550" s="2" t="s">
        <v>1851</v>
      </c>
      <c r="J550" s="98"/>
      <c r="K550" s="2" t="s">
        <v>1851</v>
      </c>
      <c r="L550" s="107">
        <v>0</v>
      </c>
      <c r="M550" s="2" t="s">
        <v>1851</v>
      </c>
      <c r="N550" s="93"/>
      <c r="O550" s="2" t="s">
        <v>6692</v>
      </c>
      <c r="P550" t="str">
        <f t="shared" si="17"/>
        <v>INSERT INTO cliente VALUES(NULL, NULL, '1347', 'C1347', '', '', '', '0', '', 1, NOW(), NULL, 1, null);</v>
      </c>
    </row>
    <row r="551" spans="1:16" x14ac:dyDescent="0.25">
      <c r="A551" t="s">
        <v>4756</v>
      </c>
      <c r="B551" t="str">
        <f t="shared" si="16"/>
        <v>1348</v>
      </c>
      <c r="C551" s="2" t="s">
        <v>1851</v>
      </c>
      <c r="D551" s="89" t="s">
        <v>4810</v>
      </c>
      <c r="E551" s="2" t="s">
        <v>1851</v>
      </c>
      <c r="F551" s="95"/>
      <c r="G551" s="2" t="s">
        <v>1851</v>
      </c>
      <c r="H551" s="95"/>
      <c r="I551" s="2" t="s">
        <v>1851</v>
      </c>
      <c r="J551" s="98"/>
      <c r="K551" s="2" t="s">
        <v>1851</v>
      </c>
      <c r="L551" s="107">
        <v>0</v>
      </c>
      <c r="M551" s="2" t="s">
        <v>1851</v>
      </c>
      <c r="N551" s="95"/>
      <c r="O551" s="2" t="s">
        <v>6692</v>
      </c>
      <c r="P551" t="str">
        <f t="shared" si="17"/>
        <v>INSERT INTO cliente VALUES(NULL, NULL, '1348', 'C1348', '', '', '', '0', '', 1, NOW(), NULL, 1, null);</v>
      </c>
    </row>
    <row r="552" spans="1:16" x14ac:dyDescent="0.25">
      <c r="A552" t="s">
        <v>4756</v>
      </c>
      <c r="B552" t="str">
        <f t="shared" si="16"/>
        <v>1349</v>
      </c>
      <c r="C552" s="2" t="s">
        <v>1851</v>
      </c>
      <c r="D552" s="89" t="s">
        <v>4811</v>
      </c>
      <c r="E552" s="2" t="s">
        <v>1851</v>
      </c>
      <c r="F552" s="93"/>
      <c r="G552" s="2" t="s">
        <v>1851</v>
      </c>
      <c r="H552" s="93"/>
      <c r="I552" s="2" t="s">
        <v>1851</v>
      </c>
      <c r="J552" s="98"/>
      <c r="K552" s="2" t="s">
        <v>1851</v>
      </c>
      <c r="L552" s="107">
        <v>0</v>
      </c>
      <c r="M552" s="2" t="s">
        <v>1851</v>
      </c>
      <c r="N552" s="93"/>
      <c r="O552" s="2" t="s">
        <v>6692</v>
      </c>
      <c r="P552" t="str">
        <f t="shared" si="17"/>
        <v>INSERT INTO cliente VALUES(NULL, NULL, '1349', 'C1349', '', '', '', '0', '', 1, NOW(), NULL, 1, null);</v>
      </c>
    </row>
    <row r="553" spans="1:16" x14ac:dyDescent="0.25">
      <c r="A553" t="s">
        <v>4756</v>
      </c>
      <c r="B553" t="str">
        <f t="shared" si="16"/>
        <v>1350</v>
      </c>
      <c r="C553" s="2" t="s">
        <v>1851</v>
      </c>
      <c r="D553" s="89" t="s">
        <v>4812</v>
      </c>
      <c r="E553" s="2" t="s">
        <v>1851</v>
      </c>
      <c r="F553" s="93"/>
      <c r="G553" s="2" t="s">
        <v>1851</v>
      </c>
      <c r="H553" s="93"/>
      <c r="I553" s="2" t="s">
        <v>1851</v>
      </c>
      <c r="J553" s="98"/>
      <c r="K553" s="2" t="s">
        <v>1851</v>
      </c>
      <c r="L553" s="107">
        <v>0</v>
      </c>
      <c r="M553" s="2" t="s">
        <v>1851</v>
      </c>
      <c r="N553" s="93"/>
      <c r="O553" s="2" t="s">
        <v>6692</v>
      </c>
      <c r="P553" t="str">
        <f t="shared" si="17"/>
        <v>INSERT INTO cliente VALUES(NULL, NULL, '1350', 'C1350', '', '', '', '0', '', 1, NOW(), NULL, 1, null);</v>
      </c>
    </row>
    <row r="554" spans="1:16" x14ac:dyDescent="0.25">
      <c r="A554" t="s">
        <v>4756</v>
      </c>
      <c r="B554" t="str">
        <f t="shared" si="16"/>
        <v>1351</v>
      </c>
      <c r="C554" s="2" t="s">
        <v>1851</v>
      </c>
      <c r="D554" s="89" t="s">
        <v>4813</v>
      </c>
      <c r="E554" s="2" t="s">
        <v>1851</v>
      </c>
      <c r="F554" s="93"/>
      <c r="G554" s="2" t="s">
        <v>1851</v>
      </c>
      <c r="H554" s="93"/>
      <c r="I554" s="2" t="s">
        <v>1851</v>
      </c>
      <c r="J554" s="98"/>
      <c r="K554" s="2" t="s">
        <v>1851</v>
      </c>
      <c r="L554" s="107">
        <v>0</v>
      </c>
      <c r="M554" s="2" t="s">
        <v>1851</v>
      </c>
      <c r="N554" s="93"/>
      <c r="O554" s="2" t="s">
        <v>6692</v>
      </c>
      <c r="P554" t="str">
        <f t="shared" si="17"/>
        <v>INSERT INTO cliente VALUES(NULL, NULL, '1351', 'C1351', '', '', '', '0', '', 1, NOW(), NULL, 1, null);</v>
      </c>
    </row>
    <row r="555" spans="1:16" x14ac:dyDescent="0.25">
      <c r="A555" t="s">
        <v>4756</v>
      </c>
      <c r="B555" t="str">
        <f t="shared" si="16"/>
        <v>1352</v>
      </c>
      <c r="C555" s="2" t="s">
        <v>1851</v>
      </c>
      <c r="D555" s="89" t="s">
        <v>4814</v>
      </c>
      <c r="E555" s="2" t="s">
        <v>1851</v>
      </c>
      <c r="F555" s="95"/>
      <c r="G555" s="2" t="s">
        <v>1851</v>
      </c>
      <c r="H555" s="95"/>
      <c r="I555" s="2" t="s">
        <v>1851</v>
      </c>
      <c r="J555" s="98"/>
      <c r="K555" s="2" t="s">
        <v>1851</v>
      </c>
      <c r="L555" s="107">
        <v>0</v>
      </c>
      <c r="M555" s="2" t="s">
        <v>1851</v>
      </c>
      <c r="N555" s="95"/>
      <c r="O555" s="2" t="s">
        <v>6692</v>
      </c>
      <c r="P555" t="str">
        <f t="shared" si="17"/>
        <v>INSERT INTO cliente VALUES(NULL, NULL, '1352', 'C1352', '', '', '', '0', '', 1, NOW(), NULL, 1, null);</v>
      </c>
    </row>
    <row r="556" spans="1:16" x14ac:dyDescent="0.25">
      <c r="A556" t="s">
        <v>4756</v>
      </c>
      <c r="B556" t="str">
        <f t="shared" si="16"/>
        <v>1353</v>
      </c>
      <c r="C556" s="2" t="s">
        <v>1851</v>
      </c>
      <c r="D556" s="89" t="s">
        <v>4815</v>
      </c>
      <c r="E556" s="2" t="s">
        <v>1851</v>
      </c>
      <c r="F556" s="93"/>
      <c r="G556" s="2" t="s">
        <v>1851</v>
      </c>
      <c r="H556" s="93"/>
      <c r="I556" s="2" t="s">
        <v>1851</v>
      </c>
      <c r="J556" s="98"/>
      <c r="K556" s="2" t="s">
        <v>1851</v>
      </c>
      <c r="L556" s="107">
        <v>0</v>
      </c>
      <c r="M556" s="2" t="s">
        <v>1851</v>
      </c>
      <c r="N556" s="93"/>
      <c r="O556" s="2" t="s">
        <v>6692</v>
      </c>
      <c r="P556" t="str">
        <f t="shared" si="17"/>
        <v>INSERT INTO cliente VALUES(NULL, NULL, '1353', 'C1353', '', '', '', '0', '', 1, NOW(), NULL, 1, null);</v>
      </c>
    </row>
    <row r="557" spans="1:16" x14ac:dyDescent="0.25">
      <c r="A557" t="s">
        <v>4756</v>
      </c>
      <c r="B557" t="str">
        <f t="shared" si="16"/>
        <v>1354</v>
      </c>
      <c r="C557" s="2" t="s">
        <v>1851</v>
      </c>
      <c r="D557" s="89" t="s">
        <v>4816</v>
      </c>
      <c r="E557" s="2" t="s">
        <v>1851</v>
      </c>
      <c r="F557" s="93"/>
      <c r="G557" s="2" t="s">
        <v>1851</v>
      </c>
      <c r="H557" s="93"/>
      <c r="I557" s="2" t="s">
        <v>1851</v>
      </c>
      <c r="J557" s="98"/>
      <c r="K557" s="2" t="s">
        <v>1851</v>
      </c>
      <c r="L557" s="107">
        <v>0</v>
      </c>
      <c r="M557" s="2" t="s">
        <v>1851</v>
      </c>
      <c r="N557" s="93"/>
      <c r="O557" s="2" t="s">
        <v>6692</v>
      </c>
      <c r="P557" t="str">
        <f t="shared" si="17"/>
        <v>INSERT INTO cliente VALUES(NULL, NULL, '1354', 'C1354', '', '', '', '0', '', 1, NOW(), NULL, 1, null);</v>
      </c>
    </row>
    <row r="558" spans="1:16" x14ac:dyDescent="0.25">
      <c r="A558" t="s">
        <v>4756</v>
      </c>
      <c r="B558" t="str">
        <f t="shared" si="16"/>
        <v>1355</v>
      </c>
      <c r="C558" s="2" t="s">
        <v>1851</v>
      </c>
      <c r="D558" s="89" t="s">
        <v>4817</v>
      </c>
      <c r="E558" s="2" t="s">
        <v>1851</v>
      </c>
      <c r="F558" s="93"/>
      <c r="G558" s="2" t="s">
        <v>1851</v>
      </c>
      <c r="H558" s="93"/>
      <c r="I558" s="2" t="s">
        <v>1851</v>
      </c>
      <c r="J558" s="98"/>
      <c r="K558" s="2" t="s">
        <v>1851</v>
      </c>
      <c r="L558" s="107">
        <v>0</v>
      </c>
      <c r="M558" s="2" t="s">
        <v>1851</v>
      </c>
      <c r="N558" s="93"/>
      <c r="O558" s="2" t="s">
        <v>6692</v>
      </c>
      <c r="P558" t="str">
        <f t="shared" si="17"/>
        <v>INSERT INTO cliente VALUES(NULL, NULL, '1355', 'C1355', '', '', '', '0', '', 1, NOW(), NULL, 1, null);</v>
      </c>
    </row>
    <row r="559" spans="1:16" x14ac:dyDescent="0.25">
      <c r="A559" t="s">
        <v>4756</v>
      </c>
      <c r="B559" t="str">
        <f t="shared" si="16"/>
        <v>1356</v>
      </c>
      <c r="C559" s="2" t="s">
        <v>1851</v>
      </c>
      <c r="D559" s="89" t="s">
        <v>4818</v>
      </c>
      <c r="E559" s="2" t="s">
        <v>1851</v>
      </c>
      <c r="F559" s="93"/>
      <c r="G559" s="2" t="s">
        <v>1851</v>
      </c>
      <c r="H559" s="93"/>
      <c r="I559" s="2" t="s">
        <v>1851</v>
      </c>
      <c r="J559" s="98"/>
      <c r="K559" s="2" t="s">
        <v>1851</v>
      </c>
      <c r="L559" s="107">
        <v>0</v>
      </c>
      <c r="M559" s="2" t="s">
        <v>1851</v>
      </c>
      <c r="N559" s="93"/>
      <c r="O559" s="2" t="s">
        <v>6692</v>
      </c>
      <c r="P559" t="str">
        <f t="shared" si="17"/>
        <v>INSERT INTO cliente VALUES(NULL, NULL, '1356', 'C1356', '', '', '', '0', '', 1, NOW(), NULL, 1, null);</v>
      </c>
    </row>
    <row r="560" spans="1:16" x14ac:dyDescent="0.25">
      <c r="A560" t="s">
        <v>4756</v>
      </c>
      <c r="B560" t="str">
        <f t="shared" si="16"/>
        <v>1357</v>
      </c>
      <c r="C560" s="2" t="s">
        <v>1851</v>
      </c>
      <c r="D560" s="89" t="s">
        <v>4819</v>
      </c>
      <c r="E560" s="2" t="s">
        <v>1851</v>
      </c>
      <c r="F560" s="93"/>
      <c r="G560" s="2" t="s">
        <v>1851</v>
      </c>
      <c r="H560" s="93"/>
      <c r="I560" s="2" t="s">
        <v>1851</v>
      </c>
      <c r="J560" s="98"/>
      <c r="K560" s="2" t="s">
        <v>1851</v>
      </c>
      <c r="L560" s="107">
        <v>0</v>
      </c>
      <c r="M560" s="2" t="s">
        <v>1851</v>
      </c>
      <c r="N560" s="93"/>
      <c r="O560" s="2" t="s">
        <v>6692</v>
      </c>
      <c r="P560" t="str">
        <f t="shared" si="17"/>
        <v>INSERT INTO cliente VALUES(NULL, NULL, '1357', 'C1357', '', '', '', '0', '', 1, NOW(), NULL, 1, null);</v>
      </c>
    </row>
    <row r="561" spans="1:16" x14ac:dyDescent="0.25">
      <c r="A561" t="s">
        <v>4756</v>
      </c>
      <c r="B561" t="str">
        <f t="shared" si="16"/>
        <v>1358</v>
      </c>
      <c r="C561" s="2" t="s">
        <v>1851</v>
      </c>
      <c r="D561" s="89" t="s">
        <v>4820</v>
      </c>
      <c r="E561" s="2" t="s">
        <v>1851</v>
      </c>
      <c r="F561" s="93"/>
      <c r="G561" s="2" t="s">
        <v>1851</v>
      </c>
      <c r="H561" s="93"/>
      <c r="I561" s="2" t="s">
        <v>1851</v>
      </c>
      <c r="J561" s="98"/>
      <c r="K561" s="2" t="s">
        <v>1851</v>
      </c>
      <c r="L561" s="107">
        <v>0</v>
      </c>
      <c r="M561" s="2" t="s">
        <v>1851</v>
      </c>
      <c r="N561" s="93"/>
      <c r="O561" s="2" t="s">
        <v>6692</v>
      </c>
      <c r="P561" t="str">
        <f t="shared" si="17"/>
        <v>INSERT INTO cliente VALUES(NULL, NULL, '1358', 'C1358', '', '', '', '0', '', 1, NOW(), NULL, 1, null);</v>
      </c>
    </row>
    <row r="562" spans="1:16" x14ac:dyDescent="0.25">
      <c r="A562" t="s">
        <v>4756</v>
      </c>
      <c r="B562" t="str">
        <f t="shared" si="16"/>
        <v>1359</v>
      </c>
      <c r="C562" s="2" t="s">
        <v>1851</v>
      </c>
      <c r="D562" s="89" t="s">
        <v>4821</v>
      </c>
      <c r="E562" s="2" t="s">
        <v>1851</v>
      </c>
      <c r="F562" s="93"/>
      <c r="G562" s="2" t="s">
        <v>1851</v>
      </c>
      <c r="H562" s="93"/>
      <c r="I562" s="2" t="s">
        <v>1851</v>
      </c>
      <c r="J562" s="98"/>
      <c r="K562" s="2" t="s">
        <v>1851</v>
      </c>
      <c r="L562" s="107">
        <v>0</v>
      </c>
      <c r="M562" s="2" t="s">
        <v>1851</v>
      </c>
      <c r="N562" s="93"/>
      <c r="O562" s="2" t="s">
        <v>6692</v>
      </c>
      <c r="P562" t="str">
        <f t="shared" si="17"/>
        <v>INSERT INTO cliente VALUES(NULL, NULL, '1359', 'C1359', '', '', '', '0', '', 1, NOW(), NULL, 1, null);</v>
      </c>
    </row>
    <row r="563" spans="1:16" x14ac:dyDescent="0.25">
      <c r="A563" t="s">
        <v>4756</v>
      </c>
      <c r="B563" t="str">
        <f t="shared" si="16"/>
        <v>1360</v>
      </c>
      <c r="C563" s="2" t="s">
        <v>1851</v>
      </c>
      <c r="D563" s="89" t="s">
        <v>4822</v>
      </c>
      <c r="E563" s="2" t="s">
        <v>1851</v>
      </c>
      <c r="F563" s="93"/>
      <c r="G563" s="2" t="s">
        <v>1851</v>
      </c>
      <c r="H563" s="93"/>
      <c r="I563" s="2" t="s">
        <v>1851</v>
      </c>
      <c r="J563" s="98"/>
      <c r="K563" s="2" t="s">
        <v>1851</v>
      </c>
      <c r="L563" s="107">
        <v>0</v>
      </c>
      <c r="M563" s="2" t="s">
        <v>1851</v>
      </c>
      <c r="N563" s="93"/>
      <c r="O563" s="2" t="s">
        <v>6692</v>
      </c>
      <c r="P563" t="str">
        <f t="shared" si="17"/>
        <v>INSERT INTO cliente VALUES(NULL, NULL, '1360', 'C1360', '', '', '', '0', '', 1, NOW(), NULL, 1, null);</v>
      </c>
    </row>
    <row r="564" spans="1:16" x14ac:dyDescent="0.25">
      <c r="A564" t="s">
        <v>4756</v>
      </c>
      <c r="B564" t="str">
        <f t="shared" si="16"/>
        <v>1361</v>
      </c>
      <c r="C564" s="2" t="s">
        <v>1851</v>
      </c>
      <c r="D564" s="89" t="s">
        <v>4823</v>
      </c>
      <c r="E564" s="2" t="s">
        <v>1851</v>
      </c>
      <c r="F564" s="93"/>
      <c r="G564" s="2" t="s">
        <v>1851</v>
      </c>
      <c r="H564" s="93"/>
      <c r="I564" s="2" t="s">
        <v>1851</v>
      </c>
      <c r="J564" s="98"/>
      <c r="K564" s="2" t="s">
        <v>1851</v>
      </c>
      <c r="L564" s="107">
        <v>0</v>
      </c>
      <c r="M564" s="2" t="s">
        <v>1851</v>
      </c>
      <c r="N564" s="93"/>
      <c r="O564" s="2" t="s">
        <v>6692</v>
      </c>
      <c r="P564" t="str">
        <f t="shared" si="17"/>
        <v>INSERT INTO cliente VALUES(NULL, NULL, '1361', 'C1361', '', '', '', '0', '', 1, NOW(), NULL, 1, null);</v>
      </c>
    </row>
    <row r="565" spans="1:16" x14ac:dyDescent="0.25">
      <c r="A565" t="s">
        <v>4756</v>
      </c>
      <c r="B565" t="str">
        <f t="shared" si="16"/>
        <v>1362</v>
      </c>
      <c r="C565" s="2" t="s">
        <v>1851</v>
      </c>
      <c r="D565" s="89" t="s">
        <v>4824</v>
      </c>
      <c r="E565" s="2" t="s">
        <v>1851</v>
      </c>
      <c r="F565" s="93"/>
      <c r="G565" s="2" t="s">
        <v>1851</v>
      </c>
      <c r="H565" s="93"/>
      <c r="I565" s="2" t="s">
        <v>1851</v>
      </c>
      <c r="J565" s="98"/>
      <c r="K565" s="2" t="s">
        <v>1851</v>
      </c>
      <c r="L565" s="107">
        <v>0</v>
      </c>
      <c r="M565" s="2" t="s">
        <v>1851</v>
      </c>
      <c r="N565" s="93"/>
      <c r="O565" s="2" t="s">
        <v>6692</v>
      </c>
      <c r="P565" t="str">
        <f t="shared" si="17"/>
        <v>INSERT INTO cliente VALUES(NULL, NULL, '1362', 'C1362', '', '', '', '0', '', 1, NOW(), NULL, 1, null);</v>
      </c>
    </row>
    <row r="566" spans="1:16" x14ac:dyDescent="0.25">
      <c r="A566" t="s">
        <v>4756</v>
      </c>
      <c r="B566" t="str">
        <f t="shared" si="16"/>
        <v>1363</v>
      </c>
      <c r="C566" s="2" t="s">
        <v>1851</v>
      </c>
      <c r="D566" s="89" t="s">
        <v>4825</v>
      </c>
      <c r="E566" s="2" t="s">
        <v>1851</v>
      </c>
      <c r="F566" s="93"/>
      <c r="G566" s="2" t="s">
        <v>1851</v>
      </c>
      <c r="H566" s="93"/>
      <c r="I566" s="2" t="s">
        <v>1851</v>
      </c>
      <c r="J566" s="98"/>
      <c r="K566" s="2" t="s">
        <v>1851</v>
      </c>
      <c r="L566" s="107">
        <v>0</v>
      </c>
      <c r="M566" s="2" t="s">
        <v>1851</v>
      </c>
      <c r="N566" s="93"/>
      <c r="O566" s="2" t="s">
        <v>6692</v>
      </c>
      <c r="P566" t="str">
        <f t="shared" si="17"/>
        <v>INSERT INTO cliente VALUES(NULL, NULL, '1363', 'C1363', '', '', '', '0', '', 1, NOW(), NULL, 1, null);</v>
      </c>
    </row>
    <row r="567" spans="1:16" x14ac:dyDescent="0.25">
      <c r="A567" t="s">
        <v>4756</v>
      </c>
      <c r="B567" t="str">
        <f t="shared" si="16"/>
        <v>1364</v>
      </c>
      <c r="C567" s="2" t="s">
        <v>1851</v>
      </c>
      <c r="D567" s="89" t="s">
        <v>4826</v>
      </c>
      <c r="E567" s="2" t="s">
        <v>1851</v>
      </c>
      <c r="F567" s="93"/>
      <c r="G567" s="2" t="s">
        <v>1851</v>
      </c>
      <c r="H567" s="93"/>
      <c r="I567" s="2" t="s">
        <v>1851</v>
      </c>
      <c r="J567" s="98"/>
      <c r="K567" s="2" t="s">
        <v>1851</v>
      </c>
      <c r="L567" s="107">
        <v>0</v>
      </c>
      <c r="M567" s="2" t="s">
        <v>1851</v>
      </c>
      <c r="N567" s="93"/>
      <c r="O567" s="2" t="s">
        <v>6692</v>
      </c>
      <c r="P567" t="str">
        <f t="shared" si="17"/>
        <v>INSERT INTO cliente VALUES(NULL, NULL, '1364', 'C1364', '', '', '', '0', '', 1, NOW(), NULL, 1, null);</v>
      </c>
    </row>
    <row r="568" spans="1:16" x14ac:dyDescent="0.25">
      <c r="A568" t="s">
        <v>4756</v>
      </c>
      <c r="B568" t="str">
        <f t="shared" si="16"/>
        <v>1365</v>
      </c>
      <c r="C568" s="2" t="s">
        <v>1851</v>
      </c>
      <c r="D568" s="89" t="s">
        <v>4827</v>
      </c>
      <c r="E568" s="2" t="s">
        <v>1851</v>
      </c>
      <c r="F568" s="93"/>
      <c r="G568" s="2" t="s">
        <v>1851</v>
      </c>
      <c r="H568" s="93"/>
      <c r="I568" s="2" t="s">
        <v>1851</v>
      </c>
      <c r="J568" s="98"/>
      <c r="K568" s="2" t="s">
        <v>1851</v>
      </c>
      <c r="L568" s="107">
        <v>0</v>
      </c>
      <c r="M568" s="2" t="s">
        <v>1851</v>
      </c>
      <c r="N568" s="93"/>
      <c r="O568" s="2" t="s">
        <v>6692</v>
      </c>
      <c r="P568" t="str">
        <f t="shared" si="17"/>
        <v>INSERT INTO cliente VALUES(NULL, NULL, '1365', 'C1365', '', '', '', '0', '', 1, NOW(), NULL, 1, null);</v>
      </c>
    </row>
    <row r="569" spans="1:16" x14ac:dyDescent="0.25">
      <c r="A569" t="s">
        <v>4756</v>
      </c>
      <c r="B569" t="str">
        <f t="shared" si="16"/>
        <v>1366</v>
      </c>
      <c r="C569" s="2" t="s">
        <v>1851</v>
      </c>
      <c r="D569" s="89" t="s">
        <v>4828</v>
      </c>
      <c r="E569" s="2" t="s">
        <v>1851</v>
      </c>
      <c r="F569" s="93"/>
      <c r="G569" s="2" t="s">
        <v>1851</v>
      </c>
      <c r="H569" s="93"/>
      <c r="I569" s="2" t="s">
        <v>1851</v>
      </c>
      <c r="J569" s="98"/>
      <c r="K569" s="2" t="s">
        <v>1851</v>
      </c>
      <c r="L569" s="107">
        <v>0</v>
      </c>
      <c r="M569" s="2" t="s">
        <v>1851</v>
      </c>
      <c r="N569" s="93"/>
      <c r="O569" s="2" t="s">
        <v>6692</v>
      </c>
      <c r="P569" t="str">
        <f t="shared" si="17"/>
        <v>INSERT INTO cliente VALUES(NULL, NULL, '1366', 'C1366', '', '', '', '0', '', 1, NOW(), NULL, 1, null);</v>
      </c>
    </row>
    <row r="570" spans="1:16" x14ac:dyDescent="0.25">
      <c r="A570" t="s">
        <v>4756</v>
      </c>
      <c r="B570" t="str">
        <f t="shared" si="16"/>
        <v>1367</v>
      </c>
      <c r="C570" s="2" t="s">
        <v>1851</v>
      </c>
      <c r="D570" s="89" t="s">
        <v>4829</v>
      </c>
      <c r="E570" s="2" t="s">
        <v>1851</v>
      </c>
      <c r="F570" s="93"/>
      <c r="G570" s="2" t="s">
        <v>1851</v>
      </c>
      <c r="H570" s="93"/>
      <c r="I570" s="2" t="s">
        <v>1851</v>
      </c>
      <c r="J570" s="98"/>
      <c r="K570" s="2" t="s">
        <v>1851</v>
      </c>
      <c r="L570" s="107">
        <v>0</v>
      </c>
      <c r="M570" s="2" t="s">
        <v>1851</v>
      </c>
      <c r="N570" s="93"/>
      <c r="O570" s="2" t="s">
        <v>6692</v>
      </c>
      <c r="P570" t="str">
        <f t="shared" si="17"/>
        <v>INSERT INTO cliente VALUES(NULL, NULL, '1367', 'C1367', '', '', '', '0', '', 1, NOW(), NULL, 1, null);</v>
      </c>
    </row>
    <row r="571" spans="1:16" x14ac:dyDescent="0.25">
      <c r="A571" t="s">
        <v>4756</v>
      </c>
      <c r="B571" t="str">
        <f t="shared" si="16"/>
        <v>1368</v>
      </c>
      <c r="C571" s="2" t="s">
        <v>1851</v>
      </c>
      <c r="D571" s="89" t="s">
        <v>4830</v>
      </c>
      <c r="E571" s="2" t="s">
        <v>1851</v>
      </c>
      <c r="F571" s="93"/>
      <c r="G571" s="2" t="s">
        <v>1851</v>
      </c>
      <c r="H571" s="93"/>
      <c r="I571" s="2" t="s">
        <v>1851</v>
      </c>
      <c r="J571" s="98"/>
      <c r="K571" s="2" t="s">
        <v>1851</v>
      </c>
      <c r="L571" s="107">
        <v>0</v>
      </c>
      <c r="M571" s="2" t="s">
        <v>1851</v>
      </c>
      <c r="N571" s="93"/>
      <c r="O571" s="2" t="s">
        <v>6692</v>
      </c>
      <c r="P571" t="str">
        <f t="shared" si="17"/>
        <v>INSERT INTO cliente VALUES(NULL, NULL, '1368', 'C1368', '', '', '', '0', '', 1, NOW(), NULL, 1, null);</v>
      </c>
    </row>
    <row r="572" spans="1:16" x14ac:dyDescent="0.25">
      <c r="A572" t="s">
        <v>4756</v>
      </c>
      <c r="B572" t="str">
        <f t="shared" si="16"/>
        <v>1369</v>
      </c>
      <c r="C572" s="2" t="s">
        <v>1851</v>
      </c>
      <c r="D572" s="89" t="s">
        <v>4831</v>
      </c>
      <c r="E572" s="2" t="s">
        <v>1851</v>
      </c>
      <c r="F572" s="93"/>
      <c r="G572" s="2" t="s">
        <v>1851</v>
      </c>
      <c r="H572" s="93"/>
      <c r="I572" s="2" t="s">
        <v>1851</v>
      </c>
      <c r="J572" s="98"/>
      <c r="K572" s="2" t="s">
        <v>1851</v>
      </c>
      <c r="L572" s="107">
        <v>0</v>
      </c>
      <c r="M572" s="2" t="s">
        <v>1851</v>
      </c>
      <c r="N572" s="93"/>
      <c r="O572" s="2" t="s">
        <v>6692</v>
      </c>
      <c r="P572" t="str">
        <f t="shared" si="17"/>
        <v>INSERT INTO cliente VALUES(NULL, NULL, '1369', 'C1369', '', '', '', '0', '', 1, NOW(), NULL, 1, null);</v>
      </c>
    </row>
    <row r="573" spans="1:16" x14ac:dyDescent="0.25">
      <c r="A573" t="s">
        <v>4756</v>
      </c>
      <c r="B573" t="str">
        <f t="shared" si="16"/>
        <v>1370</v>
      </c>
      <c r="C573" s="2" t="s">
        <v>1851</v>
      </c>
      <c r="D573" s="89" t="s">
        <v>4832</v>
      </c>
      <c r="E573" s="2" t="s">
        <v>1851</v>
      </c>
      <c r="F573" s="93"/>
      <c r="G573" s="2" t="s">
        <v>1851</v>
      </c>
      <c r="H573" s="93"/>
      <c r="I573" s="2" t="s">
        <v>1851</v>
      </c>
      <c r="J573" s="98"/>
      <c r="K573" s="2" t="s">
        <v>1851</v>
      </c>
      <c r="L573" s="107">
        <v>0</v>
      </c>
      <c r="M573" s="2" t="s">
        <v>1851</v>
      </c>
      <c r="N573" s="93"/>
      <c r="O573" s="2" t="s">
        <v>6692</v>
      </c>
      <c r="P573" t="str">
        <f t="shared" si="17"/>
        <v>INSERT INTO cliente VALUES(NULL, NULL, '1370', 'C1370', '', '', '', '0', '', 1, NOW(), NULL, 1, null);</v>
      </c>
    </row>
    <row r="574" spans="1:16" x14ac:dyDescent="0.25">
      <c r="A574" t="s">
        <v>4756</v>
      </c>
      <c r="B574" t="str">
        <f t="shared" si="16"/>
        <v>1371</v>
      </c>
      <c r="C574" s="2" t="s">
        <v>1851</v>
      </c>
      <c r="D574" s="89" t="s">
        <v>4833</v>
      </c>
      <c r="E574" s="2" t="s">
        <v>1851</v>
      </c>
      <c r="F574" s="93"/>
      <c r="G574" s="2" t="s">
        <v>1851</v>
      </c>
      <c r="H574" s="93"/>
      <c r="I574" s="2" t="s">
        <v>1851</v>
      </c>
      <c r="J574" s="98"/>
      <c r="K574" s="2" t="s">
        <v>1851</v>
      </c>
      <c r="L574" s="107">
        <v>0</v>
      </c>
      <c r="M574" s="2" t="s">
        <v>1851</v>
      </c>
      <c r="N574" s="93"/>
      <c r="O574" s="2" t="s">
        <v>6692</v>
      </c>
      <c r="P574" t="str">
        <f t="shared" si="17"/>
        <v>INSERT INTO cliente VALUES(NULL, NULL, '1371', 'C1371', '', '', '', '0', '', 1, NOW(), NULL, 1, null);</v>
      </c>
    </row>
    <row r="575" spans="1:16" x14ac:dyDescent="0.25">
      <c r="A575" t="s">
        <v>4756</v>
      </c>
      <c r="B575" t="str">
        <f t="shared" si="16"/>
        <v>1372</v>
      </c>
      <c r="C575" s="2" t="s">
        <v>1851</v>
      </c>
      <c r="D575" s="89" t="s">
        <v>4834</v>
      </c>
      <c r="E575" s="2" t="s">
        <v>1851</v>
      </c>
      <c r="F575" s="93"/>
      <c r="G575" s="2" t="s">
        <v>1851</v>
      </c>
      <c r="H575" s="93"/>
      <c r="I575" s="2" t="s">
        <v>1851</v>
      </c>
      <c r="J575" s="98"/>
      <c r="K575" s="2" t="s">
        <v>1851</v>
      </c>
      <c r="L575" s="107">
        <v>0</v>
      </c>
      <c r="M575" s="2" t="s">
        <v>1851</v>
      </c>
      <c r="N575" s="93"/>
      <c r="O575" s="2" t="s">
        <v>6692</v>
      </c>
      <c r="P575" t="str">
        <f t="shared" si="17"/>
        <v>INSERT INTO cliente VALUES(NULL, NULL, '1372', 'C1372', '', '', '', '0', '', 1, NOW(), NULL, 1, null);</v>
      </c>
    </row>
    <row r="576" spans="1:16" x14ac:dyDescent="0.25">
      <c r="A576" t="s">
        <v>4756</v>
      </c>
      <c r="B576" t="str">
        <f t="shared" si="16"/>
        <v>1373</v>
      </c>
      <c r="C576" s="2" t="s">
        <v>1851</v>
      </c>
      <c r="D576" s="89" t="s">
        <v>4835</v>
      </c>
      <c r="E576" s="2" t="s">
        <v>1851</v>
      </c>
      <c r="F576" s="93"/>
      <c r="G576" s="2" t="s">
        <v>1851</v>
      </c>
      <c r="H576" s="93"/>
      <c r="I576" s="2" t="s">
        <v>1851</v>
      </c>
      <c r="J576" s="98"/>
      <c r="K576" s="2" t="s">
        <v>1851</v>
      </c>
      <c r="L576" s="107">
        <v>0</v>
      </c>
      <c r="M576" s="2" t="s">
        <v>1851</v>
      </c>
      <c r="N576" s="93"/>
      <c r="O576" s="2" t="s">
        <v>6692</v>
      </c>
      <c r="P576" t="str">
        <f t="shared" si="17"/>
        <v>INSERT INTO cliente VALUES(NULL, NULL, '1373', 'C1373', '', '', '', '0', '', 1, NOW(), NULL, 1, null);</v>
      </c>
    </row>
    <row r="577" spans="1:16" x14ac:dyDescent="0.25">
      <c r="A577" t="s">
        <v>4756</v>
      </c>
      <c r="B577" t="str">
        <f t="shared" si="16"/>
        <v>1374</v>
      </c>
      <c r="C577" s="2" t="s">
        <v>1851</v>
      </c>
      <c r="D577" s="89" t="s">
        <v>4836</v>
      </c>
      <c r="E577" s="2" t="s">
        <v>1851</v>
      </c>
      <c r="F577" s="93"/>
      <c r="G577" s="2" t="s">
        <v>1851</v>
      </c>
      <c r="H577" s="93"/>
      <c r="I577" s="2" t="s">
        <v>1851</v>
      </c>
      <c r="J577" s="98"/>
      <c r="K577" s="2" t="s">
        <v>1851</v>
      </c>
      <c r="L577" s="107">
        <v>0</v>
      </c>
      <c r="M577" s="2" t="s">
        <v>1851</v>
      </c>
      <c r="N577" s="93"/>
      <c r="O577" s="2" t="s">
        <v>6692</v>
      </c>
      <c r="P577" t="str">
        <f t="shared" si="17"/>
        <v>INSERT INTO cliente VALUES(NULL, NULL, '1374', 'C1374', '', '', '', '0', '', 1, NOW(), NULL, 1, null);</v>
      </c>
    </row>
    <row r="578" spans="1:16" x14ac:dyDescent="0.25">
      <c r="A578" t="s">
        <v>4756</v>
      </c>
      <c r="B578" t="str">
        <f t="shared" si="16"/>
        <v>1375</v>
      </c>
      <c r="C578" s="2" t="s">
        <v>1851</v>
      </c>
      <c r="D578" s="89" t="s">
        <v>4837</v>
      </c>
      <c r="E578" s="2" t="s">
        <v>1851</v>
      </c>
      <c r="F578" s="93"/>
      <c r="G578" s="2" t="s">
        <v>1851</v>
      </c>
      <c r="H578" s="93"/>
      <c r="I578" s="2" t="s">
        <v>1851</v>
      </c>
      <c r="J578" s="98"/>
      <c r="K578" s="2" t="s">
        <v>1851</v>
      </c>
      <c r="L578" s="107">
        <v>0</v>
      </c>
      <c r="M578" s="2" t="s">
        <v>1851</v>
      </c>
      <c r="N578" s="93"/>
      <c r="O578" s="2" t="s">
        <v>6692</v>
      </c>
      <c r="P578" t="str">
        <f t="shared" si="17"/>
        <v>INSERT INTO cliente VALUES(NULL, NULL, '1375', 'C1375', '', '', '', '0', '', 1, NOW(), NULL, 1, null);</v>
      </c>
    </row>
    <row r="579" spans="1:16" x14ac:dyDescent="0.25">
      <c r="A579" t="s">
        <v>4756</v>
      </c>
      <c r="B579" t="str">
        <f t="shared" ref="B579:B642" si="18">REPLACE(D579,1,1,"")</f>
        <v>1376</v>
      </c>
      <c r="C579" s="2" t="s">
        <v>1851</v>
      </c>
      <c r="D579" s="89" t="s">
        <v>4838</v>
      </c>
      <c r="E579" s="2" t="s">
        <v>1851</v>
      </c>
      <c r="F579" s="93"/>
      <c r="G579" s="2" t="s">
        <v>1851</v>
      </c>
      <c r="H579" s="93"/>
      <c r="I579" s="2" t="s">
        <v>1851</v>
      </c>
      <c r="J579" s="98"/>
      <c r="K579" s="2" t="s">
        <v>1851</v>
      </c>
      <c r="L579" s="107">
        <v>0</v>
      </c>
      <c r="M579" s="2" t="s">
        <v>1851</v>
      </c>
      <c r="N579" s="93"/>
      <c r="O579" s="2" t="s">
        <v>6692</v>
      </c>
      <c r="P579" t="str">
        <f t="shared" ref="P579:P642" si="19">CONCATENATE(A579,B579,C579,D579,E579,F579,G579,H579,I579,J579,K579,L579,M579,N579,O579,)</f>
        <v>INSERT INTO cliente VALUES(NULL, NULL, '1376', 'C1376', '', '', '', '0', '', 1, NOW(), NULL, 1, null);</v>
      </c>
    </row>
    <row r="580" spans="1:16" x14ac:dyDescent="0.25">
      <c r="A580" t="s">
        <v>4756</v>
      </c>
      <c r="B580" t="str">
        <f t="shared" si="18"/>
        <v>1377</v>
      </c>
      <c r="C580" s="2" t="s">
        <v>1851</v>
      </c>
      <c r="D580" s="89" t="s">
        <v>4839</v>
      </c>
      <c r="E580" s="2" t="s">
        <v>1851</v>
      </c>
      <c r="F580" s="93"/>
      <c r="G580" s="2" t="s">
        <v>1851</v>
      </c>
      <c r="H580" s="93"/>
      <c r="I580" s="2" t="s">
        <v>1851</v>
      </c>
      <c r="J580" s="98"/>
      <c r="K580" s="2" t="s">
        <v>1851</v>
      </c>
      <c r="L580" s="107">
        <v>0</v>
      </c>
      <c r="M580" s="2" t="s">
        <v>1851</v>
      </c>
      <c r="N580" s="93"/>
      <c r="O580" s="2" t="s">
        <v>6692</v>
      </c>
      <c r="P580" t="str">
        <f t="shared" si="19"/>
        <v>INSERT INTO cliente VALUES(NULL, NULL, '1377', 'C1377', '', '', '', '0', '', 1, NOW(), NULL, 1, null);</v>
      </c>
    </row>
    <row r="581" spans="1:16" x14ac:dyDescent="0.25">
      <c r="A581" t="s">
        <v>4756</v>
      </c>
      <c r="B581" t="str">
        <f t="shared" si="18"/>
        <v>1378</v>
      </c>
      <c r="C581" s="2" t="s">
        <v>1851</v>
      </c>
      <c r="D581" s="89" t="s">
        <v>4840</v>
      </c>
      <c r="E581" s="2" t="s">
        <v>1851</v>
      </c>
      <c r="F581" s="93"/>
      <c r="G581" s="2" t="s">
        <v>1851</v>
      </c>
      <c r="H581" s="93"/>
      <c r="I581" s="2" t="s">
        <v>1851</v>
      </c>
      <c r="J581" s="98"/>
      <c r="K581" s="2" t="s">
        <v>1851</v>
      </c>
      <c r="L581" s="107">
        <v>0</v>
      </c>
      <c r="M581" s="2" t="s">
        <v>1851</v>
      </c>
      <c r="N581" s="93"/>
      <c r="O581" s="2" t="s">
        <v>6692</v>
      </c>
      <c r="P581" t="str">
        <f t="shared" si="19"/>
        <v>INSERT INTO cliente VALUES(NULL, NULL, '1378', 'C1378', '', '', '', '0', '', 1, NOW(), NULL, 1, null);</v>
      </c>
    </row>
    <row r="582" spans="1:16" x14ac:dyDescent="0.25">
      <c r="A582" t="s">
        <v>4756</v>
      </c>
      <c r="B582" t="str">
        <f t="shared" si="18"/>
        <v>1379</v>
      </c>
      <c r="C582" s="2" t="s">
        <v>1851</v>
      </c>
      <c r="D582" s="89" t="s">
        <v>4841</v>
      </c>
      <c r="E582" s="2" t="s">
        <v>1851</v>
      </c>
      <c r="F582" s="93"/>
      <c r="G582" s="2" t="s">
        <v>1851</v>
      </c>
      <c r="H582" s="93"/>
      <c r="I582" s="2" t="s">
        <v>1851</v>
      </c>
      <c r="J582" s="98"/>
      <c r="K582" s="2" t="s">
        <v>1851</v>
      </c>
      <c r="L582" s="107">
        <v>0</v>
      </c>
      <c r="M582" s="2" t="s">
        <v>1851</v>
      </c>
      <c r="N582" s="93"/>
      <c r="O582" s="2" t="s">
        <v>6692</v>
      </c>
      <c r="P582" t="str">
        <f t="shared" si="19"/>
        <v>INSERT INTO cliente VALUES(NULL, NULL, '1379', 'C1379', '', '', '', '0', '', 1, NOW(), NULL, 1, null);</v>
      </c>
    </row>
    <row r="583" spans="1:16" x14ac:dyDescent="0.25">
      <c r="A583" t="s">
        <v>4756</v>
      </c>
      <c r="B583" t="str">
        <f t="shared" si="18"/>
        <v>1380</v>
      </c>
      <c r="C583" s="2" t="s">
        <v>1851</v>
      </c>
      <c r="D583" s="89" t="s">
        <v>4842</v>
      </c>
      <c r="E583" s="2" t="s">
        <v>1851</v>
      </c>
      <c r="F583" s="93"/>
      <c r="G583" s="2" t="s">
        <v>1851</v>
      </c>
      <c r="H583" s="93"/>
      <c r="I583" s="2" t="s">
        <v>1851</v>
      </c>
      <c r="J583" s="98"/>
      <c r="K583" s="2" t="s">
        <v>1851</v>
      </c>
      <c r="L583" s="107">
        <v>0</v>
      </c>
      <c r="M583" s="2" t="s">
        <v>1851</v>
      </c>
      <c r="N583" s="93"/>
      <c r="O583" s="2" t="s">
        <v>6692</v>
      </c>
      <c r="P583" t="str">
        <f t="shared" si="19"/>
        <v>INSERT INTO cliente VALUES(NULL, NULL, '1380', 'C1380', '', '', '', '0', '', 1, NOW(), NULL, 1, null);</v>
      </c>
    </row>
    <row r="584" spans="1:16" x14ac:dyDescent="0.25">
      <c r="A584" t="s">
        <v>4756</v>
      </c>
      <c r="B584" t="str">
        <f t="shared" si="18"/>
        <v>1381</v>
      </c>
      <c r="C584" s="2" t="s">
        <v>1851</v>
      </c>
      <c r="D584" s="89" t="s">
        <v>4843</v>
      </c>
      <c r="E584" s="2" t="s">
        <v>1851</v>
      </c>
      <c r="F584" s="93"/>
      <c r="G584" s="2" t="s">
        <v>1851</v>
      </c>
      <c r="H584" s="93"/>
      <c r="I584" s="2" t="s">
        <v>1851</v>
      </c>
      <c r="J584" s="98"/>
      <c r="K584" s="2" t="s">
        <v>1851</v>
      </c>
      <c r="L584" s="107">
        <v>0</v>
      </c>
      <c r="M584" s="2" t="s">
        <v>1851</v>
      </c>
      <c r="N584" s="93"/>
      <c r="O584" s="2" t="s">
        <v>6692</v>
      </c>
      <c r="P584" t="str">
        <f t="shared" si="19"/>
        <v>INSERT INTO cliente VALUES(NULL, NULL, '1381', 'C1381', '', '', '', '0', '', 1, NOW(), NULL, 1, null);</v>
      </c>
    </row>
    <row r="585" spans="1:16" x14ac:dyDescent="0.25">
      <c r="A585" t="s">
        <v>4756</v>
      </c>
      <c r="B585" t="str">
        <f t="shared" si="18"/>
        <v>1382</v>
      </c>
      <c r="C585" s="2" t="s">
        <v>1851</v>
      </c>
      <c r="D585" s="89" t="s">
        <v>4844</v>
      </c>
      <c r="E585" s="2" t="s">
        <v>1851</v>
      </c>
      <c r="F585" s="93"/>
      <c r="G585" s="2" t="s">
        <v>1851</v>
      </c>
      <c r="H585" s="93"/>
      <c r="I585" s="2" t="s">
        <v>1851</v>
      </c>
      <c r="J585" s="98"/>
      <c r="K585" s="2" t="s">
        <v>1851</v>
      </c>
      <c r="L585" s="107">
        <v>0</v>
      </c>
      <c r="M585" s="2" t="s">
        <v>1851</v>
      </c>
      <c r="N585" s="93"/>
      <c r="O585" s="2" t="s">
        <v>6692</v>
      </c>
      <c r="P585" t="str">
        <f t="shared" si="19"/>
        <v>INSERT INTO cliente VALUES(NULL, NULL, '1382', 'C1382', '', '', '', '0', '', 1, NOW(), NULL, 1, null);</v>
      </c>
    </row>
    <row r="586" spans="1:16" x14ac:dyDescent="0.25">
      <c r="A586" t="s">
        <v>4756</v>
      </c>
      <c r="B586" t="str">
        <f t="shared" si="18"/>
        <v>1383</v>
      </c>
      <c r="C586" s="2" t="s">
        <v>1851</v>
      </c>
      <c r="D586" s="89" t="s">
        <v>4845</v>
      </c>
      <c r="E586" s="2" t="s">
        <v>1851</v>
      </c>
      <c r="F586" s="93"/>
      <c r="G586" s="2" t="s">
        <v>1851</v>
      </c>
      <c r="H586" s="93"/>
      <c r="I586" s="2" t="s">
        <v>1851</v>
      </c>
      <c r="J586" s="98"/>
      <c r="K586" s="2" t="s">
        <v>1851</v>
      </c>
      <c r="L586" s="107">
        <v>0</v>
      </c>
      <c r="M586" s="2" t="s">
        <v>1851</v>
      </c>
      <c r="N586" s="93"/>
      <c r="O586" s="2" t="s">
        <v>6692</v>
      </c>
      <c r="P586" t="str">
        <f t="shared" si="19"/>
        <v>INSERT INTO cliente VALUES(NULL, NULL, '1383', 'C1383', '', '', '', '0', '', 1, NOW(), NULL, 1, null);</v>
      </c>
    </row>
    <row r="587" spans="1:16" x14ac:dyDescent="0.25">
      <c r="A587" t="s">
        <v>4756</v>
      </c>
      <c r="B587" t="str">
        <f t="shared" si="18"/>
        <v>1384</v>
      </c>
      <c r="C587" s="2" t="s">
        <v>1851</v>
      </c>
      <c r="D587" s="89" t="s">
        <v>4846</v>
      </c>
      <c r="E587" s="2" t="s">
        <v>1851</v>
      </c>
      <c r="F587" s="93"/>
      <c r="G587" s="2" t="s">
        <v>1851</v>
      </c>
      <c r="H587" s="93"/>
      <c r="I587" s="2" t="s">
        <v>1851</v>
      </c>
      <c r="J587" s="98"/>
      <c r="K587" s="2" t="s">
        <v>1851</v>
      </c>
      <c r="L587" s="107">
        <v>0</v>
      </c>
      <c r="M587" s="2" t="s">
        <v>1851</v>
      </c>
      <c r="N587" s="93"/>
      <c r="O587" s="2" t="s">
        <v>6692</v>
      </c>
      <c r="P587" t="str">
        <f t="shared" si="19"/>
        <v>INSERT INTO cliente VALUES(NULL, NULL, '1384', 'C1384', '', '', '', '0', '', 1, NOW(), NULL, 1, null);</v>
      </c>
    </row>
    <row r="588" spans="1:16" x14ac:dyDescent="0.25">
      <c r="A588" t="s">
        <v>4756</v>
      </c>
      <c r="B588" t="str">
        <f t="shared" si="18"/>
        <v>1385</v>
      </c>
      <c r="C588" s="2" t="s">
        <v>1851</v>
      </c>
      <c r="D588" s="89" t="s">
        <v>4847</v>
      </c>
      <c r="E588" s="2" t="s">
        <v>1851</v>
      </c>
      <c r="F588" s="93"/>
      <c r="G588" s="2" t="s">
        <v>1851</v>
      </c>
      <c r="H588" s="93"/>
      <c r="I588" s="2" t="s">
        <v>1851</v>
      </c>
      <c r="J588" s="98"/>
      <c r="K588" s="2" t="s">
        <v>1851</v>
      </c>
      <c r="L588" s="107">
        <v>0</v>
      </c>
      <c r="M588" s="2" t="s">
        <v>1851</v>
      </c>
      <c r="N588" s="93"/>
      <c r="O588" s="2" t="s">
        <v>6692</v>
      </c>
      <c r="P588" t="str">
        <f t="shared" si="19"/>
        <v>INSERT INTO cliente VALUES(NULL, NULL, '1385', 'C1385', '', '', '', '0', '', 1, NOW(), NULL, 1, null);</v>
      </c>
    </row>
    <row r="589" spans="1:16" x14ac:dyDescent="0.25">
      <c r="A589" t="s">
        <v>4756</v>
      </c>
      <c r="B589" t="str">
        <f t="shared" si="18"/>
        <v>1386</v>
      </c>
      <c r="C589" s="2" t="s">
        <v>1851</v>
      </c>
      <c r="D589" s="89" t="s">
        <v>4848</v>
      </c>
      <c r="E589" s="2" t="s">
        <v>1851</v>
      </c>
      <c r="F589" s="93"/>
      <c r="G589" s="2" t="s">
        <v>1851</v>
      </c>
      <c r="H589" s="93"/>
      <c r="I589" s="2" t="s">
        <v>1851</v>
      </c>
      <c r="J589" s="98"/>
      <c r="K589" s="2" t="s">
        <v>1851</v>
      </c>
      <c r="L589" s="107">
        <v>0</v>
      </c>
      <c r="M589" s="2" t="s">
        <v>1851</v>
      </c>
      <c r="N589" s="93"/>
      <c r="O589" s="2" t="s">
        <v>6692</v>
      </c>
      <c r="P589" t="str">
        <f t="shared" si="19"/>
        <v>INSERT INTO cliente VALUES(NULL, NULL, '1386', 'C1386', '', '', '', '0', '', 1, NOW(), NULL, 1, null);</v>
      </c>
    </row>
    <row r="590" spans="1:16" x14ac:dyDescent="0.25">
      <c r="A590" t="s">
        <v>4756</v>
      </c>
      <c r="B590" t="str">
        <f t="shared" si="18"/>
        <v>1387</v>
      </c>
      <c r="C590" s="2" t="s">
        <v>1851</v>
      </c>
      <c r="D590" s="89" t="s">
        <v>4849</v>
      </c>
      <c r="E590" s="2" t="s">
        <v>1851</v>
      </c>
      <c r="F590" s="93"/>
      <c r="G590" s="2" t="s">
        <v>1851</v>
      </c>
      <c r="H590" s="93"/>
      <c r="I590" s="2" t="s">
        <v>1851</v>
      </c>
      <c r="J590" s="98"/>
      <c r="K590" s="2" t="s">
        <v>1851</v>
      </c>
      <c r="L590" s="107">
        <v>0</v>
      </c>
      <c r="M590" s="2" t="s">
        <v>1851</v>
      </c>
      <c r="N590" s="93"/>
      <c r="O590" s="2" t="s">
        <v>6692</v>
      </c>
      <c r="P590" t="str">
        <f t="shared" si="19"/>
        <v>INSERT INTO cliente VALUES(NULL, NULL, '1387', 'C1387', '', '', '', '0', '', 1, NOW(), NULL, 1, null);</v>
      </c>
    </row>
    <row r="591" spans="1:16" x14ac:dyDescent="0.25">
      <c r="A591" t="s">
        <v>4756</v>
      </c>
      <c r="B591" t="str">
        <f t="shared" si="18"/>
        <v>1388</v>
      </c>
      <c r="C591" s="2" t="s">
        <v>1851</v>
      </c>
      <c r="D591" s="89" t="s">
        <v>4850</v>
      </c>
      <c r="E591" s="2" t="s">
        <v>1851</v>
      </c>
      <c r="F591" s="93"/>
      <c r="G591" s="2" t="s">
        <v>1851</v>
      </c>
      <c r="H591" s="93"/>
      <c r="I591" s="2" t="s">
        <v>1851</v>
      </c>
      <c r="J591" s="98"/>
      <c r="K591" s="2" t="s">
        <v>1851</v>
      </c>
      <c r="L591" s="107">
        <v>0</v>
      </c>
      <c r="M591" s="2" t="s">
        <v>1851</v>
      </c>
      <c r="N591" s="93"/>
      <c r="O591" s="2" t="s">
        <v>6692</v>
      </c>
      <c r="P591" t="str">
        <f t="shared" si="19"/>
        <v>INSERT INTO cliente VALUES(NULL, NULL, '1388', 'C1388', '', '', '', '0', '', 1, NOW(), NULL, 1, null);</v>
      </c>
    </row>
    <row r="592" spans="1:16" x14ac:dyDescent="0.25">
      <c r="A592" t="s">
        <v>4756</v>
      </c>
      <c r="B592" t="str">
        <f t="shared" si="18"/>
        <v>1389</v>
      </c>
      <c r="C592" s="2" t="s">
        <v>1851</v>
      </c>
      <c r="D592" s="89" t="s">
        <v>4851</v>
      </c>
      <c r="E592" s="2" t="s">
        <v>1851</v>
      </c>
      <c r="F592" s="93"/>
      <c r="G592" s="2" t="s">
        <v>1851</v>
      </c>
      <c r="H592" s="93"/>
      <c r="I592" s="2" t="s">
        <v>1851</v>
      </c>
      <c r="J592" s="98"/>
      <c r="K592" s="2" t="s">
        <v>1851</v>
      </c>
      <c r="L592" s="107">
        <v>0</v>
      </c>
      <c r="M592" s="2" t="s">
        <v>1851</v>
      </c>
      <c r="N592" s="93"/>
      <c r="O592" s="2" t="s">
        <v>6692</v>
      </c>
      <c r="P592" t="str">
        <f t="shared" si="19"/>
        <v>INSERT INTO cliente VALUES(NULL, NULL, '1389', 'C1389', '', '', '', '0', '', 1, NOW(), NULL, 1, null);</v>
      </c>
    </row>
    <row r="593" spans="1:16" x14ac:dyDescent="0.25">
      <c r="A593" t="s">
        <v>4756</v>
      </c>
      <c r="B593" t="str">
        <f t="shared" si="18"/>
        <v>1390</v>
      </c>
      <c r="C593" s="2" t="s">
        <v>1851</v>
      </c>
      <c r="D593" s="89" t="s">
        <v>4852</v>
      </c>
      <c r="E593" s="2" t="s">
        <v>1851</v>
      </c>
      <c r="F593" s="93"/>
      <c r="G593" s="2" t="s">
        <v>1851</v>
      </c>
      <c r="H593" s="93"/>
      <c r="I593" s="2" t="s">
        <v>1851</v>
      </c>
      <c r="J593" s="98"/>
      <c r="K593" s="2" t="s">
        <v>1851</v>
      </c>
      <c r="L593" s="107">
        <v>0</v>
      </c>
      <c r="M593" s="2" t="s">
        <v>1851</v>
      </c>
      <c r="N593" s="93"/>
      <c r="O593" s="2" t="s">
        <v>6692</v>
      </c>
      <c r="P593" t="str">
        <f t="shared" si="19"/>
        <v>INSERT INTO cliente VALUES(NULL, NULL, '1390', 'C1390', '', '', '', '0', '', 1, NOW(), NULL, 1, null);</v>
      </c>
    </row>
    <row r="594" spans="1:16" x14ac:dyDescent="0.25">
      <c r="A594" t="s">
        <v>4756</v>
      </c>
      <c r="B594" t="str">
        <f t="shared" si="18"/>
        <v>1391</v>
      </c>
      <c r="C594" s="2" t="s">
        <v>1851</v>
      </c>
      <c r="D594" s="89" t="s">
        <v>4853</v>
      </c>
      <c r="E594" s="2" t="s">
        <v>1851</v>
      </c>
      <c r="F594" s="93"/>
      <c r="G594" s="2" t="s">
        <v>1851</v>
      </c>
      <c r="H594" s="93"/>
      <c r="I594" s="2" t="s">
        <v>1851</v>
      </c>
      <c r="J594" s="98"/>
      <c r="K594" s="2" t="s">
        <v>1851</v>
      </c>
      <c r="L594" s="107">
        <v>0</v>
      </c>
      <c r="M594" s="2" t="s">
        <v>1851</v>
      </c>
      <c r="N594" s="93"/>
      <c r="O594" s="2" t="s">
        <v>6692</v>
      </c>
      <c r="P594" t="str">
        <f t="shared" si="19"/>
        <v>INSERT INTO cliente VALUES(NULL, NULL, '1391', 'C1391', '', '', '', '0', '', 1, NOW(), NULL, 1, null);</v>
      </c>
    </row>
    <row r="595" spans="1:16" x14ac:dyDescent="0.25">
      <c r="A595" t="s">
        <v>4756</v>
      </c>
      <c r="B595" t="str">
        <f t="shared" si="18"/>
        <v>1392</v>
      </c>
      <c r="C595" s="2" t="s">
        <v>1851</v>
      </c>
      <c r="D595" s="89" t="s">
        <v>4854</v>
      </c>
      <c r="E595" s="2" t="s">
        <v>1851</v>
      </c>
      <c r="F595" s="93"/>
      <c r="G595" s="2" t="s">
        <v>1851</v>
      </c>
      <c r="H595" s="93"/>
      <c r="I595" s="2" t="s">
        <v>1851</v>
      </c>
      <c r="J595" s="98"/>
      <c r="K595" s="2" t="s">
        <v>1851</v>
      </c>
      <c r="L595" s="107">
        <v>0</v>
      </c>
      <c r="M595" s="2" t="s">
        <v>1851</v>
      </c>
      <c r="N595" s="93"/>
      <c r="O595" s="2" t="s">
        <v>6692</v>
      </c>
      <c r="P595" t="str">
        <f t="shared" si="19"/>
        <v>INSERT INTO cliente VALUES(NULL, NULL, '1392', 'C1392', '', '', '', '0', '', 1, NOW(), NULL, 1, null);</v>
      </c>
    </row>
    <row r="596" spans="1:16" x14ac:dyDescent="0.25">
      <c r="A596" t="s">
        <v>4756</v>
      </c>
      <c r="B596" t="str">
        <f t="shared" si="18"/>
        <v>1393</v>
      </c>
      <c r="C596" s="2" t="s">
        <v>1851</v>
      </c>
      <c r="D596" s="89" t="s">
        <v>4855</v>
      </c>
      <c r="E596" s="2" t="s">
        <v>1851</v>
      </c>
      <c r="F596" s="93"/>
      <c r="G596" s="2" t="s">
        <v>1851</v>
      </c>
      <c r="H596" s="93"/>
      <c r="I596" s="2" t="s">
        <v>1851</v>
      </c>
      <c r="J596" s="98"/>
      <c r="K596" s="2" t="s">
        <v>1851</v>
      </c>
      <c r="L596" s="107">
        <v>0</v>
      </c>
      <c r="M596" s="2" t="s">
        <v>1851</v>
      </c>
      <c r="N596" s="93"/>
      <c r="O596" s="2" t="s">
        <v>6692</v>
      </c>
      <c r="P596" t="str">
        <f t="shared" si="19"/>
        <v>INSERT INTO cliente VALUES(NULL, NULL, '1393', 'C1393', '', '', '', '0', '', 1, NOW(), NULL, 1, null);</v>
      </c>
    </row>
    <row r="597" spans="1:16" x14ac:dyDescent="0.25">
      <c r="A597" t="s">
        <v>4756</v>
      </c>
      <c r="B597" t="str">
        <f t="shared" si="18"/>
        <v>1394</v>
      </c>
      <c r="C597" s="2" t="s">
        <v>1851</v>
      </c>
      <c r="D597" s="89" t="s">
        <v>4856</v>
      </c>
      <c r="E597" s="2" t="s">
        <v>1851</v>
      </c>
      <c r="F597" s="93"/>
      <c r="G597" s="2" t="s">
        <v>1851</v>
      </c>
      <c r="H597" s="93"/>
      <c r="I597" s="2" t="s">
        <v>1851</v>
      </c>
      <c r="J597" s="98"/>
      <c r="K597" s="2" t="s">
        <v>1851</v>
      </c>
      <c r="L597" s="107">
        <v>0</v>
      </c>
      <c r="M597" s="2" t="s">
        <v>1851</v>
      </c>
      <c r="N597" s="93"/>
      <c r="O597" s="2" t="s">
        <v>6692</v>
      </c>
      <c r="P597" t="str">
        <f t="shared" si="19"/>
        <v>INSERT INTO cliente VALUES(NULL, NULL, '1394', 'C1394', '', '', '', '0', '', 1, NOW(), NULL, 1, null);</v>
      </c>
    </row>
    <row r="598" spans="1:16" x14ac:dyDescent="0.25">
      <c r="A598" t="s">
        <v>4756</v>
      </c>
      <c r="B598" t="str">
        <f t="shared" si="18"/>
        <v>1395</v>
      </c>
      <c r="C598" s="2" t="s">
        <v>1851</v>
      </c>
      <c r="D598" s="89" t="s">
        <v>4857</v>
      </c>
      <c r="E598" s="2" t="s">
        <v>1851</v>
      </c>
      <c r="F598" s="93"/>
      <c r="G598" s="2" t="s">
        <v>1851</v>
      </c>
      <c r="H598" s="93"/>
      <c r="I598" s="2" t="s">
        <v>1851</v>
      </c>
      <c r="J598" s="98"/>
      <c r="K598" s="2" t="s">
        <v>1851</v>
      </c>
      <c r="L598" s="107">
        <v>0</v>
      </c>
      <c r="M598" s="2" t="s">
        <v>1851</v>
      </c>
      <c r="N598" s="93"/>
      <c r="O598" s="2" t="s">
        <v>6692</v>
      </c>
      <c r="P598" t="str">
        <f t="shared" si="19"/>
        <v>INSERT INTO cliente VALUES(NULL, NULL, '1395', 'C1395', '', '', '', '0', '', 1, NOW(), NULL, 1, null);</v>
      </c>
    </row>
    <row r="599" spans="1:16" x14ac:dyDescent="0.25">
      <c r="A599" t="s">
        <v>4756</v>
      </c>
      <c r="B599" t="str">
        <f t="shared" si="18"/>
        <v>1396</v>
      </c>
      <c r="C599" s="2" t="s">
        <v>1851</v>
      </c>
      <c r="D599" s="89" t="s">
        <v>4858</v>
      </c>
      <c r="E599" s="2" t="s">
        <v>1851</v>
      </c>
      <c r="F599" s="93"/>
      <c r="G599" s="2" t="s">
        <v>1851</v>
      </c>
      <c r="H599" s="93"/>
      <c r="I599" s="2" t="s">
        <v>1851</v>
      </c>
      <c r="J599" s="98"/>
      <c r="K599" s="2" t="s">
        <v>1851</v>
      </c>
      <c r="L599" s="107">
        <v>0</v>
      </c>
      <c r="M599" s="2" t="s">
        <v>1851</v>
      </c>
      <c r="N599" s="93"/>
      <c r="O599" s="2" t="s">
        <v>6692</v>
      </c>
      <c r="P599" t="str">
        <f t="shared" si="19"/>
        <v>INSERT INTO cliente VALUES(NULL, NULL, '1396', 'C1396', '', '', '', '0', '', 1, NOW(), NULL, 1, null);</v>
      </c>
    </row>
    <row r="600" spans="1:16" x14ac:dyDescent="0.25">
      <c r="A600" t="s">
        <v>4756</v>
      </c>
      <c r="B600" t="str">
        <f t="shared" si="18"/>
        <v>1397</v>
      </c>
      <c r="C600" s="2" t="s">
        <v>1851</v>
      </c>
      <c r="D600" s="89" t="s">
        <v>4859</v>
      </c>
      <c r="E600" s="2" t="s">
        <v>1851</v>
      </c>
      <c r="F600" s="93"/>
      <c r="G600" s="2" t="s">
        <v>1851</v>
      </c>
      <c r="H600" s="93"/>
      <c r="I600" s="2" t="s">
        <v>1851</v>
      </c>
      <c r="J600" s="98"/>
      <c r="K600" s="2" t="s">
        <v>1851</v>
      </c>
      <c r="L600" s="107">
        <v>0</v>
      </c>
      <c r="M600" s="2" t="s">
        <v>1851</v>
      </c>
      <c r="N600" s="93"/>
      <c r="O600" s="2" t="s">
        <v>6692</v>
      </c>
      <c r="P600" t="str">
        <f t="shared" si="19"/>
        <v>INSERT INTO cliente VALUES(NULL, NULL, '1397', 'C1397', '', '', '', '0', '', 1, NOW(), NULL, 1, null);</v>
      </c>
    </row>
    <row r="601" spans="1:16" x14ac:dyDescent="0.25">
      <c r="A601" t="s">
        <v>4756</v>
      </c>
      <c r="B601" t="str">
        <f t="shared" si="18"/>
        <v>1398</v>
      </c>
      <c r="C601" s="2" t="s">
        <v>1851</v>
      </c>
      <c r="D601" s="89" t="s">
        <v>4860</v>
      </c>
      <c r="E601" s="2" t="s">
        <v>1851</v>
      </c>
      <c r="F601" s="93"/>
      <c r="G601" s="2" t="s">
        <v>1851</v>
      </c>
      <c r="H601" s="93"/>
      <c r="I601" s="2" t="s">
        <v>1851</v>
      </c>
      <c r="J601" s="98"/>
      <c r="K601" s="2" t="s">
        <v>1851</v>
      </c>
      <c r="L601" s="107">
        <v>0</v>
      </c>
      <c r="M601" s="2" t="s">
        <v>1851</v>
      </c>
      <c r="N601" s="93"/>
      <c r="O601" s="2" t="s">
        <v>6692</v>
      </c>
      <c r="P601" t="str">
        <f t="shared" si="19"/>
        <v>INSERT INTO cliente VALUES(NULL, NULL, '1398', 'C1398', '', '', '', '0', '', 1, NOW(), NULL, 1, null);</v>
      </c>
    </row>
    <row r="602" spans="1:16" x14ac:dyDescent="0.25">
      <c r="A602" t="s">
        <v>4756</v>
      </c>
      <c r="B602" t="str">
        <f t="shared" si="18"/>
        <v>1399</v>
      </c>
      <c r="C602" s="2" t="s">
        <v>1851</v>
      </c>
      <c r="D602" s="89" t="s">
        <v>4861</v>
      </c>
      <c r="E602" s="2" t="s">
        <v>1851</v>
      </c>
      <c r="F602" s="93"/>
      <c r="G602" s="2" t="s">
        <v>1851</v>
      </c>
      <c r="H602" s="93"/>
      <c r="I602" s="2" t="s">
        <v>1851</v>
      </c>
      <c r="J602" s="98"/>
      <c r="K602" s="2" t="s">
        <v>1851</v>
      </c>
      <c r="L602" s="107">
        <v>0</v>
      </c>
      <c r="M602" s="2" t="s">
        <v>1851</v>
      </c>
      <c r="N602" s="93"/>
      <c r="O602" s="2" t="s">
        <v>6692</v>
      </c>
      <c r="P602" t="str">
        <f t="shared" si="19"/>
        <v>INSERT INTO cliente VALUES(NULL, NULL, '1399', 'C1399', '', '', '', '0', '', 1, NOW(), NULL, 1, null);</v>
      </c>
    </row>
    <row r="603" spans="1:16" x14ac:dyDescent="0.25">
      <c r="A603" t="s">
        <v>4756</v>
      </c>
      <c r="B603" t="str">
        <f t="shared" si="18"/>
        <v>1400</v>
      </c>
      <c r="C603" s="2" t="s">
        <v>1851</v>
      </c>
      <c r="D603" s="89" t="s">
        <v>4862</v>
      </c>
      <c r="E603" s="2" t="s">
        <v>1851</v>
      </c>
      <c r="F603" s="93"/>
      <c r="G603" s="2" t="s">
        <v>1851</v>
      </c>
      <c r="H603" s="93"/>
      <c r="I603" s="2" t="s">
        <v>1851</v>
      </c>
      <c r="J603" s="98"/>
      <c r="K603" s="2" t="s">
        <v>1851</v>
      </c>
      <c r="L603" s="107">
        <v>0</v>
      </c>
      <c r="M603" s="2" t="s">
        <v>1851</v>
      </c>
      <c r="N603" s="93"/>
      <c r="O603" s="2" t="s">
        <v>6692</v>
      </c>
      <c r="P603" t="str">
        <f t="shared" si="19"/>
        <v>INSERT INTO cliente VALUES(NULL, NULL, '1400', 'C1400', '', '', '', '0', '', 1, NOW(), NULL, 1, null);</v>
      </c>
    </row>
    <row r="604" spans="1:16" x14ac:dyDescent="0.25">
      <c r="A604" t="s">
        <v>4756</v>
      </c>
      <c r="B604" t="str">
        <f t="shared" si="18"/>
        <v>1401</v>
      </c>
      <c r="C604" s="2" t="s">
        <v>1851</v>
      </c>
      <c r="D604" s="89" t="s">
        <v>4863</v>
      </c>
      <c r="E604" s="2" t="s">
        <v>1851</v>
      </c>
      <c r="F604" s="93"/>
      <c r="G604" s="2" t="s">
        <v>1851</v>
      </c>
      <c r="H604" s="93"/>
      <c r="I604" s="2" t="s">
        <v>1851</v>
      </c>
      <c r="J604" s="98"/>
      <c r="K604" s="2" t="s">
        <v>1851</v>
      </c>
      <c r="L604" s="107">
        <v>0</v>
      </c>
      <c r="M604" s="2" t="s">
        <v>1851</v>
      </c>
      <c r="N604" s="93"/>
      <c r="O604" s="2" t="s">
        <v>6692</v>
      </c>
      <c r="P604" t="str">
        <f t="shared" si="19"/>
        <v>INSERT INTO cliente VALUES(NULL, NULL, '1401', 'C1401', '', '', '', '0', '', 1, NOW(), NULL, 1, null);</v>
      </c>
    </row>
    <row r="605" spans="1:16" x14ac:dyDescent="0.25">
      <c r="A605" t="s">
        <v>4756</v>
      </c>
      <c r="B605" t="str">
        <f t="shared" si="18"/>
        <v>1402</v>
      </c>
      <c r="C605" s="2" t="s">
        <v>1851</v>
      </c>
      <c r="D605" s="89" t="s">
        <v>4864</v>
      </c>
      <c r="E605" s="2" t="s">
        <v>1851</v>
      </c>
      <c r="F605" s="93"/>
      <c r="G605" s="2" t="s">
        <v>1851</v>
      </c>
      <c r="H605" s="93"/>
      <c r="I605" s="2" t="s">
        <v>1851</v>
      </c>
      <c r="J605" s="98"/>
      <c r="K605" s="2" t="s">
        <v>1851</v>
      </c>
      <c r="L605" s="107">
        <v>0</v>
      </c>
      <c r="M605" s="2" t="s">
        <v>1851</v>
      </c>
      <c r="N605" s="93"/>
      <c r="O605" s="2" t="s">
        <v>6692</v>
      </c>
      <c r="P605" t="str">
        <f t="shared" si="19"/>
        <v>INSERT INTO cliente VALUES(NULL, NULL, '1402', 'C1402', '', '', '', '0', '', 1, NOW(), NULL, 1, null);</v>
      </c>
    </row>
    <row r="606" spans="1:16" x14ac:dyDescent="0.25">
      <c r="A606" t="s">
        <v>4756</v>
      </c>
      <c r="B606" t="str">
        <f t="shared" si="18"/>
        <v>1403</v>
      </c>
      <c r="C606" s="2" t="s">
        <v>1851</v>
      </c>
      <c r="D606" s="89" t="s">
        <v>4865</v>
      </c>
      <c r="E606" s="2" t="s">
        <v>1851</v>
      </c>
      <c r="F606" s="93"/>
      <c r="G606" s="2" t="s">
        <v>1851</v>
      </c>
      <c r="H606" s="93"/>
      <c r="I606" s="2" t="s">
        <v>1851</v>
      </c>
      <c r="J606" s="98"/>
      <c r="K606" s="2" t="s">
        <v>1851</v>
      </c>
      <c r="L606" s="107">
        <v>0</v>
      </c>
      <c r="M606" s="2" t="s">
        <v>1851</v>
      </c>
      <c r="N606" s="93"/>
      <c r="O606" s="2" t="s">
        <v>6692</v>
      </c>
      <c r="P606" t="str">
        <f t="shared" si="19"/>
        <v>INSERT INTO cliente VALUES(NULL, NULL, '1403', 'C1403', '', '', '', '0', '', 1, NOW(), NULL, 1, null);</v>
      </c>
    </row>
    <row r="607" spans="1:16" x14ac:dyDescent="0.25">
      <c r="A607" t="s">
        <v>4756</v>
      </c>
      <c r="B607" t="str">
        <f t="shared" si="18"/>
        <v>1404</v>
      </c>
      <c r="C607" s="2" t="s">
        <v>1851</v>
      </c>
      <c r="D607" s="89" t="s">
        <v>4866</v>
      </c>
      <c r="E607" s="2" t="s">
        <v>1851</v>
      </c>
      <c r="F607" s="93"/>
      <c r="G607" s="2" t="s">
        <v>1851</v>
      </c>
      <c r="H607" s="93"/>
      <c r="I607" s="2" t="s">
        <v>1851</v>
      </c>
      <c r="J607" s="98"/>
      <c r="K607" s="2" t="s">
        <v>1851</v>
      </c>
      <c r="L607" s="107">
        <v>0</v>
      </c>
      <c r="M607" s="2" t="s">
        <v>1851</v>
      </c>
      <c r="N607" s="93"/>
      <c r="O607" s="2" t="s">
        <v>6692</v>
      </c>
      <c r="P607" t="str">
        <f t="shared" si="19"/>
        <v>INSERT INTO cliente VALUES(NULL, NULL, '1404', 'C1404', '', '', '', '0', '', 1, NOW(), NULL, 1, null);</v>
      </c>
    </row>
    <row r="608" spans="1:16" x14ac:dyDescent="0.25">
      <c r="A608" t="s">
        <v>4756</v>
      </c>
      <c r="B608" t="str">
        <f t="shared" si="18"/>
        <v>1405</v>
      </c>
      <c r="C608" s="2" t="s">
        <v>1851</v>
      </c>
      <c r="D608" s="89" t="s">
        <v>4867</v>
      </c>
      <c r="E608" s="2" t="s">
        <v>1851</v>
      </c>
      <c r="F608" s="93"/>
      <c r="G608" s="2" t="s">
        <v>1851</v>
      </c>
      <c r="H608" s="93"/>
      <c r="I608" s="2" t="s">
        <v>1851</v>
      </c>
      <c r="J608" s="98"/>
      <c r="K608" s="2" t="s">
        <v>1851</v>
      </c>
      <c r="L608" s="107">
        <v>0</v>
      </c>
      <c r="M608" s="2" t="s">
        <v>1851</v>
      </c>
      <c r="N608" s="93"/>
      <c r="O608" s="2" t="s">
        <v>6692</v>
      </c>
      <c r="P608" t="str">
        <f t="shared" si="19"/>
        <v>INSERT INTO cliente VALUES(NULL, NULL, '1405', 'C1405', '', '', '', '0', '', 1, NOW(), NULL, 1, null);</v>
      </c>
    </row>
    <row r="609" spans="1:16" x14ac:dyDescent="0.25">
      <c r="A609" t="s">
        <v>4756</v>
      </c>
      <c r="B609" t="str">
        <f t="shared" si="18"/>
        <v>1406</v>
      </c>
      <c r="C609" s="2" t="s">
        <v>1851</v>
      </c>
      <c r="D609" s="89" t="s">
        <v>4868</v>
      </c>
      <c r="E609" s="2" t="s">
        <v>1851</v>
      </c>
      <c r="F609" s="93"/>
      <c r="G609" s="2" t="s">
        <v>1851</v>
      </c>
      <c r="H609" s="93"/>
      <c r="I609" s="2" t="s">
        <v>1851</v>
      </c>
      <c r="J609" s="98"/>
      <c r="K609" s="2" t="s">
        <v>1851</v>
      </c>
      <c r="L609" s="107">
        <v>0</v>
      </c>
      <c r="M609" s="2" t="s">
        <v>1851</v>
      </c>
      <c r="N609" s="93"/>
      <c r="O609" s="2" t="s">
        <v>6692</v>
      </c>
      <c r="P609" t="str">
        <f t="shared" si="19"/>
        <v>INSERT INTO cliente VALUES(NULL, NULL, '1406', 'C1406', '', '', '', '0', '', 1, NOW(), NULL, 1, null);</v>
      </c>
    </row>
    <row r="610" spans="1:16" x14ac:dyDescent="0.25">
      <c r="A610" t="s">
        <v>4756</v>
      </c>
      <c r="B610" t="str">
        <f t="shared" si="18"/>
        <v>1407</v>
      </c>
      <c r="C610" s="2" t="s">
        <v>1851</v>
      </c>
      <c r="D610" s="89" t="s">
        <v>4869</v>
      </c>
      <c r="E610" s="2" t="s">
        <v>1851</v>
      </c>
      <c r="F610" s="93"/>
      <c r="G610" s="2" t="s">
        <v>1851</v>
      </c>
      <c r="H610" s="93"/>
      <c r="I610" s="2" t="s">
        <v>1851</v>
      </c>
      <c r="J610" s="98"/>
      <c r="K610" s="2" t="s">
        <v>1851</v>
      </c>
      <c r="L610" s="107">
        <v>0</v>
      </c>
      <c r="M610" s="2" t="s">
        <v>1851</v>
      </c>
      <c r="N610" s="93"/>
      <c r="O610" s="2" t="s">
        <v>6692</v>
      </c>
      <c r="P610" t="str">
        <f t="shared" si="19"/>
        <v>INSERT INTO cliente VALUES(NULL, NULL, '1407', 'C1407', '', '', '', '0', '', 1, NOW(), NULL, 1, null);</v>
      </c>
    </row>
    <row r="611" spans="1:16" x14ac:dyDescent="0.25">
      <c r="A611" t="s">
        <v>4756</v>
      </c>
      <c r="B611" t="str">
        <f t="shared" si="18"/>
        <v>1408</v>
      </c>
      <c r="C611" s="2" t="s">
        <v>1851</v>
      </c>
      <c r="D611" s="89" t="s">
        <v>4870</v>
      </c>
      <c r="E611" s="2" t="s">
        <v>1851</v>
      </c>
      <c r="F611" s="93"/>
      <c r="G611" s="2" t="s">
        <v>1851</v>
      </c>
      <c r="H611" s="93"/>
      <c r="I611" s="2" t="s">
        <v>1851</v>
      </c>
      <c r="J611" s="98"/>
      <c r="K611" s="2" t="s">
        <v>1851</v>
      </c>
      <c r="L611" s="107">
        <v>0</v>
      </c>
      <c r="M611" s="2" t="s">
        <v>1851</v>
      </c>
      <c r="N611" s="93"/>
      <c r="O611" s="2" t="s">
        <v>6692</v>
      </c>
      <c r="P611" t="str">
        <f t="shared" si="19"/>
        <v>INSERT INTO cliente VALUES(NULL, NULL, '1408', 'C1408', '', '', '', '0', '', 1, NOW(), NULL, 1, null);</v>
      </c>
    </row>
    <row r="612" spans="1:16" x14ac:dyDescent="0.25">
      <c r="A612" t="s">
        <v>4756</v>
      </c>
      <c r="B612" t="str">
        <f t="shared" si="18"/>
        <v>1409</v>
      </c>
      <c r="C612" s="2" t="s">
        <v>1851</v>
      </c>
      <c r="D612" s="89" t="s">
        <v>4871</v>
      </c>
      <c r="E612" s="2" t="s">
        <v>1851</v>
      </c>
      <c r="F612" s="93"/>
      <c r="G612" s="2" t="s">
        <v>1851</v>
      </c>
      <c r="H612" s="93"/>
      <c r="I612" s="2" t="s">
        <v>1851</v>
      </c>
      <c r="J612" s="98"/>
      <c r="K612" s="2" t="s">
        <v>1851</v>
      </c>
      <c r="L612" s="107">
        <v>0</v>
      </c>
      <c r="M612" s="2" t="s">
        <v>1851</v>
      </c>
      <c r="N612" s="93"/>
      <c r="O612" s="2" t="s">
        <v>6692</v>
      </c>
      <c r="P612" t="str">
        <f t="shared" si="19"/>
        <v>INSERT INTO cliente VALUES(NULL, NULL, '1409', 'C1409', '', '', '', '0', '', 1, NOW(), NULL, 1, null);</v>
      </c>
    </row>
    <row r="613" spans="1:16" x14ac:dyDescent="0.25">
      <c r="A613" t="s">
        <v>4756</v>
      </c>
      <c r="B613" t="str">
        <f t="shared" si="18"/>
        <v>1410</v>
      </c>
      <c r="C613" s="2" t="s">
        <v>1851</v>
      </c>
      <c r="D613" s="89" t="s">
        <v>4872</v>
      </c>
      <c r="E613" s="2" t="s">
        <v>1851</v>
      </c>
      <c r="F613" s="93"/>
      <c r="G613" s="2" t="s">
        <v>1851</v>
      </c>
      <c r="H613" s="93"/>
      <c r="I613" s="2" t="s">
        <v>1851</v>
      </c>
      <c r="J613" s="98"/>
      <c r="K613" s="2" t="s">
        <v>1851</v>
      </c>
      <c r="L613" s="107">
        <v>0</v>
      </c>
      <c r="M613" s="2" t="s">
        <v>1851</v>
      </c>
      <c r="N613" s="93"/>
      <c r="O613" s="2" t="s">
        <v>6692</v>
      </c>
      <c r="P613" t="str">
        <f t="shared" si="19"/>
        <v>INSERT INTO cliente VALUES(NULL, NULL, '1410', 'C1410', '', '', '', '0', '', 1, NOW(), NULL, 1, null);</v>
      </c>
    </row>
    <row r="614" spans="1:16" x14ac:dyDescent="0.25">
      <c r="A614" t="s">
        <v>4756</v>
      </c>
      <c r="B614" t="str">
        <f t="shared" si="18"/>
        <v>1411</v>
      </c>
      <c r="C614" s="2" t="s">
        <v>1851</v>
      </c>
      <c r="D614" s="89" t="s">
        <v>4873</v>
      </c>
      <c r="E614" s="2" t="s">
        <v>1851</v>
      </c>
      <c r="F614" s="93"/>
      <c r="G614" s="2" t="s">
        <v>1851</v>
      </c>
      <c r="H614" s="93"/>
      <c r="I614" s="2" t="s">
        <v>1851</v>
      </c>
      <c r="J614" s="98"/>
      <c r="K614" s="2" t="s">
        <v>1851</v>
      </c>
      <c r="L614" s="107">
        <v>0</v>
      </c>
      <c r="M614" s="2" t="s">
        <v>1851</v>
      </c>
      <c r="N614" s="93"/>
      <c r="O614" s="2" t="s">
        <v>6692</v>
      </c>
      <c r="P614" t="str">
        <f t="shared" si="19"/>
        <v>INSERT INTO cliente VALUES(NULL, NULL, '1411', 'C1411', '', '', '', '0', '', 1, NOW(), NULL, 1, null);</v>
      </c>
    </row>
    <row r="615" spans="1:16" x14ac:dyDescent="0.25">
      <c r="A615" t="s">
        <v>4756</v>
      </c>
      <c r="B615" t="str">
        <f t="shared" si="18"/>
        <v>1412</v>
      </c>
      <c r="C615" s="2" t="s">
        <v>1851</v>
      </c>
      <c r="D615" s="89" t="s">
        <v>4874</v>
      </c>
      <c r="E615" s="2" t="s">
        <v>1851</v>
      </c>
      <c r="F615" s="93"/>
      <c r="G615" s="2" t="s">
        <v>1851</v>
      </c>
      <c r="H615" s="93"/>
      <c r="I615" s="2" t="s">
        <v>1851</v>
      </c>
      <c r="J615" s="98"/>
      <c r="K615" s="2" t="s">
        <v>1851</v>
      </c>
      <c r="L615" s="107">
        <v>0</v>
      </c>
      <c r="M615" s="2" t="s">
        <v>1851</v>
      </c>
      <c r="N615" s="93"/>
      <c r="O615" s="2" t="s">
        <v>6692</v>
      </c>
      <c r="P615" t="str">
        <f t="shared" si="19"/>
        <v>INSERT INTO cliente VALUES(NULL, NULL, '1412', 'C1412', '', '', '', '0', '', 1, NOW(), NULL, 1, null);</v>
      </c>
    </row>
    <row r="616" spans="1:16" x14ac:dyDescent="0.25">
      <c r="A616" t="s">
        <v>4756</v>
      </c>
      <c r="B616" t="str">
        <f t="shared" si="18"/>
        <v>1413</v>
      </c>
      <c r="C616" s="2" t="s">
        <v>1851</v>
      </c>
      <c r="D616" s="89" t="s">
        <v>4875</v>
      </c>
      <c r="E616" s="2" t="s">
        <v>1851</v>
      </c>
      <c r="F616" s="93"/>
      <c r="G616" s="2" t="s">
        <v>1851</v>
      </c>
      <c r="H616" s="93"/>
      <c r="I616" s="2" t="s">
        <v>1851</v>
      </c>
      <c r="J616" s="98"/>
      <c r="K616" s="2" t="s">
        <v>1851</v>
      </c>
      <c r="L616" s="107">
        <v>0</v>
      </c>
      <c r="M616" s="2" t="s">
        <v>1851</v>
      </c>
      <c r="N616" s="93"/>
      <c r="O616" s="2" t="s">
        <v>6692</v>
      </c>
      <c r="P616" t="str">
        <f t="shared" si="19"/>
        <v>INSERT INTO cliente VALUES(NULL, NULL, '1413', 'C1413', '', '', '', '0', '', 1, NOW(), NULL, 1, null);</v>
      </c>
    </row>
    <row r="617" spans="1:16" x14ac:dyDescent="0.25">
      <c r="A617" t="s">
        <v>4756</v>
      </c>
      <c r="B617" t="str">
        <f t="shared" si="18"/>
        <v>1414</v>
      </c>
      <c r="C617" s="2" t="s">
        <v>1851</v>
      </c>
      <c r="D617" s="89" t="s">
        <v>4876</v>
      </c>
      <c r="E617" s="2" t="s">
        <v>1851</v>
      </c>
      <c r="F617" s="93"/>
      <c r="G617" s="2" t="s">
        <v>1851</v>
      </c>
      <c r="H617" s="93"/>
      <c r="I617" s="2" t="s">
        <v>1851</v>
      </c>
      <c r="J617" s="98"/>
      <c r="K617" s="2" t="s">
        <v>1851</v>
      </c>
      <c r="L617" s="107">
        <v>0</v>
      </c>
      <c r="M617" s="2" t="s">
        <v>1851</v>
      </c>
      <c r="N617" s="93"/>
      <c r="O617" s="2" t="s">
        <v>6692</v>
      </c>
      <c r="P617" t="str">
        <f t="shared" si="19"/>
        <v>INSERT INTO cliente VALUES(NULL, NULL, '1414', 'C1414', '', '', '', '0', '', 1, NOW(), NULL, 1, null);</v>
      </c>
    </row>
    <row r="618" spans="1:16" x14ac:dyDescent="0.25">
      <c r="A618" t="s">
        <v>4756</v>
      </c>
      <c r="B618" t="str">
        <f t="shared" si="18"/>
        <v>1415</v>
      </c>
      <c r="C618" s="2" t="s">
        <v>1851</v>
      </c>
      <c r="D618" s="89" t="s">
        <v>4877</v>
      </c>
      <c r="E618" s="2" t="s">
        <v>1851</v>
      </c>
      <c r="F618" s="93"/>
      <c r="G618" s="2" t="s">
        <v>1851</v>
      </c>
      <c r="H618" s="93"/>
      <c r="I618" s="2" t="s">
        <v>1851</v>
      </c>
      <c r="J618" s="98"/>
      <c r="K618" s="2" t="s">
        <v>1851</v>
      </c>
      <c r="L618" s="107">
        <v>0</v>
      </c>
      <c r="M618" s="2" t="s">
        <v>1851</v>
      </c>
      <c r="N618" s="93"/>
      <c r="O618" s="2" t="s">
        <v>6692</v>
      </c>
      <c r="P618" t="str">
        <f t="shared" si="19"/>
        <v>INSERT INTO cliente VALUES(NULL, NULL, '1415', 'C1415', '', '', '', '0', '', 1, NOW(), NULL, 1, null);</v>
      </c>
    </row>
    <row r="619" spans="1:16" x14ac:dyDescent="0.25">
      <c r="A619" t="s">
        <v>4756</v>
      </c>
      <c r="B619" t="str">
        <f t="shared" si="18"/>
        <v>1416</v>
      </c>
      <c r="C619" s="2" t="s">
        <v>1851</v>
      </c>
      <c r="D619" s="89" t="s">
        <v>4878</v>
      </c>
      <c r="E619" s="2" t="s">
        <v>1851</v>
      </c>
      <c r="F619" s="93"/>
      <c r="G619" s="2" t="s">
        <v>1851</v>
      </c>
      <c r="H619" s="93"/>
      <c r="I619" s="2" t="s">
        <v>1851</v>
      </c>
      <c r="J619" s="98"/>
      <c r="K619" s="2" t="s">
        <v>1851</v>
      </c>
      <c r="L619" s="107">
        <v>0</v>
      </c>
      <c r="M619" s="2" t="s">
        <v>1851</v>
      </c>
      <c r="N619" s="93"/>
      <c r="O619" s="2" t="s">
        <v>6692</v>
      </c>
      <c r="P619" t="str">
        <f t="shared" si="19"/>
        <v>INSERT INTO cliente VALUES(NULL, NULL, '1416', 'C1416', '', '', '', '0', '', 1, NOW(), NULL, 1, null);</v>
      </c>
    </row>
    <row r="620" spans="1:16" x14ac:dyDescent="0.25">
      <c r="A620" t="s">
        <v>4756</v>
      </c>
      <c r="B620" t="str">
        <f t="shared" si="18"/>
        <v>1417</v>
      </c>
      <c r="C620" s="2" t="s">
        <v>1851</v>
      </c>
      <c r="D620" s="89" t="s">
        <v>4879</v>
      </c>
      <c r="E620" s="2" t="s">
        <v>1851</v>
      </c>
      <c r="F620" s="93"/>
      <c r="G620" s="2" t="s">
        <v>1851</v>
      </c>
      <c r="H620" s="93"/>
      <c r="I620" s="2" t="s">
        <v>1851</v>
      </c>
      <c r="J620" s="98"/>
      <c r="K620" s="2" t="s">
        <v>1851</v>
      </c>
      <c r="L620" s="107">
        <v>0</v>
      </c>
      <c r="M620" s="2" t="s">
        <v>1851</v>
      </c>
      <c r="N620" s="93"/>
      <c r="O620" s="2" t="s">
        <v>6692</v>
      </c>
      <c r="P620" t="str">
        <f t="shared" si="19"/>
        <v>INSERT INTO cliente VALUES(NULL, NULL, '1417', 'C1417', '', '', '', '0', '', 1, NOW(), NULL, 1, null);</v>
      </c>
    </row>
    <row r="621" spans="1:16" x14ac:dyDescent="0.25">
      <c r="A621" t="s">
        <v>4756</v>
      </c>
      <c r="B621" t="str">
        <f t="shared" si="18"/>
        <v>1418</v>
      </c>
      <c r="C621" s="2" t="s">
        <v>1851</v>
      </c>
      <c r="D621" s="89" t="s">
        <v>4880</v>
      </c>
      <c r="E621" s="2" t="s">
        <v>1851</v>
      </c>
      <c r="F621" s="93"/>
      <c r="G621" s="2" t="s">
        <v>1851</v>
      </c>
      <c r="H621" s="93"/>
      <c r="I621" s="2" t="s">
        <v>1851</v>
      </c>
      <c r="J621" s="98"/>
      <c r="K621" s="2" t="s">
        <v>1851</v>
      </c>
      <c r="L621" s="107">
        <v>0</v>
      </c>
      <c r="M621" s="2" t="s">
        <v>1851</v>
      </c>
      <c r="N621" s="93"/>
      <c r="O621" s="2" t="s">
        <v>6692</v>
      </c>
      <c r="P621" t="str">
        <f t="shared" si="19"/>
        <v>INSERT INTO cliente VALUES(NULL, NULL, '1418', 'C1418', '', '', '', '0', '', 1, NOW(), NULL, 1, null);</v>
      </c>
    </row>
    <row r="622" spans="1:16" x14ac:dyDescent="0.25">
      <c r="A622" t="s">
        <v>4756</v>
      </c>
      <c r="B622" t="str">
        <f t="shared" si="18"/>
        <v>1419</v>
      </c>
      <c r="C622" s="2" t="s">
        <v>1851</v>
      </c>
      <c r="D622" s="89" t="s">
        <v>4881</v>
      </c>
      <c r="E622" s="2" t="s">
        <v>1851</v>
      </c>
      <c r="F622" s="95"/>
      <c r="G622" s="2" t="s">
        <v>1851</v>
      </c>
      <c r="H622" s="95"/>
      <c r="I622" s="2" t="s">
        <v>1851</v>
      </c>
      <c r="J622" s="98"/>
      <c r="K622" s="2" t="s">
        <v>1851</v>
      </c>
      <c r="L622" s="107">
        <v>0</v>
      </c>
      <c r="M622" s="2" t="s">
        <v>1851</v>
      </c>
      <c r="N622" s="95"/>
      <c r="O622" s="2" t="s">
        <v>6692</v>
      </c>
      <c r="P622" t="str">
        <f t="shared" si="19"/>
        <v>INSERT INTO cliente VALUES(NULL, NULL, '1419', 'C1419', '', '', '', '0', '', 1, NOW(), NULL, 1, null);</v>
      </c>
    </row>
    <row r="623" spans="1:16" x14ac:dyDescent="0.25">
      <c r="A623" t="s">
        <v>4756</v>
      </c>
      <c r="B623" t="str">
        <f t="shared" si="18"/>
        <v>1420</v>
      </c>
      <c r="C623" s="2" t="s">
        <v>1851</v>
      </c>
      <c r="D623" s="89" t="s">
        <v>4882</v>
      </c>
      <c r="E623" s="2" t="s">
        <v>1851</v>
      </c>
      <c r="F623" s="93"/>
      <c r="G623" s="2" t="s">
        <v>1851</v>
      </c>
      <c r="H623" s="93"/>
      <c r="I623" s="2" t="s">
        <v>1851</v>
      </c>
      <c r="J623" s="98"/>
      <c r="K623" s="2" t="s">
        <v>1851</v>
      </c>
      <c r="L623" s="107">
        <v>0</v>
      </c>
      <c r="M623" s="2" t="s">
        <v>1851</v>
      </c>
      <c r="N623" s="93"/>
      <c r="O623" s="2" t="s">
        <v>6692</v>
      </c>
      <c r="P623" t="str">
        <f t="shared" si="19"/>
        <v>INSERT INTO cliente VALUES(NULL, NULL, '1420', 'C1420', '', '', '', '0', '', 1, NOW(), NULL, 1, null);</v>
      </c>
    </row>
    <row r="624" spans="1:16" x14ac:dyDescent="0.25">
      <c r="A624" t="s">
        <v>4756</v>
      </c>
      <c r="B624" t="str">
        <f t="shared" si="18"/>
        <v>1421</v>
      </c>
      <c r="C624" s="2" t="s">
        <v>1851</v>
      </c>
      <c r="D624" s="89" t="s">
        <v>4883</v>
      </c>
      <c r="E624" s="2" t="s">
        <v>1851</v>
      </c>
      <c r="F624" s="93"/>
      <c r="G624" s="2" t="s">
        <v>1851</v>
      </c>
      <c r="H624" s="93"/>
      <c r="I624" s="2" t="s">
        <v>1851</v>
      </c>
      <c r="J624" s="98"/>
      <c r="K624" s="2" t="s">
        <v>1851</v>
      </c>
      <c r="L624" s="107">
        <v>0</v>
      </c>
      <c r="M624" s="2" t="s">
        <v>1851</v>
      </c>
      <c r="N624" s="93"/>
      <c r="O624" s="2" t="s">
        <v>6692</v>
      </c>
      <c r="P624" t="str">
        <f t="shared" si="19"/>
        <v>INSERT INTO cliente VALUES(NULL, NULL, '1421', 'C1421', '', '', '', '0', '', 1, NOW(), NULL, 1, null);</v>
      </c>
    </row>
    <row r="625" spans="1:16" x14ac:dyDescent="0.25">
      <c r="A625" t="s">
        <v>4756</v>
      </c>
      <c r="B625" t="str">
        <f t="shared" si="18"/>
        <v>1422</v>
      </c>
      <c r="C625" s="2" t="s">
        <v>1851</v>
      </c>
      <c r="D625" s="89" t="s">
        <v>4884</v>
      </c>
      <c r="E625" s="2" t="s">
        <v>1851</v>
      </c>
      <c r="F625" s="93"/>
      <c r="G625" s="2" t="s">
        <v>1851</v>
      </c>
      <c r="H625" s="93"/>
      <c r="I625" s="2" t="s">
        <v>1851</v>
      </c>
      <c r="J625" s="98"/>
      <c r="K625" s="2" t="s">
        <v>1851</v>
      </c>
      <c r="L625" s="107">
        <v>0</v>
      </c>
      <c r="M625" s="2" t="s">
        <v>1851</v>
      </c>
      <c r="N625" s="93"/>
      <c r="O625" s="2" t="s">
        <v>6692</v>
      </c>
      <c r="P625" t="str">
        <f t="shared" si="19"/>
        <v>INSERT INTO cliente VALUES(NULL, NULL, '1422', 'C1422', '', '', '', '0', '', 1, NOW(), NULL, 1, null);</v>
      </c>
    </row>
    <row r="626" spans="1:16" x14ac:dyDescent="0.25">
      <c r="A626" t="s">
        <v>4756</v>
      </c>
      <c r="B626" t="str">
        <f t="shared" si="18"/>
        <v>1423</v>
      </c>
      <c r="C626" s="2" t="s">
        <v>1851</v>
      </c>
      <c r="D626" s="89" t="s">
        <v>4885</v>
      </c>
      <c r="E626" s="2" t="s">
        <v>1851</v>
      </c>
      <c r="F626" s="93"/>
      <c r="G626" s="2" t="s">
        <v>1851</v>
      </c>
      <c r="H626" s="93"/>
      <c r="I626" s="2" t="s">
        <v>1851</v>
      </c>
      <c r="J626" s="98"/>
      <c r="K626" s="2" t="s">
        <v>1851</v>
      </c>
      <c r="L626" s="107">
        <v>0</v>
      </c>
      <c r="M626" s="2" t="s">
        <v>1851</v>
      </c>
      <c r="N626" s="93"/>
      <c r="O626" s="2" t="s">
        <v>6692</v>
      </c>
      <c r="P626" t="str">
        <f t="shared" si="19"/>
        <v>INSERT INTO cliente VALUES(NULL, NULL, '1423', 'C1423', '', '', '', '0', '', 1, NOW(), NULL, 1, null);</v>
      </c>
    </row>
    <row r="627" spans="1:16" x14ac:dyDescent="0.25">
      <c r="A627" t="s">
        <v>4756</v>
      </c>
      <c r="B627" t="str">
        <f t="shared" si="18"/>
        <v>1424</v>
      </c>
      <c r="C627" s="2" t="s">
        <v>1851</v>
      </c>
      <c r="D627" s="89" t="s">
        <v>4886</v>
      </c>
      <c r="E627" s="2" t="s">
        <v>1851</v>
      </c>
      <c r="F627" s="93"/>
      <c r="G627" s="2" t="s">
        <v>1851</v>
      </c>
      <c r="H627" s="93"/>
      <c r="I627" s="2" t="s">
        <v>1851</v>
      </c>
      <c r="J627" s="98"/>
      <c r="K627" s="2" t="s">
        <v>1851</v>
      </c>
      <c r="L627" s="107">
        <v>0</v>
      </c>
      <c r="M627" s="2" t="s">
        <v>1851</v>
      </c>
      <c r="N627" s="93"/>
      <c r="O627" s="2" t="s">
        <v>6692</v>
      </c>
      <c r="P627" t="str">
        <f t="shared" si="19"/>
        <v>INSERT INTO cliente VALUES(NULL, NULL, '1424', 'C1424', '', '', '', '0', '', 1, NOW(), NULL, 1, null);</v>
      </c>
    </row>
    <row r="628" spans="1:16" x14ac:dyDescent="0.25">
      <c r="A628" t="s">
        <v>4756</v>
      </c>
      <c r="B628" t="str">
        <f t="shared" si="18"/>
        <v>1425</v>
      </c>
      <c r="C628" s="2" t="s">
        <v>1851</v>
      </c>
      <c r="D628" s="89" t="s">
        <v>4887</v>
      </c>
      <c r="E628" s="2" t="s">
        <v>1851</v>
      </c>
      <c r="F628" s="93"/>
      <c r="G628" s="2" t="s">
        <v>1851</v>
      </c>
      <c r="H628" s="93"/>
      <c r="I628" s="2" t="s">
        <v>1851</v>
      </c>
      <c r="J628" s="98"/>
      <c r="K628" s="2" t="s">
        <v>1851</v>
      </c>
      <c r="L628" s="107">
        <v>0</v>
      </c>
      <c r="M628" s="2" t="s">
        <v>1851</v>
      </c>
      <c r="N628" s="93"/>
      <c r="O628" s="2" t="s">
        <v>6692</v>
      </c>
      <c r="P628" t="str">
        <f t="shared" si="19"/>
        <v>INSERT INTO cliente VALUES(NULL, NULL, '1425', 'C1425', '', '', '', '0', '', 1, NOW(), NULL, 1, null);</v>
      </c>
    </row>
    <row r="629" spans="1:16" x14ac:dyDescent="0.25">
      <c r="A629" t="s">
        <v>4756</v>
      </c>
      <c r="B629" t="str">
        <f t="shared" si="18"/>
        <v>1426</v>
      </c>
      <c r="C629" s="2" t="s">
        <v>1851</v>
      </c>
      <c r="D629" s="89" t="s">
        <v>4888</v>
      </c>
      <c r="E629" s="2" t="s">
        <v>1851</v>
      </c>
      <c r="F629" s="93"/>
      <c r="G629" s="2" t="s">
        <v>1851</v>
      </c>
      <c r="H629" s="93"/>
      <c r="I629" s="2" t="s">
        <v>1851</v>
      </c>
      <c r="J629" s="98"/>
      <c r="K629" s="2" t="s">
        <v>1851</v>
      </c>
      <c r="L629" s="107">
        <v>0</v>
      </c>
      <c r="M629" s="2" t="s">
        <v>1851</v>
      </c>
      <c r="N629" s="93"/>
      <c r="O629" s="2" t="s">
        <v>6692</v>
      </c>
      <c r="P629" t="str">
        <f t="shared" si="19"/>
        <v>INSERT INTO cliente VALUES(NULL, NULL, '1426', 'C1426', '', '', '', '0', '', 1, NOW(), NULL, 1, null);</v>
      </c>
    </row>
    <row r="630" spans="1:16" x14ac:dyDescent="0.25">
      <c r="A630" t="s">
        <v>4756</v>
      </c>
      <c r="B630" t="str">
        <f t="shared" si="18"/>
        <v>1427</v>
      </c>
      <c r="C630" s="2" t="s">
        <v>1851</v>
      </c>
      <c r="D630" s="89" t="s">
        <v>4889</v>
      </c>
      <c r="E630" s="2" t="s">
        <v>1851</v>
      </c>
      <c r="F630" s="93"/>
      <c r="G630" s="2" t="s">
        <v>1851</v>
      </c>
      <c r="H630" s="93"/>
      <c r="I630" s="2" t="s">
        <v>1851</v>
      </c>
      <c r="J630" s="98"/>
      <c r="K630" s="2" t="s">
        <v>1851</v>
      </c>
      <c r="L630" s="107">
        <v>0</v>
      </c>
      <c r="M630" s="2" t="s">
        <v>1851</v>
      </c>
      <c r="N630" s="93"/>
      <c r="O630" s="2" t="s">
        <v>6692</v>
      </c>
      <c r="P630" t="str">
        <f t="shared" si="19"/>
        <v>INSERT INTO cliente VALUES(NULL, NULL, '1427', 'C1427', '', '', '', '0', '', 1, NOW(), NULL, 1, null);</v>
      </c>
    </row>
    <row r="631" spans="1:16" x14ac:dyDescent="0.25">
      <c r="A631" t="s">
        <v>4756</v>
      </c>
      <c r="B631" t="str">
        <f t="shared" si="18"/>
        <v>1428</v>
      </c>
      <c r="C631" s="2" t="s">
        <v>1851</v>
      </c>
      <c r="D631" s="89" t="s">
        <v>4890</v>
      </c>
      <c r="E631" s="2" t="s">
        <v>1851</v>
      </c>
      <c r="F631" s="93"/>
      <c r="G631" s="2" t="s">
        <v>1851</v>
      </c>
      <c r="H631" s="93"/>
      <c r="I631" s="2" t="s">
        <v>1851</v>
      </c>
      <c r="J631" s="98"/>
      <c r="K631" s="2" t="s">
        <v>1851</v>
      </c>
      <c r="L631" s="107">
        <v>0</v>
      </c>
      <c r="M631" s="2" t="s">
        <v>1851</v>
      </c>
      <c r="N631" s="93"/>
      <c r="O631" s="2" t="s">
        <v>6692</v>
      </c>
      <c r="P631" t="str">
        <f t="shared" si="19"/>
        <v>INSERT INTO cliente VALUES(NULL, NULL, '1428', 'C1428', '', '', '', '0', '', 1, NOW(), NULL, 1, null);</v>
      </c>
    </row>
    <row r="632" spans="1:16" x14ac:dyDescent="0.25">
      <c r="A632" t="s">
        <v>4756</v>
      </c>
      <c r="B632" t="str">
        <f t="shared" si="18"/>
        <v>1429</v>
      </c>
      <c r="C632" s="2" t="s">
        <v>1851</v>
      </c>
      <c r="D632" s="89" t="s">
        <v>4891</v>
      </c>
      <c r="E632" s="2" t="s">
        <v>1851</v>
      </c>
      <c r="F632" s="93"/>
      <c r="G632" s="2" t="s">
        <v>1851</v>
      </c>
      <c r="H632" s="93"/>
      <c r="I632" s="2" t="s">
        <v>1851</v>
      </c>
      <c r="J632" s="98"/>
      <c r="K632" s="2" t="s">
        <v>1851</v>
      </c>
      <c r="L632" s="107">
        <v>0</v>
      </c>
      <c r="M632" s="2" t="s">
        <v>1851</v>
      </c>
      <c r="N632" s="93"/>
      <c r="O632" s="2" t="s">
        <v>6692</v>
      </c>
      <c r="P632" t="str">
        <f t="shared" si="19"/>
        <v>INSERT INTO cliente VALUES(NULL, NULL, '1429', 'C1429', '', '', '', '0', '', 1, NOW(), NULL, 1, null);</v>
      </c>
    </row>
    <row r="633" spans="1:16" x14ac:dyDescent="0.25">
      <c r="A633" t="s">
        <v>4756</v>
      </c>
      <c r="B633" t="str">
        <f t="shared" si="18"/>
        <v>1430</v>
      </c>
      <c r="C633" s="2" t="s">
        <v>1851</v>
      </c>
      <c r="D633" s="89" t="s">
        <v>4892</v>
      </c>
      <c r="E633" s="2" t="s">
        <v>1851</v>
      </c>
      <c r="F633" s="93"/>
      <c r="G633" s="2" t="s">
        <v>1851</v>
      </c>
      <c r="H633" s="93"/>
      <c r="I633" s="2" t="s">
        <v>1851</v>
      </c>
      <c r="J633" s="98"/>
      <c r="K633" s="2" t="s">
        <v>1851</v>
      </c>
      <c r="L633" s="107">
        <v>0</v>
      </c>
      <c r="M633" s="2" t="s">
        <v>1851</v>
      </c>
      <c r="N633" s="93"/>
      <c r="O633" s="2" t="s">
        <v>6692</v>
      </c>
      <c r="P633" t="str">
        <f t="shared" si="19"/>
        <v>INSERT INTO cliente VALUES(NULL, NULL, '1430', 'C1430', '', '', '', '0', '', 1, NOW(), NULL, 1, null);</v>
      </c>
    </row>
    <row r="634" spans="1:16" x14ac:dyDescent="0.25">
      <c r="A634" t="s">
        <v>4756</v>
      </c>
      <c r="B634" t="str">
        <f t="shared" si="18"/>
        <v>1431</v>
      </c>
      <c r="C634" s="2" t="s">
        <v>1851</v>
      </c>
      <c r="D634" s="89" t="s">
        <v>4893</v>
      </c>
      <c r="E634" s="2" t="s">
        <v>1851</v>
      </c>
      <c r="F634" s="93"/>
      <c r="G634" s="2" t="s">
        <v>1851</v>
      </c>
      <c r="H634" s="93"/>
      <c r="I634" s="2" t="s">
        <v>1851</v>
      </c>
      <c r="J634" s="98"/>
      <c r="K634" s="2" t="s">
        <v>1851</v>
      </c>
      <c r="L634" s="107">
        <v>0</v>
      </c>
      <c r="M634" s="2" t="s">
        <v>1851</v>
      </c>
      <c r="N634" s="93"/>
      <c r="O634" s="2" t="s">
        <v>6692</v>
      </c>
      <c r="P634" t="str">
        <f t="shared" si="19"/>
        <v>INSERT INTO cliente VALUES(NULL, NULL, '1431', 'C1431', '', '', '', '0', '', 1, NOW(), NULL, 1, null);</v>
      </c>
    </row>
    <row r="635" spans="1:16" x14ac:dyDescent="0.25">
      <c r="A635" t="s">
        <v>4756</v>
      </c>
      <c r="B635" t="str">
        <f t="shared" si="18"/>
        <v>1432</v>
      </c>
      <c r="C635" s="2" t="s">
        <v>1851</v>
      </c>
      <c r="D635" s="89" t="s">
        <v>4894</v>
      </c>
      <c r="E635" s="2" t="s">
        <v>1851</v>
      </c>
      <c r="F635" s="93"/>
      <c r="G635" s="2" t="s">
        <v>1851</v>
      </c>
      <c r="H635" s="93"/>
      <c r="I635" s="2" t="s">
        <v>1851</v>
      </c>
      <c r="J635" s="98"/>
      <c r="K635" s="2" t="s">
        <v>1851</v>
      </c>
      <c r="L635" s="107">
        <v>0</v>
      </c>
      <c r="M635" s="2" t="s">
        <v>1851</v>
      </c>
      <c r="N635" s="93"/>
      <c r="O635" s="2" t="s">
        <v>6692</v>
      </c>
      <c r="P635" t="str">
        <f t="shared" si="19"/>
        <v>INSERT INTO cliente VALUES(NULL, NULL, '1432', 'C1432', '', '', '', '0', '', 1, NOW(), NULL, 1, null);</v>
      </c>
    </row>
    <row r="636" spans="1:16" x14ac:dyDescent="0.25">
      <c r="A636" t="s">
        <v>4756</v>
      </c>
      <c r="B636" t="str">
        <f t="shared" si="18"/>
        <v>1433</v>
      </c>
      <c r="C636" s="2" t="s">
        <v>1851</v>
      </c>
      <c r="D636" s="89" t="s">
        <v>4895</v>
      </c>
      <c r="E636" s="2" t="s">
        <v>1851</v>
      </c>
      <c r="F636" s="93"/>
      <c r="G636" s="2" t="s">
        <v>1851</v>
      </c>
      <c r="H636" s="93"/>
      <c r="I636" s="2" t="s">
        <v>1851</v>
      </c>
      <c r="J636" s="98"/>
      <c r="K636" s="2" t="s">
        <v>1851</v>
      </c>
      <c r="L636" s="107">
        <v>0</v>
      </c>
      <c r="M636" s="2" t="s">
        <v>1851</v>
      </c>
      <c r="N636" s="93"/>
      <c r="O636" s="2" t="s">
        <v>6692</v>
      </c>
      <c r="P636" t="str">
        <f t="shared" si="19"/>
        <v>INSERT INTO cliente VALUES(NULL, NULL, '1433', 'C1433', '', '', '', '0', '', 1, NOW(), NULL, 1, null);</v>
      </c>
    </row>
    <row r="637" spans="1:16" x14ac:dyDescent="0.25">
      <c r="A637" t="s">
        <v>4756</v>
      </c>
      <c r="B637" t="str">
        <f t="shared" si="18"/>
        <v>1434</v>
      </c>
      <c r="C637" s="2" t="s">
        <v>1851</v>
      </c>
      <c r="D637" s="89" t="s">
        <v>4896</v>
      </c>
      <c r="E637" s="2" t="s">
        <v>1851</v>
      </c>
      <c r="F637" s="93"/>
      <c r="G637" s="2" t="s">
        <v>1851</v>
      </c>
      <c r="H637" s="93"/>
      <c r="I637" s="2" t="s">
        <v>1851</v>
      </c>
      <c r="J637" s="98"/>
      <c r="K637" s="2" t="s">
        <v>1851</v>
      </c>
      <c r="L637" s="107">
        <v>0</v>
      </c>
      <c r="M637" s="2" t="s">
        <v>1851</v>
      </c>
      <c r="N637" s="93"/>
      <c r="O637" s="2" t="s">
        <v>6692</v>
      </c>
      <c r="P637" t="str">
        <f t="shared" si="19"/>
        <v>INSERT INTO cliente VALUES(NULL, NULL, '1434', 'C1434', '', '', '', '0', '', 1, NOW(), NULL, 1, null);</v>
      </c>
    </row>
    <row r="638" spans="1:16" x14ac:dyDescent="0.25">
      <c r="A638" t="s">
        <v>4756</v>
      </c>
      <c r="B638" t="str">
        <f t="shared" si="18"/>
        <v>1435</v>
      </c>
      <c r="C638" s="2" t="s">
        <v>1851</v>
      </c>
      <c r="D638" s="89" t="s">
        <v>4897</v>
      </c>
      <c r="E638" s="2" t="s">
        <v>1851</v>
      </c>
      <c r="F638" s="93"/>
      <c r="G638" s="2" t="s">
        <v>1851</v>
      </c>
      <c r="H638" s="93"/>
      <c r="I638" s="2" t="s">
        <v>1851</v>
      </c>
      <c r="J638" s="98"/>
      <c r="K638" s="2" t="s">
        <v>1851</v>
      </c>
      <c r="L638" s="107">
        <v>0</v>
      </c>
      <c r="M638" s="2" t="s">
        <v>1851</v>
      </c>
      <c r="N638" s="93"/>
      <c r="O638" s="2" t="s">
        <v>6692</v>
      </c>
      <c r="P638" t="str">
        <f t="shared" si="19"/>
        <v>INSERT INTO cliente VALUES(NULL, NULL, '1435', 'C1435', '', '', '', '0', '', 1, NOW(), NULL, 1, null);</v>
      </c>
    </row>
    <row r="639" spans="1:16" x14ac:dyDescent="0.25">
      <c r="A639" t="s">
        <v>4756</v>
      </c>
      <c r="B639" t="str">
        <f t="shared" si="18"/>
        <v>1436</v>
      </c>
      <c r="C639" s="2" t="s">
        <v>1851</v>
      </c>
      <c r="D639" s="89" t="s">
        <v>4898</v>
      </c>
      <c r="E639" s="2" t="s">
        <v>1851</v>
      </c>
      <c r="F639" s="93"/>
      <c r="G639" s="2" t="s">
        <v>1851</v>
      </c>
      <c r="H639" s="93"/>
      <c r="I639" s="2" t="s">
        <v>1851</v>
      </c>
      <c r="J639" s="98"/>
      <c r="K639" s="2" t="s">
        <v>1851</v>
      </c>
      <c r="L639" s="107">
        <v>0</v>
      </c>
      <c r="M639" s="2" t="s">
        <v>1851</v>
      </c>
      <c r="N639" s="93"/>
      <c r="O639" s="2" t="s">
        <v>6692</v>
      </c>
      <c r="P639" t="str">
        <f t="shared" si="19"/>
        <v>INSERT INTO cliente VALUES(NULL, NULL, '1436', 'C1436', '', '', '', '0', '', 1, NOW(), NULL, 1, null);</v>
      </c>
    </row>
    <row r="640" spans="1:16" x14ac:dyDescent="0.25">
      <c r="A640" t="s">
        <v>4756</v>
      </c>
      <c r="B640" t="str">
        <f t="shared" si="18"/>
        <v>1437</v>
      </c>
      <c r="C640" s="2" t="s">
        <v>1851</v>
      </c>
      <c r="D640" s="89" t="s">
        <v>4899</v>
      </c>
      <c r="E640" s="2" t="s">
        <v>1851</v>
      </c>
      <c r="F640" s="93"/>
      <c r="G640" s="2" t="s">
        <v>1851</v>
      </c>
      <c r="H640" s="93"/>
      <c r="I640" s="2" t="s">
        <v>1851</v>
      </c>
      <c r="J640" s="98"/>
      <c r="K640" s="2" t="s">
        <v>1851</v>
      </c>
      <c r="L640" s="107">
        <v>0</v>
      </c>
      <c r="M640" s="2" t="s">
        <v>1851</v>
      </c>
      <c r="N640" s="93"/>
      <c r="O640" s="2" t="s">
        <v>6692</v>
      </c>
      <c r="P640" t="str">
        <f t="shared" si="19"/>
        <v>INSERT INTO cliente VALUES(NULL, NULL, '1437', 'C1437', '', '', '', '0', '', 1, NOW(), NULL, 1, null);</v>
      </c>
    </row>
    <row r="641" spans="1:16" x14ac:dyDescent="0.25">
      <c r="A641" t="s">
        <v>4756</v>
      </c>
      <c r="B641" t="str">
        <f t="shared" si="18"/>
        <v>1438</v>
      </c>
      <c r="C641" s="2" t="s">
        <v>1851</v>
      </c>
      <c r="D641" s="89" t="s">
        <v>4900</v>
      </c>
      <c r="E641" s="2" t="s">
        <v>1851</v>
      </c>
      <c r="F641" s="93"/>
      <c r="G641" s="2" t="s">
        <v>1851</v>
      </c>
      <c r="H641" s="93"/>
      <c r="I641" s="2" t="s">
        <v>1851</v>
      </c>
      <c r="J641" s="98"/>
      <c r="K641" s="2" t="s">
        <v>1851</v>
      </c>
      <c r="L641" s="107">
        <v>0</v>
      </c>
      <c r="M641" s="2" t="s">
        <v>1851</v>
      </c>
      <c r="N641" s="93"/>
      <c r="O641" s="2" t="s">
        <v>6692</v>
      </c>
      <c r="P641" t="str">
        <f t="shared" si="19"/>
        <v>INSERT INTO cliente VALUES(NULL, NULL, '1438', 'C1438', '', '', '', '0', '', 1, NOW(), NULL, 1, null);</v>
      </c>
    </row>
    <row r="642" spans="1:16" x14ac:dyDescent="0.25">
      <c r="A642" t="s">
        <v>4756</v>
      </c>
      <c r="B642" t="str">
        <f t="shared" si="18"/>
        <v>1439</v>
      </c>
      <c r="C642" s="2" t="s">
        <v>1851</v>
      </c>
      <c r="D642" s="89" t="s">
        <v>4901</v>
      </c>
      <c r="E642" s="2" t="s">
        <v>1851</v>
      </c>
      <c r="F642" s="93"/>
      <c r="G642" s="2" t="s">
        <v>1851</v>
      </c>
      <c r="H642" s="93"/>
      <c r="I642" s="2" t="s">
        <v>1851</v>
      </c>
      <c r="J642" s="98"/>
      <c r="K642" s="2" t="s">
        <v>1851</v>
      </c>
      <c r="L642" s="107">
        <v>0</v>
      </c>
      <c r="M642" s="2" t="s">
        <v>1851</v>
      </c>
      <c r="N642" s="93"/>
      <c r="O642" s="2" t="s">
        <v>6692</v>
      </c>
      <c r="P642" t="str">
        <f t="shared" si="19"/>
        <v>INSERT INTO cliente VALUES(NULL, NULL, '1439', 'C1439', '', '', '', '0', '', 1, NOW(), NULL, 1, null);</v>
      </c>
    </row>
    <row r="643" spans="1:16" x14ac:dyDescent="0.25">
      <c r="A643" t="s">
        <v>4756</v>
      </c>
      <c r="B643" t="str">
        <f t="shared" ref="B643:B706" si="20">REPLACE(D643,1,1,"")</f>
        <v>1440</v>
      </c>
      <c r="C643" s="2" t="s">
        <v>1851</v>
      </c>
      <c r="D643" s="89" t="s">
        <v>4902</v>
      </c>
      <c r="E643" s="2" t="s">
        <v>1851</v>
      </c>
      <c r="F643" s="93"/>
      <c r="G643" s="2" t="s">
        <v>1851</v>
      </c>
      <c r="H643" s="93"/>
      <c r="I643" s="2" t="s">
        <v>1851</v>
      </c>
      <c r="J643" s="98"/>
      <c r="K643" s="2" t="s">
        <v>1851</v>
      </c>
      <c r="L643" s="107">
        <v>0</v>
      </c>
      <c r="M643" s="2" t="s">
        <v>1851</v>
      </c>
      <c r="N643" s="93"/>
      <c r="O643" s="2" t="s">
        <v>6692</v>
      </c>
      <c r="P643" t="str">
        <f t="shared" ref="P643:P706" si="21">CONCATENATE(A643,B643,C643,D643,E643,F643,G643,H643,I643,J643,K643,L643,M643,N643,O643,)</f>
        <v>INSERT INTO cliente VALUES(NULL, NULL, '1440', 'C1440', '', '', '', '0', '', 1, NOW(), NULL, 1, null);</v>
      </c>
    </row>
    <row r="644" spans="1:16" x14ac:dyDescent="0.25">
      <c r="A644" t="s">
        <v>4756</v>
      </c>
      <c r="B644" t="str">
        <f t="shared" si="20"/>
        <v>1441</v>
      </c>
      <c r="C644" s="2" t="s">
        <v>1851</v>
      </c>
      <c r="D644" s="89" t="s">
        <v>4903</v>
      </c>
      <c r="E644" s="2" t="s">
        <v>1851</v>
      </c>
      <c r="F644" s="93"/>
      <c r="G644" s="2" t="s">
        <v>1851</v>
      </c>
      <c r="H644" s="93"/>
      <c r="I644" s="2" t="s">
        <v>1851</v>
      </c>
      <c r="J644" s="98"/>
      <c r="K644" s="2" t="s">
        <v>1851</v>
      </c>
      <c r="L644" s="107">
        <v>0</v>
      </c>
      <c r="M644" s="2" t="s">
        <v>1851</v>
      </c>
      <c r="N644" s="93"/>
      <c r="O644" s="2" t="s">
        <v>6692</v>
      </c>
      <c r="P644" t="str">
        <f t="shared" si="21"/>
        <v>INSERT INTO cliente VALUES(NULL, NULL, '1441', 'C1441', '', '', '', '0', '', 1, NOW(), NULL, 1, null);</v>
      </c>
    </row>
    <row r="645" spans="1:16" x14ac:dyDescent="0.25">
      <c r="A645" t="s">
        <v>4756</v>
      </c>
      <c r="B645" t="str">
        <f t="shared" si="20"/>
        <v>1442</v>
      </c>
      <c r="C645" s="2" t="s">
        <v>1851</v>
      </c>
      <c r="D645" s="89" t="s">
        <v>4904</v>
      </c>
      <c r="E645" s="2" t="s">
        <v>1851</v>
      </c>
      <c r="F645" s="93"/>
      <c r="G645" s="2" t="s">
        <v>1851</v>
      </c>
      <c r="H645" s="93"/>
      <c r="I645" s="2" t="s">
        <v>1851</v>
      </c>
      <c r="J645" s="98"/>
      <c r="K645" s="2" t="s">
        <v>1851</v>
      </c>
      <c r="L645" s="107">
        <v>0</v>
      </c>
      <c r="M645" s="2" t="s">
        <v>1851</v>
      </c>
      <c r="N645" s="93"/>
      <c r="O645" s="2" t="s">
        <v>6692</v>
      </c>
      <c r="P645" t="str">
        <f t="shared" si="21"/>
        <v>INSERT INTO cliente VALUES(NULL, NULL, '1442', 'C1442', '', '', '', '0', '', 1, NOW(), NULL, 1, null);</v>
      </c>
    </row>
    <row r="646" spans="1:16" x14ac:dyDescent="0.25">
      <c r="A646" t="s">
        <v>4756</v>
      </c>
      <c r="B646" t="str">
        <f t="shared" si="20"/>
        <v>1443</v>
      </c>
      <c r="C646" s="2" t="s">
        <v>1851</v>
      </c>
      <c r="D646" s="89" t="s">
        <v>4905</v>
      </c>
      <c r="E646" s="2" t="s">
        <v>1851</v>
      </c>
      <c r="F646" s="93"/>
      <c r="G646" s="2" t="s">
        <v>1851</v>
      </c>
      <c r="H646" s="93"/>
      <c r="I646" s="2" t="s">
        <v>1851</v>
      </c>
      <c r="J646" s="98"/>
      <c r="K646" s="2" t="s">
        <v>1851</v>
      </c>
      <c r="L646" s="107">
        <v>0</v>
      </c>
      <c r="M646" s="2" t="s">
        <v>1851</v>
      </c>
      <c r="N646" s="93"/>
      <c r="O646" s="2" t="s">
        <v>6692</v>
      </c>
      <c r="P646" t="str">
        <f t="shared" si="21"/>
        <v>INSERT INTO cliente VALUES(NULL, NULL, '1443', 'C1443', '', '', '', '0', '', 1, NOW(), NULL, 1, null);</v>
      </c>
    </row>
    <row r="647" spans="1:16" x14ac:dyDescent="0.25">
      <c r="A647" t="s">
        <v>4756</v>
      </c>
      <c r="B647" t="str">
        <f t="shared" si="20"/>
        <v>1444</v>
      </c>
      <c r="C647" s="2" t="s">
        <v>1851</v>
      </c>
      <c r="D647" s="89" t="s">
        <v>4906</v>
      </c>
      <c r="E647" s="2" t="s">
        <v>1851</v>
      </c>
      <c r="F647" s="93"/>
      <c r="G647" s="2" t="s">
        <v>1851</v>
      </c>
      <c r="H647" s="93"/>
      <c r="I647" s="2" t="s">
        <v>1851</v>
      </c>
      <c r="J647" s="98"/>
      <c r="K647" s="2" t="s">
        <v>1851</v>
      </c>
      <c r="L647" s="107">
        <v>0</v>
      </c>
      <c r="M647" s="2" t="s">
        <v>1851</v>
      </c>
      <c r="N647" s="93"/>
      <c r="O647" s="2" t="s">
        <v>6692</v>
      </c>
      <c r="P647" t="str">
        <f t="shared" si="21"/>
        <v>INSERT INTO cliente VALUES(NULL, NULL, '1444', 'C1444', '', '', '', '0', '', 1, NOW(), NULL, 1, null);</v>
      </c>
    </row>
    <row r="648" spans="1:16" x14ac:dyDescent="0.25">
      <c r="A648" t="s">
        <v>4756</v>
      </c>
      <c r="B648" t="str">
        <f t="shared" si="20"/>
        <v>1445</v>
      </c>
      <c r="C648" s="2" t="s">
        <v>1851</v>
      </c>
      <c r="D648" s="89" t="s">
        <v>4907</v>
      </c>
      <c r="E648" s="2" t="s">
        <v>1851</v>
      </c>
      <c r="F648" s="93"/>
      <c r="G648" s="2" t="s">
        <v>1851</v>
      </c>
      <c r="H648" s="93"/>
      <c r="I648" s="2" t="s">
        <v>1851</v>
      </c>
      <c r="J648" s="98"/>
      <c r="K648" s="2" t="s">
        <v>1851</v>
      </c>
      <c r="L648" s="107">
        <v>0</v>
      </c>
      <c r="M648" s="2" t="s">
        <v>1851</v>
      </c>
      <c r="N648" s="93"/>
      <c r="O648" s="2" t="s">
        <v>6692</v>
      </c>
      <c r="P648" t="str">
        <f t="shared" si="21"/>
        <v>INSERT INTO cliente VALUES(NULL, NULL, '1445', 'C1445', '', '', '', '0', '', 1, NOW(), NULL, 1, null);</v>
      </c>
    </row>
    <row r="649" spans="1:16" x14ac:dyDescent="0.25">
      <c r="A649" t="s">
        <v>4756</v>
      </c>
      <c r="B649" t="str">
        <f t="shared" si="20"/>
        <v>1446</v>
      </c>
      <c r="C649" s="2" t="s">
        <v>1851</v>
      </c>
      <c r="D649" s="89" t="s">
        <v>4908</v>
      </c>
      <c r="E649" s="2" t="s">
        <v>1851</v>
      </c>
      <c r="F649" s="93"/>
      <c r="G649" s="2" t="s">
        <v>1851</v>
      </c>
      <c r="H649" s="93"/>
      <c r="I649" s="2" t="s">
        <v>1851</v>
      </c>
      <c r="J649" s="98"/>
      <c r="K649" s="2" t="s">
        <v>1851</v>
      </c>
      <c r="L649" s="107">
        <v>0</v>
      </c>
      <c r="M649" s="2" t="s">
        <v>1851</v>
      </c>
      <c r="N649" s="93"/>
      <c r="O649" s="2" t="s">
        <v>6692</v>
      </c>
      <c r="P649" t="str">
        <f t="shared" si="21"/>
        <v>INSERT INTO cliente VALUES(NULL, NULL, '1446', 'C1446', '', '', '', '0', '', 1, NOW(), NULL, 1, null);</v>
      </c>
    </row>
    <row r="650" spans="1:16" x14ac:dyDescent="0.25">
      <c r="A650" t="s">
        <v>4756</v>
      </c>
      <c r="B650" t="str">
        <f t="shared" si="20"/>
        <v>1447</v>
      </c>
      <c r="C650" s="2" t="s">
        <v>1851</v>
      </c>
      <c r="D650" s="89" t="s">
        <v>4909</v>
      </c>
      <c r="E650" s="2" t="s">
        <v>1851</v>
      </c>
      <c r="F650" s="93"/>
      <c r="G650" s="2" t="s">
        <v>1851</v>
      </c>
      <c r="H650" s="93"/>
      <c r="I650" s="2" t="s">
        <v>1851</v>
      </c>
      <c r="J650" s="98"/>
      <c r="K650" s="2" t="s">
        <v>1851</v>
      </c>
      <c r="L650" s="107">
        <v>0</v>
      </c>
      <c r="M650" s="2" t="s">
        <v>1851</v>
      </c>
      <c r="N650" s="93"/>
      <c r="O650" s="2" t="s">
        <v>6692</v>
      </c>
      <c r="P650" t="str">
        <f t="shared" si="21"/>
        <v>INSERT INTO cliente VALUES(NULL, NULL, '1447', 'C1447', '', '', '', '0', '', 1, NOW(), NULL, 1, null);</v>
      </c>
    </row>
    <row r="651" spans="1:16" x14ac:dyDescent="0.25">
      <c r="A651" t="s">
        <v>4756</v>
      </c>
      <c r="B651" t="str">
        <f t="shared" si="20"/>
        <v>1448</v>
      </c>
      <c r="C651" s="2" t="s">
        <v>1851</v>
      </c>
      <c r="D651" s="89" t="s">
        <v>4910</v>
      </c>
      <c r="E651" s="2" t="s">
        <v>1851</v>
      </c>
      <c r="F651" s="93"/>
      <c r="G651" s="2" t="s">
        <v>1851</v>
      </c>
      <c r="H651" s="93"/>
      <c r="I651" s="2" t="s">
        <v>1851</v>
      </c>
      <c r="J651" s="98"/>
      <c r="K651" s="2" t="s">
        <v>1851</v>
      </c>
      <c r="L651" s="107">
        <v>0</v>
      </c>
      <c r="M651" s="2" t="s">
        <v>1851</v>
      </c>
      <c r="N651" s="93"/>
      <c r="O651" s="2" t="s">
        <v>6692</v>
      </c>
      <c r="P651" t="str">
        <f t="shared" si="21"/>
        <v>INSERT INTO cliente VALUES(NULL, NULL, '1448', 'C1448', '', '', '', '0', '', 1, NOW(), NULL, 1, null);</v>
      </c>
    </row>
    <row r="652" spans="1:16" x14ac:dyDescent="0.25">
      <c r="A652" t="s">
        <v>4756</v>
      </c>
      <c r="B652" t="str">
        <f t="shared" si="20"/>
        <v>1449</v>
      </c>
      <c r="C652" s="2" t="s">
        <v>1851</v>
      </c>
      <c r="D652" s="89" t="s">
        <v>4911</v>
      </c>
      <c r="E652" s="2" t="s">
        <v>1851</v>
      </c>
      <c r="F652" s="93"/>
      <c r="G652" s="2" t="s">
        <v>1851</v>
      </c>
      <c r="H652" s="93"/>
      <c r="I652" s="2" t="s">
        <v>1851</v>
      </c>
      <c r="J652" s="98"/>
      <c r="K652" s="2" t="s">
        <v>1851</v>
      </c>
      <c r="L652" s="107">
        <v>0</v>
      </c>
      <c r="M652" s="2" t="s">
        <v>1851</v>
      </c>
      <c r="N652" s="93"/>
      <c r="O652" s="2" t="s">
        <v>6692</v>
      </c>
      <c r="P652" t="str">
        <f t="shared" si="21"/>
        <v>INSERT INTO cliente VALUES(NULL, NULL, '1449', 'C1449', '', '', '', '0', '', 1, NOW(), NULL, 1, null);</v>
      </c>
    </row>
    <row r="653" spans="1:16" x14ac:dyDescent="0.25">
      <c r="A653" t="s">
        <v>4756</v>
      </c>
      <c r="B653" t="str">
        <f t="shared" si="20"/>
        <v>1450</v>
      </c>
      <c r="C653" s="2" t="s">
        <v>1851</v>
      </c>
      <c r="D653" s="89" t="s">
        <v>4912</v>
      </c>
      <c r="E653" s="2" t="s">
        <v>1851</v>
      </c>
      <c r="F653" s="93"/>
      <c r="G653" s="2" t="s">
        <v>1851</v>
      </c>
      <c r="H653" s="93"/>
      <c r="I653" s="2" t="s">
        <v>1851</v>
      </c>
      <c r="J653" s="98"/>
      <c r="K653" s="2" t="s">
        <v>1851</v>
      </c>
      <c r="L653" s="107">
        <v>0</v>
      </c>
      <c r="M653" s="2" t="s">
        <v>1851</v>
      </c>
      <c r="N653" s="93"/>
      <c r="O653" s="2" t="s">
        <v>6692</v>
      </c>
      <c r="P653" t="str">
        <f t="shared" si="21"/>
        <v>INSERT INTO cliente VALUES(NULL, NULL, '1450', 'C1450', '', '', '', '0', '', 1, NOW(), NULL, 1, null);</v>
      </c>
    </row>
    <row r="654" spans="1:16" x14ac:dyDescent="0.25">
      <c r="A654" t="s">
        <v>4756</v>
      </c>
      <c r="B654" t="str">
        <f t="shared" si="20"/>
        <v>1451</v>
      </c>
      <c r="C654" s="2" t="s">
        <v>1851</v>
      </c>
      <c r="D654" s="89" t="s">
        <v>4913</v>
      </c>
      <c r="E654" s="2" t="s">
        <v>1851</v>
      </c>
      <c r="F654" s="93"/>
      <c r="G654" s="2" t="s">
        <v>1851</v>
      </c>
      <c r="H654" s="93"/>
      <c r="I654" s="2" t="s">
        <v>1851</v>
      </c>
      <c r="J654" s="98"/>
      <c r="K654" s="2" t="s">
        <v>1851</v>
      </c>
      <c r="L654" s="107">
        <v>0</v>
      </c>
      <c r="M654" s="2" t="s">
        <v>1851</v>
      </c>
      <c r="N654" s="93"/>
      <c r="O654" s="2" t="s">
        <v>6692</v>
      </c>
      <c r="P654" t="str">
        <f t="shared" si="21"/>
        <v>INSERT INTO cliente VALUES(NULL, NULL, '1451', 'C1451', '', '', '', '0', '', 1, NOW(), NULL, 1, null);</v>
      </c>
    </row>
    <row r="655" spans="1:16" x14ac:dyDescent="0.25">
      <c r="A655" t="s">
        <v>4756</v>
      </c>
      <c r="B655" t="str">
        <f t="shared" si="20"/>
        <v>1452</v>
      </c>
      <c r="C655" s="2" t="s">
        <v>1851</v>
      </c>
      <c r="D655" s="89" t="s">
        <v>4914</v>
      </c>
      <c r="E655" s="2" t="s">
        <v>1851</v>
      </c>
      <c r="F655" s="93"/>
      <c r="G655" s="2" t="s">
        <v>1851</v>
      </c>
      <c r="H655" s="93"/>
      <c r="I655" s="2" t="s">
        <v>1851</v>
      </c>
      <c r="J655" s="98"/>
      <c r="K655" s="2" t="s">
        <v>1851</v>
      </c>
      <c r="L655" s="107">
        <v>0</v>
      </c>
      <c r="M655" s="2" t="s">
        <v>1851</v>
      </c>
      <c r="N655" s="93"/>
      <c r="O655" s="2" t="s">
        <v>6692</v>
      </c>
      <c r="P655" t="str">
        <f t="shared" si="21"/>
        <v>INSERT INTO cliente VALUES(NULL, NULL, '1452', 'C1452', '', '', '', '0', '', 1, NOW(), NULL, 1, null);</v>
      </c>
    </row>
    <row r="656" spans="1:16" x14ac:dyDescent="0.25">
      <c r="A656" t="s">
        <v>4756</v>
      </c>
      <c r="B656" t="str">
        <f t="shared" si="20"/>
        <v>1453</v>
      </c>
      <c r="C656" s="2" t="s">
        <v>1851</v>
      </c>
      <c r="D656" s="89" t="s">
        <v>4915</v>
      </c>
      <c r="E656" s="2" t="s">
        <v>1851</v>
      </c>
      <c r="F656" s="93"/>
      <c r="G656" s="2" t="s">
        <v>1851</v>
      </c>
      <c r="H656" s="93"/>
      <c r="I656" s="2" t="s">
        <v>1851</v>
      </c>
      <c r="J656" s="98"/>
      <c r="K656" s="2" t="s">
        <v>1851</v>
      </c>
      <c r="L656" s="107">
        <v>0</v>
      </c>
      <c r="M656" s="2" t="s">
        <v>1851</v>
      </c>
      <c r="N656" s="93"/>
      <c r="O656" s="2" t="s">
        <v>6692</v>
      </c>
      <c r="P656" t="str">
        <f t="shared" si="21"/>
        <v>INSERT INTO cliente VALUES(NULL, NULL, '1453', 'C1453', '', '', '', '0', '', 1, NOW(), NULL, 1, null);</v>
      </c>
    </row>
    <row r="657" spans="1:16" x14ac:dyDescent="0.25">
      <c r="A657" t="s">
        <v>4756</v>
      </c>
      <c r="B657" t="str">
        <f t="shared" si="20"/>
        <v>1454</v>
      </c>
      <c r="C657" s="2" t="s">
        <v>1851</v>
      </c>
      <c r="D657" s="89" t="s">
        <v>4916</v>
      </c>
      <c r="E657" s="2" t="s">
        <v>1851</v>
      </c>
      <c r="F657" s="93"/>
      <c r="G657" s="2" t="s">
        <v>1851</v>
      </c>
      <c r="H657" s="93"/>
      <c r="I657" s="2" t="s">
        <v>1851</v>
      </c>
      <c r="J657" s="98"/>
      <c r="K657" s="2" t="s">
        <v>1851</v>
      </c>
      <c r="L657" s="107">
        <v>0</v>
      </c>
      <c r="M657" s="2" t="s">
        <v>1851</v>
      </c>
      <c r="N657" s="93"/>
      <c r="O657" s="2" t="s">
        <v>6692</v>
      </c>
      <c r="P657" t="str">
        <f t="shared" si="21"/>
        <v>INSERT INTO cliente VALUES(NULL, NULL, '1454', 'C1454', '', '', '', '0', '', 1, NOW(), NULL, 1, null);</v>
      </c>
    </row>
    <row r="658" spans="1:16" x14ac:dyDescent="0.25">
      <c r="A658" t="s">
        <v>4756</v>
      </c>
      <c r="B658" t="str">
        <f t="shared" si="20"/>
        <v>1455</v>
      </c>
      <c r="C658" s="2" t="s">
        <v>1851</v>
      </c>
      <c r="D658" s="89" t="s">
        <v>4917</v>
      </c>
      <c r="E658" s="2" t="s">
        <v>1851</v>
      </c>
      <c r="F658" s="93"/>
      <c r="G658" s="2" t="s">
        <v>1851</v>
      </c>
      <c r="H658" s="93"/>
      <c r="I658" s="2" t="s">
        <v>1851</v>
      </c>
      <c r="J658" s="98"/>
      <c r="K658" s="2" t="s">
        <v>1851</v>
      </c>
      <c r="L658" s="107">
        <v>0</v>
      </c>
      <c r="M658" s="2" t="s">
        <v>1851</v>
      </c>
      <c r="N658" s="93"/>
      <c r="O658" s="2" t="s">
        <v>6692</v>
      </c>
      <c r="P658" t="str">
        <f t="shared" si="21"/>
        <v>INSERT INTO cliente VALUES(NULL, NULL, '1455', 'C1455', '', '', '', '0', '', 1, NOW(), NULL, 1, null);</v>
      </c>
    </row>
    <row r="659" spans="1:16" x14ac:dyDescent="0.25">
      <c r="A659" t="s">
        <v>4756</v>
      </c>
      <c r="B659" t="str">
        <f t="shared" si="20"/>
        <v>1456</v>
      </c>
      <c r="C659" s="2" t="s">
        <v>1851</v>
      </c>
      <c r="D659" s="89" t="s">
        <v>4918</v>
      </c>
      <c r="E659" s="2" t="s">
        <v>1851</v>
      </c>
      <c r="F659" s="93"/>
      <c r="G659" s="2" t="s">
        <v>1851</v>
      </c>
      <c r="H659" s="93"/>
      <c r="I659" s="2" t="s">
        <v>1851</v>
      </c>
      <c r="J659" s="98"/>
      <c r="K659" s="2" t="s">
        <v>1851</v>
      </c>
      <c r="L659" s="107">
        <v>0</v>
      </c>
      <c r="M659" s="2" t="s">
        <v>1851</v>
      </c>
      <c r="N659" s="93"/>
      <c r="O659" s="2" t="s">
        <v>6692</v>
      </c>
      <c r="P659" t="str">
        <f t="shared" si="21"/>
        <v>INSERT INTO cliente VALUES(NULL, NULL, '1456', 'C1456', '', '', '', '0', '', 1, NOW(), NULL, 1, null);</v>
      </c>
    </row>
    <row r="660" spans="1:16" x14ac:dyDescent="0.25">
      <c r="A660" t="s">
        <v>4756</v>
      </c>
      <c r="B660" t="str">
        <f t="shared" si="20"/>
        <v>1457</v>
      </c>
      <c r="C660" s="2" t="s">
        <v>1851</v>
      </c>
      <c r="D660" s="89" t="s">
        <v>4919</v>
      </c>
      <c r="E660" s="2" t="s">
        <v>1851</v>
      </c>
      <c r="F660" s="93"/>
      <c r="G660" s="2" t="s">
        <v>1851</v>
      </c>
      <c r="H660" s="93"/>
      <c r="I660" s="2" t="s">
        <v>1851</v>
      </c>
      <c r="J660" s="98"/>
      <c r="K660" s="2" t="s">
        <v>1851</v>
      </c>
      <c r="L660" s="107">
        <v>0</v>
      </c>
      <c r="M660" s="2" t="s">
        <v>1851</v>
      </c>
      <c r="N660" s="93"/>
      <c r="O660" s="2" t="s">
        <v>6692</v>
      </c>
      <c r="P660" t="str">
        <f t="shared" si="21"/>
        <v>INSERT INTO cliente VALUES(NULL, NULL, '1457', 'C1457', '', '', '', '0', '', 1, NOW(), NULL, 1, null);</v>
      </c>
    </row>
    <row r="661" spans="1:16" x14ac:dyDescent="0.25">
      <c r="A661" t="s">
        <v>4756</v>
      </c>
      <c r="B661" t="str">
        <f t="shared" si="20"/>
        <v>1458</v>
      </c>
      <c r="C661" s="2" t="s">
        <v>1851</v>
      </c>
      <c r="D661" s="89" t="s">
        <v>4920</v>
      </c>
      <c r="E661" s="2" t="s">
        <v>1851</v>
      </c>
      <c r="F661" s="93"/>
      <c r="G661" s="2" t="s">
        <v>1851</v>
      </c>
      <c r="H661" s="93"/>
      <c r="I661" s="2" t="s">
        <v>1851</v>
      </c>
      <c r="J661" s="98"/>
      <c r="K661" s="2" t="s">
        <v>1851</v>
      </c>
      <c r="L661" s="107">
        <v>0</v>
      </c>
      <c r="M661" s="2" t="s">
        <v>1851</v>
      </c>
      <c r="N661" s="93"/>
      <c r="O661" s="2" t="s">
        <v>6692</v>
      </c>
      <c r="P661" t="str">
        <f t="shared" si="21"/>
        <v>INSERT INTO cliente VALUES(NULL, NULL, '1458', 'C1458', '', '', '', '0', '', 1, NOW(), NULL, 1, null);</v>
      </c>
    </row>
    <row r="662" spans="1:16" x14ac:dyDescent="0.25">
      <c r="A662" t="s">
        <v>4756</v>
      </c>
      <c r="B662" t="str">
        <f t="shared" si="20"/>
        <v>1459</v>
      </c>
      <c r="C662" s="2" t="s">
        <v>1851</v>
      </c>
      <c r="D662" s="89" t="s">
        <v>4921</v>
      </c>
      <c r="E662" s="2" t="s">
        <v>1851</v>
      </c>
      <c r="F662" s="93"/>
      <c r="G662" s="2" t="s">
        <v>1851</v>
      </c>
      <c r="H662" s="93"/>
      <c r="I662" s="2" t="s">
        <v>1851</v>
      </c>
      <c r="J662" s="98"/>
      <c r="K662" s="2" t="s">
        <v>1851</v>
      </c>
      <c r="L662" s="107">
        <v>0</v>
      </c>
      <c r="M662" s="2" t="s">
        <v>1851</v>
      </c>
      <c r="N662" s="93"/>
      <c r="O662" s="2" t="s">
        <v>6692</v>
      </c>
      <c r="P662" t="str">
        <f t="shared" si="21"/>
        <v>INSERT INTO cliente VALUES(NULL, NULL, '1459', 'C1459', '', '', '', '0', '', 1, NOW(), NULL, 1, null);</v>
      </c>
    </row>
    <row r="663" spans="1:16" x14ac:dyDescent="0.25">
      <c r="A663" t="s">
        <v>4756</v>
      </c>
      <c r="B663" t="str">
        <f t="shared" si="20"/>
        <v>1460</v>
      </c>
      <c r="C663" s="2" t="s">
        <v>1851</v>
      </c>
      <c r="D663" s="89" t="s">
        <v>4922</v>
      </c>
      <c r="E663" s="2" t="s">
        <v>1851</v>
      </c>
      <c r="F663" s="93"/>
      <c r="G663" s="2" t="s">
        <v>1851</v>
      </c>
      <c r="H663" s="93"/>
      <c r="I663" s="2" t="s">
        <v>1851</v>
      </c>
      <c r="J663" s="98"/>
      <c r="K663" s="2" t="s">
        <v>1851</v>
      </c>
      <c r="L663" s="107">
        <v>0</v>
      </c>
      <c r="M663" s="2" t="s">
        <v>1851</v>
      </c>
      <c r="N663" s="93"/>
      <c r="O663" s="2" t="s">
        <v>6692</v>
      </c>
      <c r="P663" t="str">
        <f t="shared" si="21"/>
        <v>INSERT INTO cliente VALUES(NULL, NULL, '1460', 'C1460', '', '', '', '0', '', 1, NOW(), NULL, 1, null);</v>
      </c>
    </row>
    <row r="664" spans="1:16" x14ac:dyDescent="0.25">
      <c r="A664" t="s">
        <v>4756</v>
      </c>
      <c r="B664" t="str">
        <f t="shared" si="20"/>
        <v>1461</v>
      </c>
      <c r="C664" s="2" t="s">
        <v>1851</v>
      </c>
      <c r="D664" s="89" t="s">
        <v>4923</v>
      </c>
      <c r="E664" s="2" t="s">
        <v>1851</v>
      </c>
      <c r="F664" s="93"/>
      <c r="G664" s="2" t="s">
        <v>1851</v>
      </c>
      <c r="H664" s="93"/>
      <c r="I664" s="2" t="s">
        <v>1851</v>
      </c>
      <c r="J664" s="98"/>
      <c r="K664" s="2" t="s">
        <v>1851</v>
      </c>
      <c r="L664" s="107">
        <v>0</v>
      </c>
      <c r="M664" s="2" t="s">
        <v>1851</v>
      </c>
      <c r="N664" s="93"/>
      <c r="O664" s="2" t="s">
        <v>6692</v>
      </c>
      <c r="P664" t="str">
        <f t="shared" si="21"/>
        <v>INSERT INTO cliente VALUES(NULL, NULL, '1461', 'C1461', '', '', '', '0', '', 1, NOW(), NULL, 1, null);</v>
      </c>
    </row>
    <row r="665" spans="1:16" x14ac:dyDescent="0.25">
      <c r="A665" t="s">
        <v>4756</v>
      </c>
      <c r="B665" t="str">
        <f t="shared" si="20"/>
        <v>1462</v>
      </c>
      <c r="C665" s="2" t="s">
        <v>1851</v>
      </c>
      <c r="D665" s="89" t="s">
        <v>4924</v>
      </c>
      <c r="E665" s="2" t="s">
        <v>1851</v>
      </c>
      <c r="F665" s="95"/>
      <c r="G665" s="2" t="s">
        <v>1851</v>
      </c>
      <c r="H665" s="95"/>
      <c r="I665" s="2" t="s">
        <v>1851</v>
      </c>
      <c r="J665" s="98"/>
      <c r="K665" s="2" t="s">
        <v>1851</v>
      </c>
      <c r="L665" s="107">
        <v>0</v>
      </c>
      <c r="M665" s="2" t="s">
        <v>1851</v>
      </c>
      <c r="N665" s="95"/>
      <c r="O665" s="2" t="s">
        <v>6692</v>
      </c>
      <c r="P665" t="str">
        <f t="shared" si="21"/>
        <v>INSERT INTO cliente VALUES(NULL, NULL, '1462', 'C1462', '', '', '', '0', '', 1, NOW(), NULL, 1, null);</v>
      </c>
    </row>
    <row r="666" spans="1:16" x14ac:dyDescent="0.25">
      <c r="A666" t="s">
        <v>4756</v>
      </c>
      <c r="B666" t="str">
        <f t="shared" si="20"/>
        <v>1463</v>
      </c>
      <c r="C666" s="2" t="s">
        <v>1851</v>
      </c>
      <c r="D666" s="89" t="s">
        <v>4925</v>
      </c>
      <c r="E666" s="2" t="s">
        <v>1851</v>
      </c>
      <c r="F666" s="93"/>
      <c r="G666" s="2" t="s">
        <v>1851</v>
      </c>
      <c r="H666" s="93"/>
      <c r="I666" s="2" t="s">
        <v>1851</v>
      </c>
      <c r="J666" s="98"/>
      <c r="K666" s="2" t="s">
        <v>1851</v>
      </c>
      <c r="L666" s="107">
        <v>0</v>
      </c>
      <c r="M666" s="2" t="s">
        <v>1851</v>
      </c>
      <c r="N666" s="93"/>
      <c r="O666" s="2" t="s">
        <v>6692</v>
      </c>
      <c r="P666" t="str">
        <f t="shared" si="21"/>
        <v>INSERT INTO cliente VALUES(NULL, NULL, '1463', 'C1463', '', '', '', '0', '', 1, NOW(), NULL, 1, null);</v>
      </c>
    </row>
    <row r="667" spans="1:16" x14ac:dyDescent="0.25">
      <c r="A667" t="s">
        <v>4756</v>
      </c>
      <c r="B667" t="str">
        <f t="shared" si="20"/>
        <v>1464</v>
      </c>
      <c r="C667" s="2" t="s">
        <v>1851</v>
      </c>
      <c r="D667" s="89" t="s">
        <v>4926</v>
      </c>
      <c r="E667" s="2" t="s">
        <v>1851</v>
      </c>
      <c r="F667" s="93"/>
      <c r="G667" s="2" t="s">
        <v>1851</v>
      </c>
      <c r="H667" s="93"/>
      <c r="I667" s="2" t="s">
        <v>1851</v>
      </c>
      <c r="J667" s="98"/>
      <c r="K667" s="2" t="s">
        <v>1851</v>
      </c>
      <c r="L667" s="107">
        <v>0</v>
      </c>
      <c r="M667" s="2" t="s">
        <v>1851</v>
      </c>
      <c r="N667" s="93"/>
      <c r="O667" s="2" t="s">
        <v>6692</v>
      </c>
      <c r="P667" t="str">
        <f t="shared" si="21"/>
        <v>INSERT INTO cliente VALUES(NULL, NULL, '1464', 'C1464', '', '', '', '0', '', 1, NOW(), NULL, 1, null);</v>
      </c>
    </row>
    <row r="668" spans="1:16" x14ac:dyDescent="0.25">
      <c r="A668" t="s">
        <v>4756</v>
      </c>
      <c r="B668" t="str">
        <f t="shared" si="20"/>
        <v>1465</v>
      </c>
      <c r="C668" s="2" t="s">
        <v>1851</v>
      </c>
      <c r="D668" s="89" t="s">
        <v>4927</v>
      </c>
      <c r="E668" s="2" t="s">
        <v>1851</v>
      </c>
      <c r="F668" s="93"/>
      <c r="G668" s="2" t="s">
        <v>1851</v>
      </c>
      <c r="H668" s="93"/>
      <c r="I668" s="2" t="s">
        <v>1851</v>
      </c>
      <c r="J668" s="98"/>
      <c r="K668" s="2" t="s">
        <v>1851</v>
      </c>
      <c r="L668" s="107">
        <v>0</v>
      </c>
      <c r="M668" s="2" t="s">
        <v>1851</v>
      </c>
      <c r="N668" s="93"/>
      <c r="O668" s="2" t="s">
        <v>6692</v>
      </c>
      <c r="P668" t="str">
        <f t="shared" si="21"/>
        <v>INSERT INTO cliente VALUES(NULL, NULL, '1465', 'C1465', '', '', '', '0', '', 1, NOW(), NULL, 1, null);</v>
      </c>
    </row>
    <row r="669" spans="1:16" x14ac:dyDescent="0.25">
      <c r="A669" t="s">
        <v>4756</v>
      </c>
      <c r="B669" t="str">
        <f t="shared" si="20"/>
        <v>1466</v>
      </c>
      <c r="C669" s="2" t="s">
        <v>1851</v>
      </c>
      <c r="D669" s="89" t="s">
        <v>4928</v>
      </c>
      <c r="E669" s="2" t="s">
        <v>1851</v>
      </c>
      <c r="F669" s="95"/>
      <c r="G669" s="2" t="s">
        <v>1851</v>
      </c>
      <c r="H669" s="95"/>
      <c r="I669" s="2" t="s">
        <v>1851</v>
      </c>
      <c r="J669" s="98"/>
      <c r="K669" s="2" t="s">
        <v>1851</v>
      </c>
      <c r="L669" s="107">
        <v>0</v>
      </c>
      <c r="M669" s="2" t="s">
        <v>1851</v>
      </c>
      <c r="N669" s="95"/>
      <c r="O669" s="2" t="s">
        <v>6692</v>
      </c>
      <c r="P669" t="str">
        <f t="shared" si="21"/>
        <v>INSERT INTO cliente VALUES(NULL, NULL, '1466', 'C1466', '', '', '', '0', '', 1, NOW(), NULL, 1, null);</v>
      </c>
    </row>
    <row r="670" spans="1:16" x14ac:dyDescent="0.25">
      <c r="A670" t="s">
        <v>4756</v>
      </c>
      <c r="B670" t="str">
        <f t="shared" si="20"/>
        <v>1467</v>
      </c>
      <c r="C670" s="2" t="s">
        <v>1851</v>
      </c>
      <c r="D670" s="89" t="s">
        <v>4929</v>
      </c>
      <c r="E670" s="2" t="s">
        <v>1851</v>
      </c>
      <c r="F670" s="93"/>
      <c r="G670" s="2" t="s">
        <v>1851</v>
      </c>
      <c r="H670" s="93"/>
      <c r="I670" s="2" t="s">
        <v>1851</v>
      </c>
      <c r="J670" s="98"/>
      <c r="K670" s="2" t="s">
        <v>1851</v>
      </c>
      <c r="L670" s="107">
        <v>0</v>
      </c>
      <c r="M670" s="2" t="s">
        <v>1851</v>
      </c>
      <c r="N670" s="93"/>
      <c r="O670" s="2" t="s">
        <v>6692</v>
      </c>
      <c r="P670" t="str">
        <f t="shared" si="21"/>
        <v>INSERT INTO cliente VALUES(NULL, NULL, '1467', 'C1467', '', '', '', '0', '', 1, NOW(), NULL, 1, null);</v>
      </c>
    </row>
    <row r="671" spans="1:16" x14ac:dyDescent="0.25">
      <c r="A671" t="s">
        <v>4756</v>
      </c>
      <c r="B671" t="str">
        <f t="shared" si="20"/>
        <v>1468</v>
      </c>
      <c r="C671" s="2" t="s">
        <v>1851</v>
      </c>
      <c r="D671" s="89" t="s">
        <v>4930</v>
      </c>
      <c r="E671" s="2" t="s">
        <v>1851</v>
      </c>
      <c r="F671" s="93"/>
      <c r="G671" s="2" t="s">
        <v>1851</v>
      </c>
      <c r="H671" s="93"/>
      <c r="I671" s="2" t="s">
        <v>1851</v>
      </c>
      <c r="J671" s="98"/>
      <c r="K671" s="2" t="s">
        <v>1851</v>
      </c>
      <c r="L671" s="107">
        <v>0</v>
      </c>
      <c r="M671" s="2" t="s">
        <v>1851</v>
      </c>
      <c r="N671" s="93"/>
      <c r="O671" s="2" t="s">
        <v>6692</v>
      </c>
      <c r="P671" t="str">
        <f t="shared" si="21"/>
        <v>INSERT INTO cliente VALUES(NULL, NULL, '1468', 'C1468', '', '', '', '0', '', 1, NOW(), NULL, 1, null);</v>
      </c>
    </row>
    <row r="672" spans="1:16" x14ac:dyDescent="0.25">
      <c r="A672" t="s">
        <v>4756</v>
      </c>
      <c r="B672" t="str">
        <f t="shared" si="20"/>
        <v>1469</v>
      </c>
      <c r="C672" s="2" t="s">
        <v>1851</v>
      </c>
      <c r="D672" s="89" t="s">
        <v>4931</v>
      </c>
      <c r="E672" s="2" t="s">
        <v>1851</v>
      </c>
      <c r="F672" s="93"/>
      <c r="G672" s="2" t="s">
        <v>1851</v>
      </c>
      <c r="H672" s="93"/>
      <c r="I672" s="2" t="s">
        <v>1851</v>
      </c>
      <c r="J672" s="98"/>
      <c r="K672" s="2" t="s">
        <v>1851</v>
      </c>
      <c r="L672" s="107">
        <v>0</v>
      </c>
      <c r="M672" s="2" t="s">
        <v>1851</v>
      </c>
      <c r="N672" s="93"/>
      <c r="O672" s="2" t="s">
        <v>6692</v>
      </c>
      <c r="P672" t="str">
        <f t="shared" si="21"/>
        <v>INSERT INTO cliente VALUES(NULL, NULL, '1469', 'C1469', '', '', '', '0', '', 1, NOW(), NULL, 1, null);</v>
      </c>
    </row>
    <row r="673" spans="1:16" x14ac:dyDescent="0.25">
      <c r="A673" t="s">
        <v>4756</v>
      </c>
      <c r="B673" t="str">
        <f t="shared" si="20"/>
        <v>1470</v>
      </c>
      <c r="C673" s="2" t="s">
        <v>1851</v>
      </c>
      <c r="D673" s="89" t="s">
        <v>4932</v>
      </c>
      <c r="E673" s="2" t="s">
        <v>1851</v>
      </c>
      <c r="F673" s="93"/>
      <c r="G673" s="2" t="s">
        <v>1851</v>
      </c>
      <c r="H673" s="93"/>
      <c r="I673" s="2" t="s">
        <v>1851</v>
      </c>
      <c r="J673" s="98"/>
      <c r="K673" s="2" t="s">
        <v>1851</v>
      </c>
      <c r="L673" s="107">
        <v>0</v>
      </c>
      <c r="M673" s="2" t="s">
        <v>1851</v>
      </c>
      <c r="N673" s="93"/>
      <c r="O673" s="2" t="s">
        <v>6692</v>
      </c>
      <c r="P673" t="str">
        <f t="shared" si="21"/>
        <v>INSERT INTO cliente VALUES(NULL, NULL, '1470', 'C1470', '', '', '', '0', '', 1, NOW(), NULL, 1, null);</v>
      </c>
    </row>
    <row r="674" spans="1:16" x14ac:dyDescent="0.25">
      <c r="A674" t="s">
        <v>4756</v>
      </c>
      <c r="B674" t="str">
        <f t="shared" si="20"/>
        <v>1471</v>
      </c>
      <c r="C674" s="2" t="s">
        <v>1851</v>
      </c>
      <c r="D674" s="89" t="s">
        <v>4933</v>
      </c>
      <c r="E674" s="2" t="s">
        <v>1851</v>
      </c>
      <c r="F674" s="93"/>
      <c r="G674" s="2" t="s">
        <v>1851</v>
      </c>
      <c r="H674" s="93"/>
      <c r="I674" s="2" t="s">
        <v>1851</v>
      </c>
      <c r="J674" s="98"/>
      <c r="K674" s="2" t="s">
        <v>1851</v>
      </c>
      <c r="L674" s="107">
        <v>0</v>
      </c>
      <c r="M674" s="2" t="s">
        <v>1851</v>
      </c>
      <c r="N674" s="93"/>
      <c r="O674" s="2" t="s">
        <v>6692</v>
      </c>
      <c r="P674" t="str">
        <f t="shared" si="21"/>
        <v>INSERT INTO cliente VALUES(NULL, NULL, '1471', 'C1471', '', '', '', '0', '', 1, NOW(), NULL, 1, null);</v>
      </c>
    </row>
    <row r="675" spans="1:16" x14ac:dyDescent="0.25">
      <c r="A675" t="s">
        <v>4756</v>
      </c>
      <c r="B675" t="str">
        <f t="shared" si="20"/>
        <v>1472</v>
      </c>
      <c r="C675" s="2" t="s">
        <v>1851</v>
      </c>
      <c r="D675" s="89" t="s">
        <v>4934</v>
      </c>
      <c r="E675" s="2" t="s">
        <v>1851</v>
      </c>
      <c r="F675" s="93"/>
      <c r="G675" s="2" t="s">
        <v>1851</v>
      </c>
      <c r="H675" s="93"/>
      <c r="I675" s="2" t="s">
        <v>1851</v>
      </c>
      <c r="J675" s="98"/>
      <c r="K675" s="2" t="s">
        <v>1851</v>
      </c>
      <c r="L675" s="107">
        <v>0</v>
      </c>
      <c r="M675" s="2" t="s">
        <v>1851</v>
      </c>
      <c r="N675" s="93"/>
      <c r="O675" s="2" t="s">
        <v>6692</v>
      </c>
      <c r="P675" t="str">
        <f t="shared" si="21"/>
        <v>INSERT INTO cliente VALUES(NULL, NULL, '1472', 'C1472', '', '', '', '0', '', 1, NOW(), NULL, 1, null);</v>
      </c>
    </row>
    <row r="676" spans="1:16" x14ac:dyDescent="0.25">
      <c r="A676" t="s">
        <v>4756</v>
      </c>
      <c r="B676" t="str">
        <f t="shared" si="20"/>
        <v>1473</v>
      </c>
      <c r="C676" s="2" t="s">
        <v>1851</v>
      </c>
      <c r="D676" s="89" t="s">
        <v>4935</v>
      </c>
      <c r="E676" s="2" t="s">
        <v>1851</v>
      </c>
      <c r="F676" s="93"/>
      <c r="G676" s="2" t="s">
        <v>1851</v>
      </c>
      <c r="H676" s="93"/>
      <c r="I676" s="2" t="s">
        <v>1851</v>
      </c>
      <c r="J676" s="98"/>
      <c r="K676" s="2" t="s">
        <v>1851</v>
      </c>
      <c r="L676" s="107">
        <v>0</v>
      </c>
      <c r="M676" s="2" t="s">
        <v>1851</v>
      </c>
      <c r="N676" s="93"/>
      <c r="O676" s="2" t="s">
        <v>6692</v>
      </c>
      <c r="P676" t="str">
        <f t="shared" si="21"/>
        <v>INSERT INTO cliente VALUES(NULL, NULL, '1473', 'C1473', '', '', '', '0', '', 1, NOW(), NULL, 1, null);</v>
      </c>
    </row>
    <row r="677" spans="1:16" x14ac:dyDescent="0.25">
      <c r="A677" t="s">
        <v>4756</v>
      </c>
      <c r="B677" t="str">
        <f t="shared" si="20"/>
        <v>1474</v>
      </c>
      <c r="C677" s="2" t="s">
        <v>1851</v>
      </c>
      <c r="D677" s="89" t="s">
        <v>4936</v>
      </c>
      <c r="E677" s="2" t="s">
        <v>1851</v>
      </c>
      <c r="F677" s="93"/>
      <c r="G677" s="2" t="s">
        <v>1851</v>
      </c>
      <c r="H677" s="93"/>
      <c r="I677" s="2" t="s">
        <v>1851</v>
      </c>
      <c r="J677" s="98"/>
      <c r="K677" s="2" t="s">
        <v>1851</v>
      </c>
      <c r="L677" s="107">
        <v>0</v>
      </c>
      <c r="M677" s="2" t="s">
        <v>1851</v>
      </c>
      <c r="N677" s="93"/>
      <c r="O677" s="2" t="s">
        <v>6692</v>
      </c>
      <c r="P677" t="str">
        <f t="shared" si="21"/>
        <v>INSERT INTO cliente VALUES(NULL, NULL, '1474', 'C1474', '', '', '', '0', '', 1, NOW(), NULL, 1, null);</v>
      </c>
    </row>
    <row r="678" spans="1:16" x14ac:dyDescent="0.25">
      <c r="A678" t="s">
        <v>4756</v>
      </c>
      <c r="B678" t="str">
        <f t="shared" si="20"/>
        <v>1475</v>
      </c>
      <c r="C678" s="2" t="s">
        <v>1851</v>
      </c>
      <c r="D678" s="89" t="s">
        <v>4937</v>
      </c>
      <c r="E678" s="2" t="s">
        <v>1851</v>
      </c>
      <c r="F678" s="93"/>
      <c r="G678" s="2" t="s">
        <v>1851</v>
      </c>
      <c r="H678" s="93"/>
      <c r="I678" s="2" t="s">
        <v>1851</v>
      </c>
      <c r="J678" s="98"/>
      <c r="K678" s="2" t="s">
        <v>1851</v>
      </c>
      <c r="L678" s="107">
        <v>0</v>
      </c>
      <c r="M678" s="2" t="s">
        <v>1851</v>
      </c>
      <c r="N678" s="93"/>
      <c r="O678" s="2" t="s">
        <v>6692</v>
      </c>
      <c r="P678" t="str">
        <f t="shared" si="21"/>
        <v>INSERT INTO cliente VALUES(NULL, NULL, '1475', 'C1475', '', '', '', '0', '', 1, NOW(), NULL, 1, null);</v>
      </c>
    </row>
    <row r="679" spans="1:16" x14ac:dyDescent="0.25">
      <c r="A679" t="s">
        <v>4756</v>
      </c>
      <c r="B679" t="str">
        <f t="shared" si="20"/>
        <v>1476</v>
      </c>
      <c r="C679" s="2" t="s">
        <v>1851</v>
      </c>
      <c r="D679" s="89" t="s">
        <v>4938</v>
      </c>
      <c r="E679" s="2" t="s">
        <v>1851</v>
      </c>
      <c r="F679" s="93"/>
      <c r="G679" s="2" t="s">
        <v>1851</v>
      </c>
      <c r="H679" s="93"/>
      <c r="I679" s="2" t="s">
        <v>1851</v>
      </c>
      <c r="J679" s="98"/>
      <c r="K679" s="2" t="s">
        <v>1851</v>
      </c>
      <c r="L679" s="107">
        <v>0</v>
      </c>
      <c r="M679" s="2" t="s">
        <v>1851</v>
      </c>
      <c r="N679" s="93"/>
      <c r="O679" s="2" t="s">
        <v>6692</v>
      </c>
      <c r="P679" t="str">
        <f t="shared" si="21"/>
        <v>INSERT INTO cliente VALUES(NULL, NULL, '1476', 'C1476', '', '', '', '0', '', 1, NOW(), NULL, 1, null);</v>
      </c>
    </row>
    <row r="680" spans="1:16" x14ac:dyDescent="0.25">
      <c r="A680" t="s">
        <v>4756</v>
      </c>
      <c r="B680" t="str">
        <f t="shared" si="20"/>
        <v>1477</v>
      </c>
      <c r="C680" s="2" t="s">
        <v>1851</v>
      </c>
      <c r="D680" s="89" t="s">
        <v>4939</v>
      </c>
      <c r="E680" s="2" t="s">
        <v>1851</v>
      </c>
      <c r="F680" s="95"/>
      <c r="G680" s="2" t="s">
        <v>1851</v>
      </c>
      <c r="H680" s="95"/>
      <c r="I680" s="2" t="s">
        <v>1851</v>
      </c>
      <c r="J680" s="98"/>
      <c r="K680" s="2" t="s">
        <v>1851</v>
      </c>
      <c r="L680" s="107">
        <v>0</v>
      </c>
      <c r="M680" s="2" t="s">
        <v>1851</v>
      </c>
      <c r="N680" s="95"/>
      <c r="O680" s="2" t="s">
        <v>6692</v>
      </c>
      <c r="P680" t="str">
        <f t="shared" si="21"/>
        <v>INSERT INTO cliente VALUES(NULL, NULL, '1477', 'C1477', '', '', '', '0', '', 1, NOW(), NULL, 1, null);</v>
      </c>
    </row>
    <row r="681" spans="1:16" x14ac:dyDescent="0.25">
      <c r="A681" t="s">
        <v>4756</v>
      </c>
      <c r="B681" t="str">
        <f t="shared" si="20"/>
        <v>1478</v>
      </c>
      <c r="C681" s="2" t="s">
        <v>1851</v>
      </c>
      <c r="D681" s="89" t="s">
        <v>4940</v>
      </c>
      <c r="E681" s="2" t="s">
        <v>1851</v>
      </c>
      <c r="F681" s="93"/>
      <c r="G681" s="2" t="s">
        <v>1851</v>
      </c>
      <c r="H681" s="93"/>
      <c r="I681" s="2" t="s">
        <v>1851</v>
      </c>
      <c r="J681" s="98"/>
      <c r="K681" s="2" t="s">
        <v>1851</v>
      </c>
      <c r="L681" s="107">
        <v>0</v>
      </c>
      <c r="M681" s="2" t="s">
        <v>1851</v>
      </c>
      <c r="N681" s="93"/>
      <c r="O681" s="2" t="s">
        <v>6692</v>
      </c>
      <c r="P681" t="str">
        <f t="shared" si="21"/>
        <v>INSERT INTO cliente VALUES(NULL, NULL, '1478', 'C1478', '', '', '', '0', '', 1, NOW(), NULL, 1, null);</v>
      </c>
    </row>
    <row r="682" spans="1:16" x14ac:dyDescent="0.25">
      <c r="A682" t="s">
        <v>4756</v>
      </c>
      <c r="B682" t="str">
        <f t="shared" si="20"/>
        <v>1479</v>
      </c>
      <c r="C682" s="2" t="s">
        <v>1851</v>
      </c>
      <c r="D682" s="89" t="s">
        <v>4941</v>
      </c>
      <c r="E682" s="2" t="s">
        <v>1851</v>
      </c>
      <c r="F682" s="93"/>
      <c r="G682" s="2" t="s">
        <v>1851</v>
      </c>
      <c r="H682" s="93"/>
      <c r="I682" s="2" t="s">
        <v>1851</v>
      </c>
      <c r="J682" s="98"/>
      <c r="K682" s="2" t="s">
        <v>1851</v>
      </c>
      <c r="L682" s="107">
        <v>0</v>
      </c>
      <c r="M682" s="2" t="s">
        <v>1851</v>
      </c>
      <c r="N682" s="93"/>
      <c r="O682" s="2" t="s">
        <v>6692</v>
      </c>
      <c r="P682" t="str">
        <f t="shared" si="21"/>
        <v>INSERT INTO cliente VALUES(NULL, NULL, '1479', 'C1479', '', '', '', '0', '', 1, NOW(), NULL, 1, null);</v>
      </c>
    </row>
    <row r="683" spans="1:16" x14ac:dyDescent="0.25">
      <c r="A683" t="s">
        <v>4756</v>
      </c>
      <c r="B683" t="str">
        <f t="shared" si="20"/>
        <v>1480</v>
      </c>
      <c r="C683" s="2" t="s">
        <v>1851</v>
      </c>
      <c r="D683" s="89" t="s">
        <v>4942</v>
      </c>
      <c r="E683" s="2" t="s">
        <v>1851</v>
      </c>
      <c r="F683" s="93"/>
      <c r="G683" s="2" t="s">
        <v>1851</v>
      </c>
      <c r="H683" s="93"/>
      <c r="I683" s="2" t="s">
        <v>1851</v>
      </c>
      <c r="J683" s="98"/>
      <c r="K683" s="2" t="s">
        <v>1851</v>
      </c>
      <c r="L683" s="107">
        <v>0</v>
      </c>
      <c r="M683" s="2" t="s">
        <v>1851</v>
      </c>
      <c r="N683" s="93"/>
      <c r="O683" s="2" t="s">
        <v>6692</v>
      </c>
      <c r="P683" t="str">
        <f t="shared" si="21"/>
        <v>INSERT INTO cliente VALUES(NULL, NULL, '1480', 'C1480', '', '', '', '0', '', 1, NOW(), NULL, 1, null);</v>
      </c>
    </row>
    <row r="684" spans="1:16" x14ac:dyDescent="0.25">
      <c r="A684" t="s">
        <v>4756</v>
      </c>
      <c r="B684" t="str">
        <f t="shared" si="20"/>
        <v>1481</v>
      </c>
      <c r="C684" s="2" t="s">
        <v>1851</v>
      </c>
      <c r="D684" s="89" t="s">
        <v>4943</v>
      </c>
      <c r="E684" s="2" t="s">
        <v>1851</v>
      </c>
      <c r="F684" s="93"/>
      <c r="G684" s="2" t="s">
        <v>1851</v>
      </c>
      <c r="H684" s="93"/>
      <c r="I684" s="2" t="s">
        <v>1851</v>
      </c>
      <c r="J684" s="98"/>
      <c r="K684" s="2" t="s">
        <v>1851</v>
      </c>
      <c r="L684" s="107">
        <v>0</v>
      </c>
      <c r="M684" s="2" t="s">
        <v>1851</v>
      </c>
      <c r="N684" s="93"/>
      <c r="O684" s="2" t="s">
        <v>6692</v>
      </c>
      <c r="P684" t="str">
        <f t="shared" si="21"/>
        <v>INSERT INTO cliente VALUES(NULL, NULL, '1481', 'C1481', '', '', '', '0', '', 1, NOW(), NULL, 1, null);</v>
      </c>
    </row>
    <row r="685" spans="1:16" x14ac:dyDescent="0.25">
      <c r="A685" t="s">
        <v>4756</v>
      </c>
      <c r="B685" t="str">
        <f t="shared" si="20"/>
        <v>1482</v>
      </c>
      <c r="C685" s="2" t="s">
        <v>1851</v>
      </c>
      <c r="D685" s="89" t="s">
        <v>4944</v>
      </c>
      <c r="E685" s="2" t="s">
        <v>1851</v>
      </c>
      <c r="F685" s="93"/>
      <c r="G685" s="2" t="s">
        <v>1851</v>
      </c>
      <c r="H685" s="93"/>
      <c r="I685" s="2" t="s">
        <v>1851</v>
      </c>
      <c r="J685" s="98"/>
      <c r="K685" s="2" t="s">
        <v>1851</v>
      </c>
      <c r="L685" s="107">
        <v>0</v>
      </c>
      <c r="M685" s="2" t="s">
        <v>1851</v>
      </c>
      <c r="N685" s="93"/>
      <c r="O685" s="2" t="s">
        <v>6692</v>
      </c>
      <c r="P685" t="str">
        <f t="shared" si="21"/>
        <v>INSERT INTO cliente VALUES(NULL, NULL, '1482', 'C1482', '', '', '', '0', '', 1, NOW(), NULL, 1, null);</v>
      </c>
    </row>
    <row r="686" spans="1:16" x14ac:dyDescent="0.25">
      <c r="A686" t="s">
        <v>4756</v>
      </c>
      <c r="B686" t="str">
        <f t="shared" si="20"/>
        <v>1483</v>
      </c>
      <c r="C686" s="2" t="s">
        <v>1851</v>
      </c>
      <c r="D686" s="89" t="s">
        <v>4945</v>
      </c>
      <c r="E686" s="2" t="s">
        <v>1851</v>
      </c>
      <c r="F686" s="93"/>
      <c r="G686" s="2" t="s">
        <v>1851</v>
      </c>
      <c r="H686" s="93"/>
      <c r="I686" s="2" t="s">
        <v>1851</v>
      </c>
      <c r="J686" s="98"/>
      <c r="K686" s="2" t="s">
        <v>1851</v>
      </c>
      <c r="L686" s="107">
        <v>0</v>
      </c>
      <c r="M686" s="2" t="s">
        <v>1851</v>
      </c>
      <c r="N686" s="93"/>
      <c r="O686" s="2" t="s">
        <v>6692</v>
      </c>
      <c r="P686" t="str">
        <f t="shared" si="21"/>
        <v>INSERT INTO cliente VALUES(NULL, NULL, '1483', 'C1483', '', '', '', '0', '', 1, NOW(), NULL, 1, null);</v>
      </c>
    </row>
    <row r="687" spans="1:16" x14ac:dyDescent="0.25">
      <c r="A687" t="s">
        <v>4756</v>
      </c>
      <c r="B687" t="str">
        <f t="shared" si="20"/>
        <v>1484</v>
      </c>
      <c r="C687" s="2" t="s">
        <v>1851</v>
      </c>
      <c r="D687" s="89" t="s">
        <v>4946</v>
      </c>
      <c r="E687" s="2" t="s">
        <v>1851</v>
      </c>
      <c r="F687" s="93"/>
      <c r="G687" s="2" t="s">
        <v>1851</v>
      </c>
      <c r="H687" s="93"/>
      <c r="I687" s="2" t="s">
        <v>1851</v>
      </c>
      <c r="J687" s="98"/>
      <c r="K687" s="2" t="s">
        <v>1851</v>
      </c>
      <c r="L687" s="107">
        <v>0</v>
      </c>
      <c r="M687" s="2" t="s">
        <v>1851</v>
      </c>
      <c r="N687" s="93"/>
      <c r="O687" s="2" t="s">
        <v>6692</v>
      </c>
      <c r="P687" t="str">
        <f t="shared" si="21"/>
        <v>INSERT INTO cliente VALUES(NULL, NULL, '1484', 'C1484', '', '', '', '0', '', 1, NOW(), NULL, 1, null);</v>
      </c>
    </row>
    <row r="688" spans="1:16" x14ac:dyDescent="0.25">
      <c r="A688" t="s">
        <v>4756</v>
      </c>
      <c r="B688" t="str">
        <f t="shared" si="20"/>
        <v>1485</v>
      </c>
      <c r="C688" s="2" t="s">
        <v>1851</v>
      </c>
      <c r="D688" s="89" t="s">
        <v>4947</v>
      </c>
      <c r="E688" s="2" t="s">
        <v>1851</v>
      </c>
      <c r="F688" s="93"/>
      <c r="G688" s="2" t="s">
        <v>1851</v>
      </c>
      <c r="H688" s="93"/>
      <c r="I688" s="2" t="s">
        <v>1851</v>
      </c>
      <c r="J688" s="98"/>
      <c r="K688" s="2" t="s">
        <v>1851</v>
      </c>
      <c r="L688" s="107">
        <v>0</v>
      </c>
      <c r="M688" s="2" t="s">
        <v>1851</v>
      </c>
      <c r="N688" s="93"/>
      <c r="O688" s="2" t="s">
        <v>6692</v>
      </c>
      <c r="P688" t="str">
        <f t="shared" si="21"/>
        <v>INSERT INTO cliente VALUES(NULL, NULL, '1485', 'C1485', '', '', '', '0', '', 1, NOW(), NULL, 1, null);</v>
      </c>
    </row>
    <row r="689" spans="1:16" x14ac:dyDescent="0.25">
      <c r="A689" t="s">
        <v>4756</v>
      </c>
      <c r="B689" t="str">
        <f t="shared" si="20"/>
        <v>1486</v>
      </c>
      <c r="C689" s="2" t="s">
        <v>1851</v>
      </c>
      <c r="D689" s="89" t="s">
        <v>4948</v>
      </c>
      <c r="E689" s="2" t="s">
        <v>1851</v>
      </c>
      <c r="F689" s="93"/>
      <c r="G689" s="2" t="s">
        <v>1851</v>
      </c>
      <c r="H689" s="93"/>
      <c r="I689" s="2" t="s">
        <v>1851</v>
      </c>
      <c r="J689" s="98"/>
      <c r="K689" s="2" t="s">
        <v>1851</v>
      </c>
      <c r="L689" s="107">
        <v>0</v>
      </c>
      <c r="M689" s="2" t="s">
        <v>1851</v>
      </c>
      <c r="N689" s="93"/>
      <c r="O689" s="2" t="s">
        <v>6692</v>
      </c>
      <c r="P689" t="str">
        <f t="shared" si="21"/>
        <v>INSERT INTO cliente VALUES(NULL, NULL, '1486', 'C1486', '', '', '', '0', '', 1, NOW(), NULL, 1, null);</v>
      </c>
    </row>
    <row r="690" spans="1:16" x14ac:dyDescent="0.25">
      <c r="A690" t="s">
        <v>4756</v>
      </c>
      <c r="B690" t="str">
        <f t="shared" si="20"/>
        <v>1487</v>
      </c>
      <c r="C690" s="2" t="s">
        <v>1851</v>
      </c>
      <c r="D690" s="89" t="s">
        <v>4949</v>
      </c>
      <c r="E690" s="2" t="s">
        <v>1851</v>
      </c>
      <c r="F690" s="93"/>
      <c r="G690" s="2" t="s">
        <v>1851</v>
      </c>
      <c r="H690" s="93"/>
      <c r="I690" s="2" t="s">
        <v>1851</v>
      </c>
      <c r="J690" s="98"/>
      <c r="K690" s="2" t="s">
        <v>1851</v>
      </c>
      <c r="L690" s="107">
        <v>0</v>
      </c>
      <c r="M690" s="2" t="s">
        <v>1851</v>
      </c>
      <c r="N690" s="93"/>
      <c r="O690" s="2" t="s">
        <v>6692</v>
      </c>
      <c r="P690" t="str">
        <f t="shared" si="21"/>
        <v>INSERT INTO cliente VALUES(NULL, NULL, '1487', 'C1487', '', '', '', '0', '', 1, NOW(), NULL, 1, null);</v>
      </c>
    </row>
    <row r="691" spans="1:16" x14ac:dyDescent="0.25">
      <c r="A691" t="s">
        <v>4756</v>
      </c>
      <c r="B691" t="str">
        <f t="shared" si="20"/>
        <v>1488</v>
      </c>
      <c r="C691" s="2" t="s">
        <v>1851</v>
      </c>
      <c r="D691" s="89" t="s">
        <v>4950</v>
      </c>
      <c r="E691" s="2" t="s">
        <v>1851</v>
      </c>
      <c r="F691" s="93"/>
      <c r="G691" s="2" t="s">
        <v>1851</v>
      </c>
      <c r="H691" s="93"/>
      <c r="I691" s="2" t="s">
        <v>1851</v>
      </c>
      <c r="J691" s="98"/>
      <c r="K691" s="2" t="s">
        <v>1851</v>
      </c>
      <c r="L691" s="107">
        <v>0</v>
      </c>
      <c r="M691" s="2" t="s">
        <v>1851</v>
      </c>
      <c r="N691" s="93"/>
      <c r="O691" s="2" t="s">
        <v>6692</v>
      </c>
      <c r="P691" t="str">
        <f t="shared" si="21"/>
        <v>INSERT INTO cliente VALUES(NULL, NULL, '1488', 'C1488', '', '', '', '0', '', 1, NOW(), NULL, 1, null);</v>
      </c>
    </row>
    <row r="692" spans="1:16" x14ac:dyDescent="0.25">
      <c r="A692" t="s">
        <v>4756</v>
      </c>
      <c r="B692" t="str">
        <f t="shared" si="20"/>
        <v>1489</v>
      </c>
      <c r="C692" s="2" t="s">
        <v>1851</v>
      </c>
      <c r="D692" s="89" t="s">
        <v>4951</v>
      </c>
      <c r="E692" s="2" t="s">
        <v>1851</v>
      </c>
      <c r="F692" s="93"/>
      <c r="G692" s="2" t="s">
        <v>1851</v>
      </c>
      <c r="H692" s="93"/>
      <c r="I692" s="2" t="s">
        <v>1851</v>
      </c>
      <c r="J692" s="98"/>
      <c r="K692" s="2" t="s">
        <v>1851</v>
      </c>
      <c r="L692" s="107">
        <v>0</v>
      </c>
      <c r="M692" s="2" t="s">
        <v>1851</v>
      </c>
      <c r="N692" s="93"/>
      <c r="O692" s="2" t="s">
        <v>6692</v>
      </c>
      <c r="P692" t="str">
        <f t="shared" si="21"/>
        <v>INSERT INTO cliente VALUES(NULL, NULL, '1489', 'C1489', '', '', '', '0', '', 1, NOW(), NULL, 1, null);</v>
      </c>
    </row>
    <row r="693" spans="1:16" x14ac:dyDescent="0.25">
      <c r="A693" t="s">
        <v>4756</v>
      </c>
      <c r="B693" t="str">
        <f t="shared" si="20"/>
        <v>1490</v>
      </c>
      <c r="C693" s="2" t="s">
        <v>1851</v>
      </c>
      <c r="D693" s="89" t="s">
        <v>4952</v>
      </c>
      <c r="E693" s="2" t="s">
        <v>1851</v>
      </c>
      <c r="F693" s="93"/>
      <c r="G693" s="2" t="s">
        <v>1851</v>
      </c>
      <c r="H693" s="93"/>
      <c r="I693" s="2" t="s">
        <v>1851</v>
      </c>
      <c r="J693" s="98"/>
      <c r="K693" s="2" t="s">
        <v>1851</v>
      </c>
      <c r="L693" s="107">
        <v>0</v>
      </c>
      <c r="M693" s="2" t="s">
        <v>1851</v>
      </c>
      <c r="N693" s="93"/>
      <c r="O693" s="2" t="s">
        <v>6692</v>
      </c>
      <c r="P693" t="str">
        <f t="shared" si="21"/>
        <v>INSERT INTO cliente VALUES(NULL, NULL, '1490', 'C1490', '', '', '', '0', '', 1, NOW(), NULL, 1, null);</v>
      </c>
    </row>
    <row r="694" spans="1:16" x14ac:dyDescent="0.25">
      <c r="A694" t="s">
        <v>4756</v>
      </c>
      <c r="B694" t="str">
        <f t="shared" si="20"/>
        <v>1491</v>
      </c>
      <c r="C694" s="2" t="s">
        <v>1851</v>
      </c>
      <c r="D694" s="89" t="s">
        <v>4953</v>
      </c>
      <c r="E694" s="2" t="s">
        <v>1851</v>
      </c>
      <c r="F694" s="93"/>
      <c r="G694" s="2" t="s">
        <v>1851</v>
      </c>
      <c r="H694" s="93"/>
      <c r="I694" s="2" t="s">
        <v>1851</v>
      </c>
      <c r="J694" s="98"/>
      <c r="K694" s="2" t="s">
        <v>1851</v>
      </c>
      <c r="L694" s="107">
        <v>0</v>
      </c>
      <c r="M694" s="2" t="s">
        <v>1851</v>
      </c>
      <c r="N694" s="93"/>
      <c r="O694" s="2" t="s">
        <v>6692</v>
      </c>
      <c r="P694" t="str">
        <f t="shared" si="21"/>
        <v>INSERT INTO cliente VALUES(NULL, NULL, '1491', 'C1491', '', '', '', '0', '', 1, NOW(), NULL, 1, null);</v>
      </c>
    </row>
    <row r="695" spans="1:16" x14ac:dyDescent="0.25">
      <c r="A695" t="s">
        <v>4756</v>
      </c>
      <c r="B695" t="str">
        <f t="shared" si="20"/>
        <v>1492</v>
      </c>
      <c r="C695" s="2" t="s">
        <v>1851</v>
      </c>
      <c r="D695" s="89" t="s">
        <v>4954</v>
      </c>
      <c r="E695" s="2" t="s">
        <v>1851</v>
      </c>
      <c r="F695" s="93"/>
      <c r="G695" s="2" t="s">
        <v>1851</v>
      </c>
      <c r="H695" s="93"/>
      <c r="I695" s="2" t="s">
        <v>1851</v>
      </c>
      <c r="J695" s="98"/>
      <c r="K695" s="2" t="s">
        <v>1851</v>
      </c>
      <c r="L695" s="107">
        <v>0</v>
      </c>
      <c r="M695" s="2" t="s">
        <v>1851</v>
      </c>
      <c r="N695" s="93"/>
      <c r="O695" s="2" t="s">
        <v>6692</v>
      </c>
      <c r="P695" t="str">
        <f t="shared" si="21"/>
        <v>INSERT INTO cliente VALUES(NULL, NULL, '1492', 'C1492', '', '', '', '0', '', 1, NOW(), NULL, 1, null);</v>
      </c>
    </row>
    <row r="696" spans="1:16" x14ac:dyDescent="0.25">
      <c r="A696" t="s">
        <v>4756</v>
      </c>
      <c r="B696" t="str">
        <f t="shared" si="20"/>
        <v>1493</v>
      </c>
      <c r="C696" s="2" t="s">
        <v>1851</v>
      </c>
      <c r="D696" s="89" t="s">
        <v>4955</v>
      </c>
      <c r="E696" s="2" t="s">
        <v>1851</v>
      </c>
      <c r="F696" s="93"/>
      <c r="G696" s="2" t="s">
        <v>1851</v>
      </c>
      <c r="H696" s="93"/>
      <c r="I696" s="2" t="s">
        <v>1851</v>
      </c>
      <c r="J696" s="98"/>
      <c r="K696" s="2" t="s">
        <v>1851</v>
      </c>
      <c r="L696" s="107">
        <v>0</v>
      </c>
      <c r="M696" s="2" t="s">
        <v>1851</v>
      </c>
      <c r="N696" s="93"/>
      <c r="O696" s="2" t="s">
        <v>6692</v>
      </c>
      <c r="P696" t="str">
        <f t="shared" si="21"/>
        <v>INSERT INTO cliente VALUES(NULL, NULL, '1493', 'C1493', '', '', '', '0', '', 1, NOW(), NULL, 1, null);</v>
      </c>
    </row>
    <row r="697" spans="1:16" x14ac:dyDescent="0.25">
      <c r="A697" t="s">
        <v>4756</v>
      </c>
      <c r="B697" t="str">
        <f t="shared" si="20"/>
        <v>1494</v>
      </c>
      <c r="C697" s="2" t="s">
        <v>1851</v>
      </c>
      <c r="D697" s="89" t="s">
        <v>4956</v>
      </c>
      <c r="E697" s="2" t="s">
        <v>1851</v>
      </c>
      <c r="F697" s="93"/>
      <c r="G697" s="2" t="s">
        <v>1851</v>
      </c>
      <c r="H697" s="93"/>
      <c r="I697" s="2" t="s">
        <v>1851</v>
      </c>
      <c r="J697" s="98"/>
      <c r="K697" s="2" t="s">
        <v>1851</v>
      </c>
      <c r="L697" s="107">
        <v>0</v>
      </c>
      <c r="M697" s="2" t="s">
        <v>1851</v>
      </c>
      <c r="N697" s="93"/>
      <c r="O697" s="2" t="s">
        <v>6692</v>
      </c>
      <c r="P697" t="str">
        <f t="shared" si="21"/>
        <v>INSERT INTO cliente VALUES(NULL, NULL, '1494', 'C1494', '', '', '', '0', '', 1, NOW(), NULL, 1, null);</v>
      </c>
    </row>
    <row r="698" spans="1:16" x14ac:dyDescent="0.25">
      <c r="A698" t="s">
        <v>4756</v>
      </c>
      <c r="B698" t="str">
        <f t="shared" si="20"/>
        <v>1495</v>
      </c>
      <c r="C698" s="2" t="s">
        <v>1851</v>
      </c>
      <c r="D698" s="89" t="s">
        <v>4957</v>
      </c>
      <c r="E698" s="2" t="s">
        <v>1851</v>
      </c>
      <c r="F698" s="93"/>
      <c r="G698" s="2" t="s">
        <v>1851</v>
      </c>
      <c r="H698" s="93"/>
      <c r="I698" s="2" t="s">
        <v>1851</v>
      </c>
      <c r="J698" s="98"/>
      <c r="K698" s="2" t="s">
        <v>1851</v>
      </c>
      <c r="L698" s="107">
        <v>0</v>
      </c>
      <c r="M698" s="2" t="s">
        <v>1851</v>
      </c>
      <c r="N698" s="93"/>
      <c r="O698" s="2" t="s">
        <v>6692</v>
      </c>
      <c r="P698" t="str">
        <f t="shared" si="21"/>
        <v>INSERT INTO cliente VALUES(NULL, NULL, '1495', 'C1495', '', '', '', '0', '', 1, NOW(), NULL, 1, null);</v>
      </c>
    </row>
    <row r="699" spans="1:16" x14ac:dyDescent="0.25">
      <c r="A699" t="s">
        <v>4756</v>
      </c>
      <c r="B699" t="str">
        <f t="shared" si="20"/>
        <v>1496</v>
      </c>
      <c r="C699" s="2" t="s">
        <v>1851</v>
      </c>
      <c r="D699" s="89" t="s">
        <v>4958</v>
      </c>
      <c r="E699" s="2" t="s">
        <v>1851</v>
      </c>
      <c r="F699" s="93"/>
      <c r="G699" s="2" t="s">
        <v>1851</v>
      </c>
      <c r="H699" s="93"/>
      <c r="I699" s="2" t="s">
        <v>1851</v>
      </c>
      <c r="J699" s="98"/>
      <c r="K699" s="2" t="s">
        <v>1851</v>
      </c>
      <c r="L699" s="107">
        <v>0</v>
      </c>
      <c r="M699" s="2" t="s">
        <v>1851</v>
      </c>
      <c r="N699" s="93"/>
      <c r="O699" s="2" t="s">
        <v>6692</v>
      </c>
      <c r="P699" t="str">
        <f t="shared" si="21"/>
        <v>INSERT INTO cliente VALUES(NULL, NULL, '1496', 'C1496', '', '', '', '0', '', 1, NOW(), NULL, 1, null);</v>
      </c>
    </row>
    <row r="700" spans="1:16" x14ac:dyDescent="0.25">
      <c r="A700" t="s">
        <v>4756</v>
      </c>
      <c r="B700" t="str">
        <f t="shared" si="20"/>
        <v>1497</v>
      </c>
      <c r="C700" s="2" t="s">
        <v>1851</v>
      </c>
      <c r="D700" s="89" t="s">
        <v>4959</v>
      </c>
      <c r="E700" s="2" t="s">
        <v>1851</v>
      </c>
      <c r="F700" s="93"/>
      <c r="G700" s="2" t="s">
        <v>1851</v>
      </c>
      <c r="H700" s="93"/>
      <c r="I700" s="2" t="s">
        <v>1851</v>
      </c>
      <c r="J700" s="98"/>
      <c r="K700" s="2" t="s">
        <v>1851</v>
      </c>
      <c r="L700" s="107">
        <v>0</v>
      </c>
      <c r="M700" s="2" t="s">
        <v>1851</v>
      </c>
      <c r="N700" s="93"/>
      <c r="O700" s="2" t="s">
        <v>6692</v>
      </c>
      <c r="P700" t="str">
        <f t="shared" si="21"/>
        <v>INSERT INTO cliente VALUES(NULL, NULL, '1497', 'C1497', '', '', '', '0', '', 1, NOW(), NULL, 1, null);</v>
      </c>
    </row>
    <row r="701" spans="1:16" x14ac:dyDescent="0.25">
      <c r="A701" t="s">
        <v>4756</v>
      </c>
      <c r="B701" t="str">
        <f t="shared" si="20"/>
        <v>1498</v>
      </c>
      <c r="C701" s="2" t="s">
        <v>1851</v>
      </c>
      <c r="D701" s="89" t="s">
        <v>4960</v>
      </c>
      <c r="E701" s="2" t="s">
        <v>1851</v>
      </c>
      <c r="F701" s="93"/>
      <c r="G701" s="2" t="s">
        <v>1851</v>
      </c>
      <c r="H701" s="93"/>
      <c r="I701" s="2" t="s">
        <v>1851</v>
      </c>
      <c r="J701" s="98"/>
      <c r="K701" s="2" t="s">
        <v>1851</v>
      </c>
      <c r="L701" s="107">
        <v>0</v>
      </c>
      <c r="M701" s="2" t="s">
        <v>1851</v>
      </c>
      <c r="N701" s="93"/>
      <c r="O701" s="2" t="s">
        <v>6692</v>
      </c>
      <c r="P701" t="str">
        <f t="shared" si="21"/>
        <v>INSERT INTO cliente VALUES(NULL, NULL, '1498', 'C1498', '', '', '', '0', '', 1, NOW(), NULL, 1, null);</v>
      </c>
    </row>
    <row r="702" spans="1:16" x14ac:dyDescent="0.25">
      <c r="A702" t="s">
        <v>4756</v>
      </c>
      <c r="B702" t="str">
        <f t="shared" si="20"/>
        <v>1499</v>
      </c>
      <c r="C702" s="2" t="s">
        <v>1851</v>
      </c>
      <c r="D702" s="89" t="s">
        <v>4961</v>
      </c>
      <c r="E702" s="2" t="s">
        <v>1851</v>
      </c>
      <c r="F702" s="93"/>
      <c r="G702" s="2" t="s">
        <v>1851</v>
      </c>
      <c r="H702" s="93"/>
      <c r="I702" s="2" t="s">
        <v>1851</v>
      </c>
      <c r="J702" s="98"/>
      <c r="K702" s="2" t="s">
        <v>1851</v>
      </c>
      <c r="L702" s="107">
        <v>0</v>
      </c>
      <c r="M702" s="2" t="s">
        <v>1851</v>
      </c>
      <c r="N702" s="93"/>
      <c r="O702" s="2" t="s">
        <v>6692</v>
      </c>
      <c r="P702" t="str">
        <f t="shared" si="21"/>
        <v>INSERT INTO cliente VALUES(NULL, NULL, '1499', 'C1499', '', '', '', '0', '', 1, NOW(), NULL, 1, null);</v>
      </c>
    </row>
    <row r="703" spans="1:16" x14ac:dyDescent="0.25">
      <c r="A703" t="s">
        <v>4756</v>
      </c>
      <c r="B703" t="str">
        <f t="shared" si="20"/>
        <v>1500</v>
      </c>
      <c r="C703" s="2" t="s">
        <v>1851</v>
      </c>
      <c r="D703" s="89" t="s">
        <v>4962</v>
      </c>
      <c r="E703" s="2" t="s">
        <v>1851</v>
      </c>
      <c r="F703" s="93"/>
      <c r="G703" s="2" t="s">
        <v>1851</v>
      </c>
      <c r="H703" s="93"/>
      <c r="I703" s="2" t="s">
        <v>1851</v>
      </c>
      <c r="J703" s="98"/>
      <c r="K703" s="2" t="s">
        <v>1851</v>
      </c>
      <c r="L703" s="107">
        <v>0</v>
      </c>
      <c r="M703" s="2" t="s">
        <v>1851</v>
      </c>
      <c r="N703" s="93"/>
      <c r="O703" s="2" t="s">
        <v>6692</v>
      </c>
      <c r="P703" t="str">
        <f t="shared" si="21"/>
        <v>INSERT INTO cliente VALUES(NULL, NULL, '1500', 'C1500', '', '', '', '0', '', 1, NOW(), NULL, 1, null);</v>
      </c>
    </row>
    <row r="704" spans="1:16" x14ac:dyDescent="0.25">
      <c r="A704" t="s">
        <v>4756</v>
      </c>
      <c r="B704" t="str">
        <f t="shared" si="20"/>
        <v>1501</v>
      </c>
      <c r="C704" s="2" t="s">
        <v>1851</v>
      </c>
      <c r="D704" s="89" t="s">
        <v>4963</v>
      </c>
      <c r="E704" s="2" t="s">
        <v>1851</v>
      </c>
      <c r="F704" s="93"/>
      <c r="G704" s="2" t="s">
        <v>1851</v>
      </c>
      <c r="H704" s="93"/>
      <c r="I704" s="2" t="s">
        <v>1851</v>
      </c>
      <c r="J704" s="98"/>
      <c r="K704" s="2" t="s">
        <v>1851</v>
      </c>
      <c r="L704" s="107">
        <v>0</v>
      </c>
      <c r="M704" s="2" t="s">
        <v>1851</v>
      </c>
      <c r="N704" s="93"/>
      <c r="O704" s="2" t="s">
        <v>6692</v>
      </c>
      <c r="P704" t="str">
        <f t="shared" si="21"/>
        <v>INSERT INTO cliente VALUES(NULL, NULL, '1501', 'C1501', '', '', '', '0', '', 1, NOW(), NULL, 1, null);</v>
      </c>
    </row>
    <row r="705" spans="1:16" x14ac:dyDescent="0.25">
      <c r="A705" t="s">
        <v>4756</v>
      </c>
      <c r="B705" t="str">
        <f t="shared" si="20"/>
        <v>1502</v>
      </c>
      <c r="C705" s="2" t="s">
        <v>1851</v>
      </c>
      <c r="D705" s="89" t="s">
        <v>4964</v>
      </c>
      <c r="E705" s="2" t="s">
        <v>1851</v>
      </c>
      <c r="F705" s="93"/>
      <c r="G705" s="2" t="s">
        <v>1851</v>
      </c>
      <c r="H705" s="93"/>
      <c r="I705" s="2" t="s">
        <v>1851</v>
      </c>
      <c r="J705" s="98"/>
      <c r="K705" s="2" t="s">
        <v>1851</v>
      </c>
      <c r="L705" s="107">
        <v>0</v>
      </c>
      <c r="M705" s="2" t="s">
        <v>1851</v>
      </c>
      <c r="N705" s="93"/>
      <c r="O705" s="2" t="s">
        <v>6692</v>
      </c>
      <c r="P705" t="str">
        <f t="shared" si="21"/>
        <v>INSERT INTO cliente VALUES(NULL, NULL, '1502', 'C1502', '', '', '', '0', '', 1, NOW(), NULL, 1, null);</v>
      </c>
    </row>
    <row r="706" spans="1:16" x14ac:dyDescent="0.25">
      <c r="A706" t="s">
        <v>4756</v>
      </c>
      <c r="B706" t="str">
        <f t="shared" si="20"/>
        <v>1503</v>
      </c>
      <c r="C706" s="2" t="s">
        <v>1851</v>
      </c>
      <c r="D706" s="89" t="s">
        <v>4965</v>
      </c>
      <c r="E706" s="2" t="s">
        <v>1851</v>
      </c>
      <c r="F706" s="93"/>
      <c r="G706" s="2" t="s">
        <v>1851</v>
      </c>
      <c r="H706" s="93"/>
      <c r="I706" s="2" t="s">
        <v>1851</v>
      </c>
      <c r="J706" s="98"/>
      <c r="K706" s="2" t="s">
        <v>1851</v>
      </c>
      <c r="L706" s="107">
        <v>0</v>
      </c>
      <c r="M706" s="2" t="s">
        <v>1851</v>
      </c>
      <c r="N706" s="93"/>
      <c r="O706" s="2" t="s">
        <v>6692</v>
      </c>
      <c r="P706" t="str">
        <f t="shared" si="21"/>
        <v>INSERT INTO cliente VALUES(NULL, NULL, '1503', 'C1503', '', '', '', '0', '', 1, NOW(), NULL, 1, null);</v>
      </c>
    </row>
    <row r="707" spans="1:16" x14ac:dyDescent="0.25">
      <c r="A707" t="s">
        <v>4756</v>
      </c>
      <c r="B707" t="str">
        <f t="shared" ref="B707:B770" si="22">REPLACE(D707,1,1,"")</f>
        <v>1504</v>
      </c>
      <c r="C707" s="2" t="s">
        <v>1851</v>
      </c>
      <c r="D707" s="89" t="s">
        <v>4966</v>
      </c>
      <c r="E707" s="2" t="s">
        <v>1851</v>
      </c>
      <c r="F707" s="93"/>
      <c r="G707" s="2" t="s">
        <v>1851</v>
      </c>
      <c r="H707" s="93"/>
      <c r="I707" s="2" t="s">
        <v>1851</v>
      </c>
      <c r="J707" s="98"/>
      <c r="K707" s="2" t="s">
        <v>1851</v>
      </c>
      <c r="L707" s="107">
        <v>0</v>
      </c>
      <c r="M707" s="2" t="s">
        <v>1851</v>
      </c>
      <c r="N707" s="93"/>
      <c r="O707" s="2" t="s">
        <v>6692</v>
      </c>
      <c r="P707" t="str">
        <f t="shared" ref="P707:P770" si="23">CONCATENATE(A707,B707,C707,D707,E707,F707,G707,H707,I707,J707,K707,L707,M707,N707,O707,)</f>
        <v>INSERT INTO cliente VALUES(NULL, NULL, '1504', 'C1504', '', '', '', '0', '', 1, NOW(), NULL, 1, null);</v>
      </c>
    </row>
    <row r="708" spans="1:16" x14ac:dyDescent="0.25">
      <c r="A708" t="s">
        <v>4756</v>
      </c>
      <c r="B708" t="str">
        <f t="shared" si="22"/>
        <v>1505</v>
      </c>
      <c r="C708" s="2" t="s">
        <v>1851</v>
      </c>
      <c r="D708" s="89" t="s">
        <v>4967</v>
      </c>
      <c r="E708" s="2" t="s">
        <v>1851</v>
      </c>
      <c r="F708" s="95"/>
      <c r="G708" s="2" t="s">
        <v>1851</v>
      </c>
      <c r="H708" s="95"/>
      <c r="I708" s="2" t="s">
        <v>1851</v>
      </c>
      <c r="J708" s="98"/>
      <c r="K708" s="2" t="s">
        <v>1851</v>
      </c>
      <c r="L708" s="107">
        <v>0</v>
      </c>
      <c r="M708" s="2" t="s">
        <v>1851</v>
      </c>
      <c r="N708" s="95"/>
      <c r="O708" s="2" t="s">
        <v>6692</v>
      </c>
      <c r="P708" t="str">
        <f t="shared" si="23"/>
        <v>INSERT INTO cliente VALUES(NULL, NULL, '1505', 'C1505', '', '', '', '0', '', 1, NOW(), NULL, 1, null);</v>
      </c>
    </row>
    <row r="709" spans="1:16" x14ac:dyDescent="0.25">
      <c r="A709" t="s">
        <v>4756</v>
      </c>
      <c r="B709" t="str">
        <f t="shared" si="22"/>
        <v>1506</v>
      </c>
      <c r="C709" s="2" t="s">
        <v>1851</v>
      </c>
      <c r="D709" s="89" t="s">
        <v>4968</v>
      </c>
      <c r="E709" s="2" t="s">
        <v>1851</v>
      </c>
      <c r="F709" s="93"/>
      <c r="G709" s="2" t="s">
        <v>1851</v>
      </c>
      <c r="H709" s="93"/>
      <c r="I709" s="2" t="s">
        <v>1851</v>
      </c>
      <c r="J709" s="98"/>
      <c r="K709" s="2" t="s">
        <v>1851</v>
      </c>
      <c r="L709" s="107">
        <v>0</v>
      </c>
      <c r="M709" s="2" t="s">
        <v>1851</v>
      </c>
      <c r="N709" s="93"/>
      <c r="O709" s="2" t="s">
        <v>6692</v>
      </c>
      <c r="P709" t="str">
        <f t="shared" si="23"/>
        <v>INSERT INTO cliente VALUES(NULL, NULL, '1506', 'C1506', '', '', '', '0', '', 1, NOW(), NULL, 1, null);</v>
      </c>
    </row>
    <row r="710" spans="1:16" x14ac:dyDescent="0.25">
      <c r="A710" t="s">
        <v>4756</v>
      </c>
      <c r="B710" t="str">
        <f t="shared" si="22"/>
        <v>1507</v>
      </c>
      <c r="C710" s="2" t="s">
        <v>1851</v>
      </c>
      <c r="D710" s="89" t="s">
        <v>4969</v>
      </c>
      <c r="E710" s="2" t="s">
        <v>1851</v>
      </c>
      <c r="F710" s="93"/>
      <c r="G710" s="2" t="s">
        <v>1851</v>
      </c>
      <c r="H710" s="93"/>
      <c r="I710" s="2" t="s">
        <v>1851</v>
      </c>
      <c r="J710" s="98"/>
      <c r="K710" s="2" t="s">
        <v>1851</v>
      </c>
      <c r="L710" s="107">
        <v>0</v>
      </c>
      <c r="M710" s="2" t="s">
        <v>1851</v>
      </c>
      <c r="N710" s="93"/>
      <c r="O710" s="2" t="s">
        <v>6692</v>
      </c>
      <c r="P710" t="str">
        <f t="shared" si="23"/>
        <v>INSERT INTO cliente VALUES(NULL, NULL, '1507', 'C1507', '', '', '', '0', '', 1, NOW(), NULL, 1, null);</v>
      </c>
    </row>
    <row r="711" spans="1:16" x14ac:dyDescent="0.25">
      <c r="A711" t="s">
        <v>4756</v>
      </c>
      <c r="B711" t="str">
        <f t="shared" si="22"/>
        <v>1508</v>
      </c>
      <c r="C711" s="2" t="s">
        <v>1851</v>
      </c>
      <c r="D711" s="89" t="s">
        <v>4970</v>
      </c>
      <c r="E711" s="2" t="s">
        <v>1851</v>
      </c>
      <c r="F711" s="93"/>
      <c r="G711" s="2" t="s">
        <v>1851</v>
      </c>
      <c r="H711" s="93"/>
      <c r="I711" s="2" t="s">
        <v>1851</v>
      </c>
      <c r="J711" s="98"/>
      <c r="K711" s="2" t="s">
        <v>1851</v>
      </c>
      <c r="L711" s="107">
        <v>0</v>
      </c>
      <c r="M711" s="2" t="s">
        <v>1851</v>
      </c>
      <c r="N711" s="93"/>
      <c r="O711" s="2" t="s">
        <v>6692</v>
      </c>
      <c r="P711" t="str">
        <f t="shared" si="23"/>
        <v>INSERT INTO cliente VALUES(NULL, NULL, '1508', 'C1508', '', '', '', '0', '', 1, NOW(), NULL, 1, null);</v>
      </c>
    </row>
    <row r="712" spans="1:16" x14ac:dyDescent="0.25">
      <c r="A712" t="s">
        <v>4756</v>
      </c>
      <c r="B712" t="str">
        <f t="shared" si="22"/>
        <v>1509</v>
      </c>
      <c r="C712" s="2" t="s">
        <v>1851</v>
      </c>
      <c r="D712" s="89" t="s">
        <v>4971</v>
      </c>
      <c r="E712" s="2" t="s">
        <v>1851</v>
      </c>
      <c r="F712" s="95"/>
      <c r="G712" s="2" t="s">
        <v>1851</v>
      </c>
      <c r="H712" s="95"/>
      <c r="I712" s="2" t="s">
        <v>1851</v>
      </c>
      <c r="J712" s="98"/>
      <c r="K712" s="2" t="s">
        <v>1851</v>
      </c>
      <c r="L712" s="107">
        <v>0</v>
      </c>
      <c r="M712" s="2" t="s">
        <v>1851</v>
      </c>
      <c r="N712" s="95"/>
      <c r="O712" s="2" t="s">
        <v>6692</v>
      </c>
      <c r="P712" t="str">
        <f t="shared" si="23"/>
        <v>INSERT INTO cliente VALUES(NULL, NULL, '1509', 'C1509', '', '', '', '0', '', 1, NOW(), NULL, 1, null);</v>
      </c>
    </row>
    <row r="713" spans="1:16" x14ac:dyDescent="0.25">
      <c r="A713" t="s">
        <v>4756</v>
      </c>
      <c r="B713" t="str">
        <f t="shared" si="22"/>
        <v>1510</v>
      </c>
      <c r="C713" s="2" t="s">
        <v>1851</v>
      </c>
      <c r="D713" s="89" t="s">
        <v>4972</v>
      </c>
      <c r="E713" s="2" t="s">
        <v>1851</v>
      </c>
      <c r="F713" s="93"/>
      <c r="G713" s="2" t="s">
        <v>1851</v>
      </c>
      <c r="H713" s="93"/>
      <c r="I713" s="2" t="s">
        <v>1851</v>
      </c>
      <c r="J713" s="98"/>
      <c r="K713" s="2" t="s">
        <v>1851</v>
      </c>
      <c r="L713" s="107">
        <v>0</v>
      </c>
      <c r="M713" s="2" t="s">
        <v>1851</v>
      </c>
      <c r="N713" s="93"/>
      <c r="O713" s="2" t="s">
        <v>6692</v>
      </c>
      <c r="P713" t="str">
        <f t="shared" si="23"/>
        <v>INSERT INTO cliente VALUES(NULL, NULL, '1510', 'C1510', '', '', '', '0', '', 1, NOW(), NULL, 1, null);</v>
      </c>
    </row>
    <row r="714" spans="1:16" x14ac:dyDescent="0.25">
      <c r="A714" t="s">
        <v>4756</v>
      </c>
      <c r="B714" t="str">
        <f t="shared" si="22"/>
        <v>1511</v>
      </c>
      <c r="C714" s="2" t="s">
        <v>1851</v>
      </c>
      <c r="D714" s="89" t="s">
        <v>4973</v>
      </c>
      <c r="E714" s="2" t="s">
        <v>1851</v>
      </c>
      <c r="F714" s="93"/>
      <c r="G714" s="2" t="s">
        <v>1851</v>
      </c>
      <c r="H714" s="93"/>
      <c r="I714" s="2" t="s">
        <v>1851</v>
      </c>
      <c r="J714" s="98"/>
      <c r="K714" s="2" t="s">
        <v>1851</v>
      </c>
      <c r="L714" s="107">
        <v>0</v>
      </c>
      <c r="M714" s="2" t="s">
        <v>1851</v>
      </c>
      <c r="N714" s="93"/>
      <c r="O714" s="2" t="s">
        <v>6692</v>
      </c>
      <c r="P714" t="str">
        <f t="shared" si="23"/>
        <v>INSERT INTO cliente VALUES(NULL, NULL, '1511', 'C1511', '', '', '', '0', '', 1, NOW(), NULL, 1, null);</v>
      </c>
    </row>
    <row r="715" spans="1:16" x14ac:dyDescent="0.25">
      <c r="A715" t="s">
        <v>4756</v>
      </c>
      <c r="B715" t="str">
        <f t="shared" si="22"/>
        <v>1512</v>
      </c>
      <c r="C715" s="2" t="s">
        <v>1851</v>
      </c>
      <c r="D715" s="89" t="s">
        <v>4974</v>
      </c>
      <c r="E715" s="2" t="s">
        <v>1851</v>
      </c>
      <c r="F715" s="95"/>
      <c r="G715" s="2" t="s">
        <v>1851</v>
      </c>
      <c r="H715" s="95"/>
      <c r="I715" s="2" t="s">
        <v>1851</v>
      </c>
      <c r="J715" s="98"/>
      <c r="K715" s="2" t="s">
        <v>1851</v>
      </c>
      <c r="L715" s="107">
        <v>0</v>
      </c>
      <c r="M715" s="2" t="s">
        <v>1851</v>
      </c>
      <c r="N715" s="95"/>
      <c r="O715" s="2" t="s">
        <v>6692</v>
      </c>
      <c r="P715" t="str">
        <f t="shared" si="23"/>
        <v>INSERT INTO cliente VALUES(NULL, NULL, '1512', 'C1512', '', '', '', '0', '', 1, NOW(), NULL, 1, null);</v>
      </c>
    </row>
    <row r="716" spans="1:16" x14ac:dyDescent="0.25">
      <c r="A716" t="s">
        <v>4756</v>
      </c>
      <c r="B716" t="str">
        <f t="shared" si="22"/>
        <v>1513</v>
      </c>
      <c r="C716" s="2" t="s">
        <v>1851</v>
      </c>
      <c r="D716" s="89" t="s">
        <v>4975</v>
      </c>
      <c r="E716" s="2" t="s">
        <v>1851</v>
      </c>
      <c r="F716" s="93"/>
      <c r="G716" s="2" t="s">
        <v>1851</v>
      </c>
      <c r="H716" s="93"/>
      <c r="I716" s="2" t="s">
        <v>1851</v>
      </c>
      <c r="J716" s="98"/>
      <c r="K716" s="2" t="s">
        <v>1851</v>
      </c>
      <c r="L716" s="107">
        <v>0</v>
      </c>
      <c r="M716" s="2" t="s">
        <v>1851</v>
      </c>
      <c r="N716" s="93"/>
      <c r="O716" s="2" t="s">
        <v>6692</v>
      </c>
      <c r="P716" t="str">
        <f t="shared" si="23"/>
        <v>INSERT INTO cliente VALUES(NULL, NULL, '1513', 'C1513', '', '', '', '0', '', 1, NOW(), NULL, 1, null);</v>
      </c>
    </row>
    <row r="717" spans="1:16" x14ac:dyDescent="0.25">
      <c r="A717" t="s">
        <v>4756</v>
      </c>
      <c r="B717" t="str">
        <f t="shared" si="22"/>
        <v>1514</v>
      </c>
      <c r="C717" s="2" t="s">
        <v>1851</v>
      </c>
      <c r="D717" s="89" t="s">
        <v>4976</v>
      </c>
      <c r="E717" s="2" t="s">
        <v>1851</v>
      </c>
      <c r="F717" s="93"/>
      <c r="G717" s="2" t="s">
        <v>1851</v>
      </c>
      <c r="H717" s="93"/>
      <c r="I717" s="2" t="s">
        <v>1851</v>
      </c>
      <c r="J717" s="98"/>
      <c r="K717" s="2" t="s">
        <v>1851</v>
      </c>
      <c r="L717" s="107">
        <v>0</v>
      </c>
      <c r="M717" s="2" t="s">
        <v>1851</v>
      </c>
      <c r="N717" s="93"/>
      <c r="O717" s="2" t="s">
        <v>6692</v>
      </c>
      <c r="P717" t="str">
        <f t="shared" si="23"/>
        <v>INSERT INTO cliente VALUES(NULL, NULL, '1514', 'C1514', '', '', '', '0', '', 1, NOW(), NULL, 1, null);</v>
      </c>
    </row>
    <row r="718" spans="1:16" x14ac:dyDescent="0.25">
      <c r="A718" t="s">
        <v>4756</v>
      </c>
      <c r="B718" t="str">
        <f t="shared" si="22"/>
        <v>1515</v>
      </c>
      <c r="C718" s="2" t="s">
        <v>1851</v>
      </c>
      <c r="D718" s="89" t="s">
        <v>4977</v>
      </c>
      <c r="E718" s="2" t="s">
        <v>1851</v>
      </c>
      <c r="F718" s="93"/>
      <c r="G718" s="2" t="s">
        <v>1851</v>
      </c>
      <c r="H718" s="93"/>
      <c r="I718" s="2" t="s">
        <v>1851</v>
      </c>
      <c r="J718" s="98"/>
      <c r="K718" s="2" t="s">
        <v>1851</v>
      </c>
      <c r="L718" s="107">
        <v>0</v>
      </c>
      <c r="M718" s="2" t="s">
        <v>1851</v>
      </c>
      <c r="N718" s="93"/>
      <c r="O718" s="2" t="s">
        <v>6692</v>
      </c>
      <c r="P718" t="str">
        <f t="shared" si="23"/>
        <v>INSERT INTO cliente VALUES(NULL, NULL, '1515', 'C1515', '', '', '', '0', '', 1, NOW(), NULL, 1, null);</v>
      </c>
    </row>
    <row r="719" spans="1:16" x14ac:dyDescent="0.25">
      <c r="A719" t="s">
        <v>4756</v>
      </c>
      <c r="B719" t="str">
        <f t="shared" si="22"/>
        <v>1516</v>
      </c>
      <c r="C719" s="2" t="s">
        <v>1851</v>
      </c>
      <c r="D719" s="89" t="s">
        <v>4978</v>
      </c>
      <c r="E719" s="2" t="s">
        <v>1851</v>
      </c>
      <c r="F719" s="93"/>
      <c r="G719" s="2" t="s">
        <v>1851</v>
      </c>
      <c r="H719" s="93"/>
      <c r="I719" s="2" t="s">
        <v>1851</v>
      </c>
      <c r="J719" s="98"/>
      <c r="K719" s="2" t="s">
        <v>1851</v>
      </c>
      <c r="L719" s="107">
        <v>0</v>
      </c>
      <c r="M719" s="2" t="s">
        <v>1851</v>
      </c>
      <c r="N719" s="93"/>
      <c r="O719" s="2" t="s">
        <v>6692</v>
      </c>
      <c r="P719" t="str">
        <f t="shared" si="23"/>
        <v>INSERT INTO cliente VALUES(NULL, NULL, '1516', 'C1516', '', '', '', '0', '', 1, NOW(), NULL, 1, null);</v>
      </c>
    </row>
    <row r="720" spans="1:16" x14ac:dyDescent="0.25">
      <c r="A720" t="s">
        <v>4756</v>
      </c>
      <c r="B720" t="str">
        <f t="shared" si="22"/>
        <v>1517</v>
      </c>
      <c r="C720" s="2" t="s">
        <v>1851</v>
      </c>
      <c r="D720" s="89" t="s">
        <v>4979</v>
      </c>
      <c r="E720" s="2" t="s">
        <v>1851</v>
      </c>
      <c r="F720" s="93"/>
      <c r="G720" s="2" t="s">
        <v>1851</v>
      </c>
      <c r="H720" s="93"/>
      <c r="I720" s="2" t="s">
        <v>1851</v>
      </c>
      <c r="J720" s="98"/>
      <c r="K720" s="2" t="s">
        <v>1851</v>
      </c>
      <c r="L720" s="107">
        <v>0</v>
      </c>
      <c r="M720" s="2" t="s">
        <v>1851</v>
      </c>
      <c r="N720" s="93"/>
      <c r="O720" s="2" t="s">
        <v>6692</v>
      </c>
      <c r="P720" t="str">
        <f t="shared" si="23"/>
        <v>INSERT INTO cliente VALUES(NULL, NULL, '1517', 'C1517', '', '', '', '0', '', 1, NOW(), NULL, 1, null);</v>
      </c>
    </row>
    <row r="721" spans="1:16" x14ac:dyDescent="0.25">
      <c r="A721" t="s">
        <v>4756</v>
      </c>
      <c r="B721" t="str">
        <f t="shared" si="22"/>
        <v>1518</v>
      </c>
      <c r="C721" s="2" t="s">
        <v>1851</v>
      </c>
      <c r="D721" s="89" t="s">
        <v>4980</v>
      </c>
      <c r="E721" s="2" t="s">
        <v>1851</v>
      </c>
      <c r="F721" s="93"/>
      <c r="G721" s="2" t="s">
        <v>1851</v>
      </c>
      <c r="H721" s="93"/>
      <c r="I721" s="2" t="s">
        <v>1851</v>
      </c>
      <c r="J721" s="98"/>
      <c r="K721" s="2" t="s">
        <v>1851</v>
      </c>
      <c r="L721" s="107">
        <v>0</v>
      </c>
      <c r="M721" s="2" t="s">
        <v>1851</v>
      </c>
      <c r="N721" s="93"/>
      <c r="O721" s="2" t="s">
        <v>6692</v>
      </c>
      <c r="P721" t="str">
        <f t="shared" si="23"/>
        <v>INSERT INTO cliente VALUES(NULL, NULL, '1518', 'C1518', '', '', '', '0', '', 1, NOW(), NULL, 1, null);</v>
      </c>
    </row>
    <row r="722" spans="1:16" x14ac:dyDescent="0.25">
      <c r="A722" t="s">
        <v>4756</v>
      </c>
      <c r="B722" t="str">
        <f t="shared" si="22"/>
        <v>1519</v>
      </c>
      <c r="C722" s="2" t="s">
        <v>1851</v>
      </c>
      <c r="D722" s="89" t="s">
        <v>4981</v>
      </c>
      <c r="E722" s="2" t="s">
        <v>1851</v>
      </c>
      <c r="F722" s="93"/>
      <c r="G722" s="2" t="s">
        <v>1851</v>
      </c>
      <c r="H722" s="93"/>
      <c r="I722" s="2" t="s">
        <v>1851</v>
      </c>
      <c r="J722" s="98"/>
      <c r="K722" s="2" t="s">
        <v>1851</v>
      </c>
      <c r="L722" s="107">
        <v>0</v>
      </c>
      <c r="M722" s="2" t="s">
        <v>1851</v>
      </c>
      <c r="N722" s="93"/>
      <c r="O722" s="2" t="s">
        <v>6692</v>
      </c>
      <c r="P722" t="str">
        <f t="shared" si="23"/>
        <v>INSERT INTO cliente VALUES(NULL, NULL, '1519', 'C1519', '', '', '', '0', '', 1, NOW(), NULL, 1, null);</v>
      </c>
    </row>
    <row r="723" spans="1:16" x14ac:dyDescent="0.25">
      <c r="A723" t="s">
        <v>4756</v>
      </c>
      <c r="B723" t="str">
        <f t="shared" si="22"/>
        <v>1520</v>
      </c>
      <c r="C723" s="2" t="s">
        <v>1851</v>
      </c>
      <c r="D723" s="89" t="s">
        <v>4982</v>
      </c>
      <c r="E723" s="2" t="s">
        <v>1851</v>
      </c>
      <c r="F723" s="93"/>
      <c r="G723" s="2" t="s">
        <v>1851</v>
      </c>
      <c r="H723" s="93"/>
      <c r="I723" s="2" t="s">
        <v>1851</v>
      </c>
      <c r="J723" s="98"/>
      <c r="K723" s="2" t="s">
        <v>1851</v>
      </c>
      <c r="L723" s="107">
        <v>0</v>
      </c>
      <c r="M723" s="2" t="s">
        <v>1851</v>
      </c>
      <c r="N723" s="93"/>
      <c r="O723" s="2" t="s">
        <v>6692</v>
      </c>
      <c r="P723" t="str">
        <f t="shared" si="23"/>
        <v>INSERT INTO cliente VALUES(NULL, NULL, '1520', 'C1520', '', '', '', '0', '', 1, NOW(), NULL, 1, null);</v>
      </c>
    </row>
    <row r="724" spans="1:16" x14ac:dyDescent="0.25">
      <c r="A724" t="s">
        <v>4756</v>
      </c>
      <c r="B724" t="str">
        <f t="shared" si="22"/>
        <v>1521</v>
      </c>
      <c r="C724" s="2" t="s">
        <v>1851</v>
      </c>
      <c r="D724" s="89" t="s">
        <v>4983</v>
      </c>
      <c r="E724" s="2" t="s">
        <v>1851</v>
      </c>
      <c r="F724" s="93"/>
      <c r="G724" s="2" t="s">
        <v>1851</v>
      </c>
      <c r="H724" s="93"/>
      <c r="I724" s="2" t="s">
        <v>1851</v>
      </c>
      <c r="J724" s="98"/>
      <c r="K724" s="2" t="s">
        <v>1851</v>
      </c>
      <c r="L724" s="107">
        <v>0</v>
      </c>
      <c r="M724" s="2" t="s">
        <v>1851</v>
      </c>
      <c r="N724" s="93"/>
      <c r="O724" s="2" t="s">
        <v>6692</v>
      </c>
      <c r="P724" t="str">
        <f t="shared" si="23"/>
        <v>INSERT INTO cliente VALUES(NULL, NULL, '1521', 'C1521', '', '', '', '0', '', 1, NOW(), NULL, 1, null);</v>
      </c>
    </row>
    <row r="725" spans="1:16" x14ac:dyDescent="0.25">
      <c r="A725" t="s">
        <v>4756</v>
      </c>
      <c r="B725" t="str">
        <f t="shared" si="22"/>
        <v>1522</v>
      </c>
      <c r="C725" s="2" t="s">
        <v>1851</v>
      </c>
      <c r="D725" s="89" t="s">
        <v>4984</v>
      </c>
      <c r="E725" s="2" t="s">
        <v>1851</v>
      </c>
      <c r="F725" s="93"/>
      <c r="G725" s="2" t="s">
        <v>1851</v>
      </c>
      <c r="H725" s="93"/>
      <c r="I725" s="2" t="s">
        <v>1851</v>
      </c>
      <c r="J725" s="98"/>
      <c r="K725" s="2" t="s">
        <v>1851</v>
      </c>
      <c r="L725" s="107">
        <v>0</v>
      </c>
      <c r="M725" s="2" t="s">
        <v>1851</v>
      </c>
      <c r="N725" s="93"/>
      <c r="O725" s="2" t="s">
        <v>6692</v>
      </c>
      <c r="P725" t="str">
        <f t="shared" si="23"/>
        <v>INSERT INTO cliente VALUES(NULL, NULL, '1522', 'C1522', '', '', '', '0', '', 1, NOW(), NULL, 1, null);</v>
      </c>
    </row>
    <row r="726" spans="1:16" x14ac:dyDescent="0.25">
      <c r="A726" t="s">
        <v>4756</v>
      </c>
      <c r="B726" t="str">
        <f t="shared" si="22"/>
        <v>1523</v>
      </c>
      <c r="C726" s="2" t="s">
        <v>1851</v>
      </c>
      <c r="D726" s="89" t="s">
        <v>4985</v>
      </c>
      <c r="E726" s="2" t="s">
        <v>1851</v>
      </c>
      <c r="F726" s="93"/>
      <c r="G726" s="2" t="s">
        <v>1851</v>
      </c>
      <c r="H726" s="93"/>
      <c r="I726" s="2" t="s">
        <v>1851</v>
      </c>
      <c r="J726" s="98"/>
      <c r="K726" s="2" t="s">
        <v>1851</v>
      </c>
      <c r="L726" s="107">
        <v>0</v>
      </c>
      <c r="M726" s="2" t="s">
        <v>1851</v>
      </c>
      <c r="N726" s="93"/>
      <c r="O726" s="2" t="s">
        <v>6692</v>
      </c>
      <c r="P726" t="str">
        <f t="shared" si="23"/>
        <v>INSERT INTO cliente VALUES(NULL, NULL, '1523', 'C1523', '', '', '', '0', '', 1, NOW(), NULL, 1, null);</v>
      </c>
    </row>
    <row r="727" spans="1:16" x14ac:dyDescent="0.25">
      <c r="A727" t="s">
        <v>4756</v>
      </c>
      <c r="B727" t="str">
        <f t="shared" si="22"/>
        <v>1524</v>
      </c>
      <c r="C727" s="2" t="s">
        <v>1851</v>
      </c>
      <c r="D727" s="89" t="s">
        <v>4986</v>
      </c>
      <c r="E727" s="2" t="s">
        <v>1851</v>
      </c>
      <c r="F727" s="93"/>
      <c r="G727" s="2" t="s">
        <v>1851</v>
      </c>
      <c r="H727" s="93"/>
      <c r="I727" s="2" t="s">
        <v>1851</v>
      </c>
      <c r="J727" s="98"/>
      <c r="K727" s="2" t="s">
        <v>1851</v>
      </c>
      <c r="L727" s="107">
        <v>0</v>
      </c>
      <c r="M727" s="2" t="s">
        <v>1851</v>
      </c>
      <c r="N727" s="93"/>
      <c r="O727" s="2" t="s">
        <v>6692</v>
      </c>
      <c r="P727" t="str">
        <f t="shared" si="23"/>
        <v>INSERT INTO cliente VALUES(NULL, NULL, '1524', 'C1524', '', '', '', '0', '', 1, NOW(), NULL, 1, null);</v>
      </c>
    </row>
    <row r="728" spans="1:16" x14ac:dyDescent="0.25">
      <c r="A728" t="s">
        <v>4756</v>
      </c>
      <c r="B728" t="str">
        <f t="shared" si="22"/>
        <v>1525</v>
      </c>
      <c r="C728" s="2" t="s">
        <v>1851</v>
      </c>
      <c r="D728" s="89" t="s">
        <v>4987</v>
      </c>
      <c r="E728" s="2" t="s">
        <v>1851</v>
      </c>
      <c r="F728" s="93"/>
      <c r="G728" s="2" t="s">
        <v>1851</v>
      </c>
      <c r="H728" s="93"/>
      <c r="I728" s="2" t="s">
        <v>1851</v>
      </c>
      <c r="J728" s="98"/>
      <c r="K728" s="2" t="s">
        <v>1851</v>
      </c>
      <c r="L728" s="107">
        <v>0</v>
      </c>
      <c r="M728" s="2" t="s">
        <v>1851</v>
      </c>
      <c r="N728" s="93"/>
      <c r="O728" s="2" t="s">
        <v>6692</v>
      </c>
      <c r="P728" t="str">
        <f t="shared" si="23"/>
        <v>INSERT INTO cliente VALUES(NULL, NULL, '1525', 'C1525', '', '', '', '0', '', 1, NOW(), NULL, 1, null);</v>
      </c>
    </row>
    <row r="729" spans="1:16" x14ac:dyDescent="0.25">
      <c r="A729" t="s">
        <v>4756</v>
      </c>
      <c r="B729" t="str">
        <f t="shared" si="22"/>
        <v>1526</v>
      </c>
      <c r="C729" s="2" t="s">
        <v>1851</v>
      </c>
      <c r="D729" s="89" t="s">
        <v>4988</v>
      </c>
      <c r="E729" s="2" t="s">
        <v>1851</v>
      </c>
      <c r="F729" s="93"/>
      <c r="G729" s="2" t="s">
        <v>1851</v>
      </c>
      <c r="H729" s="93"/>
      <c r="I729" s="2" t="s">
        <v>1851</v>
      </c>
      <c r="J729" s="98"/>
      <c r="K729" s="2" t="s">
        <v>1851</v>
      </c>
      <c r="L729" s="107">
        <v>0</v>
      </c>
      <c r="M729" s="2" t="s">
        <v>1851</v>
      </c>
      <c r="N729" s="93"/>
      <c r="O729" s="2" t="s">
        <v>6692</v>
      </c>
      <c r="P729" t="str">
        <f t="shared" si="23"/>
        <v>INSERT INTO cliente VALUES(NULL, NULL, '1526', 'C1526', '', '', '', '0', '', 1, NOW(), NULL, 1, null);</v>
      </c>
    </row>
    <row r="730" spans="1:16" x14ac:dyDescent="0.25">
      <c r="A730" t="s">
        <v>4756</v>
      </c>
      <c r="B730" t="str">
        <f t="shared" si="22"/>
        <v>1527</v>
      </c>
      <c r="C730" s="2" t="s">
        <v>1851</v>
      </c>
      <c r="D730" s="89" t="s">
        <v>4989</v>
      </c>
      <c r="E730" s="2" t="s">
        <v>1851</v>
      </c>
      <c r="F730" s="93"/>
      <c r="G730" s="2" t="s">
        <v>1851</v>
      </c>
      <c r="H730" s="93"/>
      <c r="I730" s="2" t="s">
        <v>1851</v>
      </c>
      <c r="J730" s="98"/>
      <c r="K730" s="2" t="s">
        <v>1851</v>
      </c>
      <c r="L730" s="107">
        <v>0</v>
      </c>
      <c r="M730" s="2" t="s">
        <v>1851</v>
      </c>
      <c r="N730" s="93"/>
      <c r="O730" s="2" t="s">
        <v>6692</v>
      </c>
      <c r="P730" t="str">
        <f t="shared" si="23"/>
        <v>INSERT INTO cliente VALUES(NULL, NULL, '1527', 'C1527', '', '', '', '0', '', 1, NOW(), NULL, 1, null);</v>
      </c>
    </row>
    <row r="731" spans="1:16" x14ac:dyDescent="0.25">
      <c r="A731" t="s">
        <v>4756</v>
      </c>
      <c r="B731" t="str">
        <f t="shared" si="22"/>
        <v>1528</v>
      </c>
      <c r="C731" s="2" t="s">
        <v>1851</v>
      </c>
      <c r="D731" s="89" t="s">
        <v>4990</v>
      </c>
      <c r="E731" s="2" t="s">
        <v>1851</v>
      </c>
      <c r="F731" s="93"/>
      <c r="G731" s="2" t="s">
        <v>1851</v>
      </c>
      <c r="H731" s="93"/>
      <c r="I731" s="2" t="s">
        <v>1851</v>
      </c>
      <c r="J731" s="98"/>
      <c r="K731" s="2" t="s">
        <v>1851</v>
      </c>
      <c r="L731" s="107">
        <v>0</v>
      </c>
      <c r="M731" s="2" t="s">
        <v>1851</v>
      </c>
      <c r="N731" s="93"/>
      <c r="O731" s="2" t="s">
        <v>6692</v>
      </c>
      <c r="P731" t="str">
        <f t="shared" si="23"/>
        <v>INSERT INTO cliente VALUES(NULL, NULL, '1528', 'C1528', '', '', '', '0', '', 1, NOW(), NULL, 1, null);</v>
      </c>
    </row>
    <row r="732" spans="1:16" x14ac:dyDescent="0.25">
      <c r="A732" t="s">
        <v>4756</v>
      </c>
      <c r="B732" t="str">
        <f t="shared" si="22"/>
        <v>1529</v>
      </c>
      <c r="C732" s="2" t="s">
        <v>1851</v>
      </c>
      <c r="D732" s="89" t="s">
        <v>4991</v>
      </c>
      <c r="E732" s="2" t="s">
        <v>1851</v>
      </c>
      <c r="F732" s="93"/>
      <c r="G732" s="2" t="s">
        <v>1851</v>
      </c>
      <c r="H732" s="93"/>
      <c r="I732" s="2" t="s">
        <v>1851</v>
      </c>
      <c r="J732" s="98"/>
      <c r="K732" s="2" t="s">
        <v>1851</v>
      </c>
      <c r="L732" s="107">
        <v>0</v>
      </c>
      <c r="M732" s="2" t="s">
        <v>1851</v>
      </c>
      <c r="N732" s="93"/>
      <c r="O732" s="2" t="s">
        <v>6692</v>
      </c>
      <c r="P732" t="str">
        <f t="shared" si="23"/>
        <v>INSERT INTO cliente VALUES(NULL, NULL, '1529', 'C1529', '', '', '', '0', '', 1, NOW(), NULL, 1, null);</v>
      </c>
    </row>
    <row r="733" spans="1:16" x14ac:dyDescent="0.25">
      <c r="A733" t="s">
        <v>4756</v>
      </c>
      <c r="B733" t="str">
        <f t="shared" si="22"/>
        <v>1530</v>
      </c>
      <c r="C733" s="2" t="s">
        <v>1851</v>
      </c>
      <c r="D733" s="89" t="s">
        <v>4992</v>
      </c>
      <c r="E733" s="2" t="s">
        <v>1851</v>
      </c>
      <c r="F733" s="93"/>
      <c r="G733" s="2" t="s">
        <v>1851</v>
      </c>
      <c r="H733" s="93"/>
      <c r="I733" s="2" t="s">
        <v>1851</v>
      </c>
      <c r="J733" s="98"/>
      <c r="K733" s="2" t="s">
        <v>1851</v>
      </c>
      <c r="L733" s="107">
        <v>0</v>
      </c>
      <c r="M733" s="2" t="s">
        <v>1851</v>
      </c>
      <c r="N733" s="93"/>
      <c r="O733" s="2" t="s">
        <v>6692</v>
      </c>
      <c r="P733" t="str">
        <f t="shared" si="23"/>
        <v>INSERT INTO cliente VALUES(NULL, NULL, '1530', 'C1530', '', '', '', '0', '', 1, NOW(), NULL, 1, null);</v>
      </c>
    </row>
    <row r="734" spans="1:16" x14ac:dyDescent="0.25">
      <c r="A734" t="s">
        <v>4756</v>
      </c>
      <c r="B734" t="str">
        <f t="shared" si="22"/>
        <v>1531</v>
      </c>
      <c r="C734" s="2" t="s">
        <v>1851</v>
      </c>
      <c r="D734" s="89" t="s">
        <v>4993</v>
      </c>
      <c r="E734" s="2" t="s">
        <v>1851</v>
      </c>
      <c r="F734" s="93"/>
      <c r="G734" s="2" t="s">
        <v>1851</v>
      </c>
      <c r="H734" s="93"/>
      <c r="I734" s="2" t="s">
        <v>1851</v>
      </c>
      <c r="J734" s="98"/>
      <c r="K734" s="2" t="s">
        <v>1851</v>
      </c>
      <c r="L734" s="107">
        <v>0</v>
      </c>
      <c r="M734" s="2" t="s">
        <v>1851</v>
      </c>
      <c r="N734" s="93"/>
      <c r="O734" s="2" t="s">
        <v>6692</v>
      </c>
      <c r="P734" t="str">
        <f t="shared" si="23"/>
        <v>INSERT INTO cliente VALUES(NULL, NULL, '1531', 'C1531', '', '', '', '0', '', 1, NOW(), NULL, 1, null);</v>
      </c>
    </row>
    <row r="735" spans="1:16" x14ac:dyDescent="0.25">
      <c r="A735" t="s">
        <v>4756</v>
      </c>
      <c r="B735" t="str">
        <f t="shared" si="22"/>
        <v>1532</v>
      </c>
      <c r="C735" s="2" t="s">
        <v>1851</v>
      </c>
      <c r="D735" s="89" t="s">
        <v>4994</v>
      </c>
      <c r="E735" s="2" t="s">
        <v>1851</v>
      </c>
      <c r="F735" s="93"/>
      <c r="G735" s="2" t="s">
        <v>1851</v>
      </c>
      <c r="H735" s="93"/>
      <c r="I735" s="2" t="s">
        <v>1851</v>
      </c>
      <c r="J735" s="98"/>
      <c r="K735" s="2" t="s">
        <v>1851</v>
      </c>
      <c r="L735" s="107">
        <v>0</v>
      </c>
      <c r="M735" s="2" t="s">
        <v>1851</v>
      </c>
      <c r="N735" s="93"/>
      <c r="O735" s="2" t="s">
        <v>6692</v>
      </c>
      <c r="P735" t="str">
        <f t="shared" si="23"/>
        <v>INSERT INTO cliente VALUES(NULL, NULL, '1532', 'C1532', '', '', '', '0', '', 1, NOW(), NULL, 1, null);</v>
      </c>
    </row>
    <row r="736" spans="1:16" x14ac:dyDescent="0.25">
      <c r="A736" t="s">
        <v>4756</v>
      </c>
      <c r="B736" t="str">
        <f t="shared" si="22"/>
        <v>1533</v>
      </c>
      <c r="C736" s="2" t="s">
        <v>1851</v>
      </c>
      <c r="D736" s="89" t="s">
        <v>4995</v>
      </c>
      <c r="E736" s="2" t="s">
        <v>1851</v>
      </c>
      <c r="F736" s="93"/>
      <c r="G736" s="2" t="s">
        <v>1851</v>
      </c>
      <c r="H736" s="93"/>
      <c r="I736" s="2" t="s">
        <v>1851</v>
      </c>
      <c r="J736" s="98"/>
      <c r="K736" s="2" t="s">
        <v>1851</v>
      </c>
      <c r="L736" s="107">
        <v>0</v>
      </c>
      <c r="M736" s="2" t="s">
        <v>1851</v>
      </c>
      <c r="N736" s="93"/>
      <c r="O736" s="2" t="s">
        <v>6692</v>
      </c>
      <c r="P736" t="str">
        <f t="shared" si="23"/>
        <v>INSERT INTO cliente VALUES(NULL, NULL, '1533', 'C1533', '', '', '', '0', '', 1, NOW(), NULL, 1, null);</v>
      </c>
    </row>
    <row r="737" spans="1:16" x14ac:dyDescent="0.25">
      <c r="A737" t="s">
        <v>4756</v>
      </c>
      <c r="B737" t="str">
        <f t="shared" si="22"/>
        <v>1534</v>
      </c>
      <c r="C737" s="2" t="s">
        <v>1851</v>
      </c>
      <c r="D737" s="89" t="s">
        <v>4996</v>
      </c>
      <c r="E737" s="2" t="s">
        <v>1851</v>
      </c>
      <c r="F737" s="93"/>
      <c r="G737" s="2" t="s">
        <v>1851</v>
      </c>
      <c r="H737" s="93"/>
      <c r="I737" s="2" t="s">
        <v>1851</v>
      </c>
      <c r="J737" s="98"/>
      <c r="K737" s="2" t="s">
        <v>1851</v>
      </c>
      <c r="L737" s="107">
        <v>0</v>
      </c>
      <c r="M737" s="2" t="s">
        <v>1851</v>
      </c>
      <c r="N737" s="93"/>
      <c r="O737" s="2" t="s">
        <v>6692</v>
      </c>
      <c r="P737" t="str">
        <f t="shared" si="23"/>
        <v>INSERT INTO cliente VALUES(NULL, NULL, '1534', 'C1534', '', '', '', '0', '', 1, NOW(), NULL, 1, null);</v>
      </c>
    </row>
    <row r="738" spans="1:16" x14ac:dyDescent="0.25">
      <c r="A738" t="s">
        <v>4756</v>
      </c>
      <c r="B738" t="str">
        <f t="shared" si="22"/>
        <v>1535</v>
      </c>
      <c r="C738" s="2" t="s">
        <v>1851</v>
      </c>
      <c r="D738" s="89" t="s">
        <v>4997</v>
      </c>
      <c r="E738" s="2" t="s">
        <v>1851</v>
      </c>
      <c r="F738" s="93"/>
      <c r="G738" s="2" t="s">
        <v>1851</v>
      </c>
      <c r="H738" s="93"/>
      <c r="I738" s="2" t="s">
        <v>1851</v>
      </c>
      <c r="J738" s="98"/>
      <c r="K738" s="2" t="s">
        <v>1851</v>
      </c>
      <c r="L738" s="107">
        <v>0</v>
      </c>
      <c r="M738" s="2" t="s">
        <v>1851</v>
      </c>
      <c r="N738" s="93"/>
      <c r="O738" s="2" t="s">
        <v>6692</v>
      </c>
      <c r="P738" t="str">
        <f t="shared" si="23"/>
        <v>INSERT INTO cliente VALUES(NULL, NULL, '1535', 'C1535', '', '', '', '0', '', 1, NOW(), NULL, 1, null);</v>
      </c>
    </row>
    <row r="739" spans="1:16" x14ac:dyDescent="0.25">
      <c r="A739" t="s">
        <v>4756</v>
      </c>
      <c r="B739" t="str">
        <f t="shared" si="22"/>
        <v>1536</v>
      </c>
      <c r="C739" s="2" t="s">
        <v>1851</v>
      </c>
      <c r="D739" s="89" t="s">
        <v>4998</v>
      </c>
      <c r="E739" s="2" t="s">
        <v>1851</v>
      </c>
      <c r="F739" s="93"/>
      <c r="G739" s="2" t="s">
        <v>1851</v>
      </c>
      <c r="H739" s="93"/>
      <c r="I739" s="2" t="s">
        <v>1851</v>
      </c>
      <c r="J739" s="98"/>
      <c r="K739" s="2" t="s">
        <v>1851</v>
      </c>
      <c r="L739" s="107">
        <v>0</v>
      </c>
      <c r="M739" s="2" t="s">
        <v>1851</v>
      </c>
      <c r="N739" s="93"/>
      <c r="O739" s="2" t="s">
        <v>6692</v>
      </c>
      <c r="P739" t="str">
        <f t="shared" si="23"/>
        <v>INSERT INTO cliente VALUES(NULL, NULL, '1536', 'C1536', '', '', '', '0', '', 1, NOW(), NULL, 1, null);</v>
      </c>
    </row>
    <row r="740" spans="1:16" x14ac:dyDescent="0.25">
      <c r="A740" t="s">
        <v>4756</v>
      </c>
      <c r="B740" t="str">
        <f t="shared" si="22"/>
        <v>1537</v>
      </c>
      <c r="C740" s="2" t="s">
        <v>1851</v>
      </c>
      <c r="D740" s="89" t="s">
        <v>4999</v>
      </c>
      <c r="E740" s="2" t="s">
        <v>1851</v>
      </c>
      <c r="F740" s="93"/>
      <c r="G740" s="2" t="s">
        <v>1851</v>
      </c>
      <c r="H740" s="93"/>
      <c r="I740" s="2" t="s">
        <v>1851</v>
      </c>
      <c r="J740" s="98"/>
      <c r="K740" s="2" t="s">
        <v>1851</v>
      </c>
      <c r="L740" s="107">
        <v>0</v>
      </c>
      <c r="M740" s="2" t="s">
        <v>1851</v>
      </c>
      <c r="N740" s="93"/>
      <c r="O740" s="2" t="s">
        <v>6692</v>
      </c>
      <c r="P740" t="str">
        <f t="shared" si="23"/>
        <v>INSERT INTO cliente VALUES(NULL, NULL, '1537', 'C1537', '', '', '', '0', '', 1, NOW(), NULL, 1, null);</v>
      </c>
    </row>
    <row r="741" spans="1:16" x14ac:dyDescent="0.25">
      <c r="A741" t="s">
        <v>4756</v>
      </c>
      <c r="B741" t="str">
        <f t="shared" si="22"/>
        <v>1538</v>
      </c>
      <c r="C741" s="2" t="s">
        <v>1851</v>
      </c>
      <c r="D741" s="89" t="s">
        <v>5000</v>
      </c>
      <c r="E741" s="2" t="s">
        <v>1851</v>
      </c>
      <c r="F741" s="93"/>
      <c r="G741" s="2" t="s">
        <v>1851</v>
      </c>
      <c r="H741" s="93"/>
      <c r="I741" s="2" t="s">
        <v>1851</v>
      </c>
      <c r="J741" s="98"/>
      <c r="K741" s="2" t="s">
        <v>1851</v>
      </c>
      <c r="L741" s="107">
        <v>0</v>
      </c>
      <c r="M741" s="2" t="s">
        <v>1851</v>
      </c>
      <c r="N741" s="93"/>
      <c r="O741" s="2" t="s">
        <v>6692</v>
      </c>
      <c r="P741" t="str">
        <f t="shared" si="23"/>
        <v>INSERT INTO cliente VALUES(NULL, NULL, '1538', 'C1538', '', '', '', '0', '', 1, NOW(), NULL, 1, null);</v>
      </c>
    </row>
    <row r="742" spans="1:16" x14ac:dyDescent="0.25">
      <c r="A742" t="s">
        <v>4756</v>
      </c>
      <c r="B742" t="str">
        <f t="shared" si="22"/>
        <v>1539</v>
      </c>
      <c r="C742" s="2" t="s">
        <v>1851</v>
      </c>
      <c r="D742" s="89" t="s">
        <v>5001</v>
      </c>
      <c r="E742" s="2" t="s">
        <v>1851</v>
      </c>
      <c r="F742" s="93"/>
      <c r="G742" s="2" t="s">
        <v>1851</v>
      </c>
      <c r="H742" s="93"/>
      <c r="I742" s="2" t="s">
        <v>1851</v>
      </c>
      <c r="J742" s="98"/>
      <c r="K742" s="2" t="s">
        <v>1851</v>
      </c>
      <c r="L742" s="107">
        <v>0</v>
      </c>
      <c r="M742" s="2" t="s">
        <v>1851</v>
      </c>
      <c r="N742" s="93"/>
      <c r="O742" s="2" t="s">
        <v>6692</v>
      </c>
      <c r="P742" t="str">
        <f t="shared" si="23"/>
        <v>INSERT INTO cliente VALUES(NULL, NULL, '1539', 'C1539', '', '', '', '0', '', 1, NOW(), NULL, 1, null);</v>
      </c>
    </row>
    <row r="743" spans="1:16" x14ac:dyDescent="0.25">
      <c r="A743" t="s">
        <v>4756</v>
      </c>
      <c r="B743" t="str">
        <f t="shared" si="22"/>
        <v>1540</v>
      </c>
      <c r="C743" s="2" t="s">
        <v>1851</v>
      </c>
      <c r="D743" s="89" t="s">
        <v>5002</v>
      </c>
      <c r="E743" s="2" t="s">
        <v>1851</v>
      </c>
      <c r="F743" s="93"/>
      <c r="G743" s="2" t="s">
        <v>1851</v>
      </c>
      <c r="H743" s="93"/>
      <c r="I743" s="2" t="s">
        <v>1851</v>
      </c>
      <c r="J743" s="98"/>
      <c r="K743" s="2" t="s">
        <v>1851</v>
      </c>
      <c r="L743" s="107">
        <v>0</v>
      </c>
      <c r="M743" s="2" t="s">
        <v>1851</v>
      </c>
      <c r="N743" s="93"/>
      <c r="O743" s="2" t="s">
        <v>6692</v>
      </c>
      <c r="P743" t="str">
        <f t="shared" si="23"/>
        <v>INSERT INTO cliente VALUES(NULL, NULL, '1540', 'C1540', '', '', '', '0', '', 1, NOW(), NULL, 1, null);</v>
      </c>
    </row>
    <row r="744" spans="1:16" x14ac:dyDescent="0.25">
      <c r="A744" t="s">
        <v>4756</v>
      </c>
      <c r="B744" t="str">
        <f t="shared" si="22"/>
        <v>1541</v>
      </c>
      <c r="C744" s="2" t="s">
        <v>1851</v>
      </c>
      <c r="D744" s="89" t="s">
        <v>5003</v>
      </c>
      <c r="E744" s="2" t="s">
        <v>1851</v>
      </c>
      <c r="F744" s="93"/>
      <c r="G744" s="2" t="s">
        <v>1851</v>
      </c>
      <c r="H744" s="93"/>
      <c r="I744" s="2" t="s">
        <v>1851</v>
      </c>
      <c r="J744" s="98"/>
      <c r="K744" s="2" t="s">
        <v>1851</v>
      </c>
      <c r="L744" s="107">
        <v>0</v>
      </c>
      <c r="M744" s="2" t="s">
        <v>1851</v>
      </c>
      <c r="N744" s="93"/>
      <c r="O744" s="2" t="s">
        <v>6692</v>
      </c>
      <c r="P744" t="str">
        <f t="shared" si="23"/>
        <v>INSERT INTO cliente VALUES(NULL, NULL, '1541', 'C1541', '', '', '', '0', '', 1, NOW(), NULL, 1, null);</v>
      </c>
    </row>
    <row r="745" spans="1:16" x14ac:dyDescent="0.25">
      <c r="A745" t="s">
        <v>4756</v>
      </c>
      <c r="B745" t="str">
        <f t="shared" si="22"/>
        <v>1542</v>
      </c>
      <c r="C745" s="2" t="s">
        <v>1851</v>
      </c>
      <c r="D745" s="89" t="s">
        <v>5004</v>
      </c>
      <c r="E745" s="2" t="s">
        <v>1851</v>
      </c>
      <c r="F745" s="93"/>
      <c r="G745" s="2" t="s">
        <v>1851</v>
      </c>
      <c r="H745" s="93"/>
      <c r="I745" s="2" t="s">
        <v>1851</v>
      </c>
      <c r="J745" s="98"/>
      <c r="K745" s="2" t="s">
        <v>1851</v>
      </c>
      <c r="L745" s="107">
        <v>0</v>
      </c>
      <c r="M745" s="2" t="s">
        <v>1851</v>
      </c>
      <c r="N745" s="93"/>
      <c r="O745" s="2" t="s">
        <v>6692</v>
      </c>
      <c r="P745" t="str">
        <f t="shared" si="23"/>
        <v>INSERT INTO cliente VALUES(NULL, NULL, '1542', 'C1542', '', '', '', '0', '', 1, NOW(), NULL, 1, null);</v>
      </c>
    </row>
    <row r="746" spans="1:16" x14ac:dyDescent="0.25">
      <c r="A746" t="s">
        <v>4756</v>
      </c>
      <c r="B746" t="str">
        <f t="shared" si="22"/>
        <v>1543</v>
      </c>
      <c r="C746" s="2" t="s">
        <v>1851</v>
      </c>
      <c r="D746" s="89" t="s">
        <v>5005</v>
      </c>
      <c r="E746" s="2" t="s">
        <v>1851</v>
      </c>
      <c r="F746" s="93"/>
      <c r="G746" s="2" t="s">
        <v>1851</v>
      </c>
      <c r="H746" s="93"/>
      <c r="I746" s="2" t="s">
        <v>1851</v>
      </c>
      <c r="J746" s="98"/>
      <c r="K746" s="2" t="s">
        <v>1851</v>
      </c>
      <c r="L746" s="107">
        <v>0</v>
      </c>
      <c r="M746" s="2" t="s">
        <v>1851</v>
      </c>
      <c r="N746" s="93"/>
      <c r="O746" s="2" t="s">
        <v>6692</v>
      </c>
      <c r="P746" t="str">
        <f t="shared" si="23"/>
        <v>INSERT INTO cliente VALUES(NULL, NULL, '1543', 'C1543', '', '', '', '0', '', 1, NOW(), NULL, 1, null);</v>
      </c>
    </row>
    <row r="747" spans="1:16" x14ac:dyDescent="0.25">
      <c r="A747" t="s">
        <v>4756</v>
      </c>
      <c r="B747" t="str">
        <f t="shared" si="22"/>
        <v>1544</v>
      </c>
      <c r="C747" s="2" t="s">
        <v>1851</v>
      </c>
      <c r="D747" s="89" t="s">
        <v>5006</v>
      </c>
      <c r="E747" s="2" t="s">
        <v>1851</v>
      </c>
      <c r="F747" s="93"/>
      <c r="G747" s="2" t="s">
        <v>1851</v>
      </c>
      <c r="H747" s="93"/>
      <c r="I747" s="2" t="s">
        <v>1851</v>
      </c>
      <c r="J747" s="98"/>
      <c r="K747" s="2" t="s">
        <v>1851</v>
      </c>
      <c r="L747" s="107">
        <v>0</v>
      </c>
      <c r="M747" s="2" t="s">
        <v>1851</v>
      </c>
      <c r="N747" s="93"/>
      <c r="O747" s="2" t="s">
        <v>6692</v>
      </c>
      <c r="P747" t="str">
        <f t="shared" si="23"/>
        <v>INSERT INTO cliente VALUES(NULL, NULL, '1544', 'C1544', '', '', '', '0', '', 1, NOW(), NULL, 1, null);</v>
      </c>
    </row>
    <row r="748" spans="1:16" x14ac:dyDescent="0.25">
      <c r="A748" t="s">
        <v>4756</v>
      </c>
      <c r="B748" t="str">
        <f t="shared" si="22"/>
        <v>1545</v>
      </c>
      <c r="C748" s="2" t="s">
        <v>1851</v>
      </c>
      <c r="D748" s="89" t="s">
        <v>5007</v>
      </c>
      <c r="E748" s="2" t="s">
        <v>1851</v>
      </c>
      <c r="F748" s="93"/>
      <c r="G748" s="2" t="s">
        <v>1851</v>
      </c>
      <c r="H748" s="93"/>
      <c r="I748" s="2" t="s">
        <v>1851</v>
      </c>
      <c r="J748" s="98"/>
      <c r="K748" s="2" t="s">
        <v>1851</v>
      </c>
      <c r="L748" s="107">
        <v>0</v>
      </c>
      <c r="M748" s="2" t="s">
        <v>1851</v>
      </c>
      <c r="N748" s="93"/>
      <c r="O748" s="2" t="s">
        <v>6692</v>
      </c>
      <c r="P748" t="str">
        <f t="shared" si="23"/>
        <v>INSERT INTO cliente VALUES(NULL, NULL, '1545', 'C1545', '', '', '', '0', '', 1, NOW(), NULL, 1, null);</v>
      </c>
    </row>
    <row r="749" spans="1:16" x14ac:dyDescent="0.25">
      <c r="A749" t="s">
        <v>4756</v>
      </c>
      <c r="B749" t="str">
        <f t="shared" si="22"/>
        <v>1546</v>
      </c>
      <c r="C749" s="2" t="s">
        <v>1851</v>
      </c>
      <c r="D749" s="89" t="s">
        <v>5008</v>
      </c>
      <c r="E749" s="2" t="s">
        <v>1851</v>
      </c>
      <c r="F749" s="93"/>
      <c r="G749" s="2" t="s">
        <v>1851</v>
      </c>
      <c r="H749" s="93"/>
      <c r="I749" s="2" t="s">
        <v>1851</v>
      </c>
      <c r="J749" s="98"/>
      <c r="K749" s="2" t="s">
        <v>1851</v>
      </c>
      <c r="L749" s="107">
        <v>0</v>
      </c>
      <c r="M749" s="2" t="s">
        <v>1851</v>
      </c>
      <c r="N749" s="93"/>
      <c r="O749" s="2" t="s">
        <v>6692</v>
      </c>
      <c r="P749" t="str">
        <f t="shared" si="23"/>
        <v>INSERT INTO cliente VALUES(NULL, NULL, '1546', 'C1546', '', '', '', '0', '', 1, NOW(), NULL, 1, null);</v>
      </c>
    </row>
    <row r="750" spans="1:16" x14ac:dyDescent="0.25">
      <c r="A750" t="s">
        <v>4756</v>
      </c>
      <c r="B750" t="str">
        <f t="shared" si="22"/>
        <v>1547</v>
      </c>
      <c r="C750" s="2" t="s">
        <v>1851</v>
      </c>
      <c r="D750" s="89" t="s">
        <v>5009</v>
      </c>
      <c r="E750" s="2" t="s">
        <v>1851</v>
      </c>
      <c r="F750" s="93"/>
      <c r="G750" s="2" t="s">
        <v>1851</v>
      </c>
      <c r="H750" s="93"/>
      <c r="I750" s="2" t="s">
        <v>1851</v>
      </c>
      <c r="J750" s="98"/>
      <c r="K750" s="2" t="s">
        <v>1851</v>
      </c>
      <c r="L750" s="107">
        <v>0</v>
      </c>
      <c r="M750" s="2" t="s">
        <v>1851</v>
      </c>
      <c r="N750" s="93"/>
      <c r="O750" s="2" t="s">
        <v>6692</v>
      </c>
      <c r="P750" t="str">
        <f t="shared" si="23"/>
        <v>INSERT INTO cliente VALUES(NULL, NULL, '1547', 'C1547', '', '', '', '0', '', 1, NOW(), NULL, 1, null);</v>
      </c>
    </row>
    <row r="751" spans="1:16" x14ac:dyDescent="0.25">
      <c r="A751" t="s">
        <v>4756</v>
      </c>
      <c r="B751" t="str">
        <f t="shared" si="22"/>
        <v>1548</v>
      </c>
      <c r="C751" s="2" t="s">
        <v>1851</v>
      </c>
      <c r="D751" s="89" t="s">
        <v>5010</v>
      </c>
      <c r="E751" s="2" t="s">
        <v>1851</v>
      </c>
      <c r="F751" s="93"/>
      <c r="G751" s="2" t="s">
        <v>1851</v>
      </c>
      <c r="H751" s="93"/>
      <c r="I751" s="2" t="s">
        <v>1851</v>
      </c>
      <c r="J751" s="98"/>
      <c r="K751" s="2" t="s">
        <v>1851</v>
      </c>
      <c r="L751" s="107">
        <v>0</v>
      </c>
      <c r="M751" s="2" t="s">
        <v>1851</v>
      </c>
      <c r="N751" s="93"/>
      <c r="O751" s="2" t="s">
        <v>6692</v>
      </c>
      <c r="P751" t="str">
        <f t="shared" si="23"/>
        <v>INSERT INTO cliente VALUES(NULL, NULL, '1548', 'C1548', '', '', '', '0', '', 1, NOW(), NULL, 1, null);</v>
      </c>
    </row>
    <row r="752" spans="1:16" x14ac:dyDescent="0.25">
      <c r="A752" t="s">
        <v>4756</v>
      </c>
      <c r="B752" t="str">
        <f t="shared" si="22"/>
        <v>1549</v>
      </c>
      <c r="C752" s="2" t="s">
        <v>1851</v>
      </c>
      <c r="D752" s="89" t="s">
        <v>5011</v>
      </c>
      <c r="E752" s="2" t="s">
        <v>1851</v>
      </c>
      <c r="F752" s="93"/>
      <c r="G752" s="2" t="s">
        <v>1851</v>
      </c>
      <c r="H752" s="93"/>
      <c r="I752" s="2" t="s">
        <v>1851</v>
      </c>
      <c r="J752" s="98"/>
      <c r="K752" s="2" t="s">
        <v>1851</v>
      </c>
      <c r="L752" s="107">
        <v>0</v>
      </c>
      <c r="M752" s="2" t="s">
        <v>1851</v>
      </c>
      <c r="N752" s="93"/>
      <c r="O752" s="2" t="s">
        <v>6692</v>
      </c>
      <c r="P752" t="str">
        <f t="shared" si="23"/>
        <v>INSERT INTO cliente VALUES(NULL, NULL, '1549', 'C1549', '', '', '', '0', '', 1, NOW(), NULL, 1, null);</v>
      </c>
    </row>
    <row r="753" spans="1:16" x14ac:dyDescent="0.25">
      <c r="A753" t="s">
        <v>4756</v>
      </c>
      <c r="B753" t="str">
        <f t="shared" si="22"/>
        <v>1550</v>
      </c>
      <c r="C753" s="2" t="s">
        <v>1851</v>
      </c>
      <c r="D753" s="89" t="s">
        <v>5012</v>
      </c>
      <c r="E753" s="2" t="s">
        <v>1851</v>
      </c>
      <c r="F753" s="93"/>
      <c r="G753" s="2" t="s">
        <v>1851</v>
      </c>
      <c r="H753" s="93"/>
      <c r="I753" s="2" t="s">
        <v>1851</v>
      </c>
      <c r="J753" s="98"/>
      <c r="K753" s="2" t="s">
        <v>1851</v>
      </c>
      <c r="L753" s="107">
        <v>0</v>
      </c>
      <c r="M753" s="2" t="s">
        <v>1851</v>
      </c>
      <c r="N753" s="93"/>
      <c r="O753" s="2" t="s">
        <v>6692</v>
      </c>
      <c r="P753" t="str">
        <f t="shared" si="23"/>
        <v>INSERT INTO cliente VALUES(NULL, NULL, '1550', 'C1550', '', '', '', '0', '', 1, NOW(), NULL, 1, null);</v>
      </c>
    </row>
    <row r="754" spans="1:16" x14ac:dyDescent="0.25">
      <c r="A754" t="s">
        <v>4756</v>
      </c>
      <c r="B754" t="str">
        <f t="shared" si="22"/>
        <v>1551</v>
      </c>
      <c r="C754" s="2" t="s">
        <v>1851</v>
      </c>
      <c r="D754" s="89" t="s">
        <v>5013</v>
      </c>
      <c r="E754" s="2" t="s">
        <v>1851</v>
      </c>
      <c r="F754" s="93"/>
      <c r="G754" s="2" t="s">
        <v>1851</v>
      </c>
      <c r="H754" s="93"/>
      <c r="I754" s="2" t="s">
        <v>1851</v>
      </c>
      <c r="J754" s="98"/>
      <c r="K754" s="2" t="s">
        <v>1851</v>
      </c>
      <c r="L754" s="107">
        <v>0</v>
      </c>
      <c r="M754" s="2" t="s">
        <v>1851</v>
      </c>
      <c r="N754" s="93"/>
      <c r="O754" s="2" t="s">
        <v>6692</v>
      </c>
      <c r="P754" t="str">
        <f t="shared" si="23"/>
        <v>INSERT INTO cliente VALUES(NULL, NULL, '1551', 'C1551', '', '', '', '0', '', 1, NOW(), NULL, 1, null);</v>
      </c>
    </row>
    <row r="755" spans="1:16" x14ac:dyDescent="0.25">
      <c r="A755" t="s">
        <v>4756</v>
      </c>
      <c r="B755" t="str">
        <f t="shared" si="22"/>
        <v>1552</v>
      </c>
      <c r="C755" s="2" t="s">
        <v>1851</v>
      </c>
      <c r="D755" s="89" t="s">
        <v>5014</v>
      </c>
      <c r="E755" s="2" t="s">
        <v>1851</v>
      </c>
      <c r="F755" s="93"/>
      <c r="G755" s="2" t="s">
        <v>1851</v>
      </c>
      <c r="H755" s="93"/>
      <c r="I755" s="2" t="s">
        <v>1851</v>
      </c>
      <c r="J755" s="98"/>
      <c r="K755" s="2" t="s">
        <v>1851</v>
      </c>
      <c r="L755" s="107">
        <v>0</v>
      </c>
      <c r="M755" s="2" t="s">
        <v>1851</v>
      </c>
      <c r="N755" s="93"/>
      <c r="O755" s="2" t="s">
        <v>6692</v>
      </c>
      <c r="P755" t="str">
        <f t="shared" si="23"/>
        <v>INSERT INTO cliente VALUES(NULL, NULL, '1552', 'C1552', '', '', '', '0', '', 1, NOW(), NULL, 1, null);</v>
      </c>
    </row>
    <row r="756" spans="1:16" x14ac:dyDescent="0.25">
      <c r="A756" t="s">
        <v>4756</v>
      </c>
      <c r="B756" t="str">
        <f t="shared" si="22"/>
        <v>1553</v>
      </c>
      <c r="C756" s="2" t="s">
        <v>1851</v>
      </c>
      <c r="D756" s="89" t="s">
        <v>5015</v>
      </c>
      <c r="E756" s="2" t="s">
        <v>1851</v>
      </c>
      <c r="F756" s="93"/>
      <c r="G756" s="2" t="s">
        <v>1851</v>
      </c>
      <c r="H756" s="93"/>
      <c r="I756" s="2" t="s">
        <v>1851</v>
      </c>
      <c r="J756" s="98"/>
      <c r="K756" s="2" t="s">
        <v>1851</v>
      </c>
      <c r="L756" s="107">
        <v>0</v>
      </c>
      <c r="M756" s="2" t="s">
        <v>1851</v>
      </c>
      <c r="N756" s="93"/>
      <c r="O756" s="2" t="s">
        <v>6692</v>
      </c>
      <c r="P756" t="str">
        <f t="shared" si="23"/>
        <v>INSERT INTO cliente VALUES(NULL, NULL, '1553', 'C1553', '', '', '', '0', '', 1, NOW(), NULL, 1, null);</v>
      </c>
    </row>
    <row r="757" spans="1:16" x14ac:dyDescent="0.25">
      <c r="A757" t="s">
        <v>4756</v>
      </c>
      <c r="B757" t="str">
        <f t="shared" si="22"/>
        <v>1554</v>
      </c>
      <c r="C757" s="2" t="s">
        <v>1851</v>
      </c>
      <c r="D757" s="89" t="s">
        <v>5016</v>
      </c>
      <c r="E757" s="2" t="s">
        <v>1851</v>
      </c>
      <c r="F757" s="95"/>
      <c r="G757" s="2" t="s">
        <v>1851</v>
      </c>
      <c r="H757" s="95"/>
      <c r="I757" s="2" t="s">
        <v>1851</v>
      </c>
      <c r="J757" s="98"/>
      <c r="K757" s="2" t="s">
        <v>1851</v>
      </c>
      <c r="L757" s="107">
        <v>0</v>
      </c>
      <c r="M757" s="2" t="s">
        <v>1851</v>
      </c>
      <c r="N757" s="95"/>
      <c r="O757" s="2" t="s">
        <v>6692</v>
      </c>
      <c r="P757" t="str">
        <f t="shared" si="23"/>
        <v>INSERT INTO cliente VALUES(NULL, NULL, '1554', 'C1554', '', '', '', '0', '', 1, NOW(), NULL, 1, null);</v>
      </c>
    </row>
    <row r="758" spans="1:16" x14ac:dyDescent="0.25">
      <c r="A758" t="s">
        <v>4756</v>
      </c>
      <c r="B758" t="str">
        <f t="shared" si="22"/>
        <v>1555</v>
      </c>
      <c r="C758" s="2" t="s">
        <v>1851</v>
      </c>
      <c r="D758" s="89" t="s">
        <v>5017</v>
      </c>
      <c r="E758" s="2" t="s">
        <v>1851</v>
      </c>
      <c r="F758" s="93"/>
      <c r="G758" s="2" t="s">
        <v>1851</v>
      </c>
      <c r="H758" s="93"/>
      <c r="I758" s="2" t="s">
        <v>1851</v>
      </c>
      <c r="J758" s="98"/>
      <c r="K758" s="2" t="s">
        <v>1851</v>
      </c>
      <c r="L758" s="107">
        <v>0</v>
      </c>
      <c r="M758" s="2" t="s">
        <v>1851</v>
      </c>
      <c r="N758" s="93"/>
      <c r="O758" s="2" t="s">
        <v>6692</v>
      </c>
      <c r="P758" t="str">
        <f t="shared" si="23"/>
        <v>INSERT INTO cliente VALUES(NULL, NULL, '1555', 'C1555', '', '', '', '0', '', 1, NOW(), NULL, 1, null);</v>
      </c>
    </row>
    <row r="759" spans="1:16" x14ac:dyDescent="0.25">
      <c r="A759" t="s">
        <v>4756</v>
      </c>
      <c r="B759" t="str">
        <f t="shared" si="22"/>
        <v>1556</v>
      </c>
      <c r="C759" s="2" t="s">
        <v>1851</v>
      </c>
      <c r="D759" s="89" t="s">
        <v>5018</v>
      </c>
      <c r="E759" s="2" t="s">
        <v>1851</v>
      </c>
      <c r="F759" s="93"/>
      <c r="G759" s="2" t="s">
        <v>1851</v>
      </c>
      <c r="H759" s="93"/>
      <c r="I759" s="2" t="s">
        <v>1851</v>
      </c>
      <c r="J759" s="98"/>
      <c r="K759" s="2" t="s">
        <v>1851</v>
      </c>
      <c r="L759" s="107">
        <v>0</v>
      </c>
      <c r="M759" s="2" t="s">
        <v>1851</v>
      </c>
      <c r="N759" s="93"/>
      <c r="O759" s="2" t="s">
        <v>6692</v>
      </c>
      <c r="P759" t="str">
        <f t="shared" si="23"/>
        <v>INSERT INTO cliente VALUES(NULL, NULL, '1556', 'C1556', '', '', '', '0', '', 1, NOW(), NULL, 1, null);</v>
      </c>
    </row>
    <row r="760" spans="1:16" x14ac:dyDescent="0.25">
      <c r="A760" t="s">
        <v>4756</v>
      </c>
      <c r="B760" t="str">
        <f t="shared" si="22"/>
        <v>1557</v>
      </c>
      <c r="C760" s="2" t="s">
        <v>1851</v>
      </c>
      <c r="D760" s="89" t="s">
        <v>5019</v>
      </c>
      <c r="E760" s="2" t="s">
        <v>1851</v>
      </c>
      <c r="F760" s="93"/>
      <c r="G760" s="2" t="s">
        <v>1851</v>
      </c>
      <c r="H760" s="93"/>
      <c r="I760" s="2" t="s">
        <v>1851</v>
      </c>
      <c r="J760" s="98"/>
      <c r="K760" s="2" t="s">
        <v>1851</v>
      </c>
      <c r="L760" s="107">
        <v>0</v>
      </c>
      <c r="M760" s="2" t="s">
        <v>1851</v>
      </c>
      <c r="N760" s="93"/>
      <c r="O760" s="2" t="s">
        <v>6692</v>
      </c>
      <c r="P760" t="str">
        <f t="shared" si="23"/>
        <v>INSERT INTO cliente VALUES(NULL, NULL, '1557', 'C1557', '', '', '', '0', '', 1, NOW(), NULL, 1, null);</v>
      </c>
    </row>
    <row r="761" spans="1:16" x14ac:dyDescent="0.25">
      <c r="A761" t="s">
        <v>4756</v>
      </c>
      <c r="B761" t="str">
        <f t="shared" si="22"/>
        <v>1558</v>
      </c>
      <c r="C761" s="2" t="s">
        <v>1851</v>
      </c>
      <c r="D761" s="89" t="s">
        <v>5020</v>
      </c>
      <c r="E761" s="2" t="s">
        <v>1851</v>
      </c>
      <c r="F761" s="93"/>
      <c r="G761" s="2" t="s">
        <v>1851</v>
      </c>
      <c r="H761" s="93"/>
      <c r="I761" s="2" t="s">
        <v>1851</v>
      </c>
      <c r="J761" s="98"/>
      <c r="K761" s="2" t="s">
        <v>1851</v>
      </c>
      <c r="L761" s="107">
        <v>0</v>
      </c>
      <c r="M761" s="2" t="s">
        <v>1851</v>
      </c>
      <c r="N761" s="93"/>
      <c r="O761" s="2" t="s">
        <v>6692</v>
      </c>
      <c r="P761" t="str">
        <f t="shared" si="23"/>
        <v>INSERT INTO cliente VALUES(NULL, NULL, '1558', 'C1558', '', '', '', '0', '', 1, NOW(), NULL, 1, null);</v>
      </c>
    </row>
    <row r="762" spans="1:16" x14ac:dyDescent="0.25">
      <c r="A762" t="s">
        <v>4756</v>
      </c>
      <c r="B762" t="str">
        <f t="shared" si="22"/>
        <v>1559</v>
      </c>
      <c r="C762" s="2" t="s">
        <v>1851</v>
      </c>
      <c r="D762" s="89" t="s">
        <v>5021</v>
      </c>
      <c r="E762" s="2" t="s">
        <v>1851</v>
      </c>
      <c r="F762" s="93"/>
      <c r="G762" s="2" t="s">
        <v>1851</v>
      </c>
      <c r="H762" s="93"/>
      <c r="I762" s="2" t="s">
        <v>1851</v>
      </c>
      <c r="J762" s="98"/>
      <c r="K762" s="2" t="s">
        <v>1851</v>
      </c>
      <c r="L762" s="107">
        <v>0</v>
      </c>
      <c r="M762" s="2" t="s">
        <v>1851</v>
      </c>
      <c r="N762" s="93"/>
      <c r="O762" s="2" t="s">
        <v>6692</v>
      </c>
      <c r="P762" t="str">
        <f t="shared" si="23"/>
        <v>INSERT INTO cliente VALUES(NULL, NULL, '1559', 'C1559', '', '', '', '0', '', 1, NOW(), NULL, 1, null);</v>
      </c>
    </row>
    <row r="763" spans="1:16" x14ac:dyDescent="0.25">
      <c r="A763" t="s">
        <v>4756</v>
      </c>
      <c r="B763" t="str">
        <f t="shared" si="22"/>
        <v>1560</v>
      </c>
      <c r="C763" s="2" t="s">
        <v>1851</v>
      </c>
      <c r="D763" s="89" t="s">
        <v>5022</v>
      </c>
      <c r="E763" s="2" t="s">
        <v>1851</v>
      </c>
      <c r="F763" s="93"/>
      <c r="G763" s="2" t="s">
        <v>1851</v>
      </c>
      <c r="H763" s="93"/>
      <c r="I763" s="2" t="s">
        <v>1851</v>
      </c>
      <c r="J763" s="98"/>
      <c r="K763" s="2" t="s">
        <v>1851</v>
      </c>
      <c r="L763" s="107">
        <v>0</v>
      </c>
      <c r="M763" s="2" t="s">
        <v>1851</v>
      </c>
      <c r="N763" s="93"/>
      <c r="O763" s="2" t="s">
        <v>6692</v>
      </c>
      <c r="P763" t="str">
        <f t="shared" si="23"/>
        <v>INSERT INTO cliente VALUES(NULL, NULL, '1560', 'C1560', '', '', '', '0', '', 1, NOW(), NULL, 1, null);</v>
      </c>
    </row>
    <row r="764" spans="1:16" x14ac:dyDescent="0.25">
      <c r="A764" t="s">
        <v>4756</v>
      </c>
      <c r="B764" t="str">
        <f t="shared" si="22"/>
        <v>1561</v>
      </c>
      <c r="C764" s="2" t="s">
        <v>1851</v>
      </c>
      <c r="D764" s="89" t="s">
        <v>5023</v>
      </c>
      <c r="E764" s="2" t="s">
        <v>1851</v>
      </c>
      <c r="F764" s="93"/>
      <c r="G764" s="2" t="s">
        <v>1851</v>
      </c>
      <c r="H764" s="93"/>
      <c r="I764" s="2" t="s">
        <v>1851</v>
      </c>
      <c r="J764" s="98"/>
      <c r="K764" s="2" t="s">
        <v>1851</v>
      </c>
      <c r="L764" s="107">
        <v>0</v>
      </c>
      <c r="M764" s="2" t="s">
        <v>1851</v>
      </c>
      <c r="N764" s="93"/>
      <c r="O764" s="2" t="s">
        <v>6692</v>
      </c>
      <c r="P764" t="str">
        <f t="shared" si="23"/>
        <v>INSERT INTO cliente VALUES(NULL, NULL, '1561', 'C1561', '', '', '', '0', '', 1, NOW(), NULL, 1, null);</v>
      </c>
    </row>
    <row r="765" spans="1:16" x14ac:dyDescent="0.25">
      <c r="A765" t="s">
        <v>4756</v>
      </c>
      <c r="B765" t="str">
        <f t="shared" si="22"/>
        <v>1562</v>
      </c>
      <c r="C765" s="2" t="s">
        <v>1851</v>
      </c>
      <c r="D765" s="89" t="s">
        <v>5024</v>
      </c>
      <c r="E765" s="2" t="s">
        <v>1851</v>
      </c>
      <c r="F765" s="93"/>
      <c r="G765" s="2" t="s">
        <v>1851</v>
      </c>
      <c r="H765" s="93"/>
      <c r="I765" s="2" t="s">
        <v>1851</v>
      </c>
      <c r="J765" s="98"/>
      <c r="K765" s="2" t="s">
        <v>1851</v>
      </c>
      <c r="L765" s="107">
        <v>0</v>
      </c>
      <c r="M765" s="2" t="s">
        <v>1851</v>
      </c>
      <c r="N765" s="93"/>
      <c r="O765" s="2" t="s">
        <v>6692</v>
      </c>
      <c r="P765" t="str">
        <f t="shared" si="23"/>
        <v>INSERT INTO cliente VALUES(NULL, NULL, '1562', 'C1562', '', '', '', '0', '', 1, NOW(), NULL, 1, null);</v>
      </c>
    </row>
    <row r="766" spans="1:16" x14ac:dyDescent="0.25">
      <c r="A766" t="s">
        <v>4756</v>
      </c>
      <c r="B766" t="str">
        <f t="shared" si="22"/>
        <v>1563</v>
      </c>
      <c r="C766" s="2" t="s">
        <v>1851</v>
      </c>
      <c r="D766" s="89" t="s">
        <v>5025</v>
      </c>
      <c r="E766" s="2" t="s">
        <v>1851</v>
      </c>
      <c r="F766" s="93"/>
      <c r="G766" s="2" t="s">
        <v>1851</v>
      </c>
      <c r="H766" s="93"/>
      <c r="I766" s="2" t="s">
        <v>1851</v>
      </c>
      <c r="J766" s="98"/>
      <c r="K766" s="2" t="s">
        <v>1851</v>
      </c>
      <c r="L766" s="107">
        <v>0</v>
      </c>
      <c r="M766" s="2" t="s">
        <v>1851</v>
      </c>
      <c r="N766" s="93"/>
      <c r="O766" s="2" t="s">
        <v>6692</v>
      </c>
      <c r="P766" t="str">
        <f t="shared" si="23"/>
        <v>INSERT INTO cliente VALUES(NULL, NULL, '1563', 'C1563', '', '', '', '0', '', 1, NOW(), NULL, 1, null);</v>
      </c>
    </row>
    <row r="767" spans="1:16" x14ac:dyDescent="0.25">
      <c r="A767" t="s">
        <v>4756</v>
      </c>
      <c r="B767" t="str">
        <f t="shared" si="22"/>
        <v>1564</v>
      </c>
      <c r="C767" s="2" t="s">
        <v>1851</v>
      </c>
      <c r="D767" s="89" t="s">
        <v>5026</v>
      </c>
      <c r="E767" s="2" t="s">
        <v>1851</v>
      </c>
      <c r="F767" s="93"/>
      <c r="G767" s="2" t="s">
        <v>1851</v>
      </c>
      <c r="H767" s="93"/>
      <c r="I767" s="2" t="s">
        <v>1851</v>
      </c>
      <c r="J767" s="98"/>
      <c r="K767" s="2" t="s">
        <v>1851</v>
      </c>
      <c r="L767" s="107">
        <v>0</v>
      </c>
      <c r="M767" s="2" t="s">
        <v>1851</v>
      </c>
      <c r="N767" s="93"/>
      <c r="O767" s="2" t="s">
        <v>6692</v>
      </c>
      <c r="P767" t="str">
        <f t="shared" si="23"/>
        <v>INSERT INTO cliente VALUES(NULL, NULL, '1564', 'C1564', '', '', '', '0', '', 1, NOW(), NULL, 1, null);</v>
      </c>
    </row>
    <row r="768" spans="1:16" x14ac:dyDescent="0.25">
      <c r="A768" t="s">
        <v>4756</v>
      </c>
      <c r="B768" t="str">
        <f t="shared" si="22"/>
        <v>1565</v>
      </c>
      <c r="C768" s="2" t="s">
        <v>1851</v>
      </c>
      <c r="D768" s="89" t="s">
        <v>5027</v>
      </c>
      <c r="E768" s="2" t="s">
        <v>1851</v>
      </c>
      <c r="F768" s="93"/>
      <c r="G768" s="2" t="s">
        <v>1851</v>
      </c>
      <c r="H768" s="93"/>
      <c r="I768" s="2" t="s">
        <v>1851</v>
      </c>
      <c r="J768" s="98"/>
      <c r="K768" s="2" t="s">
        <v>1851</v>
      </c>
      <c r="L768" s="107">
        <v>0</v>
      </c>
      <c r="M768" s="2" t="s">
        <v>1851</v>
      </c>
      <c r="N768" s="93"/>
      <c r="O768" s="2" t="s">
        <v>6692</v>
      </c>
      <c r="P768" t="str">
        <f t="shared" si="23"/>
        <v>INSERT INTO cliente VALUES(NULL, NULL, '1565', 'C1565', '', '', '', '0', '', 1, NOW(), NULL, 1, null);</v>
      </c>
    </row>
    <row r="769" spans="1:16" x14ac:dyDescent="0.25">
      <c r="A769" t="s">
        <v>4756</v>
      </c>
      <c r="B769" t="str">
        <f t="shared" si="22"/>
        <v>1566</v>
      </c>
      <c r="C769" s="2" t="s">
        <v>1851</v>
      </c>
      <c r="D769" s="89" t="s">
        <v>5028</v>
      </c>
      <c r="E769" s="2" t="s">
        <v>1851</v>
      </c>
      <c r="F769" s="93"/>
      <c r="G769" s="2" t="s">
        <v>1851</v>
      </c>
      <c r="H769" s="93"/>
      <c r="I769" s="2" t="s">
        <v>1851</v>
      </c>
      <c r="J769" s="98"/>
      <c r="K769" s="2" t="s">
        <v>1851</v>
      </c>
      <c r="L769" s="107">
        <v>0</v>
      </c>
      <c r="M769" s="2" t="s">
        <v>1851</v>
      </c>
      <c r="N769" s="93"/>
      <c r="O769" s="2" t="s">
        <v>6692</v>
      </c>
      <c r="P769" t="str">
        <f t="shared" si="23"/>
        <v>INSERT INTO cliente VALUES(NULL, NULL, '1566', 'C1566', '', '', '', '0', '', 1, NOW(), NULL, 1, null);</v>
      </c>
    </row>
    <row r="770" spans="1:16" x14ac:dyDescent="0.25">
      <c r="A770" t="s">
        <v>4756</v>
      </c>
      <c r="B770" t="str">
        <f t="shared" si="22"/>
        <v>1567</v>
      </c>
      <c r="C770" s="2" t="s">
        <v>1851</v>
      </c>
      <c r="D770" s="89" t="s">
        <v>5029</v>
      </c>
      <c r="E770" s="2" t="s">
        <v>1851</v>
      </c>
      <c r="F770" s="93"/>
      <c r="G770" s="2" t="s">
        <v>1851</v>
      </c>
      <c r="H770" s="93"/>
      <c r="I770" s="2" t="s">
        <v>1851</v>
      </c>
      <c r="J770" s="98"/>
      <c r="K770" s="2" t="s">
        <v>1851</v>
      </c>
      <c r="L770" s="107">
        <v>0</v>
      </c>
      <c r="M770" s="2" t="s">
        <v>1851</v>
      </c>
      <c r="N770" s="93"/>
      <c r="O770" s="2" t="s">
        <v>6692</v>
      </c>
      <c r="P770" t="str">
        <f t="shared" si="23"/>
        <v>INSERT INTO cliente VALUES(NULL, NULL, '1567', 'C1567', '', '', '', '0', '', 1, NOW(), NULL, 1, null);</v>
      </c>
    </row>
    <row r="771" spans="1:16" x14ac:dyDescent="0.25">
      <c r="A771" t="s">
        <v>4756</v>
      </c>
      <c r="B771" t="str">
        <f t="shared" ref="B771:B834" si="24">REPLACE(D771,1,1,"")</f>
        <v>1568</v>
      </c>
      <c r="C771" s="2" t="s">
        <v>1851</v>
      </c>
      <c r="D771" s="89" t="s">
        <v>5030</v>
      </c>
      <c r="E771" s="2" t="s">
        <v>1851</v>
      </c>
      <c r="F771" s="93"/>
      <c r="G771" s="2" t="s">
        <v>1851</v>
      </c>
      <c r="H771" s="93"/>
      <c r="I771" s="2" t="s">
        <v>1851</v>
      </c>
      <c r="J771" s="98"/>
      <c r="K771" s="2" t="s">
        <v>1851</v>
      </c>
      <c r="L771" s="107">
        <v>0</v>
      </c>
      <c r="M771" s="2" t="s">
        <v>1851</v>
      </c>
      <c r="N771" s="93"/>
      <c r="O771" s="2" t="s">
        <v>6692</v>
      </c>
      <c r="P771" t="str">
        <f t="shared" ref="P771:P834" si="25">CONCATENATE(A771,B771,C771,D771,E771,F771,G771,H771,I771,J771,K771,L771,M771,N771,O771,)</f>
        <v>INSERT INTO cliente VALUES(NULL, NULL, '1568', 'C1568', '', '', '', '0', '', 1, NOW(), NULL, 1, null);</v>
      </c>
    </row>
    <row r="772" spans="1:16" x14ac:dyDescent="0.25">
      <c r="A772" t="s">
        <v>4756</v>
      </c>
      <c r="B772" t="str">
        <f t="shared" si="24"/>
        <v>1569</v>
      </c>
      <c r="C772" s="2" t="s">
        <v>1851</v>
      </c>
      <c r="D772" s="89" t="s">
        <v>5031</v>
      </c>
      <c r="E772" s="2" t="s">
        <v>1851</v>
      </c>
      <c r="F772" s="93"/>
      <c r="G772" s="2" t="s">
        <v>1851</v>
      </c>
      <c r="H772" s="93"/>
      <c r="I772" s="2" t="s">
        <v>1851</v>
      </c>
      <c r="J772" s="98"/>
      <c r="K772" s="2" t="s">
        <v>1851</v>
      </c>
      <c r="L772" s="107">
        <v>0</v>
      </c>
      <c r="M772" s="2" t="s">
        <v>1851</v>
      </c>
      <c r="N772" s="93"/>
      <c r="O772" s="2" t="s">
        <v>6692</v>
      </c>
      <c r="P772" t="str">
        <f t="shared" si="25"/>
        <v>INSERT INTO cliente VALUES(NULL, NULL, '1569', 'C1569', '', '', '', '0', '', 1, NOW(), NULL, 1, null);</v>
      </c>
    </row>
    <row r="773" spans="1:16" x14ac:dyDescent="0.25">
      <c r="A773" t="s">
        <v>4756</v>
      </c>
      <c r="B773" t="str">
        <f t="shared" si="24"/>
        <v>1570</v>
      </c>
      <c r="C773" s="2" t="s">
        <v>1851</v>
      </c>
      <c r="D773" s="89" t="s">
        <v>5032</v>
      </c>
      <c r="E773" s="2" t="s">
        <v>1851</v>
      </c>
      <c r="F773" s="93"/>
      <c r="G773" s="2" t="s">
        <v>1851</v>
      </c>
      <c r="H773" s="93"/>
      <c r="I773" s="2" t="s">
        <v>1851</v>
      </c>
      <c r="J773" s="98"/>
      <c r="K773" s="2" t="s">
        <v>1851</v>
      </c>
      <c r="L773" s="107">
        <v>0</v>
      </c>
      <c r="M773" s="2" t="s">
        <v>1851</v>
      </c>
      <c r="N773" s="93"/>
      <c r="O773" s="2" t="s">
        <v>6692</v>
      </c>
      <c r="P773" t="str">
        <f t="shared" si="25"/>
        <v>INSERT INTO cliente VALUES(NULL, NULL, '1570', 'C1570', '', '', '', '0', '', 1, NOW(), NULL, 1, null);</v>
      </c>
    </row>
    <row r="774" spans="1:16" x14ac:dyDescent="0.25">
      <c r="A774" t="s">
        <v>4756</v>
      </c>
      <c r="B774" t="str">
        <f t="shared" si="24"/>
        <v>1571</v>
      </c>
      <c r="C774" s="2" t="s">
        <v>1851</v>
      </c>
      <c r="D774" s="89" t="s">
        <v>5033</v>
      </c>
      <c r="E774" s="2" t="s">
        <v>1851</v>
      </c>
      <c r="F774" s="93"/>
      <c r="G774" s="2" t="s">
        <v>1851</v>
      </c>
      <c r="H774" s="93"/>
      <c r="I774" s="2" t="s">
        <v>1851</v>
      </c>
      <c r="J774" s="98"/>
      <c r="K774" s="2" t="s">
        <v>1851</v>
      </c>
      <c r="L774" s="107">
        <v>0</v>
      </c>
      <c r="M774" s="2" t="s">
        <v>1851</v>
      </c>
      <c r="N774" s="93"/>
      <c r="O774" s="2" t="s">
        <v>6692</v>
      </c>
      <c r="P774" t="str">
        <f t="shared" si="25"/>
        <v>INSERT INTO cliente VALUES(NULL, NULL, '1571', 'C1571', '', '', '', '0', '', 1, NOW(), NULL, 1, null);</v>
      </c>
    </row>
    <row r="775" spans="1:16" x14ac:dyDescent="0.25">
      <c r="A775" t="s">
        <v>4756</v>
      </c>
      <c r="B775" t="str">
        <f t="shared" si="24"/>
        <v>1572</v>
      </c>
      <c r="C775" s="2" t="s">
        <v>1851</v>
      </c>
      <c r="D775" s="89" t="s">
        <v>5034</v>
      </c>
      <c r="E775" s="2" t="s">
        <v>1851</v>
      </c>
      <c r="F775" s="93"/>
      <c r="G775" s="2" t="s">
        <v>1851</v>
      </c>
      <c r="H775" s="93"/>
      <c r="I775" s="2" t="s">
        <v>1851</v>
      </c>
      <c r="J775" s="98"/>
      <c r="K775" s="2" t="s">
        <v>1851</v>
      </c>
      <c r="L775" s="107">
        <v>0</v>
      </c>
      <c r="M775" s="2" t="s">
        <v>1851</v>
      </c>
      <c r="N775" s="93"/>
      <c r="O775" s="2" t="s">
        <v>6692</v>
      </c>
      <c r="P775" t="str">
        <f t="shared" si="25"/>
        <v>INSERT INTO cliente VALUES(NULL, NULL, '1572', 'C1572', '', '', '', '0', '', 1, NOW(), NULL, 1, null);</v>
      </c>
    </row>
    <row r="776" spans="1:16" x14ac:dyDescent="0.25">
      <c r="A776" t="s">
        <v>4756</v>
      </c>
      <c r="B776" t="str">
        <f t="shared" si="24"/>
        <v>1573</v>
      </c>
      <c r="C776" s="2" t="s">
        <v>1851</v>
      </c>
      <c r="D776" s="89" t="s">
        <v>5035</v>
      </c>
      <c r="E776" s="2" t="s">
        <v>1851</v>
      </c>
      <c r="F776" s="93"/>
      <c r="G776" s="2" t="s">
        <v>1851</v>
      </c>
      <c r="H776" s="93"/>
      <c r="I776" s="2" t="s">
        <v>1851</v>
      </c>
      <c r="J776" s="98"/>
      <c r="K776" s="2" t="s">
        <v>1851</v>
      </c>
      <c r="L776" s="107">
        <v>0</v>
      </c>
      <c r="M776" s="2" t="s">
        <v>1851</v>
      </c>
      <c r="N776" s="93"/>
      <c r="O776" s="2" t="s">
        <v>6692</v>
      </c>
      <c r="P776" t="str">
        <f t="shared" si="25"/>
        <v>INSERT INTO cliente VALUES(NULL, NULL, '1573', 'C1573', '', '', '', '0', '', 1, NOW(), NULL, 1, null);</v>
      </c>
    </row>
    <row r="777" spans="1:16" x14ac:dyDescent="0.25">
      <c r="A777" t="s">
        <v>4756</v>
      </c>
      <c r="B777" t="str">
        <f t="shared" si="24"/>
        <v>1574</v>
      </c>
      <c r="C777" s="2" t="s">
        <v>1851</v>
      </c>
      <c r="D777" s="89" t="s">
        <v>5036</v>
      </c>
      <c r="E777" s="2" t="s">
        <v>1851</v>
      </c>
      <c r="F777" s="93"/>
      <c r="G777" s="2" t="s">
        <v>1851</v>
      </c>
      <c r="H777" s="93"/>
      <c r="I777" s="2" t="s">
        <v>1851</v>
      </c>
      <c r="J777" s="98"/>
      <c r="K777" s="2" t="s">
        <v>1851</v>
      </c>
      <c r="L777" s="107">
        <v>0</v>
      </c>
      <c r="M777" s="2" t="s">
        <v>1851</v>
      </c>
      <c r="N777" s="93"/>
      <c r="O777" s="2" t="s">
        <v>6692</v>
      </c>
      <c r="P777" t="str">
        <f t="shared" si="25"/>
        <v>INSERT INTO cliente VALUES(NULL, NULL, '1574', 'C1574', '', '', '', '0', '', 1, NOW(), NULL, 1, null);</v>
      </c>
    </row>
    <row r="778" spans="1:16" x14ac:dyDescent="0.25">
      <c r="A778" t="s">
        <v>4756</v>
      </c>
      <c r="B778" t="str">
        <f t="shared" si="24"/>
        <v>1575</v>
      </c>
      <c r="C778" s="2" t="s">
        <v>1851</v>
      </c>
      <c r="D778" s="89" t="s">
        <v>5037</v>
      </c>
      <c r="E778" s="2" t="s">
        <v>1851</v>
      </c>
      <c r="F778" s="93"/>
      <c r="G778" s="2" t="s">
        <v>1851</v>
      </c>
      <c r="H778" s="93"/>
      <c r="I778" s="2" t="s">
        <v>1851</v>
      </c>
      <c r="J778" s="98"/>
      <c r="K778" s="2" t="s">
        <v>1851</v>
      </c>
      <c r="L778" s="107">
        <v>0</v>
      </c>
      <c r="M778" s="2" t="s">
        <v>1851</v>
      </c>
      <c r="N778" s="93"/>
      <c r="O778" s="2" t="s">
        <v>6692</v>
      </c>
      <c r="P778" t="str">
        <f t="shared" si="25"/>
        <v>INSERT INTO cliente VALUES(NULL, NULL, '1575', 'C1575', '', '', '', '0', '', 1, NOW(), NULL, 1, null);</v>
      </c>
    </row>
    <row r="779" spans="1:16" x14ac:dyDescent="0.25">
      <c r="A779" t="s">
        <v>4756</v>
      </c>
      <c r="B779" t="str">
        <f t="shared" si="24"/>
        <v>1576</v>
      </c>
      <c r="C779" s="2" t="s">
        <v>1851</v>
      </c>
      <c r="D779" s="89" t="s">
        <v>5038</v>
      </c>
      <c r="E779" s="2" t="s">
        <v>1851</v>
      </c>
      <c r="F779" s="95"/>
      <c r="G779" s="2" t="s">
        <v>1851</v>
      </c>
      <c r="H779" s="95"/>
      <c r="I779" s="2" t="s">
        <v>1851</v>
      </c>
      <c r="J779" s="98"/>
      <c r="K779" s="2" t="s">
        <v>1851</v>
      </c>
      <c r="L779" s="107">
        <v>0</v>
      </c>
      <c r="M779" s="2" t="s">
        <v>1851</v>
      </c>
      <c r="N779" s="95"/>
      <c r="O779" s="2" t="s">
        <v>6692</v>
      </c>
      <c r="P779" t="str">
        <f t="shared" si="25"/>
        <v>INSERT INTO cliente VALUES(NULL, NULL, '1576', 'C1576', '', '', '', '0', '', 1, NOW(), NULL, 1, null);</v>
      </c>
    </row>
    <row r="780" spans="1:16" x14ac:dyDescent="0.25">
      <c r="A780" t="s">
        <v>4756</v>
      </c>
      <c r="B780" t="str">
        <f t="shared" si="24"/>
        <v>1577</v>
      </c>
      <c r="C780" s="2" t="s">
        <v>1851</v>
      </c>
      <c r="D780" s="89" t="s">
        <v>5039</v>
      </c>
      <c r="E780" s="2" t="s">
        <v>1851</v>
      </c>
      <c r="F780" s="93"/>
      <c r="G780" s="2" t="s">
        <v>1851</v>
      </c>
      <c r="H780" s="93"/>
      <c r="I780" s="2" t="s">
        <v>1851</v>
      </c>
      <c r="J780" s="98"/>
      <c r="K780" s="2" t="s">
        <v>1851</v>
      </c>
      <c r="L780" s="107">
        <v>0</v>
      </c>
      <c r="M780" s="2" t="s">
        <v>1851</v>
      </c>
      <c r="N780" s="93"/>
      <c r="O780" s="2" t="s">
        <v>6692</v>
      </c>
      <c r="P780" t="str">
        <f t="shared" si="25"/>
        <v>INSERT INTO cliente VALUES(NULL, NULL, '1577', 'C1577', '', '', '', '0', '', 1, NOW(), NULL, 1, null);</v>
      </c>
    </row>
    <row r="781" spans="1:16" x14ac:dyDescent="0.25">
      <c r="A781" t="s">
        <v>4756</v>
      </c>
      <c r="B781" t="str">
        <f t="shared" si="24"/>
        <v>1578</v>
      </c>
      <c r="C781" s="2" t="s">
        <v>1851</v>
      </c>
      <c r="D781" s="89" t="s">
        <v>5040</v>
      </c>
      <c r="E781" s="2" t="s">
        <v>1851</v>
      </c>
      <c r="F781" s="93"/>
      <c r="G781" s="2" t="s">
        <v>1851</v>
      </c>
      <c r="H781" s="93"/>
      <c r="I781" s="2" t="s">
        <v>1851</v>
      </c>
      <c r="J781" s="98"/>
      <c r="K781" s="2" t="s">
        <v>1851</v>
      </c>
      <c r="L781" s="107">
        <v>0</v>
      </c>
      <c r="M781" s="2" t="s">
        <v>1851</v>
      </c>
      <c r="N781" s="93"/>
      <c r="O781" s="2" t="s">
        <v>6692</v>
      </c>
      <c r="P781" t="str">
        <f t="shared" si="25"/>
        <v>INSERT INTO cliente VALUES(NULL, NULL, '1578', 'C1578', '', '', '', '0', '', 1, NOW(), NULL, 1, null);</v>
      </c>
    </row>
    <row r="782" spans="1:16" x14ac:dyDescent="0.25">
      <c r="A782" t="s">
        <v>4756</v>
      </c>
      <c r="B782" t="str">
        <f t="shared" si="24"/>
        <v>1579</v>
      </c>
      <c r="C782" s="2" t="s">
        <v>1851</v>
      </c>
      <c r="D782" s="89" t="s">
        <v>5041</v>
      </c>
      <c r="E782" s="2" t="s">
        <v>1851</v>
      </c>
      <c r="F782" s="93"/>
      <c r="G782" s="2" t="s">
        <v>1851</v>
      </c>
      <c r="H782" s="93"/>
      <c r="I782" s="2" t="s">
        <v>1851</v>
      </c>
      <c r="J782" s="98"/>
      <c r="K782" s="2" t="s">
        <v>1851</v>
      </c>
      <c r="L782" s="107">
        <v>0</v>
      </c>
      <c r="M782" s="2" t="s">
        <v>1851</v>
      </c>
      <c r="N782" s="93"/>
      <c r="O782" s="2" t="s">
        <v>6692</v>
      </c>
      <c r="P782" t="str">
        <f t="shared" si="25"/>
        <v>INSERT INTO cliente VALUES(NULL, NULL, '1579', 'C1579', '', '', '', '0', '', 1, NOW(), NULL, 1, null);</v>
      </c>
    </row>
    <row r="783" spans="1:16" x14ac:dyDescent="0.25">
      <c r="A783" t="s">
        <v>4756</v>
      </c>
      <c r="B783" t="str">
        <f t="shared" si="24"/>
        <v>1580</v>
      </c>
      <c r="C783" s="2" t="s">
        <v>1851</v>
      </c>
      <c r="D783" s="89" t="s">
        <v>5042</v>
      </c>
      <c r="E783" s="2" t="s">
        <v>1851</v>
      </c>
      <c r="F783" s="93"/>
      <c r="G783" s="2" t="s">
        <v>1851</v>
      </c>
      <c r="H783" s="93"/>
      <c r="I783" s="2" t="s">
        <v>1851</v>
      </c>
      <c r="J783" s="98"/>
      <c r="K783" s="2" t="s">
        <v>1851</v>
      </c>
      <c r="L783" s="107">
        <v>0</v>
      </c>
      <c r="M783" s="2" t="s">
        <v>1851</v>
      </c>
      <c r="N783" s="93"/>
      <c r="O783" s="2" t="s">
        <v>6692</v>
      </c>
      <c r="P783" t="str">
        <f t="shared" si="25"/>
        <v>INSERT INTO cliente VALUES(NULL, NULL, '1580', 'C1580', '', '', '', '0', '', 1, NOW(), NULL, 1, null);</v>
      </c>
    </row>
    <row r="784" spans="1:16" x14ac:dyDescent="0.25">
      <c r="A784" t="s">
        <v>4756</v>
      </c>
      <c r="B784" t="str">
        <f t="shared" si="24"/>
        <v>1581</v>
      </c>
      <c r="C784" s="2" t="s">
        <v>1851</v>
      </c>
      <c r="D784" s="89" t="s">
        <v>5043</v>
      </c>
      <c r="E784" s="2" t="s">
        <v>1851</v>
      </c>
      <c r="F784" s="93"/>
      <c r="G784" s="2" t="s">
        <v>1851</v>
      </c>
      <c r="H784" s="93"/>
      <c r="I784" s="2" t="s">
        <v>1851</v>
      </c>
      <c r="J784" s="98"/>
      <c r="K784" s="2" t="s">
        <v>1851</v>
      </c>
      <c r="L784" s="107">
        <v>0</v>
      </c>
      <c r="M784" s="2" t="s">
        <v>1851</v>
      </c>
      <c r="N784" s="93"/>
      <c r="O784" s="2" t="s">
        <v>6692</v>
      </c>
      <c r="P784" t="str">
        <f t="shared" si="25"/>
        <v>INSERT INTO cliente VALUES(NULL, NULL, '1581', 'C1581', '', '', '', '0', '', 1, NOW(), NULL, 1, null);</v>
      </c>
    </row>
    <row r="785" spans="1:16" x14ac:dyDescent="0.25">
      <c r="A785" t="s">
        <v>4756</v>
      </c>
      <c r="B785" t="str">
        <f t="shared" si="24"/>
        <v>1582</v>
      </c>
      <c r="C785" s="2" t="s">
        <v>1851</v>
      </c>
      <c r="D785" s="89" t="s">
        <v>5044</v>
      </c>
      <c r="E785" s="2" t="s">
        <v>1851</v>
      </c>
      <c r="F785" s="93"/>
      <c r="G785" s="2" t="s">
        <v>1851</v>
      </c>
      <c r="H785" s="93"/>
      <c r="I785" s="2" t="s">
        <v>1851</v>
      </c>
      <c r="J785" s="98"/>
      <c r="K785" s="2" t="s">
        <v>1851</v>
      </c>
      <c r="L785" s="107">
        <v>0</v>
      </c>
      <c r="M785" s="2" t="s">
        <v>1851</v>
      </c>
      <c r="N785" s="93"/>
      <c r="O785" s="2" t="s">
        <v>6692</v>
      </c>
      <c r="P785" t="str">
        <f t="shared" si="25"/>
        <v>INSERT INTO cliente VALUES(NULL, NULL, '1582', 'C1582', '', '', '', '0', '', 1, NOW(), NULL, 1, null);</v>
      </c>
    </row>
    <row r="786" spans="1:16" x14ac:dyDescent="0.25">
      <c r="A786" t="s">
        <v>4756</v>
      </c>
      <c r="B786" t="str">
        <f t="shared" si="24"/>
        <v>1583</v>
      </c>
      <c r="C786" s="2" t="s">
        <v>1851</v>
      </c>
      <c r="D786" s="89" t="s">
        <v>5045</v>
      </c>
      <c r="E786" s="2" t="s">
        <v>1851</v>
      </c>
      <c r="F786" s="93"/>
      <c r="G786" s="2" t="s">
        <v>1851</v>
      </c>
      <c r="H786" s="93"/>
      <c r="I786" s="2" t="s">
        <v>1851</v>
      </c>
      <c r="J786" s="98"/>
      <c r="K786" s="2" t="s">
        <v>1851</v>
      </c>
      <c r="L786" s="107">
        <v>0</v>
      </c>
      <c r="M786" s="2" t="s">
        <v>1851</v>
      </c>
      <c r="N786" s="93"/>
      <c r="O786" s="2" t="s">
        <v>6692</v>
      </c>
      <c r="P786" t="str">
        <f t="shared" si="25"/>
        <v>INSERT INTO cliente VALUES(NULL, NULL, '1583', 'C1583', '', '', '', '0', '', 1, NOW(), NULL, 1, null);</v>
      </c>
    </row>
    <row r="787" spans="1:16" x14ac:dyDescent="0.25">
      <c r="A787" t="s">
        <v>4756</v>
      </c>
      <c r="B787" t="str">
        <f t="shared" si="24"/>
        <v>1584</v>
      </c>
      <c r="C787" s="2" t="s">
        <v>1851</v>
      </c>
      <c r="D787" s="89" t="s">
        <v>5046</v>
      </c>
      <c r="E787" s="2" t="s">
        <v>1851</v>
      </c>
      <c r="F787" s="93"/>
      <c r="G787" s="2" t="s">
        <v>1851</v>
      </c>
      <c r="H787" s="93"/>
      <c r="I787" s="2" t="s">
        <v>1851</v>
      </c>
      <c r="J787" s="98"/>
      <c r="K787" s="2" t="s">
        <v>1851</v>
      </c>
      <c r="L787" s="107">
        <v>0</v>
      </c>
      <c r="M787" s="2" t="s">
        <v>1851</v>
      </c>
      <c r="N787" s="93"/>
      <c r="O787" s="2" t="s">
        <v>6692</v>
      </c>
      <c r="P787" t="str">
        <f t="shared" si="25"/>
        <v>INSERT INTO cliente VALUES(NULL, NULL, '1584', 'C1584', '', '', '', '0', '', 1, NOW(), NULL, 1, null);</v>
      </c>
    </row>
    <row r="788" spans="1:16" x14ac:dyDescent="0.25">
      <c r="A788" t="s">
        <v>4756</v>
      </c>
      <c r="B788" t="str">
        <f t="shared" si="24"/>
        <v>1585</v>
      </c>
      <c r="C788" s="2" t="s">
        <v>1851</v>
      </c>
      <c r="D788" s="89" t="s">
        <v>5047</v>
      </c>
      <c r="E788" s="2" t="s">
        <v>1851</v>
      </c>
      <c r="F788" s="93"/>
      <c r="G788" s="2" t="s">
        <v>1851</v>
      </c>
      <c r="H788" s="93"/>
      <c r="I788" s="2" t="s">
        <v>1851</v>
      </c>
      <c r="J788" s="98"/>
      <c r="K788" s="2" t="s">
        <v>1851</v>
      </c>
      <c r="L788" s="107">
        <v>0</v>
      </c>
      <c r="M788" s="2" t="s">
        <v>1851</v>
      </c>
      <c r="N788" s="93"/>
      <c r="O788" s="2" t="s">
        <v>6692</v>
      </c>
      <c r="P788" t="str">
        <f t="shared" si="25"/>
        <v>INSERT INTO cliente VALUES(NULL, NULL, '1585', 'C1585', '', '', '', '0', '', 1, NOW(), NULL, 1, null);</v>
      </c>
    </row>
    <row r="789" spans="1:16" x14ac:dyDescent="0.25">
      <c r="A789" t="s">
        <v>4756</v>
      </c>
      <c r="B789" t="str">
        <f t="shared" si="24"/>
        <v>1586</v>
      </c>
      <c r="C789" s="2" t="s">
        <v>1851</v>
      </c>
      <c r="D789" s="89" t="s">
        <v>5048</v>
      </c>
      <c r="E789" s="2" t="s">
        <v>1851</v>
      </c>
      <c r="F789" s="93"/>
      <c r="G789" s="2" t="s">
        <v>1851</v>
      </c>
      <c r="H789" s="93"/>
      <c r="I789" s="2" t="s">
        <v>1851</v>
      </c>
      <c r="J789" s="98"/>
      <c r="K789" s="2" t="s">
        <v>1851</v>
      </c>
      <c r="L789" s="107">
        <v>0</v>
      </c>
      <c r="M789" s="2" t="s">
        <v>1851</v>
      </c>
      <c r="N789" s="93"/>
      <c r="O789" s="2" t="s">
        <v>6692</v>
      </c>
      <c r="P789" t="str">
        <f t="shared" si="25"/>
        <v>INSERT INTO cliente VALUES(NULL, NULL, '1586', 'C1586', '', '', '', '0', '', 1, NOW(), NULL, 1, null);</v>
      </c>
    </row>
    <row r="790" spans="1:16" x14ac:dyDescent="0.25">
      <c r="A790" t="s">
        <v>4756</v>
      </c>
      <c r="B790" t="str">
        <f t="shared" si="24"/>
        <v>1587</v>
      </c>
      <c r="C790" s="2" t="s">
        <v>1851</v>
      </c>
      <c r="D790" s="89" t="s">
        <v>5049</v>
      </c>
      <c r="E790" s="2" t="s">
        <v>1851</v>
      </c>
      <c r="F790" s="96"/>
      <c r="G790" s="2" t="s">
        <v>1851</v>
      </c>
      <c r="H790" s="96"/>
      <c r="I790" s="2" t="s">
        <v>1851</v>
      </c>
      <c r="J790" s="100"/>
      <c r="K790" s="2" t="s">
        <v>1851</v>
      </c>
      <c r="L790" s="107">
        <v>0</v>
      </c>
      <c r="M790" s="2" t="s">
        <v>1851</v>
      </c>
      <c r="N790" s="96"/>
      <c r="O790" s="2" t="s">
        <v>6692</v>
      </c>
      <c r="P790" t="str">
        <f t="shared" si="25"/>
        <v>INSERT INTO cliente VALUES(NULL, NULL, '1587', 'C1587', '', '', '', '0', '', 1, NOW(), NULL, 1, null);</v>
      </c>
    </row>
    <row r="791" spans="1:16" x14ac:dyDescent="0.25">
      <c r="A791" t="s">
        <v>4756</v>
      </c>
      <c r="B791" t="str">
        <f t="shared" si="24"/>
        <v>1588</v>
      </c>
      <c r="C791" s="2" t="s">
        <v>1851</v>
      </c>
      <c r="D791" s="89" t="s">
        <v>5050</v>
      </c>
      <c r="E791" s="2" t="s">
        <v>1851</v>
      </c>
      <c r="F791" s="95"/>
      <c r="G791" s="2" t="s">
        <v>1851</v>
      </c>
      <c r="H791" s="95"/>
      <c r="I791" s="2" t="s">
        <v>1851</v>
      </c>
      <c r="J791" s="98"/>
      <c r="K791" s="2" t="s">
        <v>1851</v>
      </c>
      <c r="L791" s="107">
        <v>0</v>
      </c>
      <c r="M791" s="2" t="s">
        <v>1851</v>
      </c>
      <c r="N791" s="95"/>
      <c r="O791" s="2" t="s">
        <v>6692</v>
      </c>
      <c r="P791" t="str">
        <f t="shared" si="25"/>
        <v>INSERT INTO cliente VALUES(NULL, NULL, '1588', 'C1588', '', '', '', '0', '', 1, NOW(), NULL, 1, null);</v>
      </c>
    </row>
    <row r="792" spans="1:16" x14ac:dyDescent="0.25">
      <c r="A792" t="s">
        <v>4756</v>
      </c>
      <c r="B792" t="str">
        <f t="shared" si="24"/>
        <v>1589</v>
      </c>
      <c r="C792" s="2" t="s">
        <v>1851</v>
      </c>
      <c r="D792" s="89" t="s">
        <v>5051</v>
      </c>
      <c r="E792" s="2" t="s">
        <v>1851</v>
      </c>
      <c r="F792" s="93"/>
      <c r="G792" s="2" t="s">
        <v>1851</v>
      </c>
      <c r="H792" s="93"/>
      <c r="I792" s="2" t="s">
        <v>1851</v>
      </c>
      <c r="J792" s="98"/>
      <c r="K792" s="2" t="s">
        <v>1851</v>
      </c>
      <c r="L792" s="107">
        <v>0</v>
      </c>
      <c r="M792" s="2" t="s">
        <v>1851</v>
      </c>
      <c r="N792" s="93"/>
      <c r="O792" s="2" t="s">
        <v>6692</v>
      </c>
      <c r="P792" t="str">
        <f t="shared" si="25"/>
        <v>INSERT INTO cliente VALUES(NULL, NULL, '1589', 'C1589', '', '', '', '0', '', 1, NOW(), NULL, 1, null);</v>
      </c>
    </row>
    <row r="793" spans="1:16" x14ac:dyDescent="0.25">
      <c r="A793" t="s">
        <v>4756</v>
      </c>
      <c r="B793" t="str">
        <f t="shared" si="24"/>
        <v>1590</v>
      </c>
      <c r="C793" s="2" t="s">
        <v>1851</v>
      </c>
      <c r="D793" s="89" t="s">
        <v>5052</v>
      </c>
      <c r="E793" s="2" t="s">
        <v>1851</v>
      </c>
      <c r="F793" s="93"/>
      <c r="G793" s="2" t="s">
        <v>1851</v>
      </c>
      <c r="H793" s="93"/>
      <c r="I793" s="2" t="s">
        <v>1851</v>
      </c>
      <c r="J793" s="98"/>
      <c r="K793" s="2" t="s">
        <v>1851</v>
      </c>
      <c r="L793" s="107">
        <v>0</v>
      </c>
      <c r="M793" s="2" t="s">
        <v>1851</v>
      </c>
      <c r="N793" s="93"/>
      <c r="O793" s="2" t="s">
        <v>6692</v>
      </c>
      <c r="P793" t="str">
        <f t="shared" si="25"/>
        <v>INSERT INTO cliente VALUES(NULL, NULL, '1590', 'C1590', '', '', '', '0', '', 1, NOW(), NULL, 1, null);</v>
      </c>
    </row>
    <row r="794" spans="1:16" x14ac:dyDescent="0.25">
      <c r="A794" t="s">
        <v>4756</v>
      </c>
      <c r="B794" t="str">
        <f t="shared" si="24"/>
        <v>1591</v>
      </c>
      <c r="C794" s="2" t="s">
        <v>1851</v>
      </c>
      <c r="D794" s="89" t="s">
        <v>5053</v>
      </c>
      <c r="E794" s="2" t="s">
        <v>1851</v>
      </c>
      <c r="F794" s="93"/>
      <c r="G794" s="2" t="s">
        <v>1851</v>
      </c>
      <c r="H794" s="93"/>
      <c r="I794" s="2" t="s">
        <v>1851</v>
      </c>
      <c r="J794" s="98"/>
      <c r="K794" s="2" t="s">
        <v>1851</v>
      </c>
      <c r="L794" s="107">
        <v>0</v>
      </c>
      <c r="M794" s="2" t="s">
        <v>1851</v>
      </c>
      <c r="N794" s="93"/>
      <c r="O794" s="2" t="s">
        <v>6692</v>
      </c>
      <c r="P794" t="str">
        <f t="shared" si="25"/>
        <v>INSERT INTO cliente VALUES(NULL, NULL, '1591', 'C1591', '', '', '', '0', '', 1, NOW(), NULL, 1, null);</v>
      </c>
    </row>
    <row r="795" spans="1:16" x14ac:dyDescent="0.25">
      <c r="A795" t="s">
        <v>4756</v>
      </c>
      <c r="B795" t="str">
        <f t="shared" si="24"/>
        <v>1592</v>
      </c>
      <c r="C795" s="2" t="s">
        <v>1851</v>
      </c>
      <c r="D795" s="89" t="s">
        <v>5054</v>
      </c>
      <c r="E795" s="2" t="s">
        <v>1851</v>
      </c>
      <c r="F795" s="93"/>
      <c r="G795" s="2" t="s">
        <v>1851</v>
      </c>
      <c r="H795" s="93"/>
      <c r="I795" s="2" t="s">
        <v>1851</v>
      </c>
      <c r="J795" s="98"/>
      <c r="K795" s="2" t="s">
        <v>1851</v>
      </c>
      <c r="L795" s="107">
        <v>0</v>
      </c>
      <c r="M795" s="2" t="s">
        <v>1851</v>
      </c>
      <c r="N795" s="93"/>
      <c r="O795" s="2" t="s">
        <v>6692</v>
      </c>
      <c r="P795" t="str">
        <f t="shared" si="25"/>
        <v>INSERT INTO cliente VALUES(NULL, NULL, '1592', 'C1592', '', '', '', '0', '', 1, NOW(), NULL, 1, null);</v>
      </c>
    </row>
    <row r="796" spans="1:16" x14ac:dyDescent="0.25">
      <c r="A796" t="s">
        <v>4756</v>
      </c>
      <c r="B796" t="str">
        <f t="shared" si="24"/>
        <v>1593</v>
      </c>
      <c r="C796" s="2" t="s">
        <v>1851</v>
      </c>
      <c r="D796" s="89" t="s">
        <v>5055</v>
      </c>
      <c r="E796" s="2" t="s">
        <v>1851</v>
      </c>
      <c r="F796" s="95"/>
      <c r="G796" s="2" t="s">
        <v>1851</v>
      </c>
      <c r="H796" s="95"/>
      <c r="I796" s="2" t="s">
        <v>1851</v>
      </c>
      <c r="J796" s="98"/>
      <c r="K796" s="2" t="s">
        <v>1851</v>
      </c>
      <c r="L796" s="107">
        <v>0</v>
      </c>
      <c r="M796" s="2" t="s">
        <v>1851</v>
      </c>
      <c r="N796" s="95"/>
      <c r="O796" s="2" t="s">
        <v>6692</v>
      </c>
      <c r="P796" t="str">
        <f t="shared" si="25"/>
        <v>INSERT INTO cliente VALUES(NULL, NULL, '1593', 'C1593', '', '', '', '0', '', 1, NOW(), NULL, 1, null);</v>
      </c>
    </row>
    <row r="797" spans="1:16" x14ac:dyDescent="0.25">
      <c r="A797" t="s">
        <v>4756</v>
      </c>
      <c r="B797" t="str">
        <f t="shared" si="24"/>
        <v>1594</v>
      </c>
      <c r="C797" s="2" t="s">
        <v>1851</v>
      </c>
      <c r="D797" s="89" t="s">
        <v>5056</v>
      </c>
      <c r="E797" s="2" t="s">
        <v>1851</v>
      </c>
      <c r="F797" s="93"/>
      <c r="G797" s="2" t="s">
        <v>1851</v>
      </c>
      <c r="H797" s="93"/>
      <c r="I797" s="2" t="s">
        <v>1851</v>
      </c>
      <c r="J797" s="98"/>
      <c r="K797" s="2" t="s">
        <v>1851</v>
      </c>
      <c r="L797" s="107">
        <v>0</v>
      </c>
      <c r="M797" s="2" t="s">
        <v>1851</v>
      </c>
      <c r="N797" s="93"/>
      <c r="O797" s="2" t="s">
        <v>6692</v>
      </c>
      <c r="P797" t="str">
        <f t="shared" si="25"/>
        <v>INSERT INTO cliente VALUES(NULL, NULL, '1594', 'C1594', '', '', '', '0', '', 1, NOW(), NULL, 1, null);</v>
      </c>
    </row>
    <row r="798" spans="1:16" x14ac:dyDescent="0.25">
      <c r="A798" t="s">
        <v>4756</v>
      </c>
      <c r="B798" t="str">
        <f t="shared" si="24"/>
        <v>1595</v>
      </c>
      <c r="C798" s="2" t="s">
        <v>1851</v>
      </c>
      <c r="D798" s="89" t="s">
        <v>5057</v>
      </c>
      <c r="E798" s="2" t="s">
        <v>1851</v>
      </c>
      <c r="F798" s="93"/>
      <c r="G798" s="2" t="s">
        <v>1851</v>
      </c>
      <c r="H798" s="93"/>
      <c r="I798" s="2" t="s">
        <v>1851</v>
      </c>
      <c r="J798" s="98"/>
      <c r="K798" s="2" t="s">
        <v>1851</v>
      </c>
      <c r="L798" s="107">
        <v>0</v>
      </c>
      <c r="M798" s="2" t="s">
        <v>1851</v>
      </c>
      <c r="N798" s="93"/>
      <c r="O798" s="2" t="s">
        <v>6692</v>
      </c>
      <c r="P798" t="str">
        <f t="shared" si="25"/>
        <v>INSERT INTO cliente VALUES(NULL, NULL, '1595', 'C1595', '', '', '', '0', '', 1, NOW(), NULL, 1, null);</v>
      </c>
    </row>
    <row r="799" spans="1:16" x14ac:dyDescent="0.25">
      <c r="A799" t="s">
        <v>4756</v>
      </c>
      <c r="B799" t="str">
        <f t="shared" si="24"/>
        <v>1596</v>
      </c>
      <c r="C799" s="2" t="s">
        <v>1851</v>
      </c>
      <c r="D799" s="89" t="s">
        <v>5058</v>
      </c>
      <c r="E799" s="2" t="s">
        <v>1851</v>
      </c>
      <c r="F799" s="93"/>
      <c r="G799" s="2" t="s">
        <v>1851</v>
      </c>
      <c r="H799" s="93"/>
      <c r="I799" s="2" t="s">
        <v>1851</v>
      </c>
      <c r="J799" s="98"/>
      <c r="K799" s="2" t="s">
        <v>1851</v>
      </c>
      <c r="L799" s="107">
        <v>0</v>
      </c>
      <c r="M799" s="2" t="s">
        <v>1851</v>
      </c>
      <c r="N799" s="93"/>
      <c r="O799" s="2" t="s">
        <v>6692</v>
      </c>
      <c r="P799" t="str">
        <f t="shared" si="25"/>
        <v>INSERT INTO cliente VALUES(NULL, NULL, '1596', 'C1596', '', '', '', '0', '', 1, NOW(), NULL, 1, null);</v>
      </c>
    </row>
    <row r="800" spans="1:16" x14ac:dyDescent="0.25">
      <c r="A800" t="s">
        <v>4756</v>
      </c>
      <c r="B800" t="str">
        <f t="shared" si="24"/>
        <v>1597</v>
      </c>
      <c r="C800" s="2" t="s">
        <v>1851</v>
      </c>
      <c r="D800" s="89" t="s">
        <v>5059</v>
      </c>
      <c r="E800" s="2" t="s">
        <v>1851</v>
      </c>
      <c r="F800" s="93"/>
      <c r="G800" s="2" t="s">
        <v>1851</v>
      </c>
      <c r="H800" s="93"/>
      <c r="I800" s="2" t="s">
        <v>1851</v>
      </c>
      <c r="J800" s="98"/>
      <c r="K800" s="2" t="s">
        <v>1851</v>
      </c>
      <c r="L800" s="107">
        <v>0</v>
      </c>
      <c r="M800" s="2" t="s">
        <v>1851</v>
      </c>
      <c r="N800" s="93"/>
      <c r="O800" s="2" t="s">
        <v>6692</v>
      </c>
      <c r="P800" t="str">
        <f t="shared" si="25"/>
        <v>INSERT INTO cliente VALUES(NULL, NULL, '1597', 'C1597', '', '', '', '0', '', 1, NOW(), NULL, 1, null);</v>
      </c>
    </row>
    <row r="801" spans="1:16" x14ac:dyDescent="0.25">
      <c r="A801" t="s">
        <v>4756</v>
      </c>
      <c r="B801" t="str">
        <f t="shared" si="24"/>
        <v>1598</v>
      </c>
      <c r="C801" s="2" t="s">
        <v>1851</v>
      </c>
      <c r="D801" s="89" t="s">
        <v>5060</v>
      </c>
      <c r="E801" s="2" t="s">
        <v>1851</v>
      </c>
      <c r="F801" s="93"/>
      <c r="G801" s="2" t="s">
        <v>1851</v>
      </c>
      <c r="H801" s="93"/>
      <c r="I801" s="2" t="s">
        <v>1851</v>
      </c>
      <c r="J801" s="98"/>
      <c r="K801" s="2" t="s">
        <v>1851</v>
      </c>
      <c r="L801" s="107">
        <v>0</v>
      </c>
      <c r="M801" s="2" t="s">
        <v>1851</v>
      </c>
      <c r="N801" s="93"/>
      <c r="O801" s="2" t="s">
        <v>6692</v>
      </c>
      <c r="P801" t="str">
        <f t="shared" si="25"/>
        <v>INSERT INTO cliente VALUES(NULL, NULL, '1598', 'C1598', '', '', '', '0', '', 1, NOW(), NULL, 1, null);</v>
      </c>
    </row>
    <row r="802" spans="1:16" x14ac:dyDescent="0.25">
      <c r="A802" t="s">
        <v>4756</v>
      </c>
      <c r="B802" t="str">
        <f t="shared" si="24"/>
        <v>1599</v>
      </c>
      <c r="C802" s="2" t="s">
        <v>1851</v>
      </c>
      <c r="D802" s="89" t="s">
        <v>5061</v>
      </c>
      <c r="E802" s="2" t="s">
        <v>1851</v>
      </c>
      <c r="F802" s="95"/>
      <c r="G802" s="2" t="s">
        <v>1851</v>
      </c>
      <c r="H802" s="95"/>
      <c r="I802" s="2" t="s">
        <v>1851</v>
      </c>
      <c r="J802" s="98"/>
      <c r="K802" s="2" t="s">
        <v>1851</v>
      </c>
      <c r="L802" s="107">
        <v>0</v>
      </c>
      <c r="M802" s="2" t="s">
        <v>1851</v>
      </c>
      <c r="N802" s="95"/>
      <c r="O802" s="2" t="s">
        <v>6692</v>
      </c>
      <c r="P802" t="str">
        <f t="shared" si="25"/>
        <v>INSERT INTO cliente VALUES(NULL, NULL, '1599', 'C1599', '', '', '', '0', '', 1, NOW(), NULL, 1, null);</v>
      </c>
    </row>
    <row r="803" spans="1:16" x14ac:dyDescent="0.25">
      <c r="A803" t="s">
        <v>4756</v>
      </c>
      <c r="B803" t="str">
        <f t="shared" si="24"/>
        <v>1600</v>
      </c>
      <c r="C803" s="2" t="s">
        <v>1851</v>
      </c>
      <c r="D803" s="89" t="s">
        <v>5062</v>
      </c>
      <c r="E803" s="2" t="s">
        <v>1851</v>
      </c>
      <c r="F803" s="93"/>
      <c r="G803" s="2" t="s">
        <v>1851</v>
      </c>
      <c r="H803" s="93"/>
      <c r="I803" s="2" t="s">
        <v>1851</v>
      </c>
      <c r="J803" s="98"/>
      <c r="K803" s="2" t="s">
        <v>1851</v>
      </c>
      <c r="L803" s="107">
        <v>0</v>
      </c>
      <c r="M803" s="2" t="s">
        <v>1851</v>
      </c>
      <c r="N803" s="93"/>
      <c r="O803" s="2" t="s">
        <v>6692</v>
      </c>
      <c r="P803" t="str">
        <f t="shared" si="25"/>
        <v>INSERT INTO cliente VALUES(NULL, NULL, '1600', 'C1600', '', '', '', '0', '', 1, NOW(), NULL, 1, null);</v>
      </c>
    </row>
    <row r="804" spans="1:16" x14ac:dyDescent="0.25">
      <c r="A804" t="s">
        <v>4756</v>
      </c>
      <c r="B804" t="str">
        <f t="shared" si="24"/>
        <v>1601</v>
      </c>
      <c r="C804" s="2" t="s">
        <v>1851</v>
      </c>
      <c r="D804" s="89" t="s">
        <v>5063</v>
      </c>
      <c r="E804" s="2" t="s">
        <v>1851</v>
      </c>
      <c r="F804" s="93"/>
      <c r="G804" s="2" t="s">
        <v>1851</v>
      </c>
      <c r="H804" s="93"/>
      <c r="I804" s="2" t="s">
        <v>1851</v>
      </c>
      <c r="J804" s="98"/>
      <c r="K804" s="2" t="s">
        <v>1851</v>
      </c>
      <c r="L804" s="107">
        <v>0</v>
      </c>
      <c r="M804" s="2" t="s">
        <v>1851</v>
      </c>
      <c r="N804" s="93"/>
      <c r="O804" s="2" t="s">
        <v>6692</v>
      </c>
      <c r="P804" t="str">
        <f t="shared" si="25"/>
        <v>INSERT INTO cliente VALUES(NULL, NULL, '1601', 'C1601', '', '', '', '0', '', 1, NOW(), NULL, 1, null);</v>
      </c>
    </row>
    <row r="805" spans="1:16" x14ac:dyDescent="0.25">
      <c r="A805" t="s">
        <v>4756</v>
      </c>
      <c r="B805" t="str">
        <f t="shared" si="24"/>
        <v>1602</v>
      </c>
      <c r="C805" s="2" t="s">
        <v>1851</v>
      </c>
      <c r="D805" s="89" t="s">
        <v>5064</v>
      </c>
      <c r="E805" s="2" t="s">
        <v>1851</v>
      </c>
      <c r="F805" s="93"/>
      <c r="G805" s="2" t="s">
        <v>1851</v>
      </c>
      <c r="H805" s="93"/>
      <c r="I805" s="2" t="s">
        <v>1851</v>
      </c>
      <c r="J805" s="98"/>
      <c r="K805" s="2" t="s">
        <v>1851</v>
      </c>
      <c r="L805" s="107">
        <v>0</v>
      </c>
      <c r="M805" s="2" t="s">
        <v>1851</v>
      </c>
      <c r="N805" s="93"/>
      <c r="O805" s="2" t="s">
        <v>6692</v>
      </c>
      <c r="P805" t="str">
        <f t="shared" si="25"/>
        <v>INSERT INTO cliente VALUES(NULL, NULL, '1602', 'C1602', '', '', '', '0', '', 1, NOW(), NULL, 1, null);</v>
      </c>
    </row>
    <row r="806" spans="1:16" x14ac:dyDescent="0.25">
      <c r="A806" t="s">
        <v>4756</v>
      </c>
      <c r="B806" t="str">
        <f t="shared" si="24"/>
        <v>1603</v>
      </c>
      <c r="C806" s="2" t="s">
        <v>1851</v>
      </c>
      <c r="D806" s="89" t="s">
        <v>5065</v>
      </c>
      <c r="E806" s="2" t="s">
        <v>1851</v>
      </c>
      <c r="F806" s="93"/>
      <c r="G806" s="2" t="s">
        <v>1851</v>
      </c>
      <c r="H806" s="93"/>
      <c r="I806" s="2" t="s">
        <v>1851</v>
      </c>
      <c r="J806" s="98"/>
      <c r="K806" s="2" t="s">
        <v>1851</v>
      </c>
      <c r="L806" s="107">
        <v>0</v>
      </c>
      <c r="M806" s="2" t="s">
        <v>1851</v>
      </c>
      <c r="N806" s="93"/>
      <c r="O806" s="2" t="s">
        <v>6692</v>
      </c>
      <c r="P806" t="str">
        <f t="shared" si="25"/>
        <v>INSERT INTO cliente VALUES(NULL, NULL, '1603', 'C1603', '', '', '', '0', '', 1, NOW(), NULL, 1, null);</v>
      </c>
    </row>
    <row r="807" spans="1:16" x14ac:dyDescent="0.25">
      <c r="A807" t="s">
        <v>4756</v>
      </c>
      <c r="B807" t="str">
        <f t="shared" si="24"/>
        <v>1604</v>
      </c>
      <c r="C807" s="2" t="s">
        <v>1851</v>
      </c>
      <c r="D807" s="89" t="s">
        <v>5066</v>
      </c>
      <c r="E807" s="2" t="s">
        <v>1851</v>
      </c>
      <c r="F807" s="93"/>
      <c r="G807" s="2" t="s">
        <v>1851</v>
      </c>
      <c r="H807" s="93"/>
      <c r="I807" s="2" t="s">
        <v>1851</v>
      </c>
      <c r="J807" s="98"/>
      <c r="K807" s="2" t="s">
        <v>1851</v>
      </c>
      <c r="L807" s="107">
        <v>0</v>
      </c>
      <c r="M807" s="2" t="s">
        <v>1851</v>
      </c>
      <c r="N807" s="93"/>
      <c r="O807" s="2" t="s">
        <v>6692</v>
      </c>
      <c r="P807" t="str">
        <f t="shared" si="25"/>
        <v>INSERT INTO cliente VALUES(NULL, NULL, '1604', 'C1604', '', '', '', '0', '', 1, NOW(), NULL, 1, null);</v>
      </c>
    </row>
    <row r="808" spans="1:16" x14ac:dyDescent="0.25">
      <c r="A808" t="s">
        <v>4756</v>
      </c>
      <c r="B808" t="str">
        <f t="shared" si="24"/>
        <v>1605</v>
      </c>
      <c r="C808" s="2" t="s">
        <v>1851</v>
      </c>
      <c r="D808" s="89" t="s">
        <v>5067</v>
      </c>
      <c r="E808" s="2" t="s">
        <v>1851</v>
      </c>
      <c r="F808" s="93"/>
      <c r="G808" s="2" t="s">
        <v>1851</v>
      </c>
      <c r="H808" s="93"/>
      <c r="I808" s="2" t="s">
        <v>1851</v>
      </c>
      <c r="J808" s="98"/>
      <c r="K808" s="2" t="s">
        <v>1851</v>
      </c>
      <c r="L808" s="107">
        <v>0</v>
      </c>
      <c r="M808" s="2" t="s">
        <v>1851</v>
      </c>
      <c r="N808" s="93"/>
      <c r="O808" s="2" t="s">
        <v>6692</v>
      </c>
      <c r="P808" t="str">
        <f t="shared" si="25"/>
        <v>INSERT INTO cliente VALUES(NULL, NULL, '1605', 'C1605', '', '', '', '0', '', 1, NOW(), NULL, 1, null);</v>
      </c>
    </row>
    <row r="809" spans="1:16" x14ac:dyDescent="0.25">
      <c r="A809" t="s">
        <v>4756</v>
      </c>
      <c r="B809" t="str">
        <f t="shared" si="24"/>
        <v>1606</v>
      </c>
      <c r="C809" s="2" t="s">
        <v>1851</v>
      </c>
      <c r="D809" s="89" t="s">
        <v>5068</v>
      </c>
      <c r="E809" s="2" t="s">
        <v>1851</v>
      </c>
      <c r="F809" s="93"/>
      <c r="G809" s="2" t="s">
        <v>1851</v>
      </c>
      <c r="H809" s="93"/>
      <c r="I809" s="2" t="s">
        <v>1851</v>
      </c>
      <c r="J809" s="98"/>
      <c r="K809" s="2" t="s">
        <v>1851</v>
      </c>
      <c r="L809" s="107">
        <v>0</v>
      </c>
      <c r="M809" s="2" t="s">
        <v>1851</v>
      </c>
      <c r="N809" s="93"/>
      <c r="O809" s="2" t="s">
        <v>6692</v>
      </c>
      <c r="P809" t="str">
        <f t="shared" si="25"/>
        <v>INSERT INTO cliente VALUES(NULL, NULL, '1606', 'C1606', '', '', '', '0', '', 1, NOW(), NULL, 1, null);</v>
      </c>
    </row>
    <row r="810" spans="1:16" x14ac:dyDescent="0.25">
      <c r="A810" t="s">
        <v>4756</v>
      </c>
      <c r="B810" t="str">
        <f t="shared" si="24"/>
        <v>1607</v>
      </c>
      <c r="C810" s="2" t="s">
        <v>1851</v>
      </c>
      <c r="D810" s="89" t="s">
        <v>5069</v>
      </c>
      <c r="E810" s="2" t="s">
        <v>1851</v>
      </c>
      <c r="F810" s="95"/>
      <c r="G810" s="2" t="s">
        <v>1851</v>
      </c>
      <c r="H810" s="95"/>
      <c r="I810" s="2" t="s">
        <v>1851</v>
      </c>
      <c r="J810" s="98"/>
      <c r="K810" s="2" t="s">
        <v>1851</v>
      </c>
      <c r="L810" s="107">
        <v>0</v>
      </c>
      <c r="M810" s="2" t="s">
        <v>1851</v>
      </c>
      <c r="N810" s="95"/>
      <c r="O810" s="2" t="s">
        <v>6692</v>
      </c>
      <c r="P810" t="str">
        <f t="shared" si="25"/>
        <v>INSERT INTO cliente VALUES(NULL, NULL, '1607', 'C1607', '', '', '', '0', '', 1, NOW(), NULL, 1, null);</v>
      </c>
    </row>
    <row r="811" spans="1:16" x14ac:dyDescent="0.25">
      <c r="A811" t="s">
        <v>4756</v>
      </c>
      <c r="B811" t="str">
        <f t="shared" si="24"/>
        <v>1608</v>
      </c>
      <c r="C811" s="2" t="s">
        <v>1851</v>
      </c>
      <c r="D811" s="89" t="s">
        <v>5070</v>
      </c>
      <c r="E811" s="2" t="s">
        <v>1851</v>
      </c>
      <c r="F811" s="93"/>
      <c r="G811" s="2" t="s">
        <v>1851</v>
      </c>
      <c r="H811" s="93"/>
      <c r="I811" s="2" t="s">
        <v>1851</v>
      </c>
      <c r="J811" s="98"/>
      <c r="K811" s="2" t="s">
        <v>1851</v>
      </c>
      <c r="L811" s="107">
        <v>0</v>
      </c>
      <c r="M811" s="2" t="s">
        <v>1851</v>
      </c>
      <c r="N811" s="93"/>
      <c r="O811" s="2" t="s">
        <v>6692</v>
      </c>
      <c r="P811" t="str">
        <f t="shared" si="25"/>
        <v>INSERT INTO cliente VALUES(NULL, NULL, '1608', 'C1608', '', '', '', '0', '', 1, NOW(), NULL, 1, null);</v>
      </c>
    </row>
    <row r="812" spans="1:16" x14ac:dyDescent="0.25">
      <c r="A812" t="s">
        <v>4756</v>
      </c>
      <c r="B812" t="str">
        <f t="shared" si="24"/>
        <v>1609</v>
      </c>
      <c r="C812" s="2" t="s">
        <v>1851</v>
      </c>
      <c r="D812" s="89" t="s">
        <v>5071</v>
      </c>
      <c r="E812" s="2" t="s">
        <v>1851</v>
      </c>
      <c r="F812" s="93"/>
      <c r="G812" s="2" t="s">
        <v>1851</v>
      </c>
      <c r="H812" s="93"/>
      <c r="I812" s="2" t="s">
        <v>1851</v>
      </c>
      <c r="J812" s="98"/>
      <c r="K812" s="2" t="s">
        <v>1851</v>
      </c>
      <c r="L812" s="107">
        <v>0</v>
      </c>
      <c r="M812" s="2" t="s">
        <v>1851</v>
      </c>
      <c r="N812" s="93"/>
      <c r="O812" s="2" t="s">
        <v>6692</v>
      </c>
      <c r="P812" t="str">
        <f t="shared" si="25"/>
        <v>INSERT INTO cliente VALUES(NULL, NULL, '1609', 'C1609', '', '', '', '0', '', 1, NOW(), NULL, 1, null);</v>
      </c>
    </row>
    <row r="813" spans="1:16" x14ac:dyDescent="0.25">
      <c r="A813" t="s">
        <v>4756</v>
      </c>
      <c r="B813" t="str">
        <f t="shared" si="24"/>
        <v>1610</v>
      </c>
      <c r="C813" s="2" t="s">
        <v>1851</v>
      </c>
      <c r="D813" s="89" t="s">
        <v>5072</v>
      </c>
      <c r="E813" s="2" t="s">
        <v>1851</v>
      </c>
      <c r="F813" s="93"/>
      <c r="G813" s="2" t="s">
        <v>1851</v>
      </c>
      <c r="H813" s="93"/>
      <c r="I813" s="2" t="s">
        <v>1851</v>
      </c>
      <c r="J813" s="98"/>
      <c r="K813" s="2" t="s">
        <v>1851</v>
      </c>
      <c r="L813" s="107">
        <v>0</v>
      </c>
      <c r="M813" s="2" t="s">
        <v>1851</v>
      </c>
      <c r="N813" s="93"/>
      <c r="O813" s="2" t="s">
        <v>6692</v>
      </c>
      <c r="P813" t="str">
        <f t="shared" si="25"/>
        <v>INSERT INTO cliente VALUES(NULL, NULL, '1610', 'C1610', '', '', '', '0', '', 1, NOW(), NULL, 1, null);</v>
      </c>
    </row>
    <row r="814" spans="1:16" x14ac:dyDescent="0.25">
      <c r="A814" t="s">
        <v>4756</v>
      </c>
      <c r="B814" t="str">
        <f t="shared" si="24"/>
        <v>1611</v>
      </c>
      <c r="C814" s="2" t="s">
        <v>1851</v>
      </c>
      <c r="D814" s="89" t="s">
        <v>5073</v>
      </c>
      <c r="E814" s="2" t="s">
        <v>1851</v>
      </c>
      <c r="F814" s="93"/>
      <c r="G814" s="2" t="s">
        <v>1851</v>
      </c>
      <c r="H814" s="93"/>
      <c r="I814" s="2" t="s">
        <v>1851</v>
      </c>
      <c r="J814" s="98"/>
      <c r="K814" s="2" t="s">
        <v>1851</v>
      </c>
      <c r="L814" s="107">
        <v>0</v>
      </c>
      <c r="M814" s="2" t="s">
        <v>1851</v>
      </c>
      <c r="N814" s="93"/>
      <c r="O814" s="2" t="s">
        <v>6692</v>
      </c>
      <c r="P814" t="str">
        <f t="shared" si="25"/>
        <v>INSERT INTO cliente VALUES(NULL, NULL, '1611', 'C1611', '', '', '', '0', '', 1, NOW(), NULL, 1, null);</v>
      </c>
    </row>
    <row r="815" spans="1:16" x14ac:dyDescent="0.25">
      <c r="A815" t="s">
        <v>4756</v>
      </c>
      <c r="B815" t="str">
        <f t="shared" si="24"/>
        <v>1612</v>
      </c>
      <c r="C815" s="2" t="s">
        <v>1851</v>
      </c>
      <c r="D815" s="89" t="s">
        <v>5074</v>
      </c>
      <c r="E815" s="2" t="s">
        <v>1851</v>
      </c>
      <c r="F815" s="93"/>
      <c r="G815" s="2" t="s">
        <v>1851</v>
      </c>
      <c r="H815" s="93"/>
      <c r="I815" s="2" t="s">
        <v>1851</v>
      </c>
      <c r="J815" s="98"/>
      <c r="K815" s="2" t="s">
        <v>1851</v>
      </c>
      <c r="L815" s="107">
        <v>0</v>
      </c>
      <c r="M815" s="2" t="s">
        <v>1851</v>
      </c>
      <c r="N815" s="93"/>
      <c r="O815" s="2" t="s">
        <v>6692</v>
      </c>
      <c r="P815" t="str">
        <f t="shared" si="25"/>
        <v>INSERT INTO cliente VALUES(NULL, NULL, '1612', 'C1612', '', '', '', '0', '', 1, NOW(), NULL, 1, null);</v>
      </c>
    </row>
    <row r="816" spans="1:16" x14ac:dyDescent="0.25">
      <c r="A816" t="s">
        <v>4756</v>
      </c>
      <c r="B816" t="str">
        <f t="shared" si="24"/>
        <v>1613</v>
      </c>
      <c r="C816" s="2" t="s">
        <v>1851</v>
      </c>
      <c r="D816" s="89" t="s">
        <v>5075</v>
      </c>
      <c r="E816" s="2" t="s">
        <v>1851</v>
      </c>
      <c r="F816" s="93"/>
      <c r="G816" s="2" t="s">
        <v>1851</v>
      </c>
      <c r="H816" s="93"/>
      <c r="I816" s="2" t="s">
        <v>1851</v>
      </c>
      <c r="J816" s="98"/>
      <c r="K816" s="2" t="s">
        <v>1851</v>
      </c>
      <c r="L816" s="107">
        <v>0</v>
      </c>
      <c r="M816" s="2" t="s">
        <v>1851</v>
      </c>
      <c r="N816" s="93"/>
      <c r="O816" s="2" t="s">
        <v>6692</v>
      </c>
      <c r="P816" t="str">
        <f t="shared" si="25"/>
        <v>INSERT INTO cliente VALUES(NULL, NULL, '1613', 'C1613', '', '', '', '0', '', 1, NOW(), NULL, 1, null);</v>
      </c>
    </row>
    <row r="817" spans="1:16" x14ac:dyDescent="0.25">
      <c r="A817" t="s">
        <v>4756</v>
      </c>
      <c r="B817" t="str">
        <f t="shared" si="24"/>
        <v>1614</v>
      </c>
      <c r="C817" s="2" t="s">
        <v>1851</v>
      </c>
      <c r="D817" s="89" t="s">
        <v>5076</v>
      </c>
      <c r="E817" s="2" t="s">
        <v>1851</v>
      </c>
      <c r="F817" s="93"/>
      <c r="G817" s="2" t="s">
        <v>1851</v>
      </c>
      <c r="H817" s="93"/>
      <c r="I817" s="2" t="s">
        <v>1851</v>
      </c>
      <c r="J817" s="98"/>
      <c r="K817" s="2" t="s">
        <v>1851</v>
      </c>
      <c r="L817" s="107">
        <v>0</v>
      </c>
      <c r="M817" s="2" t="s">
        <v>1851</v>
      </c>
      <c r="N817" s="93"/>
      <c r="O817" s="2" t="s">
        <v>6692</v>
      </c>
      <c r="P817" t="str">
        <f t="shared" si="25"/>
        <v>INSERT INTO cliente VALUES(NULL, NULL, '1614', 'C1614', '', '', '', '0', '', 1, NOW(), NULL, 1, null);</v>
      </c>
    </row>
    <row r="818" spans="1:16" x14ac:dyDescent="0.25">
      <c r="A818" t="s">
        <v>4756</v>
      </c>
      <c r="B818" t="str">
        <f t="shared" si="24"/>
        <v>1615</v>
      </c>
      <c r="C818" s="2" t="s">
        <v>1851</v>
      </c>
      <c r="D818" s="89" t="s">
        <v>5077</v>
      </c>
      <c r="E818" s="2" t="s">
        <v>1851</v>
      </c>
      <c r="F818" s="93"/>
      <c r="G818" s="2" t="s">
        <v>1851</v>
      </c>
      <c r="H818" s="93"/>
      <c r="I818" s="2" t="s">
        <v>1851</v>
      </c>
      <c r="J818" s="98"/>
      <c r="K818" s="2" t="s">
        <v>1851</v>
      </c>
      <c r="L818" s="107">
        <v>0</v>
      </c>
      <c r="M818" s="2" t="s">
        <v>1851</v>
      </c>
      <c r="N818" s="93"/>
      <c r="O818" s="2" t="s">
        <v>6692</v>
      </c>
      <c r="P818" t="str">
        <f t="shared" si="25"/>
        <v>INSERT INTO cliente VALUES(NULL, NULL, '1615', 'C1615', '', '', '', '0', '', 1, NOW(), NULL, 1, null);</v>
      </c>
    </row>
    <row r="819" spans="1:16" x14ac:dyDescent="0.25">
      <c r="A819" t="s">
        <v>4756</v>
      </c>
      <c r="B819" t="str">
        <f t="shared" si="24"/>
        <v>1616</v>
      </c>
      <c r="C819" s="2" t="s">
        <v>1851</v>
      </c>
      <c r="D819" s="89" t="s">
        <v>5078</v>
      </c>
      <c r="E819" s="2" t="s">
        <v>1851</v>
      </c>
      <c r="F819" s="93"/>
      <c r="G819" s="2" t="s">
        <v>1851</v>
      </c>
      <c r="H819" s="93"/>
      <c r="I819" s="2" t="s">
        <v>1851</v>
      </c>
      <c r="J819" s="98"/>
      <c r="K819" s="2" t="s">
        <v>1851</v>
      </c>
      <c r="L819" s="107">
        <v>0</v>
      </c>
      <c r="M819" s="2" t="s">
        <v>1851</v>
      </c>
      <c r="N819" s="93"/>
      <c r="O819" s="2" t="s">
        <v>6692</v>
      </c>
      <c r="P819" t="str">
        <f t="shared" si="25"/>
        <v>INSERT INTO cliente VALUES(NULL, NULL, '1616', 'C1616', '', '', '', '0', '', 1, NOW(), NULL, 1, null);</v>
      </c>
    </row>
    <row r="820" spans="1:16" x14ac:dyDescent="0.25">
      <c r="A820" t="s">
        <v>4756</v>
      </c>
      <c r="B820" t="str">
        <f t="shared" si="24"/>
        <v>1617</v>
      </c>
      <c r="C820" s="2" t="s">
        <v>1851</v>
      </c>
      <c r="D820" s="89" t="s">
        <v>5079</v>
      </c>
      <c r="E820" s="2" t="s">
        <v>1851</v>
      </c>
      <c r="F820" s="93"/>
      <c r="G820" s="2" t="s">
        <v>1851</v>
      </c>
      <c r="H820" s="93"/>
      <c r="I820" s="2" t="s">
        <v>1851</v>
      </c>
      <c r="J820" s="98"/>
      <c r="K820" s="2" t="s">
        <v>1851</v>
      </c>
      <c r="L820" s="107">
        <v>0</v>
      </c>
      <c r="M820" s="2" t="s">
        <v>1851</v>
      </c>
      <c r="N820" s="93"/>
      <c r="O820" s="2" t="s">
        <v>6692</v>
      </c>
      <c r="P820" t="str">
        <f t="shared" si="25"/>
        <v>INSERT INTO cliente VALUES(NULL, NULL, '1617', 'C1617', '', '', '', '0', '', 1, NOW(), NULL, 1, null);</v>
      </c>
    </row>
    <row r="821" spans="1:16" x14ac:dyDescent="0.25">
      <c r="A821" t="s">
        <v>4756</v>
      </c>
      <c r="B821" t="str">
        <f t="shared" si="24"/>
        <v>1618</v>
      </c>
      <c r="C821" s="2" t="s">
        <v>1851</v>
      </c>
      <c r="D821" s="89" t="s">
        <v>5080</v>
      </c>
      <c r="E821" s="2" t="s">
        <v>1851</v>
      </c>
      <c r="F821" s="93"/>
      <c r="G821" s="2" t="s">
        <v>1851</v>
      </c>
      <c r="H821" s="93"/>
      <c r="I821" s="2" t="s">
        <v>1851</v>
      </c>
      <c r="J821" s="98"/>
      <c r="K821" s="2" t="s">
        <v>1851</v>
      </c>
      <c r="L821" s="107">
        <v>0</v>
      </c>
      <c r="M821" s="2" t="s">
        <v>1851</v>
      </c>
      <c r="N821" s="93"/>
      <c r="O821" s="2" t="s">
        <v>6692</v>
      </c>
      <c r="P821" t="str">
        <f t="shared" si="25"/>
        <v>INSERT INTO cliente VALUES(NULL, NULL, '1618', 'C1618', '', '', '', '0', '', 1, NOW(), NULL, 1, null);</v>
      </c>
    </row>
    <row r="822" spans="1:16" x14ac:dyDescent="0.25">
      <c r="A822" t="s">
        <v>4756</v>
      </c>
      <c r="B822" t="str">
        <f t="shared" si="24"/>
        <v>1619</v>
      </c>
      <c r="C822" s="2" t="s">
        <v>1851</v>
      </c>
      <c r="D822" s="89" t="s">
        <v>5081</v>
      </c>
      <c r="E822" s="2" t="s">
        <v>1851</v>
      </c>
      <c r="F822" s="93"/>
      <c r="G822" s="2" t="s">
        <v>1851</v>
      </c>
      <c r="H822" s="93"/>
      <c r="I822" s="2" t="s">
        <v>1851</v>
      </c>
      <c r="J822" s="98"/>
      <c r="K822" s="2" t="s">
        <v>1851</v>
      </c>
      <c r="L822" s="107">
        <v>0</v>
      </c>
      <c r="M822" s="2" t="s">
        <v>1851</v>
      </c>
      <c r="N822" s="93"/>
      <c r="O822" s="2" t="s">
        <v>6692</v>
      </c>
      <c r="P822" t="str">
        <f t="shared" si="25"/>
        <v>INSERT INTO cliente VALUES(NULL, NULL, '1619', 'C1619', '', '', '', '0', '', 1, NOW(), NULL, 1, null);</v>
      </c>
    </row>
    <row r="823" spans="1:16" x14ac:dyDescent="0.25">
      <c r="A823" t="s">
        <v>4756</v>
      </c>
      <c r="B823" t="str">
        <f t="shared" si="24"/>
        <v>1620</v>
      </c>
      <c r="C823" s="2" t="s">
        <v>1851</v>
      </c>
      <c r="D823" s="89" t="s">
        <v>5082</v>
      </c>
      <c r="E823" s="2" t="s">
        <v>1851</v>
      </c>
      <c r="F823" s="93"/>
      <c r="G823" s="2" t="s">
        <v>1851</v>
      </c>
      <c r="H823" s="93"/>
      <c r="I823" s="2" t="s">
        <v>1851</v>
      </c>
      <c r="J823" s="98"/>
      <c r="K823" s="2" t="s">
        <v>1851</v>
      </c>
      <c r="L823" s="107">
        <v>0</v>
      </c>
      <c r="M823" s="2" t="s">
        <v>1851</v>
      </c>
      <c r="N823" s="93"/>
      <c r="O823" s="2" t="s">
        <v>6692</v>
      </c>
      <c r="P823" t="str">
        <f t="shared" si="25"/>
        <v>INSERT INTO cliente VALUES(NULL, NULL, '1620', 'C1620', '', '', '', '0', '', 1, NOW(), NULL, 1, null);</v>
      </c>
    </row>
    <row r="824" spans="1:16" x14ac:dyDescent="0.25">
      <c r="A824" t="s">
        <v>4756</v>
      </c>
      <c r="B824" t="str">
        <f t="shared" si="24"/>
        <v>1621</v>
      </c>
      <c r="C824" s="2" t="s">
        <v>1851</v>
      </c>
      <c r="D824" s="89" t="s">
        <v>5083</v>
      </c>
      <c r="E824" s="2" t="s">
        <v>1851</v>
      </c>
      <c r="F824" s="93"/>
      <c r="G824" s="2" t="s">
        <v>1851</v>
      </c>
      <c r="H824" s="93"/>
      <c r="I824" s="2" t="s">
        <v>1851</v>
      </c>
      <c r="J824" s="98"/>
      <c r="K824" s="2" t="s">
        <v>1851</v>
      </c>
      <c r="L824" s="107">
        <v>0</v>
      </c>
      <c r="M824" s="2" t="s">
        <v>1851</v>
      </c>
      <c r="N824" s="93"/>
      <c r="O824" s="2" t="s">
        <v>6692</v>
      </c>
      <c r="P824" t="str">
        <f t="shared" si="25"/>
        <v>INSERT INTO cliente VALUES(NULL, NULL, '1621', 'C1621', '', '', '', '0', '', 1, NOW(), NULL, 1, null);</v>
      </c>
    </row>
    <row r="825" spans="1:16" x14ac:dyDescent="0.25">
      <c r="A825" t="s">
        <v>4756</v>
      </c>
      <c r="B825" t="str">
        <f t="shared" si="24"/>
        <v>1622</v>
      </c>
      <c r="C825" s="2" t="s">
        <v>1851</v>
      </c>
      <c r="D825" s="89" t="s">
        <v>5084</v>
      </c>
      <c r="E825" s="2" t="s">
        <v>1851</v>
      </c>
      <c r="F825" s="93"/>
      <c r="G825" s="2" t="s">
        <v>1851</v>
      </c>
      <c r="H825" s="93"/>
      <c r="I825" s="2" t="s">
        <v>1851</v>
      </c>
      <c r="J825" s="98"/>
      <c r="K825" s="2" t="s">
        <v>1851</v>
      </c>
      <c r="L825" s="107">
        <v>0</v>
      </c>
      <c r="M825" s="2" t="s">
        <v>1851</v>
      </c>
      <c r="N825" s="93"/>
      <c r="O825" s="2" t="s">
        <v>6692</v>
      </c>
      <c r="P825" t="str">
        <f t="shared" si="25"/>
        <v>INSERT INTO cliente VALUES(NULL, NULL, '1622', 'C1622', '', '', '', '0', '', 1, NOW(), NULL, 1, null);</v>
      </c>
    </row>
    <row r="826" spans="1:16" x14ac:dyDescent="0.25">
      <c r="A826" t="s">
        <v>4756</v>
      </c>
      <c r="B826" t="str">
        <f t="shared" si="24"/>
        <v>1623</v>
      </c>
      <c r="C826" s="2" t="s">
        <v>1851</v>
      </c>
      <c r="D826" s="89" t="s">
        <v>5085</v>
      </c>
      <c r="E826" s="2" t="s">
        <v>1851</v>
      </c>
      <c r="F826" s="93"/>
      <c r="G826" s="2" t="s">
        <v>1851</v>
      </c>
      <c r="H826" s="93"/>
      <c r="I826" s="2" t="s">
        <v>1851</v>
      </c>
      <c r="J826" s="98"/>
      <c r="K826" s="2" t="s">
        <v>1851</v>
      </c>
      <c r="L826" s="107">
        <v>0</v>
      </c>
      <c r="M826" s="2" t="s">
        <v>1851</v>
      </c>
      <c r="N826" s="93"/>
      <c r="O826" s="2" t="s">
        <v>6692</v>
      </c>
      <c r="P826" t="str">
        <f t="shared" si="25"/>
        <v>INSERT INTO cliente VALUES(NULL, NULL, '1623', 'C1623', '', '', '', '0', '', 1, NOW(), NULL, 1, null);</v>
      </c>
    </row>
    <row r="827" spans="1:16" x14ac:dyDescent="0.25">
      <c r="A827" t="s">
        <v>4756</v>
      </c>
      <c r="B827" t="str">
        <f t="shared" si="24"/>
        <v>1624</v>
      </c>
      <c r="C827" s="2" t="s">
        <v>1851</v>
      </c>
      <c r="D827" s="89" t="s">
        <v>5086</v>
      </c>
      <c r="E827" s="2" t="s">
        <v>1851</v>
      </c>
      <c r="F827" s="93"/>
      <c r="G827" s="2" t="s">
        <v>1851</v>
      </c>
      <c r="H827" s="93"/>
      <c r="I827" s="2" t="s">
        <v>1851</v>
      </c>
      <c r="J827" s="98"/>
      <c r="K827" s="2" t="s">
        <v>1851</v>
      </c>
      <c r="L827" s="107">
        <v>0</v>
      </c>
      <c r="M827" s="2" t="s">
        <v>1851</v>
      </c>
      <c r="N827" s="93"/>
      <c r="O827" s="2" t="s">
        <v>6692</v>
      </c>
      <c r="P827" t="str">
        <f t="shared" si="25"/>
        <v>INSERT INTO cliente VALUES(NULL, NULL, '1624', 'C1624', '', '', '', '0', '', 1, NOW(), NULL, 1, null);</v>
      </c>
    </row>
    <row r="828" spans="1:16" x14ac:dyDescent="0.25">
      <c r="A828" t="s">
        <v>4756</v>
      </c>
      <c r="B828" t="str">
        <f t="shared" si="24"/>
        <v>1625</v>
      </c>
      <c r="C828" s="2" t="s">
        <v>1851</v>
      </c>
      <c r="D828" s="89" t="s">
        <v>5087</v>
      </c>
      <c r="E828" s="2" t="s">
        <v>1851</v>
      </c>
      <c r="F828" s="93"/>
      <c r="G828" s="2" t="s">
        <v>1851</v>
      </c>
      <c r="H828" s="93"/>
      <c r="I828" s="2" t="s">
        <v>1851</v>
      </c>
      <c r="J828" s="98"/>
      <c r="K828" s="2" t="s">
        <v>1851</v>
      </c>
      <c r="L828" s="107">
        <v>0</v>
      </c>
      <c r="M828" s="2" t="s">
        <v>1851</v>
      </c>
      <c r="N828" s="93"/>
      <c r="O828" s="2" t="s">
        <v>6692</v>
      </c>
      <c r="P828" t="str">
        <f t="shared" si="25"/>
        <v>INSERT INTO cliente VALUES(NULL, NULL, '1625', 'C1625', '', '', '', '0', '', 1, NOW(), NULL, 1, null);</v>
      </c>
    </row>
    <row r="829" spans="1:16" x14ac:dyDescent="0.25">
      <c r="A829" t="s">
        <v>4756</v>
      </c>
      <c r="B829" t="str">
        <f t="shared" si="24"/>
        <v>1626</v>
      </c>
      <c r="C829" s="2" t="s">
        <v>1851</v>
      </c>
      <c r="D829" s="89" t="s">
        <v>5088</v>
      </c>
      <c r="E829" s="2" t="s">
        <v>1851</v>
      </c>
      <c r="F829" s="93"/>
      <c r="G829" s="2" t="s">
        <v>1851</v>
      </c>
      <c r="H829" s="93"/>
      <c r="I829" s="2" t="s">
        <v>1851</v>
      </c>
      <c r="J829" s="98"/>
      <c r="K829" s="2" t="s">
        <v>1851</v>
      </c>
      <c r="L829" s="107">
        <v>0</v>
      </c>
      <c r="M829" s="2" t="s">
        <v>1851</v>
      </c>
      <c r="N829" s="93"/>
      <c r="O829" s="2" t="s">
        <v>6692</v>
      </c>
      <c r="P829" t="str">
        <f t="shared" si="25"/>
        <v>INSERT INTO cliente VALUES(NULL, NULL, '1626', 'C1626', '', '', '', '0', '', 1, NOW(), NULL, 1, null);</v>
      </c>
    </row>
    <row r="830" spans="1:16" x14ac:dyDescent="0.25">
      <c r="A830" t="s">
        <v>4756</v>
      </c>
      <c r="B830" t="str">
        <f t="shared" si="24"/>
        <v>1627</v>
      </c>
      <c r="C830" s="2" t="s">
        <v>1851</v>
      </c>
      <c r="D830" s="89" t="s">
        <v>5089</v>
      </c>
      <c r="E830" s="2" t="s">
        <v>1851</v>
      </c>
      <c r="F830" s="93"/>
      <c r="G830" s="2" t="s">
        <v>1851</v>
      </c>
      <c r="H830" s="93"/>
      <c r="I830" s="2" t="s">
        <v>1851</v>
      </c>
      <c r="J830" s="98"/>
      <c r="K830" s="2" t="s">
        <v>1851</v>
      </c>
      <c r="L830" s="107">
        <v>0</v>
      </c>
      <c r="M830" s="2" t="s">
        <v>1851</v>
      </c>
      <c r="N830" s="93"/>
      <c r="O830" s="2" t="s">
        <v>6692</v>
      </c>
      <c r="P830" t="str">
        <f t="shared" si="25"/>
        <v>INSERT INTO cliente VALUES(NULL, NULL, '1627', 'C1627', '', '', '', '0', '', 1, NOW(), NULL, 1, null);</v>
      </c>
    </row>
    <row r="831" spans="1:16" x14ac:dyDescent="0.25">
      <c r="A831" t="s">
        <v>4756</v>
      </c>
      <c r="B831" t="str">
        <f t="shared" si="24"/>
        <v>1628</v>
      </c>
      <c r="C831" s="2" t="s">
        <v>1851</v>
      </c>
      <c r="D831" s="89" t="s">
        <v>5090</v>
      </c>
      <c r="E831" s="2" t="s">
        <v>1851</v>
      </c>
      <c r="F831" s="93"/>
      <c r="G831" s="2" t="s">
        <v>1851</v>
      </c>
      <c r="H831" s="93"/>
      <c r="I831" s="2" t="s">
        <v>1851</v>
      </c>
      <c r="J831" s="98"/>
      <c r="K831" s="2" t="s">
        <v>1851</v>
      </c>
      <c r="L831" s="107">
        <v>0</v>
      </c>
      <c r="M831" s="2" t="s">
        <v>1851</v>
      </c>
      <c r="N831" s="93"/>
      <c r="O831" s="2" t="s">
        <v>6692</v>
      </c>
      <c r="P831" t="str">
        <f t="shared" si="25"/>
        <v>INSERT INTO cliente VALUES(NULL, NULL, '1628', 'C1628', '', '', '', '0', '', 1, NOW(), NULL, 1, null);</v>
      </c>
    </row>
    <row r="832" spans="1:16" x14ac:dyDescent="0.25">
      <c r="A832" t="s">
        <v>4756</v>
      </c>
      <c r="B832" t="str">
        <f t="shared" si="24"/>
        <v>1629</v>
      </c>
      <c r="C832" s="2" t="s">
        <v>1851</v>
      </c>
      <c r="D832" s="89" t="s">
        <v>5091</v>
      </c>
      <c r="E832" s="2" t="s">
        <v>1851</v>
      </c>
      <c r="F832" s="93"/>
      <c r="G832" s="2" t="s">
        <v>1851</v>
      </c>
      <c r="H832" s="93"/>
      <c r="I832" s="2" t="s">
        <v>1851</v>
      </c>
      <c r="J832" s="98"/>
      <c r="K832" s="2" t="s">
        <v>1851</v>
      </c>
      <c r="L832" s="107">
        <v>0</v>
      </c>
      <c r="M832" s="2" t="s">
        <v>1851</v>
      </c>
      <c r="N832" s="93"/>
      <c r="O832" s="2" t="s">
        <v>6692</v>
      </c>
      <c r="P832" t="str">
        <f t="shared" si="25"/>
        <v>INSERT INTO cliente VALUES(NULL, NULL, '1629', 'C1629', '', '', '', '0', '', 1, NOW(), NULL, 1, null);</v>
      </c>
    </row>
    <row r="833" spans="1:16" x14ac:dyDescent="0.25">
      <c r="A833" t="s">
        <v>4756</v>
      </c>
      <c r="B833" t="str">
        <f t="shared" si="24"/>
        <v>1630</v>
      </c>
      <c r="C833" s="2" t="s">
        <v>1851</v>
      </c>
      <c r="D833" s="89" t="s">
        <v>5092</v>
      </c>
      <c r="E833" s="2" t="s">
        <v>1851</v>
      </c>
      <c r="F833" s="93"/>
      <c r="G833" s="2" t="s">
        <v>1851</v>
      </c>
      <c r="H833" s="93"/>
      <c r="I833" s="2" t="s">
        <v>1851</v>
      </c>
      <c r="J833" s="98"/>
      <c r="K833" s="2" t="s">
        <v>1851</v>
      </c>
      <c r="L833" s="107">
        <v>0</v>
      </c>
      <c r="M833" s="2" t="s">
        <v>1851</v>
      </c>
      <c r="N833" s="93"/>
      <c r="O833" s="2" t="s">
        <v>6692</v>
      </c>
      <c r="P833" t="str">
        <f t="shared" si="25"/>
        <v>INSERT INTO cliente VALUES(NULL, NULL, '1630', 'C1630', '', '', '', '0', '', 1, NOW(), NULL, 1, null);</v>
      </c>
    </row>
    <row r="834" spans="1:16" x14ac:dyDescent="0.25">
      <c r="A834" t="s">
        <v>4756</v>
      </c>
      <c r="B834" t="str">
        <f t="shared" si="24"/>
        <v>1631</v>
      </c>
      <c r="C834" s="2" t="s">
        <v>1851</v>
      </c>
      <c r="D834" s="89" t="s">
        <v>5093</v>
      </c>
      <c r="E834" s="2" t="s">
        <v>1851</v>
      </c>
      <c r="F834" s="93"/>
      <c r="G834" s="2" t="s">
        <v>1851</v>
      </c>
      <c r="H834" s="93"/>
      <c r="I834" s="2" t="s">
        <v>1851</v>
      </c>
      <c r="J834" s="98"/>
      <c r="K834" s="2" t="s">
        <v>1851</v>
      </c>
      <c r="L834" s="107">
        <v>0</v>
      </c>
      <c r="M834" s="2" t="s">
        <v>1851</v>
      </c>
      <c r="N834" s="93"/>
      <c r="O834" s="2" t="s">
        <v>6692</v>
      </c>
      <c r="P834" t="str">
        <f t="shared" si="25"/>
        <v>INSERT INTO cliente VALUES(NULL, NULL, '1631', 'C1631', '', '', '', '0', '', 1, NOW(), NULL, 1, null);</v>
      </c>
    </row>
    <row r="835" spans="1:16" x14ac:dyDescent="0.25">
      <c r="A835" t="s">
        <v>4756</v>
      </c>
      <c r="B835" t="str">
        <f t="shared" ref="B835:B898" si="26">REPLACE(D835,1,1,"")</f>
        <v>1632</v>
      </c>
      <c r="C835" s="2" t="s">
        <v>1851</v>
      </c>
      <c r="D835" s="89" t="s">
        <v>5094</v>
      </c>
      <c r="E835" s="2" t="s">
        <v>1851</v>
      </c>
      <c r="F835" s="93"/>
      <c r="G835" s="2" t="s">
        <v>1851</v>
      </c>
      <c r="H835" s="93"/>
      <c r="I835" s="2" t="s">
        <v>1851</v>
      </c>
      <c r="J835" s="98"/>
      <c r="K835" s="2" t="s">
        <v>1851</v>
      </c>
      <c r="L835" s="107">
        <v>0</v>
      </c>
      <c r="M835" s="2" t="s">
        <v>1851</v>
      </c>
      <c r="N835" s="93"/>
      <c r="O835" s="2" t="s">
        <v>6692</v>
      </c>
      <c r="P835" t="str">
        <f t="shared" ref="P835:P898" si="27">CONCATENATE(A835,B835,C835,D835,E835,F835,G835,H835,I835,J835,K835,L835,M835,N835,O835,)</f>
        <v>INSERT INTO cliente VALUES(NULL, NULL, '1632', 'C1632', '', '', '', '0', '', 1, NOW(), NULL, 1, null);</v>
      </c>
    </row>
    <row r="836" spans="1:16" x14ac:dyDescent="0.25">
      <c r="A836" t="s">
        <v>4756</v>
      </c>
      <c r="B836" t="str">
        <f t="shared" si="26"/>
        <v>1633</v>
      </c>
      <c r="C836" s="2" t="s">
        <v>1851</v>
      </c>
      <c r="D836" s="89" t="s">
        <v>5095</v>
      </c>
      <c r="E836" s="2" t="s">
        <v>1851</v>
      </c>
      <c r="F836" s="93"/>
      <c r="G836" s="2" t="s">
        <v>1851</v>
      </c>
      <c r="H836" s="93"/>
      <c r="I836" s="2" t="s">
        <v>1851</v>
      </c>
      <c r="J836" s="98"/>
      <c r="K836" s="2" t="s">
        <v>1851</v>
      </c>
      <c r="L836" s="107">
        <v>0</v>
      </c>
      <c r="M836" s="2" t="s">
        <v>1851</v>
      </c>
      <c r="N836" s="93"/>
      <c r="O836" s="2" t="s">
        <v>6692</v>
      </c>
      <c r="P836" t="str">
        <f t="shared" si="27"/>
        <v>INSERT INTO cliente VALUES(NULL, NULL, '1633', 'C1633', '', '', '', '0', '', 1, NOW(), NULL, 1, null);</v>
      </c>
    </row>
    <row r="837" spans="1:16" x14ac:dyDescent="0.25">
      <c r="A837" t="s">
        <v>4756</v>
      </c>
      <c r="B837" t="str">
        <f t="shared" si="26"/>
        <v>1634</v>
      </c>
      <c r="C837" s="2" t="s">
        <v>1851</v>
      </c>
      <c r="D837" s="89" t="s">
        <v>5096</v>
      </c>
      <c r="E837" s="2" t="s">
        <v>1851</v>
      </c>
      <c r="F837" s="93"/>
      <c r="G837" s="2" t="s">
        <v>1851</v>
      </c>
      <c r="H837" s="93"/>
      <c r="I837" s="2" t="s">
        <v>1851</v>
      </c>
      <c r="J837" s="98"/>
      <c r="K837" s="2" t="s">
        <v>1851</v>
      </c>
      <c r="L837" s="107">
        <v>0</v>
      </c>
      <c r="M837" s="2" t="s">
        <v>1851</v>
      </c>
      <c r="N837" s="93"/>
      <c r="O837" s="2" t="s">
        <v>6692</v>
      </c>
      <c r="P837" t="str">
        <f t="shared" si="27"/>
        <v>INSERT INTO cliente VALUES(NULL, NULL, '1634', 'C1634', '', '', '', '0', '', 1, NOW(), NULL, 1, null);</v>
      </c>
    </row>
    <row r="838" spans="1:16" x14ac:dyDescent="0.25">
      <c r="A838" t="s">
        <v>4756</v>
      </c>
      <c r="B838" t="str">
        <f t="shared" si="26"/>
        <v>1635</v>
      </c>
      <c r="C838" s="2" t="s">
        <v>1851</v>
      </c>
      <c r="D838" s="89" t="s">
        <v>5097</v>
      </c>
      <c r="E838" s="2" t="s">
        <v>1851</v>
      </c>
      <c r="F838" s="93"/>
      <c r="G838" s="2" t="s">
        <v>1851</v>
      </c>
      <c r="H838" s="93"/>
      <c r="I838" s="2" t="s">
        <v>1851</v>
      </c>
      <c r="J838" s="98"/>
      <c r="K838" s="2" t="s">
        <v>1851</v>
      </c>
      <c r="L838" s="107">
        <v>0</v>
      </c>
      <c r="M838" s="2" t="s">
        <v>1851</v>
      </c>
      <c r="N838" s="93"/>
      <c r="O838" s="2" t="s">
        <v>6692</v>
      </c>
      <c r="P838" t="str">
        <f t="shared" si="27"/>
        <v>INSERT INTO cliente VALUES(NULL, NULL, '1635', 'C1635', '', '', '', '0', '', 1, NOW(), NULL, 1, null);</v>
      </c>
    </row>
    <row r="839" spans="1:16" x14ac:dyDescent="0.25">
      <c r="A839" t="s">
        <v>4756</v>
      </c>
      <c r="B839" t="str">
        <f t="shared" si="26"/>
        <v>1636</v>
      </c>
      <c r="C839" s="2" t="s">
        <v>1851</v>
      </c>
      <c r="D839" s="89" t="s">
        <v>5098</v>
      </c>
      <c r="E839" s="2" t="s">
        <v>1851</v>
      </c>
      <c r="F839" s="93"/>
      <c r="G839" s="2" t="s">
        <v>1851</v>
      </c>
      <c r="H839" s="93"/>
      <c r="I839" s="2" t="s">
        <v>1851</v>
      </c>
      <c r="J839" s="98"/>
      <c r="K839" s="2" t="s">
        <v>1851</v>
      </c>
      <c r="L839" s="107">
        <v>0</v>
      </c>
      <c r="M839" s="2" t="s">
        <v>1851</v>
      </c>
      <c r="N839" s="93"/>
      <c r="O839" s="2" t="s">
        <v>6692</v>
      </c>
      <c r="P839" t="str">
        <f t="shared" si="27"/>
        <v>INSERT INTO cliente VALUES(NULL, NULL, '1636', 'C1636', '', '', '', '0', '', 1, NOW(), NULL, 1, null);</v>
      </c>
    </row>
    <row r="840" spans="1:16" x14ac:dyDescent="0.25">
      <c r="A840" t="s">
        <v>4756</v>
      </c>
      <c r="B840" t="str">
        <f t="shared" si="26"/>
        <v>1637</v>
      </c>
      <c r="C840" s="2" t="s">
        <v>1851</v>
      </c>
      <c r="D840" s="89" t="s">
        <v>5099</v>
      </c>
      <c r="E840" s="2" t="s">
        <v>1851</v>
      </c>
      <c r="F840" s="93"/>
      <c r="G840" s="2" t="s">
        <v>1851</v>
      </c>
      <c r="H840" s="93"/>
      <c r="I840" s="2" t="s">
        <v>1851</v>
      </c>
      <c r="J840" s="98"/>
      <c r="K840" s="2" t="s">
        <v>1851</v>
      </c>
      <c r="L840" s="107">
        <v>0</v>
      </c>
      <c r="M840" s="2" t="s">
        <v>1851</v>
      </c>
      <c r="N840" s="93"/>
      <c r="O840" s="2" t="s">
        <v>6692</v>
      </c>
      <c r="P840" t="str">
        <f t="shared" si="27"/>
        <v>INSERT INTO cliente VALUES(NULL, NULL, '1637', 'C1637', '', '', '', '0', '', 1, NOW(), NULL, 1, null);</v>
      </c>
    </row>
    <row r="841" spans="1:16" x14ac:dyDescent="0.25">
      <c r="A841" t="s">
        <v>4756</v>
      </c>
      <c r="B841" t="str">
        <f t="shared" si="26"/>
        <v>1638</v>
      </c>
      <c r="C841" s="2" t="s">
        <v>1851</v>
      </c>
      <c r="D841" s="89" t="s">
        <v>5100</v>
      </c>
      <c r="E841" s="2" t="s">
        <v>1851</v>
      </c>
      <c r="F841" s="93"/>
      <c r="G841" s="2" t="s">
        <v>1851</v>
      </c>
      <c r="H841" s="93"/>
      <c r="I841" s="2" t="s">
        <v>1851</v>
      </c>
      <c r="J841" s="98"/>
      <c r="K841" s="2" t="s">
        <v>1851</v>
      </c>
      <c r="L841" s="107">
        <v>0</v>
      </c>
      <c r="M841" s="2" t="s">
        <v>1851</v>
      </c>
      <c r="N841" s="93"/>
      <c r="O841" s="2" t="s">
        <v>6692</v>
      </c>
      <c r="P841" t="str">
        <f t="shared" si="27"/>
        <v>INSERT INTO cliente VALUES(NULL, NULL, '1638', 'C1638', '', '', '', '0', '', 1, NOW(), NULL, 1, null);</v>
      </c>
    </row>
    <row r="842" spans="1:16" x14ac:dyDescent="0.25">
      <c r="A842" t="s">
        <v>4756</v>
      </c>
      <c r="B842" t="str">
        <f t="shared" si="26"/>
        <v>1639</v>
      </c>
      <c r="C842" s="2" t="s">
        <v>1851</v>
      </c>
      <c r="D842" s="89" t="s">
        <v>5101</v>
      </c>
      <c r="E842" s="2" t="s">
        <v>1851</v>
      </c>
      <c r="F842" s="93"/>
      <c r="G842" s="2" t="s">
        <v>1851</v>
      </c>
      <c r="H842" s="93"/>
      <c r="I842" s="2" t="s">
        <v>1851</v>
      </c>
      <c r="J842" s="98"/>
      <c r="K842" s="2" t="s">
        <v>1851</v>
      </c>
      <c r="L842" s="107">
        <v>0</v>
      </c>
      <c r="M842" s="2" t="s">
        <v>1851</v>
      </c>
      <c r="N842" s="93"/>
      <c r="O842" s="2" t="s">
        <v>6692</v>
      </c>
      <c r="P842" t="str">
        <f t="shared" si="27"/>
        <v>INSERT INTO cliente VALUES(NULL, NULL, '1639', 'C1639', '', '', '', '0', '', 1, NOW(), NULL, 1, null);</v>
      </c>
    </row>
    <row r="843" spans="1:16" x14ac:dyDescent="0.25">
      <c r="A843" t="s">
        <v>4756</v>
      </c>
      <c r="B843" t="str">
        <f t="shared" si="26"/>
        <v>1640</v>
      </c>
      <c r="C843" s="2" t="s">
        <v>1851</v>
      </c>
      <c r="D843" s="89" t="s">
        <v>5102</v>
      </c>
      <c r="E843" s="2" t="s">
        <v>1851</v>
      </c>
      <c r="F843" s="93"/>
      <c r="G843" s="2" t="s">
        <v>1851</v>
      </c>
      <c r="H843" s="93"/>
      <c r="I843" s="2" t="s">
        <v>1851</v>
      </c>
      <c r="J843" s="98"/>
      <c r="K843" s="2" t="s">
        <v>1851</v>
      </c>
      <c r="L843" s="107">
        <v>0</v>
      </c>
      <c r="M843" s="2" t="s">
        <v>1851</v>
      </c>
      <c r="N843" s="93"/>
      <c r="O843" s="2" t="s">
        <v>6692</v>
      </c>
      <c r="P843" t="str">
        <f t="shared" si="27"/>
        <v>INSERT INTO cliente VALUES(NULL, NULL, '1640', 'C1640', '', '', '', '0', '', 1, NOW(), NULL, 1, null);</v>
      </c>
    </row>
    <row r="844" spans="1:16" x14ac:dyDescent="0.25">
      <c r="A844" t="s">
        <v>4756</v>
      </c>
      <c r="B844" t="str">
        <f t="shared" si="26"/>
        <v>1641</v>
      </c>
      <c r="C844" s="2" t="s">
        <v>1851</v>
      </c>
      <c r="D844" s="89" t="s">
        <v>5103</v>
      </c>
      <c r="E844" s="2" t="s">
        <v>1851</v>
      </c>
      <c r="F844" s="93"/>
      <c r="G844" s="2" t="s">
        <v>1851</v>
      </c>
      <c r="H844" s="93"/>
      <c r="I844" s="2" t="s">
        <v>1851</v>
      </c>
      <c r="J844" s="98"/>
      <c r="K844" s="2" t="s">
        <v>1851</v>
      </c>
      <c r="L844" s="107">
        <v>0</v>
      </c>
      <c r="M844" s="2" t="s">
        <v>1851</v>
      </c>
      <c r="N844" s="93"/>
      <c r="O844" s="2" t="s">
        <v>6692</v>
      </c>
      <c r="P844" t="str">
        <f t="shared" si="27"/>
        <v>INSERT INTO cliente VALUES(NULL, NULL, '1641', 'C1641', '', '', '', '0', '', 1, NOW(), NULL, 1, null);</v>
      </c>
    </row>
    <row r="845" spans="1:16" x14ac:dyDescent="0.25">
      <c r="A845" t="s">
        <v>4756</v>
      </c>
      <c r="B845" t="str">
        <f t="shared" si="26"/>
        <v>1642</v>
      </c>
      <c r="C845" s="2" t="s">
        <v>1851</v>
      </c>
      <c r="D845" s="89" t="s">
        <v>5104</v>
      </c>
      <c r="E845" s="2" t="s">
        <v>1851</v>
      </c>
      <c r="F845" s="93"/>
      <c r="G845" s="2" t="s">
        <v>1851</v>
      </c>
      <c r="H845" s="93"/>
      <c r="I845" s="2" t="s">
        <v>1851</v>
      </c>
      <c r="J845" s="98"/>
      <c r="K845" s="2" t="s">
        <v>1851</v>
      </c>
      <c r="L845" s="107">
        <v>0</v>
      </c>
      <c r="M845" s="2" t="s">
        <v>1851</v>
      </c>
      <c r="N845" s="93"/>
      <c r="O845" s="2" t="s">
        <v>6692</v>
      </c>
      <c r="P845" t="str">
        <f t="shared" si="27"/>
        <v>INSERT INTO cliente VALUES(NULL, NULL, '1642', 'C1642', '', '', '', '0', '', 1, NOW(), NULL, 1, null);</v>
      </c>
    </row>
    <row r="846" spans="1:16" x14ac:dyDescent="0.25">
      <c r="A846" t="s">
        <v>4756</v>
      </c>
      <c r="B846" t="str">
        <f t="shared" si="26"/>
        <v>1643</v>
      </c>
      <c r="C846" s="2" t="s">
        <v>1851</v>
      </c>
      <c r="D846" s="89" t="s">
        <v>5105</v>
      </c>
      <c r="E846" s="2" t="s">
        <v>1851</v>
      </c>
      <c r="F846" s="93"/>
      <c r="G846" s="2" t="s">
        <v>1851</v>
      </c>
      <c r="H846" s="93"/>
      <c r="I846" s="2" t="s">
        <v>1851</v>
      </c>
      <c r="J846" s="98"/>
      <c r="K846" s="2" t="s">
        <v>1851</v>
      </c>
      <c r="L846" s="107">
        <v>0</v>
      </c>
      <c r="M846" s="2" t="s">
        <v>1851</v>
      </c>
      <c r="N846" s="93"/>
      <c r="O846" s="2" t="s">
        <v>6692</v>
      </c>
      <c r="P846" t="str">
        <f t="shared" si="27"/>
        <v>INSERT INTO cliente VALUES(NULL, NULL, '1643', 'C1643', '', '', '', '0', '', 1, NOW(), NULL, 1, null);</v>
      </c>
    </row>
    <row r="847" spans="1:16" x14ac:dyDescent="0.25">
      <c r="A847" t="s">
        <v>4756</v>
      </c>
      <c r="B847" t="str">
        <f t="shared" si="26"/>
        <v>1644</v>
      </c>
      <c r="C847" s="2" t="s">
        <v>1851</v>
      </c>
      <c r="D847" s="89" t="s">
        <v>5106</v>
      </c>
      <c r="E847" s="2" t="s">
        <v>1851</v>
      </c>
      <c r="F847" s="93"/>
      <c r="G847" s="2" t="s">
        <v>1851</v>
      </c>
      <c r="H847" s="93"/>
      <c r="I847" s="2" t="s">
        <v>1851</v>
      </c>
      <c r="J847" s="98"/>
      <c r="K847" s="2" t="s">
        <v>1851</v>
      </c>
      <c r="L847" s="107">
        <v>0</v>
      </c>
      <c r="M847" s="2" t="s">
        <v>1851</v>
      </c>
      <c r="N847" s="93"/>
      <c r="O847" s="2" t="s">
        <v>6692</v>
      </c>
      <c r="P847" t="str">
        <f t="shared" si="27"/>
        <v>INSERT INTO cliente VALUES(NULL, NULL, '1644', 'C1644', '', '', '', '0', '', 1, NOW(), NULL, 1, null);</v>
      </c>
    </row>
    <row r="848" spans="1:16" x14ac:dyDescent="0.25">
      <c r="A848" t="s">
        <v>4756</v>
      </c>
      <c r="B848" t="str">
        <f t="shared" si="26"/>
        <v>1645</v>
      </c>
      <c r="C848" s="2" t="s">
        <v>1851</v>
      </c>
      <c r="D848" s="89" t="s">
        <v>5107</v>
      </c>
      <c r="E848" s="2" t="s">
        <v>1851</v>
      </c>
      <c r="F848" s="93"/>
      <c r="G848" s="2" t="s">
        <v>1851</v>
      </c>
      <c r="H848" s="93"/>
      <c r="I848" s="2" t="s">
        <v>1851</v>
      </c>
      <c r="J848" s="98"/>
      <c r="K848" s="2" t="s">
        <v>1851</v>
      </c>
      <c r="L848" s="107">
        <v>0</v>
      </c>
      <c r="M848" s="2" t="s">
        <v>1851</v>
      </c>
      <c r="N848" s="93"/>
      <c r="O848" s="2" t="s">
        <v>6692</v>
      </c>
      <c r="P848" t="str">
        <f t="shared" si="27"/>
        <v>INSERT INTO cliente VALUES(NULL, NULL, '1645', 'C1645', '', '', '', '0', '', 1, NOW(), NULL, 1, null);</v>
      </c>
    </row>
    <row r="849" spans="1:16" x14ac:dyDescent="0.25">
      <c r="A849" t="s">
        <v>4756</v>
      </c>
      <c r="B849" t="str">
        <f t="shared" si="26"/>
        <v>1646</v>
      </c>
      <c r="C849" s="2" t="s">
        <v>1851</v>
      </c>
      <c r="D849" s="89" t="s">
        <v>5108</v>
      </c>
      <c r="E849" s="2" t="s">
        <v>1851</v>
      </c>
      <c r="F849" s="93"/>
      <c r="G849" s="2" t="s">
        <v>1851</v>
      </c>
      <c r="H849" s="93"/>
      <c r="I849" s="2" t="s">
        <v>1851</v>
      </c>
      <c r="J849" s="98"/>
      <c r="K849" s="2" t="s">
        <v>1851</v>
      </c>
      <c r="L849" s="107">
        <v>0</v>
      </c>
      <c r="M849" s="2" t="s">
        <v>1851</v>
      </c>
      <c r="N849" s="93"/>
      <c r="O849" s="2" t="s">
        <v>6692</v>
      </c>
      <c r="P849" t="str">
        <f t="shared" si="27"/>
        <v>INSERT INTO cliente VALUES(NULL, NULL, '1646', 'C1646', '', '', '', '0', '', 1, NOW(), NULL, 1, null);</v>
      </c>
    </row>
    <row r="850" spans="1:16" x14ac:dyDescent="0.25">
      <c r="A850" t="s">
        <v>4756</v>
      </c>
      <c r="B850" t="str">
        <f t="shared" si="26"/>
        <v>1647</v>
      </c>
      <c r="C850" s="2" t="s">
        <v>1851</v>
      </c>
      <c r="D850" s="89" t="s">
        <v>5109</v>
      </c>
      <c r="E850" s="2" t="s">
        <v>1851</v>
      </c>
      <c r="F850" s="93"/>
      <c r="G850" s="2" t="s">
        <v>1851</v>
      </c>
      <c r="H850" s="93"/>
      <c r="I850" s="2" t="s">
        <v>1851</v>
      </c>
      <c r="J850" s="98"/>
      <c r="K850" s="2" t="s">
        <v>1851</v>
      </c>
      <c r="L850" s="107">
        <v>0</v>
      </c>
      <c r="M850" s="2" t="s">
        <v>1851</v>
      </c>
      <c r="N850" s="93"/>
      <c r="O850" s="2" t="s">
        <v>6692</v>
      </c>
      <c r="P850" t="str">
        <f t="shared" si="27"/>
        <v>INSERT INTO cliente VALUES(NULL, NULL, '1647', 'C1647', '', '', '', '0', '', 1, NOW(), NULL, 1, null);</v>
      </c>
    </row>
    <row r="851" spans="1:16" x14ac:dyDescent="0.25">
      <c r="A851" t="s">
        <v>4756</v>
      </c>
      <c r="B851" t="str">
        <f t="shared" si="26"/>
        <v>1648</v>
      </c>
      <c r="C851" s="2" t="s">
        <v>1851</v>
      </c>
      <c r="D851" s="89" t="s">
        <v>5110</v>
      </c>
      <c r="E851" s="2" t="s">
        <v>1851</v>
      </c>
      <c r="F851" s="93"/>
      <c r="G851" s="2" t="s">
        <v>1851</v>
      </c>
      <c r="H851" s="93"/>
      <c r="I851" s="2" t="s">
        <v>1851</v>
      </c>
      <c r="J851" s="98"/>
      <c r="K851" s="2" t="s">
        <v>1851</v>
      </c>
      <c r="L851" s="107">
        <v>0</v>
      </c>
      <c r="M851" s="2" t="s">
        <v>1851</v>
      </c>
      <c r="N851" s="93"/>
      <c r="O851" s="2" t="s">
        <v>6692</v>
      </c>
      <c r="P851" t="str">
        <f t="shared" si="27"/>
        <v>INSERT INTO cliente VALUES(NULL, NULL, '1648', 'C1648', '', '', '', '0', '', 1, NOW(), NULL, 1, null);</v>
      </c>
    </row>
    <row r="852" spans="1:16" x14ac:dyDescent="0.25">
      <c r="A852" t="s">
        <v>4756</v>
      </c>
      <c r="B852" t="str">
        <f t="shared" si="26"/>
        <v>1649</v>
      </c>
      <c r="C852" s="2" t="s">
        <v>1851</v>
      </c>
      <c r="D852" s="89" t="s">
        <v>5111</v>
      </c>
      <c r="E852" s="2" t="s">
        <v>1851</v>
      </c>
      <c r="F852" s="93"/>
      <c r="G852" s="2" t="s">
        <v>1851</v>
      </c>
      <c r="H852" s="93"/>
      <c r="I852" s="2" t="s">
        <v>1851</v>
      </c>
      <c r="J852" s="98"/>
      <c r="K852" s="2" t="s">
        <v>1851</v>
      </c>
      <c r="L852" s="107">
        <v>0</v>
      </c>
      <c r="M852" s="2" t="s">
        <v>1851</v>
      </c>
      <c r="N852" s="93"/>
      <c r="O852" s="2" t="s">
        <v>6692</v>
      </c>
      <c r="P852" t="str">
        <f t="shared" si="27"/>
        <v>INSERT INTO cliente VALUES(NULL, NULL, '1649', 'C1649', '', '', '', '0', '', 1, NOW(), NULL, 1, null);</v>
      </c>
    </row>
    <row r="853" spans="1:16" x14ac:dyDescent="0.25">
      <c r="A853" t="s">
        <v>4756</v>
      </c>
      <c r="B853" t="str">
        <f t="shared" si="26"/>
        <v>1650</v>
      </c>
      <c r="C853" s="2" t="s">
        <v>1851</v>
      </c>
      <c r="D853" s="89" t="s">
        <v>5112</v>
      </c>
      <c r="E853" s="2" t="s">
        <v>1851</v>
      </c>
      <c r="F853" s="93"/>
      <c r="G853" s="2" t="s">
        <v>1851</v>
      </c>
      <c r="H853" s="93"/>
      <c r="I853" s="2" t="s">
        <v>1851</v>
      </c>
      <c r="J853" s="98"/>
      <c r="K853" s="2" t="s">
        <v>1851</v>
      </c>
      <c r="L853" s="107">
        <v>0</v>
      </c>
      <c r="M853" s="2" t="s">
        <v>1851</v>
      </c>
      <c r="N853" s="93"/>
      <c r="O853" s="2" t="s">
        <v>6692</v>
      </c>
      <c r="P853" t="str">
        <f t="shared" si="27"/>
        <v>INSERT INTO cliente VALUES(NULL, NULL, '1650', 'C1650', '', '', '', '0', '', 1, NOW(), NULL, 1, null);</v>
      </c>
    </row>
    <row r="854" spans="1:16" x14ac:dyDescent="0.25">
      <c r="A854" t="s">
        <v>4756</v>
      </c>
      <c r="B854" t="str">
        <f t="shared" si="26"/>
        <v>1651</v>
      </c>
      <c r="C854" s="2" t="s">
        <v>1851</v>
      </c>
      <c r="D854" s="89" t="s">
        <v>5113</v>
      </c>
      <c r="E854" s="2" t="s">
        <v>1851</v>
      </c>
      <c r="F854" s="93"/>
      <c r="G854" s="2" t="s">
        <v>1851</v>
      </c>
      <c r="H854" s="93"/>
      <c r="I854" s="2" t="s">
        <v>1851</v>
      </c>
      <c r="J854" s="98"/>
      <c r="K854" s="2" t="s">
        <v>1851</v>
      </c>
      <c r="L854" s="107">
        <v>0</v>
      </c>
      <c r="M854" s="2" t="s">
        <v>1851</v>
      </c>
      <c r="N854" s="93"/>
      <c r="O854" s="2" t="s">
        <v>6692</v>
      </c>
      <c r="P854" t="str">
        <f t="shared" si="27"/>
        <v>INSERT INTO cliente VALUES(NULL, NULL, '1651', 'C1651', '', '', '', '0', '', 1, NOW(), NULL, 1, null);</v>
      </c>
    </row>
    <row r="855" spans="1:16" x14ac:dyDescent="0.25">
      <c r="A855" t="s">
        <v>4756</v>
      </c>
      <c r="B855" t="str">
        <f t="shared" si="26"/>
        <v>1652</v>
      </c>
      <c r="C855" s="2" t="s">
        <v>1851</v>
      </c>
      <c r="D855" s="89" t="s">
        <v>5114</v>
      </c>
      <c r="E855" s="2" t="s">
        <v>1851</v>
      </c>
      <c r="F855" s="93"/>
      <c r="G855" s="2" t="s">
        <v>1851</v>
      </c>
      <c r="H855" s="93"/>
      <c r="I855" s="2" t="s">
        <v>1851</v>
      </c>
      <c r="J855" s="98"/>
      <c r="K855" s="2" t="s">
        <v>1851</v>
      </c>
      <c r="L855" s="107">
        <v>0</v>
      </c>
      <c r="M855" s="2" t="s">
        <v>1851</v>
      </c>
      <c r="N855" s="93"/>
      <c r="O855" s="2" t="s">
        <v>6692</v>
      </c>
      <c r="P855" t="str">
        <f t="shared" si="27"/>
        <v>INSERT INTO cliente VALUES(NULL, NULL, '1652', 'C1652', '', '', '', '0', '', 1, NOW(), NULL, 1, null);</v>
      </c>
    </row>
    <row r="856" spans="1:16" x14ac:dyDescent="0.25">
      <c r="A856" t="s">
        <v>4756</v>
      </c>
      <c r="B856" t="str">
        <f t="shared" si="26"/>
        <v>1653</v>
      </c>
      <c r="C856" s="2" t="s">
        <v>1851</v>
      </c>
      <c r="D856" s="89" t="s">
        <v>5115</v>
      </c>
      <c r="E856" s="2" t="s">
        <v>1851</v>
      </c>
      <c r="F856" s="93"/>
      <c r="G856" s="2" t="s">
        <v>1851</v>
      </c>
      <c r="H856" s="93"/>
      <c r="I856" s="2" t="s">
        <v>1851</v>
      </c>
      <c r="J856" s="98"/>
      <c r="K856" s="2" t="s">
        <v>1851</v>
      </c>
      <c r="L856" s="107">
        <v>0</v>
      </c>
      <c r="M856" s="2" t="s">
        <v>1851</v>
      </c>
      <c r="N856" s="93"/>
      <c r="O856" s="2" t="s">
        <v>6692</v>
      </c>
      <c r="P856" t="str">
        <f t="shared" si="27"/>
        <v>INSERT INTO cliente VALUES(NULL, NULL, '1653', 'C1653', '', '', '', '0', '', 1, NOW(), NULL, 1, null);</v>
      </c>
    </row>
    <row r="857" spans="1:16" x14ac:dyDescent="0.25">
      <c r="A857" t="s">
        <v>4756</v>
      </c>
      <c r="B857" t="str">
        <f t="shared" si="26"/>
        <v>1654</v>
      </c>
      <c r="C857" s="2" t="s">
        <v>1851</v>
      </c>
      <c r="D857" s="89" t="s">
        <v>5116</v>
      </c>
      <c r="E857" s="2" t="s">
        <v>1851</v>
      </c>
      <c r="F857" s="93"/>
      <c r="G857" s="2" t="s">
        <v>1851</v>
      </c>
      <c r="H857" s="93"/>
      <c r="I857" s="2" t="s">
        <v>1851</v>
      </c>
      <c r="J857" s="98"/>
      <c r="K857" s="2" t="s">
        <v>1851</v>
      </c>
      <c r="L857" s="107">
        <v>0</v>
      </c>
      <c r="M857" s="2" t="s">
        <v>1851</v>
      </c>
      <c r="N857" s="93"/>
      <c r="O857" s="2" t="s">
        <v>6692</v>
      </c>
      <c r="P857" t="str">
        <f t="shared" si="27"/>
        <v>INSERT INTO cliente VALUES(NULL, NULL, '1654', 'C1654', '', '', '', '0', '', 1, NOW(), NULL, 1, null);</v>
      </c>
    </row>
    <row r="858" spans="1:16" x14ac:dyDescent="0.25">
      <c r="A858" t="s">
        <v>4756</v>
      </c>
      <c r="B858" t="str">
        <f t="shared" si="26"/>
        <v>1655</v>
      </c>
      <c r="C858" s="2" t="s">
        <v>1851</v>
      </c>
      <c r="D858" s="89" t="s">
        <v>5117</v>
      </c>
      <c r="E858" s="2" t="s">
        <v>1851</v>
      </c>
      <c r="F858" s="93"/>
      <c r="G858" s="2" t="s">
        <v>1851</v>
      </c>
      <c r="H858" s="93"/>
      <c r="I858" s="2" t="s">
        <v>1851</v>
      </c>
      <c r="J858" s="98"/>
      <c r="K858" s="2" t="s">
        <v>1851</v>
      </c>
      <c r="L858" s="107">
        <v>0</v>
      </c>
      <c r="M858" s="2" t="s">
        <v>1851</v>
      </c>
      <c r="N858" s="93"/>
      <c r="O858" s="2" t="s">
        <v>6692</v>
      </c>
      <c r="P858" t="str">
        <f t="shared" si="27"/>
        <v>INSERT INTO cliente VALUES(NULL, NULL, '1655', 'C1655', '', '', '', '0', '', 1, NOW(), NULL, 1, null);</v>
      </c>
    </row>
    <row r="859" spans="1:16" x14ac:dyDescent="0.25">
      <c r="A859" t="s">
        <v>4756</v>
      </c>
      <c r="B859" t="str">
        <f t="shared" si="26"/>
        <v>1656</v>
      </c>
      <c r="C859" s="2" t="s">
        <v>1851</v>
      </c>
      <c r="D859" s="89" t="s">
        <v>5118</v>
      </c>
      <c r="E859" s="2" t="s">
        <v>1851</v>
      </c>
      <c r="F859" s="93"/>
      <c r="G859" s="2" t="s">
        <v>1851</v>
      </c>
      <c r="H859" s="93"/>
      <c r="I859" s="2" t="s">
        <v>1851</v>
      </c>
      <c r="J859" s="98"/>
      <c r="K859" s="2" t="s">
        <v>1851</v>
      </c>
      <c r="L859" s="107">
        <v>0</v>
      </c>
      <c r="M859" s="2" t="s">
        <v>1851</v>
      </c>
      <c r="N859" s="93"/>
      <c r="O859" s="2" t="s">
        <v>6692</v>
      </c>
      <c r="P859" t="str">
        <f t="shared" si="27"/>
        <v>INSERT INTO cliente VALUES(NULL, NULL, '1656', 'C1656', '', '', '', '0', '', 1, NOW(), NULL, 1, null);</v>
      </c>
    </row>
    <row r="860" spans="1:16" x14ac:dyDescent="0.25">
      <c r="A860" t="s">
        <v>4756</v>
      </c>
      <c r="B860" t="str">
        <f t="shared" si="26"/>
        <v>1657</v>
      </c>
      <c r="C860" s="2" t="s">
        <v>1851</v>
      </c>
      <c r="D860" s="89" t="s">
        <v>5119</v>
      </c>
      <c r="E860" s="2" t="s">
        <v>1851</v>
      </c>
      <c r="F860" s="93"/>
      <c r="G860" s="2" t="s">
        <v>1851</v>
      </c>
      <c r="H860" s="93"/>
      <c r="I860" s="2" t="s">
        <v>1851</v>
      </c>
      <c r="J860" s="98"/>
      <c r="K860" s="2" t="s">
        <v>1851</v>
      </c>
      <c r="L860" s="107">
        <v>0</v>
      </c>
      <c r="M860" s="2" t="s">
        <v>1851</v>
      </c>
      <c r="N860" s="93"/>
      <c r="O860" s="2" t="s">
        <v>6692</v>
      </c>
      <c r="P860" t="str">
        <f t="shared" si="27"/>
        <v>INSERT INTO cliente VALUES(NULL, NULL, '1657', 'C1657', '', '', '', '0', '', 1, NOW(), NULL, 1, null);</v>
      </c>
    </row>
    <row r="861" spans="1:16" x14ac:dyDescent="0.25">
      <c r="A861" t="s">
        <v>4756</v>
      </c>
      <c r="B861" t="str">
        <f t="shared" si="26"/>
        <v>1658</v>
      </c>
      <c r="C861" s="2" t="s">
        <v>1851</v>
      </c>
      <c r="D861" s="89" t="s">
        <v>5120</v>
      </c>
      <c r="E861" s="2" t="s">
        <v>1851</v>
      </c>
      <c r="F861" s="93"/>
      <c r="G861" s="2" t="s">
        <v>1851</v>
      </c>
      <c r="H861" s="93"/>
      <c r="I861" s="2" t="s">
        <v>1851</v>
      </c>
      <c r="J861" s="98"/>
      <c r="K861" s="2" t="s">
        <v>1851</v>
      </c>
      <c r="L861" s="107">
        <v>0</v>
      </c>
      <c r="M861" s="2" t="s">
        <v>1851</v>
      </c>
      <c r="N861" s="93"/>
      <c r="O861" s="2" t="s">
        <v>6692</v>
      </c>
      <c r="P861" t="str">
        <f t="shared" si="27"/>
        <v>INSERT INTO cliente VALUES(NULL, NULL, '1658', 'C1658', '', '', '', '0', '', 1, NOW(), NULL, 1, null);</v>
      </c>
    </row>
    <row r="862" spans="1:16" x14ac:dyDescent="0.25">
      <c r="A862" t="s">
        <v>4756</v>
      </c>
      <c r="B862" t="str">
        <f t="shared" si="26"/>
        <v>1659</v>
      </c>
      <c r="C862" s="2" t="s">
        <v>1851</v>
      </c>
      <c r="D862" s="89" t="s">
        <v>5121</v>
      </c>
      <c r="E862" s="2" t="s">
        <v>1851</v>
      </c>
      <c r="F862" s="93"/>
      <c r="G862" s="2" t="s">
        <v>1851</v>
      </c>
      <c r="H862" s="93"/>
      <c r="I862" s="2" t="s">
        <v>1851</v>
      </c>
      <c r="J862" s="98"/>
      <c r="K862" s="2" t="s">
        <v>1851</v>
      </c>
      <c r="L862" s="107">
        <v>0</v>
      </c>
      <c r="M862" s="2" t="s">
        <v>1851</v>
      </c>
      <c r="N862" s="93"/>
      <c r="O862" s="2" t="s">
        <v>6692</v>
      </c>
      <c r="P862" t="str">
        <f t="shared" si="27"/>
        <v>INSERT INTO cliente VALUES(NULL, NULL, '1659', 'C1659', '', '', '', '0', '', 1, NOW(), NULL, 1, null);</v>
      </c>
    </row>
    <row r="863" spans="1:16" x14ac:dyDescent="0.25">
      <c r="A863" t="s">
        <v>4756</v>
      </c>
      <c r="B863" t="str">
        <f t="shared" si="26"/>
        <v>1660</v>
      </c>
      <c r="C863" s="2" t="s">
        <v>1851</v>
      </c>
      <c r="D863" s="89" t="s">
        <v>5122</v>
      </c>
      <c r="E863" s="2" t="s">
        <v>1851</v>
      </c>
      <c r="F863" s="93"/>
      <c r="G863" s="2" t="s">
        <v>1851</v>
      </c>
      <c r="H863" s="93"/>
      <c r="I863" s="2" t="s">
        <v>1851</v>
      </c>
      <c r="J863" s="98"/>
      <c r="K863" s="2" t="s">
        <v>1851</v>
      </c>
      <c r="L863" s="107">
        <v>0</v>
      </c>
      <c r="M863" s="2" t="s">
        <v>1851</v>
      </c>
      <c r="N863" s="93"/>
      <c r="O863" s="2" t="s">
        <v>6692</v>
      </c>
      <c r="P863" t="str">
        <f t="shared" si="27"/>
        <v>INSERT INTO cliente VALUES(NULL, NULL, '1660', 'C1660', '', '', '', '0', '', 1, NOW(), NULL, 1, null);</v>
      </c>
    </row>
    <row r="864" spans="1:16" x14ac:dyDescent="0.25">
      <c r="A864" t="s">
        <v>4756</v>
      </c>
      <c r="B864" t="str">
        <f t="shared" si="26"/>
        <v>1661</v>
      </c>
      <c r="C864" s="2" t="s">
        <v>1851</v>
      </c>
      <c r="D864" s="89" t="s">
        <v>5123</v>
      </c>
      <c r="E864" s="2" t="s">
        <v>1851</v>
      </c>
      <c r="F864" s="93"/>
      <c r="G864" s="2" t="s">
        <v>1851</v>
      </c>
      <c r="H864" s="93"/>
      <c r="I864" s="2" t="s">
        <v>1851</v>
      </c>
      <c r="J864" s="98"/>
      <c r="K864" s="2" t="s">
        <v>1851</v>
      </c>
      <c r="L864" s="107">
        <v>0</v>
      </c>
      <c r="M864" s="2" t="s">
        <v>1851</v>
      </c>
      <c r="N864" s="93"/>
      <c r="O864" s="2" t="s">
        <v>6692</v>
      </c>
      <c r="P864" t="str">
        <f t="shared" si="27"/>
        <v>INSERT INTO cliente VALUES(NULL, NULL, '1661', 'C1661', '', '', '', '0', '', 1, NOW(), NULL, 1, null);</v>
      </c>
    </row>
    <row r="865" spans="1:16" x14ac:dyDescent="0.25">
      <c r="A865" t="s">
        <v>4756</v>
      </c>
      <c r="B865" t="str">
        <f t="shared" si="26"/>
        <v>1662</v>
      </c>
      <c r="C865" s="2" t="s">
        <v>1851</v>
      </c>
      <c r="D865" s="89" t="s">
        <v>5124</v>
      </c>
      <c r="E865" s="2" t="s">
        <v>1851</v>
      </c>
      <c r="F865" s="93"/>
      <c r="G865" s="2" t="s">
        <v>1851</v>
      </c>
      <c r="H865" s="93"/>
      <c r="I865" s="2" t="s">
        <v>1851</v>
      </c>
      <c r="J865" s="98"/>
      <c r="K865" s="2" t="s">
        <v>1851</v>
      </c>
      <c r="L865" s="107">
        <v>0</v>
      </c>
      <c r="M865" s="2" t="s">
        <v>1851</v>
      </c>
      <c r="N865" s="93"/>
      <c r="O865" s="2" t="s">
        <v>6692</v>
      </c>
      <c r="P865" t="str">
        <f t="shared" si="27"/>
        <v>INSERT INTO cliente VALUES(NULL, NULL, '1662', 'C1662', '', '', '', '0', '', 1, NOW(), NULL, 1, null);</v>
      </c>
    </row>
    <row r="866" spans="1:16" x14ac:dyDescent="0.25">
      <c r="A866" t="s">
        <v>4756</v>
      </c>
      <c r="B866" t="str">
        <f t="shared" si="26"/>
        <v>1663</v>
      </c>
      <c r="C866" s="2" t="s">
        <v>1851</v>
      </c>
      <c r="D866" s="89" t="s">
        <v>5125</v>
      </c>
      <c r="E866" s="2" t="s">
        <v>1851</v>
      </c>
      <c r="F866" s="93"/>
      <c r="G866" s="2" t="s">
        <v>1851</v>
      </c>
      <c r="H866" s="93"/>
      <c r="I866" s="2" t="s">
        <v>1851</v>
      </c>
      <c r="J866" s="98"/>
      <c r="K866" s="2" t="s">
        <v>1851</v>
      </c>
      <c r="L866" s="107">
        <v>0</v>
      </c>
      <c r="M866" s="2" t="s">
        <v>1851</v>
      </c>
      <c r="N866" s="93"/>
      <c r="O866" s="2" t="s">
        <v>6692</v>
      </c>
      <c r="P866" t="str">
        <f t="shared" si="27"/>
        <v>INSERT INTO cliente VALUES(NULL, NULL, '1663', 'C1663', '', '', '', '0', '', 1, NOW(), NULL, 1, null);</v>
      </c>
    </row>
    <row r="867" spans="1:16" x14ac:dyDescent="0.25">
      <c r="A867" t="s">
        <v>4756</v>
      </c>
      <c r="B867" t="str">
        <f t="shared" si="26"/>
        <v>1664</v>
      </c>
      <c r="C867" s="2" t="s">
        <v>1851</v>
      </c>
      <c r="D867" s="89" t="s">
        <v>5126</v>
      </c>
      <c r="E867" s="2" t="s">
        <v>1851</v>
      </c>
      <c r="F867" s="93"/>
      <c r="G867" s="2" t="s">
        <v>1851</v>
      </c>
      <c r="H867" s="93"/>
      <c r="I867" s="2" t="s">
        <v>1851</v>
      </c>
      <c r="J867" s="98"/>
      <c r="K867" s="2" t="s">
        <v>1851</v>
      </c>
      <c r="L867" s="107">
        <v>0</v>
      </c>
      <c r="M867" s="2" t="s">
        <v>1851</v>
      </c>
      <c r="N867" s="93"/>
      <c r="O867" s="2" t="s">
        <v>6692</v>
      </c>
      <c r="P867" t="str">
        <f t="shared" si="27"/>
        <v>INSERT INTO cliente VALUES(NULL, NULL, '1664', 'C1664', '', '', '', '0', '', 1, NOW(), NULL, 1, null);</v>
      </c>
    </row>
    <row r="868" spans="1:16" x14ac:dyDescent="0.25">
      <c r="A868" t="s">
        <v>4756</v>
      </c>
      <c r="B868" t="str">
        <f t="shared" si="26"/>
        <v>1665</v>
      </c>
      <c r="C868" s="2" t="s">
        <v>1851</v>
      </c>
      <c r="D868" s="89" t="s">
        <v>5127</v>
      </c>
      <c r="E868" s="2" t="s">
        <v>1851</v>
      </c>
      <c r="F868" s="93"/>
      <c r="G868" s="2" t="s">
        <v>1851</v>
      </c>
      <c r="H868" s="93"/>
      <c r="I868" s="2" t="s">
        <v>1851</v>
      </c>
      <c r="J868" s="98"/>
      <c r="K868" s="2" t="s">
        <v>1851</v>
      </c>
      <c r="L868" s="107">
        <v>0</v>
      </c>
      <c r="M868" s="2" t="s">
        <v>1851</v>
      </c>
      <c r="N868" s="93"/>
      <c r="O868" s="2" t="s">
        <v>6692</v>
      </c>
      <c r="P868" t="str">
        <f t="shared" si="27"/>
        <v>INSERT INTO cliente VALUES(NULL, NULL, '1665', 'C1665', '', '', '', '0', '', 1, NOW(), NULL, 1, null);</v>
      </c>
    </row>
    <row r="869" spans="1:16" x14ac:dyDescent="0.25">
      <c r="A869" t="s">
        <v>4756</v>
      </c>
      <c r="B869" t="str">
        <f t="shared" si="26"/>
        <v>1666</v>
      </c>
      <c r="C869" s="2" t="s">
        <v>1851</v>
      </c>
      <c r="D869" s="89" t="s">
        <v>5128</v>
      </c>
      <c r="E869" s="2" t="s">
        <v>1851</v>
      </c>
      <c r="F869" s="93"/>
      <c r="G869" s="2" t="s">
        <v>1851</v>
      </c>
      <c r="H869" s="93"/>
      <c r="I869" s="2" t="s">
        <v>1851</v>
      </c>
      <c r="J869" s="98"/>
      <c r="K869" s="2" t="s">
        <v>1851</v>
      </c>
      <c r="L869" s="107">
        <v>0</v>
      </c>
      <c r="M869" s="2" t="s">
        <v>1851</v>
      </c>
      <c r="N869" s="93"/>
      <c r="O869" s="2" t="s">
        <v>6692</v>
      </c>
      <c r="P869" t="str">
        <f t="shared" si="27"/>
        <v>INSERT INTO cliente VALUES(NULL, NULL, '1666', 'C1666', '', '', '', '0', '', 1, NOW(), NULL, 1, null);</v>
      </c>
    </row>
    <row r="870" spans="1:16" x14ac:dyDescent="0.25">
      <c r="A870" t="s">
        <v>4756</v>
      </c>
      <c r="B870" t="str">
        <f t="shared" si="26"/>
        <v>1667</v>
      </c>
      <c r="C870" s="2" t="s">
        <v>1851</v>
      </c>
      <c r="D870" s="89" t="s">
        <v>5129</v>
      </c>
      <c r="E870" s="2" t="s">
        <v>1851</v>
      </c>
      <c r="F870" s="93"/>
      <c r="G870" s="2" t="s">
        <v>1851</v>
      </c>
      <c r="H870" s="93"/>
      <c r="I870" s="2" t="s">
        <v>1851</v>
      </c>
      <c r="J870" s="98"/>
      <c r="K870" s="2" t="s">
        <v>1851</v>
      </c>
      <c r="L870" s="107">
        <v>0</v>
      </c>
      <c r="M870" s="2" t="s">
        <v>1851</v>
      </c>
      <c r="N870" s="93"/>
      <c r="O870" s="2" t="s">
        <v>6692</v>
      </c>
      <c r="P870" t="str">
        <f t="shared" si="27"/>
        <v>INSERT INTO cliente VALUES(NULL, NULL, '1667', 'C1667', '', '', '', '0', '', 1, NOW(), NULL, 1, null);</v>
      </c>
    </row>
    <row r="871" spans="1:16" x14ac:dyDescent="0.25">
      <c r="A871" t="s">
        <v>4756</v>
      </c>
      <c r="B871" t="str">
        <f t="shared" si="26"/>
        <v>1668</v>
      </c>
      <c r="C871" s="2" t="s">
        <v>1851</v>
      </c>
      <c r="D871" s="89" t="s">
        <v>5130</v>
      </c>
      <c r="E871" s="2" t="s">
        <v>1851</v>
      </c>
      <c r="F871" s="95"/>
      <c r="G871" s="2" t="s">
        <v>1851</v>
      </c>
      <c r="H871" s="95"/>
      <c r="I871" s="2" t="s">
        <v>1851</v>
      </c>
      <c r="J871" s="98"/>
      <c r="K871" s="2" t="s">
        <v>1851</v>
      </c>
      <c r="L871" s="107">
        <v>0</v>
      </c>
      <c r="M871" s="2" t="s">
        <v>1851</v>
      </c>
      <c r="N871" s="95"/>
      <c r="O871" s="2" t="s">
        <v>6692</v>
      </c>
      <c r="P871" t="str">
        <f t="shared" si="27"/>
        <v>INSERT INTO cliente VALUES(NULL, NULL, '1668', 'C1668', '', '', '', '0', '', 1, NOW(), NULL, 1, null);</v>
      </c>
    </row>
    <row r="872" spans="1:16" x14ac:dyDescent="0.25">
      <c r="A872" t="s">
        <v>4756</v>
      </c>
      <c r="B872" t="str">
        <f t="shared" si="26"/>
        <v>1669</v>
      </c>
      <c r="C872" s="2" t="s">
        <v>1851</v>
      </c>
      <c r="D872" s="89" t="s">
        <v>5131</v>
      </c>
      <c r="E872" s="2" t="s">
        <v>1851</v>
      </c>
      <c r="F872" s="93"/>
      <c r="G872" s="2" t="s">
        <v>1851</v>
      </c>
      <c r="H872" s="93"/>
      <c r="I872" s="2" t="s">
        <v>1851</v>
      </c>
      <c r="J872" s="98"/>
      <c r="K872" s="2" t="s">
        <v>1851</v>
      </c>
      <c r="L872" s="107">
        <v>0</v>
      </c>
      <c r="M872" s="2" t="s">
        <v>1851</v>
      </c>
      <c r="N872" s="93"/>
      <c r="O872" s="2" t="s">
        <v>6692</v>
      </c>
      <c r="P872" t="str">
        <f t="shared" si="27"/>
        <v>INSERT INTO cliente VALUES(NULL, NULL, '1669', 'C1669', '', '', '', '0', '', 1, NOW(), NULL, 1, null);</v>
      </c>
    </row>
    <row r="873" spans="1:16" x14ac:dyDescent="0.25">
      <c r="A873" t="s">
        <v>4756</v>
      </c>
      <c r="B873" t="str">
        <f t="shared" si="26"/>
        <v>1670</v>
      </c>
      <c r="C873" s="2" t="s">
        <v>1851</v>
      </c>
      <c r="D873" s="89" t="s">
        <v>5132</v>
      </c>
      <c r="E873" s="2" t="s">
        <v>1851</v>
      </c>
      <c r="F873" s="93"/>
      <c r="G873" s="2" t="s">
        <v>1851</v>
      </c>
      <c r="H873" s="93"/>
      <c r="I873" s="2" t="s">
        <v>1851</v>
      </c>
      <c r="J873" s="98"/>
      <c r="K873" s="2" t="s">
        <v>1851</v>
      </c>
      <c r="L873" s="107">
        <v>0</v>
      </c>
      <c r="M873" s="2" t="s">
        <v>1851</v>
      </c>
      <c r="N873" s="93"/>
      <c r="O873" s="2" t="s">
        <v>6692</v>
      </c>
      <c r="P873" t="str">
        <f t="shared" si="27"/>
        <v>INSERT INTO cliente VALUES(NULL, NULL, '1670', 'C1670', '', '', '', '0', '', 1, NOW(), NULL, 1, null);</v>
      </c>
    </row>
    <row r="874" spans="1:16" x14ac:dyDescent="0.25">
      <c r="A874" t="s">
        <v>4756</v>
      </c>
      <c r="B874" t="str">
        <f t="shared" si="26"/>
        <v>1671</v>
      </c>
      <c r="C874" s="2" t="s">
        <v>1851</v>
      </c>
      <c r="D874" s="89" t="s">
        <v>5133</v>
      </c>
      <c r="E874" s="2" t="s">
        <v>1851</v>
      </c>
      <c r="F874" s="93"/>
      <c r="G874" s="2" t="s">
        <v>1851</v>
      </c>
      <c r="H874" s="93"/>
      <c r="I874" s="2" t="s">
        <v>1851</v>
      </c>
      <c r="J874" s="98"/>
      <c r="K874" s="2" t="s">
        <v>1851</v>
      </c>
      <c r="L874" s="107">
        <v>0</v>
      </c>
      <c r="M874" s="2" t="s">
        <v>1851</v>
      </c>
      <c r="N874" s="93"/>
      <c r="O874" s="2" t="s">
        <v>6692</v>
      </c>
      <c r="P874" t="str">
        <f t="shared" si="27"/>
        <v>INSERT INTO cliente VALUES(NULL, NULL, '1671', 'C1671', '', '', '', '0', '', 1, NOW(), NULL, 1, null);</v>
      </c>
    </row>
    <row r="875" spans="1:16" x14ac:dyDescent="0.25">
      <c r="A875" t="s">
        <v>4756</v>
      </c>
      <c r="B875" t="str">
        <f t="shared" si="26"/>
        <v>1672</v>
      </c>
      <c r="C875" s="2" t="s">
        <v>1851</v>
      </c>
      <c r="D875" s="89" t="s">
        <v>5134</v>
      </c>
      <c r="E875" s="2" t="s">
        <v>1851</v>
      </c>
      <c r="F875" s="93"/>
      <c r="G875" s="2" t="s">
        <v>1851</v>
      </c>
      <c r="H875" s="93"/>
      <c r="I875" s="2" t="s">
        <v>1851</v>
      </c>
      <c r="J875" s="98"/>
      <c r="K875" s="2" t="s">
        <v>1851</v>
      </c>
      <c r="L875" s="107">
        <v>0</v>
      </c>
      <c r="M875" s="2" t="s">
        <v>1851</v>
      </c>
      <c r="N875" s="93"/>
      <c r="O875" s="2" t="s">
        <v>6692</v>
      </c>
      <c r="P875" t="str">
        <f t="shared" si="27"/>
        <v>INSERT INTO cliente VALUES(NULL, NULL, '1672', 'C1672', '', '', '', '0', '', 1, NOW(), NULL, 1, null);</v>
      </c>
    </row>
    <row r="876" spans="1:16" x14ac:dyDescent="0.25">
      <c r="A876" t="s">
        <v>4756</v>
      </c>
      <c r="B876" t="str">
        <f t="shared" si="26"/>
        <v>1673</v>
      </c>
      <c r="C876" s="2" t="s">
        <v>1851</v>
      </c>
      <c r="D876" s="89" t="s">
        <v>5135</v>
      </c>
      <c r="E876" s="2" t="s">
        <v>1851</v>
      </c>
      <c r="F876" s="93"/>
      <c r="G876" s="2" t="s">
        <v>1851</v>
      </c>
      <c r="H876" s="93"/>
      <c r="I876" s="2" t="s">
        <v>1851</v>
      </c>
      <c r="J876" s="98"/>
      <c r="K876" s="2" t="s">
        <v>1851</v>
      </c>
      <c r="L876" s="107">
        <v>0</v>
      </c>
      <c r="M876" s="2" t="s">
        <v>1851</v>
      </c>
      <c r="N876" s="93"/>
      <c r="O876" s="2" t="s">
        <v>6692</v>
      </c>
      <c r="P876" t="str">
        <f t="shared" si="27"/>
        <v>INSERT INTO cliente VALUES(NULL, NULL, '1673', 'C1673', '', '', '', '0', '', 1, NOW(), NULL, 1, null);</v>
      </c>
    </row>
    <row r="877" spans="1:16" x14ac:dyDescent="0.25">
      <c r="A877" t="s">
        <v>4756</v>
      </c>
      <c r="B877" t="str">
        <f t="shared" si="26"/>
        <v>1674</v>
      </c>
      <c r="C877" s="2" t="s">
        <v>1851</v>
      </c>
      <c r="D877" s="89" t="s">
        <v>5136</v>
      </c>
      <c r="E877" s="2" t="s">
        <v>1851</v>
      </c>
      <c r="F877" s="93"/>
      <c r="G877" s="2" t="s">
        <v>1851</v>
      </c>
      <c r="H877" s="93"/>
      <c r="I877" s="2" t="s">
        <v>1851</v>
      </c>
      <c r="J877" s="98"/>
      <c r="K877" s="2" t="s">
        <v>1851</v>
      </c>
      <c r="L877" s="107">
        <v>0</v>
      </c>
      <c r="M877" s="2" t="s">
        <v>1851</v>
      </c>
      <c r="N877" s="93"/>
      <c r="O877" s="2" t="s">
        <v>6692</v>
      </c>
      <c r="P877" t="str">
        <f t="shared" si="27"/>
        <v>INSERT INTO cliente VALUES(NULL, NULL, '1674', 'C1674', '', '', '', '0', '', 1, NOW(), NULL, 1, null);</v>
      </c>
    </row>
    <row r="878" spans="1:16" x14ac:dyDescent="0.25">
      <c r="A878" t="s">
        <v>4756</v>
      </c>
      <c r="B878" t="str">
        <f t="shared" si="26"/>
        <v>1675</v>
      </c>
      <c r="C878" s="2" t="s">
        <v>1851</v>
      </c>
      <c r="D878" s="89" t="s">
        <v>5137</v>
      </c>
      <c r="E878" s="2" t="s">
        <v>1851</v>
      </c>
      <c r="F878" s="93"/>
      <c r="G878" s="2" t="s">
        <v>1851</v>
      </c>
      <c r="H878" s="93"/>
      <c r="I878" s="2" t="s">
        <v>1851</v>
      </c>
      <c r="J878" s="98"/>
      <c r="K878" s="2" t="s">
        <v>1851</v>
      </c>
      <c r="L878" s="107">
        <v>0</v>
      </c>
      <c r="M878" s="2" t="s">
        <v>1851</v>
      </c>
      <c r="N878" s="93"/>
      <c r="O878" s="2" t="s">
        <v>6692</v>
      </c>
      <c r="P878" t="str">
        <f t="shared" si="27"/>
        <v>INSERT INTO cliente VALUES(NULL, NULL, '1675', 'C1675', '', '', '', '0', '', 1, NOW(), NULL, 1, null);</v>
      </c>
    </row>
    <row r="879" spans="1:16" x14ac:dyDescent="0.25">
      <c r="A879" t="s">
        <v>4756</v>
      </c>
      <c r="B879" t="str">
        <f t="shared" si="26"/>
        <v>1676</v>
      </c>
      <c r="C879" s="2" t="s">
        <v>1851</v>
      </c>
      <c r="D879" s="89" t="s">
        <v>5138</v>
      </c>
      <c r="E879" s="2" t="s">
        <v>1851</v>
      </c>
      <c r="F879" s="93"/>
      <c r="G879" s="2" t="s">
        <v>1851</v>
      </c>
      <c r="H879" s="93"/>
      <c r="I879" s="2" t="s">
        <v>1851</v>
      </c>
      <c r="J879" s="98"/>
      <c r="K879" s="2" t="s">
        <v>1851</v>
      </c>
      <c r="L879" s="107">
        <v>0</v>
      </c>
      <c r="M879" s="2" t="s">
        <v>1851</v>
      </c>
      <c r="N879" s="93"/>
      <c r="O879" s="2" t="s">
        <v>6692</v>
      </c>
      <c r="P879" t="str">
        <f t="shared" si="27"/>
        <v>INSERT INTO cliente VALUES(NULL, NULL, '1676', 'C1676', '', '', '', '0', '', 1, NOW(), NULL, 1, null);</v>
      </c>
    </row>
    <row r="880" spans="1:16" x14ac:dyDescent="0.25">
      <c r="A880" t="s">
        <v>4756</v>
      </c>
      <c r="B880" t="str">
        <f t="shared" si="26"/>
        <v>1677</v>
      </c>
      <c r="C880" s="2" t="s">
        <v>1851</v>
      </c>
      <c r="D880" s="89" t="s">
        <v>5139</v>
      </c>
      <c r="E880" s="2" t="s">
        <v>1851</v>
      </c>
      <c r="F880" s="93"/>
      <c r="G880" s="2" t="s">
        <v>1851</v>
      </c>
      <c r="H880" s="93"/>
      <c r="I880" s="2" t="s">
        <v>1851</v>
      </c>
      <c r="J880" s="98"/>
      <c r="K880" s="2" t="s">
        <v>1851</v>
      </c>
      <c r="L880" s="107">
        <v>0</v>
      </c>
      <c r="M880" s="2" t="s">
        <v>1851</v>
      </c>
      <c r="N880" s="93"/>
      <c r="O880" s="2" t="s">
        <v>6692</v>
      </c>
      <c r="P880" t="str">
        <f t="shared" si="27"/>
        <v>INSERT INTO cliente VALUES(NULL, NULL, '1677', 'C1677', '', '', '', '0', '', 1, NOW(), NULL, 1, null);</v>
      </c>
    </row>
    <row r="881" spans="1:16" x14ac:dyDescent="0.25">
      <c r="A881" t="s">
        <v>4756</v>
      </c>
      <c r="B881" t="str">
        <f t="shared" si="26"/>
        <v>1678</v>
      </c>
      <c r="C881" s="2" t="s">
        <v>1851</v>
      </c>
      <c r="D881" s="89" t="s">
        <v>5140</v>
      </c>
      <c r="E881" s="2" t="s">
        <v>1851</v>
      </c>
      <c r="F881" s="93"/>
      <c r="G881" s="2" t="s">
        <v>1851</v>
      </c>
      <c r="H881" s="93"/>
      <c r="I881" s="2" t="s">
        <v>1851</v>
      </c>
      <c r="J881" s="98"/>
      <c r="K881" s="2" t="s">
        <v>1851</v>
      </c>
      <c r="L881" s="107">
        <v>0</v>
      </c>
      <c r="M881" s="2" t="s">
        <v>1851</v>
      </c>
      <c r="N881" s="93"/>
      <c r="O881" s="2" t="s">
        <v>6692</v>
      </c>
      <c r="P881" t="str">
        <f t="shared" si="27"/>
        <v>INSERT INTO cliente VALUES(NULL, NULL, '1678', 'C1678', '', '', '', '0', '', 1, NOW(), NULL, 1, null);</v>
      </c>
    </row>
    <row r="882" spans="1:16" x14ac:dyDescent="0.25">
      <c r="A882" t="s">
        <v>4756</v>
      </c>
      <c r="B882" t="str">
        <f t="shared" si="26"/>
        <v>1679</v>
      </c>
      <c r="C882" s="2" t="s">
        <v>1851</v>
      </c>
      <c r="D882" s="89" t="s">
        <v>5141</v>
      </c>
      <c r="E882" s="2" t="s">
        <v>1851</v>
      </c>
      <c r="F882" s="93"/>
      <c r="G882" s="2" t="s">
        <v>1851</v>
      </c>
      <c r="H882" s="93"/>
      <c r="I882" s="2" t="s">
        <v>1851</v>
      </c>
      <c r="J882" s="98"/>
      <c r="K882" s="2" t="s">
        <v>1851</v>
      </c>
      <c r="L882" s="107">
        <v>0</v>
      </c>
      <c r="M882" s="2" t="s">
        <v>1851</v>
      </c>
      <c r="N882" s="93"/>
      <c r="O882" s="2" t="s">
        <v>6692</v>
      </c>
      <c r="P882" t="str">
        <f t="shared" si="27"/>
        <v>INSERT INTO cliente VALUES(NULL, NULL, '1679', 'C1679', '', '', '', '0', '', 1, NOW(), NULL, 1, null);</v>
      </c>
    </row>
    <row r="883" spans="1:16" x14ac:dyDescent="0.25">
      <c r="A883" t="s">
        <v>4756</v>
      </c>
      <c r="B883" t="str">
        <f t="shared" si="26"/>
        <v>1680</v>
      </c>
      <c r="C883" s="2" t="s">
        <v>1851</v>
      </c>
      <c r="D883" s="89" t="s">
        <v>5142</v>
      </c>
      <c r="E883" s="2" t="s">
        <v>1851</v>
      </c>
      <c r="F883" s="93"/>
      <c r="G883" s="2" t="s">
        <v>1851</v>
      </c>
      <c r="H883" s="93"/>
      <c r="I883" s="2" t="s">
        <v>1851</v>
      </c>
      <c r="J883" s="98"/>
      <c r="K883" s="2" t="s">
        <v>1851</v>
      </c>
      <c r="L883" s="107">
        <v>0</v>
      </c>
      <c r="M883" s="2" t="s">
        <v>1851</v>
      </c>
      <c r="N883" s="93"/>
      <c r="O883" s="2" t="s">
        <v>6692</v>
      </c>
      <c r="P883" t="str">
        <f t="shared" si="27"/>
        <v>INSERT INTO cliente VALUES(NULL, NULL, '1680', 'C1680', '', '', '', '0', '', 1, NOW(), NULL, 1, null);</v>
      </c>
    </row>
    <row r="884" spans="1:16" x14ac:dyDescent="0.25">
      <c r="A884" t="s">
        <v>4756</v>
      </c>
      <c r="B884" t="str">
        <f t="shared" si="26"/>
        <v>1681</v>
      </c>
      <c r="C884" s="2" t="s">
        <v>1851</v>
      </c>
      <c r="D884" s="89" t="s">
        <v>5143</v>
      </c>
      <c r="E884" s="2" t="s">
        <v>1851</v>
      </c>
      <c r="F884" s="93"/>
      <c r="G884" s="2" t="s">
        <v>1851</v>
      </c>
      <c r="H884" s="93"/>
      <c r="I884" s="2" t="s">
        <v>1851</v>
      </c>
      <c r="J884" s="98"/>
      <c r="K884" s="2" t="s">
        <v>1851</v>
      </c>
      <c r="L884" s="107">
        <v>0</v>
      </c>
      <c r="M884" s="2" t="s">
        <v>1851</v>
      </c>
      <c r="N884" s="93"/>
      <c r="O884" s="2" t="s">
        <v>6692</v>
      </c>
      <c r="P884" t="str">
        <f t="shared" si="27"/>
        <v>INSERT INTO cliente VALUES(NULL, NULL, '1681', 'C1681', '', '', '', '0', '', 1, NOW(), NULL, 1, null);</v>
      </c>
    </row>
    <row r="885" spans="1:16" x14ac:dyDescent="0.25">
      <c r="A885" t="s">
        <v>4756</v>
      </c>
      <c r="B885" t="str">
        <f t="shared" si="26"/>
        <v>1682</v>
      </c>
      <c r="C885" s="2" t="s">
        <v>1851</v>
      </c>
      <c r="D885" s="89" t="s">
        <v>5144</v>
      </c>
      <c r="E885" s="2" t="s">
        <v>1851</v>
      </c>
      <c r="F885" s="93"/>
      <c r="G885" s="2" t="s">
        <v>1851</v>
      </c>
      <c r="H885" s="93"/>
      <c r="I885" s="2" t="s">
        <v>1851</v>
      </c>
      <c r="J885" s="98"/>
      <c r="K885" s="2" t="s">
        <v>1851</v>
      </c>
      <c r="L885" s="107">
        <v>0</v>
      </c>
      <c r="M885" s="2" t="s">
        <v>1851</v>
      </c>
      <c r="N885" s="93"/>
      <c r="O885" s="2" t="s">
        <v>6692</v>
      </c>
      <c r="P885" t="str">
        <f t="shared" si="27"/>
        <v>INSERT INTO cliente VALUES(NULL, NULL, '1682', 'C1682', '', '', '', '0', '', 1, NOW(), NULL, 1, null);</v>
      </c>
    </row>
    <row r="886" spans="1:16" x14ac:dyDescent="0.25">
      <c r="A886" t="s">
        <v>4756</v>
      </c>
      <c r="B886" t="str">
        <f t="shared" si="26"/>
        <v>1683</v>
      </c>
      <c r="C886" s="2" t="s">
        <v>1851</v>
      </c>
      <c r="D886" s="89" t="s">
        <v>5145</v>
      </c>
      <c r="E886" s="2" t="s">
        <v>1851</v>
      </c>
      <c r="F886" s="93"/>
      <c r="G886" s="2" t="s">
        <v>1851</v>
      </c>
      <c r="H886" s="93"/>
      <c r="I886" s="2" t="s">
        <v>1851</v>
      </c>
      <c r="J886" s="98"/>
      <c r="K886" s="2" t="s">
        <v>1851</v>
      </c>
      <c r="L886" s="107">
        <v>0</v>
      </c>
      <c r="M886" s="2" t="s">
        <v>1851</v>
      </c>
      <c r="N886" s="93"/>
      <c r="O886" s="2" t="s">
        <v>6692</v>
      </c>
      <c r="P886" t="str">
        <f t="shared" si="27"/>
        <v>INSERT INTO cliente VALUES(NULL, NULL, '1683', 'C1683', '', '', '', '0', '', 1, NOW(), NULL, 1, null);</v>
      </c>
    </row>
    <row r="887" spans="1:16" x14ac:dyDescent="0.25">
      <c r="A887" t="s">
        <v>4756</v>
      </c>
      <c r="B887" t="str">
        <f t="shared" si="26"/>
        <v>1684</v>
      </c>
      <c r="C887" s="2" t="s">
        <v>1851</v>
      </c>
      <c r="D887" s="89" t="s">
        <v>5146</v>
      </c>
      <c r="E887" s="2" t="s">
        <v>1851</v>
      </c>
      <c r="F887" s="93"/>
      <c r="G887" s="2" t="s">
        <v>1851</v>
      </c>
      <c r="H887" s="93"/>
      <c r="I887" s="2" t="s">
        <v>1851</v>
      </c>
      <c r="J887" s="98"/>
      <c r="K887" s="2" t="s">
        <v>1851</v>
      </c>
      <c r="L887" s="107">
        <v>0</v>
      </c>
      <c r="M887" s="2" t="s">
        <v>1851</v>
      </c>
      <c r="N887" s="93"/>
      <c r="O887" s="2" t="s">
        <v>6692</v>
      </c>
      <c r="P887" t="str">
        <f t="shared" si="27"/>
        <v>INSERT INTO cliente VALUES(NULL, NULL, '1684', 'C1684', '', '', '', '0', '', 1, NOW(), NULL, 1, null);</v>
      </c>
    </row>
    <row r="888" spans="1:16" x14ac:dyDescent="0.25">
      <c r="A888" t="s">
        <v>4756</v>
      </c>
      <c r="B888" t="str">
        <f t="shared" si="26"/>
        <v>1685</v>
      </c>
      <c r="C888" s="2" t="s">
        <v>1851</v>
      </c>
      <c r="D888" s="89" t="s">
        <v>5147</v>
      </c>
      <c r="E888" s="2" t="s">
        <v>1851</v>
      </c>
      <c r="F888" s="93"/>
      <c r="G888" s="2" t="s">
        <v>1851</v>
      </c>
      <c r="H888" s="93"/>
      <c r="I888" s="2" t="s">
        <v>1851</v>
      </c>
      <c r="J888" s="98"/>
      <c r="K888" s="2" t="s">
        <v>1851</v>
      </c>
      <c r="L888" s="107">
        <v>0</v>
      </c>
      <c r="M888" s="2" t="s">
        <v>1851</v>
      </c>
      <c r="N888" s="93"/>
      <c r="O888" s="2" t="s">
        <v>6692</v>
      </c>
      <c r="P888" t="str">
        <f t="shared" si="27"/>
        <v>INSERT INTO cliente VALUES(NULL, NULL, '1685', 'C1685', '', '', '', '0', '', 1, NOW(), NULL, 1, null);</v>
      </c>
    </row>
    <row r="889" spans="1:16" x14ac:dyDescent="0.25">
      <c r="A889" t="s">
        <v>4756</v>
      </c>
      <c r="B889" t="str">
        <f t="shared" si="26"/>
        <v>1686</v>
      </c>
      <c r="C889" s="2" t="s">
        <v>1851</v>
      </c>
      <c r="D889" s="89" t="s">
        <v>5148</v>
      </c>
      <c r="E889" s="2" t="s">
        <v>1851</v>
      </c>
      <c r="F889" s="93"/>
      <c r="G889" s="2" t="s">
        <v>1851</v>
      </c>
      <c r="H889" s="93"/>
      <c r="I889" s="2" t="s">
        <v>1851</v>
      </c>
      <c r="J889" s="98"/>
      <c r="K889" s="2" t="s">
        <v>1851</v>
      </c>
      <c r="L889" s="107">
        <v>0</v>
      </c>
      <c r="M889" s="2" t="s">
        <v>1851</v>
      </c>
      <c r="N889" s="93"/>
      <c r="O889" s="2" t="s">
        <v>6692</v>
      </c>
      <c r="P889" t="str">
        <f t="shared" si="27"/>
        <v>INSERT INTO cliente VALUES(NULL, NULL, '1686', 'C1686', '', '', '', '0', '', 1, NOW(), NULL, 1, null);</v>
      </c>
    </row>
    <row r="890" spans="1:16" x14ac:dyDescent="0.25">
      <c r="A890" t="s">
        <v>4756</v>
      </c>
      <c r="B890" t="str">
        <f t="shared" si="26"/>
        <v>1687</v>
      </c>
      <c r="C890" s="2" t="s">
        <v>1851</v>
      </c>
      <c r="D890" s="89" t="s">
        <v>5149</v>
      </c>
      <c r="E890" s="2" t="s">
        <v>1851</v>
      </c>
      <c r="F890" s="93"/>
      <c r="G890" s="2" t="s">
        <v>1851</v>
      </c>
      <c r="H890" s="93"/>
      <c r="I890" s="2" t="s">
        <v>1851</v>
      </c>
      <c r="J890" s="98"/>
      <c r="K890" s="2" t="s">
        <v>1851</v>
      </c>
      <c r="L890" s="107">
        <v>0</v>
      </c>
      <c r="M890" s="2" t="s">
        <v>1851</v>
      </c>
      <c r="N890" s="93"/>
      <c r="O890" s="2" t="s">
        <v>6692</v>
      </c>
      <c r="P890" t="str">
        <f t="shared" si="27"/>
        <v>INSERT INTO cliente VALUES(NULL, NULL, '1687', 'C1687', '', '', '', '0', '', 1, NOW(), NULL, 1, null);</v>
      </c>
    </row>
    <row r="891" spans="1:16" x14ac:dyDescent="0.25">
      <c r="A891" t="s">
        <v>4756</v>
      </c>
      <c r="B891" t="str">
        <f t="shared" si="26"/>
        <v>1688</v>
      </c>
      <c r="C891" s="2" t="s">
        <v>1851</v>
      </c>
      <c r="D891" s="89" t="s">
        <v>5150</v>
      </c>
      <c r="E891" s="2" t="s">
        <v>1851</v>
      </c>
      <c r="F891" s="93"/>
      <c r="G891" s="2" t="s">
        <v>1851</v>
      </c>
      <c r="H891" s="93"/>
      <c r="I891" s="2" t="s">
        <v>1851</v>
      </c>
      <c r="J891" s="98"/>
      <c r="K891" s="2" t="s">
        <v>1851</v>
      </c>
      <c r="L891" s="107">
        <v>0</v>
      </c>
      <c r="M891" s="2" t="s">
        <v>1851</v>
      </c>
      <c r="N891" s="93"/>
      <c r="O891" s="2" t="s">
        <v>6692</v>
      </c>
      <c r="P891" t="str">
        <f t="shared" si="27"/>
        <v>INSERT INTO cliente VALUES(NULL, NULL, '1688', 'C1688', '', '', '', '0', '', 1, NOW(), NULL, 1, null);</v>
      </c>
    </row>
    <row r="892" spans="1:16" x14ac:dyDescent="0.25">
      <c r="A892" t="s">
        <v>4756</v>
      </c>
      <c r="B892" t="str">
        <f t="shared" si="26"/>
        <v>1689</v>
      </c>
      <c r="C892" s="2" t="s">
        <v>1851</v>
      </c>
      <c r="D892" s="89" t="s">
        <v>5151</v>
      </c>
      <c r="E892" s="2" t="s">
        <v>1851</v>
      </c>
      <c r="F892" s="93"/>
      <c r="G892" s="2" t="s">
        <v>1851</v>
      </c>
      <c r="H892" s="93"/>
      <c r="I892" s="2" t="s">
        <v>1851</v>
      </c>
      <c r="J892" s="98"/>
      <c r="K892" s="2" t="s">
        <v>1851</v>
      </c>
      <c r="L892" s="107">
        <v>0</v>
      </c>
      <c r="M892" s="2" t="s">
        <v>1851</v>
      </c>
      <c r="N892" s="93"/>
      <c r="O892" s="2" t="s">
        <v>6692</v>
      </c>
      <c r="P892" t="str">
        <f t="shared" si="27"/>
        <v>INSERT INTO cliente VALUES(NULL, NULL, '1689', 'C1689', '', '', '', '0', '', 1, NOW(), NULL, 1, null);</v>
      </c>
    </row>
    <row r="893" spans="1:16" x14ac:dyDescent="0.25">
      <c r="A893" t="s">
        <v>4756</v>
      </c>
      <c r="B893" t="str">
        <f t="shared" si="26"/>
        <v>1690</v>
      </c>
      <c r="C893" s="2" t="s">
        <v>1851</v>
      </c>
      <c r="D893" s="89" t="s">
        <v>5152</v>
      </c>
      <c r="E893" s="2" t="s">
        <v>1851</v>
      </c>
      <c r="F893" s="93"/>
      <c r="G893" s="2" t="s">
        <v>1851</v>
      </c>
      <c r="H893" s="93"/>
      <c r="I893" s="2" t="s">
        <v>1851</v>
      </c>
      <c r="J893" s="98"/>
      <c r="K893" s="2" t="s">
        <v>1851</v>
      </c>
      <c r="L893" s="107">
        <v>0</v>
      </c>
      <c r="M893" s="2" t="s">
        <v>1851</v>
      </c>
      <c r="N893" s="93"/>
      <c r="O893" s="2" t="s">
        <v>6692</v>
      </c>
      <c r="P893" t="str">
        <f t="shared" si="27"/>
        <v>INSERT INTO cliente VALUES(NULL, NULL, '1690', 'C1690', '', '', '', '0', '', 1, NOW(), NULL, 1, null);</v>
      </c>
    </row>
    <row r="894" spans="1:16" x14ac:dyDescent="0.25">
      <c r="A894" t="s">
        <v>4756</v>
      </c>
      <c r="B894" t="str">
        <f t="shared" si="26"/>
        <v>1691</v>
      </c>
      <c r="C894" s="2" t="s">
        <v>1851</v>
      </c>
      <c r="D894" s="89" t="s">
        <v>5153</v>
      </c>
      <c r="E894" s="2" t="s">
        <v>1851</v>
      </c>
      <c r="F894" s="93"/>
      <c r="G894" s="2" t="s">
        <v>1851</v>
      </c>
      <c r="H894" s="93"/>
      <c r="I894" s="2" t="s">
        <v>1851</v>
      </c>
      <c r="J894" s="98"/>
      <c r="K894" s="2" t="s">
        <v>1851</v>
      </c>
      <c r="L894" s="107">
        <v>0</v>
      </c>
      <c r="M894" s="2" t="s">
        <v>1851</v>
      </c>
      <c r="N894" s="93"/>
      <c r="O894" s="2" t="s">
        <v>6692</v>
      </c>
      <c r="P894" t="str">
        <f t="shared" si="27"/>
        <v>INSERT INTO cliente VALUES(NULL, NULL, '1691', 'C1691', '', '', '', '0', '', 1, NOW(), NULL, 1, null);</v>
      </c>
    </row>
    <row r="895" spans="1:16" x14ac:dyDescent="0.25">
      <c r="A895" t="s">
        <v>4756</v>
      </c>
      <c r="B895" t="str">
        <f t="shared" si="26"/>
        <v>1692</v>
      </c>
      <c r="C895" s="2" t="s">
        <v>1851</v>
      </c>
      <c r="D895" s="89" t="s">
        <v>5154</v>
      </c>
      <c r="E895" s="2" t="s">
        <v>1851</v>
      </c>
      <c r="F895" s="95"/>
      <c r="G895" s="2" t="s">
        <v>1851</v>
      </c>
      <c r="H895" s="95"/>
      <c r="I895" s="2" t="s">
        <v>1851</v>
      </c>
      <c r="J895" s="98"/>
      <c r="K895" s="2" t="s">
        <v>1851</v>
      </c>
      <c r="L895" s="107">
        <v>0</v>
      </c>
      <c r="M895" s="2" t="s">
        <v>1851</v>
      </c>
      <c r="N895" s="95"/>
      <c r="O895" s="2" t="s">
        <v>6692</v>
      </c>
      <c r="P895" t="str">
        <f t="shared" si="27"/>
        <v>INSERT INTO cliente VALUES(NULL, NULL, '1692', 'C1692', '', '', '', '0', '', 1, NOW(), NULL, 1, null);</v>
      </c>
    </row>
    <row r="896" spans="1:16" x14ac:dyDescent="0.25">
      <c r="A896" t="s">
        <v>4756</v>
      </c>
      <c r="B896" t="str">
        <f t="shared" si="26"/>
        <v>1693</v>
      </c>
      <c r="C896" s="2" t="s">
        <v>1851</v>
      </c>
      <c r="D896" s="89" t="s">
        <v>5155</v>
      </c>
      <c r="E896" s="2" t="s">
        <v>1851</v>
      </c>
      <c r="F896" s="93"/>
      <c r="G896" s="2" t="s">
        <v>1851</v>
      </c>
      <c r="H896" s="93"/>
      <c r="I896" s="2" t="s">
        <v>1851</v>
      </c>
      <c r="J896" s="98"/>
      <c r="K896" s="2" t="s">
        <v>1851</v>
      </c>
      <c r="L896" s="107">
        <v>0</v>
      </c>
      <c r="M896" s="2" t="s">
        <v>1851</v>
      </c>
      <c r="N896" s="93"/>
      <c r="O896" s="2" t="s">
        <v>6692</v>
      </c>
      <c r="P896" t="str">
        <f t="shared" si="27"/>
        <v>INSERT INTO cliente VALUES(NULL, NULL, '1693', 'C1693', '', '', '', '0', '', 1, NOW(), NULL, 1, null);</v>
      </c>
    </row>
    <row r="897" spans="1:16" x14ac:dyDescent="0.25">
      <c r="A897" t="s">
        <v>4756</v>
      </c>
      <c r="B897" t="str">
        <f t="shared" si="26"/>
        <v>1694</v>
      </c>
      <c r="C897" s="2" t="s">
        <v>1851</v>
      </c>
      <c r="D897" s="89" t="s">
        <v>5156</v>
      </c>
      <c r="E897" s="2" t="s">
        <v>1851</v>
      </c>
      <c r="F897" s="93"/>
      <c r="G897" s="2" t="s">
        <v>1851</v>
      </c>
      <c r="H897" s="93"/>
      <c r="I897" s="2" t="s">
        <v>1851</v>
      </c>
      <c r="J897" s="98"/>
      <c r="K897" s="2" t="s">
        <v>1851</v>
      </c>
      <c r="L897" s="107">
        <v>0</v>
      </c>
      <c r="M897" s="2" t="s">
        <v>1851</v>
      </c>
      <c r="N897" s="93"/>
      <c r="O897" s="2" t="s">
        <v>6692</v>
      </c>
      <c r="P897" t="str">
        <f t="shared" si="27"/>
        <v>INSERT INTO cliente VALUES(NULL, NULL, '1694', 'C1694', '', '', '', '0', '', 1, NOW(), NULL, 1, null);</v>
      </c>
    </row>
    <row r="898" spans="1:16" x14ac:dyDescent="0.25">
      <c r="A898" t="s">
        <v>4756</v>
      </c>
      <c r="B898" t="str">
        <f t="shared" si="26"/>
        <v>1695</v>
      </c>
      <c r="C898" s="2" t="s">
        <v>1851</v>
      </c>
      <c r="D898" s="89" t="s">
        <v>5157</v>
      </c>
      <c r="E898" s="2" t="s">
        <v>1851</v>
      </c>
      <c r="F898" s="93"/>
      <c r="G898" s="2" t="s">
        <v>1851</v>
      </c>
      <c r="H898" s="93"/>
      <c r="I898" s="2" t="s">
        <v>1851</v>
      </c>
      <c r="J898" s="98"/>
      <c r="K898" s="2" t="s">
        <v>1851</v>
      </c>
      <c r="L898" s="107">
        <v>0</v>
      </c>
      <c r="M898" s="2" t="s">
        <v>1851</v>
      </c>
      <c r="N898" s="93"/>
      <c r="O898" s="2" t="s">
        <v>6692</v>
      </c>
      <c r="P898" t="str">
        <f t="shared" si="27"/>
        <v>INSERT INTO cliente VALUES(NULL, NULL, '1695', 'C1695', '', '', '', '0', '', 1, NOW(), NULL, 1, null);</v>
      </c>
    </row>
    <row r="899" spans="1:16" x14ac:dyDescent="0.25">
      <c r="A899" t="s">
        <v>4756</v>
      </c>
      <c r="B899" t="str">
        <f t="shared" ref="B899:B962" si="28">REPLACE(D899,1,1,"")</f>
        <v>1696</v>
      </c>
      <c r="C899" s="2" t="s">
        <v>1851</v>
      </c>
      <c r="D899" s="89" t="s">
        <v>5158</v>
      </c>
      <c r="E899" s="2" t="s">
        <v>1851</v>
      </c>
      <c r="F899" s="95"/>
      <c r="G899" s="2" t="s">
        <v>1851</v>
      </c>
      <c r="H899" s="95"/>
      <c r="I899" s="2" t="s">
        <v>1851</v>
      </c>
      <c r="J899" s="98"/>
      <c r="K899" s="2" t="s">
        <v>1851</v>
      </c>
      <c r="L899" s="107">
        <v>0</v>
      </c>
      <c r="M899" s="2" t="s">
        <v>1851</v>
      </c>
      <c r="N899" s="95"/>
      <c r="O899" s="2" t="s">
        <v>6692</v>
      </c>
      <c r="P899" t="str">
        <f t="shared" ref="P899:P962" si="29">CONCATENATE(A899,B899,C899,D899,E899,F899,G899,H899,I899,J899,K899,L899,M899,N899,O899,)</f>
        <v>INSERT INTO cliente VALUES(NULL, NULL, '1696', 'C1696', '', '', '', '0', '', 1, NOW(), NULL, 1, null);</v>
      </c>
    </row>
    <row r="900" spans="1:16" x14ac:dyDescent="0.25">
      <c r="A900" t="s">
        <v>4756</v>
      </c>
      <c r="B900" t="str">
        <f t="shared" si="28"/>
        <v>1697</v>
      </c>
      <c r="C900" s="2" t="s">
        <v>1851</v>
      </c>
      <c r="D900" s="89" t="s">
        <v>5159</v>
      </c>
      <c r="E900" s="2" t="s">
        <v>1851</v>
      </c>
      <c r="F900" s="93"/>
      <c r="G900" s="2" t="s">
        <v>1851</v>
      </c>
      <c r="H900" s="93"/>
      <c r="I900" s="2" t="s">
        <v>1851</v>
      </c>
      <c r="J900" s="98"/>
      <c r="K900" s="2" t="s">
        <v>1851</v>
      </c>
      <c r="L900" s="107">
        <v>0</v>
      </c>
      <c r="M900" s="2" t="s">
        <v>1851</v>
      </c>
      <c r="N900" s="93"/>
      <c r="O900" s="2" t="s">
        <v>6692</v>
      </c>
      <c r="P900" t="str">
        <f t="shared" si="29"/>
        <v>INSERT INTO cliente VALUES(NULL, NULL, '1697', 'C1697', '', '', '', '0', '', 1, NOW(), NULL, 1, null);</v>
      </c>
    </row>
    <row r="901" spans="1:16" x14ac:dyDescent="0.25">
      <c r="A901" t="s">
        <v>4756</v>
      </c>
      <c r="B901" t="str">
        <f t="shared" si="28"/>
        <v>1698</v>
      </c>
      <c r="C901" s="2" t="s">
        <v>1851</v>
      </c>
      <c r="D901" s="89" t="s">
        <v>5160</v>
      </c>
      <c r="E901" s="2" t="s">
        <v>1851</v>
      </c>
      <c r="F901" s="93"/>
      <c r="G901" s="2" t="s">
        <v>1851</v>
      </c>
      <c r="H901" s="93"/>
      <c r="I901" s="2" t="s">
        <v>1851</v>
      </c>
      <c r="J901" s="98"/>
      <c r="K901" s="2" t="s">
        <v>1851</v>
      </c>
      <c r="L901" s="107">
        <v>0</v>
      </c>
      <c r="M901" s="2" t="s">
        <v>1851</v>
      </c>
      <c r="N901" s="93"/>
      <c r="O901" s="2" t="s">
        <v>6692</v>
      </c>
      <c r="P901" t="str">
        <f t="shared" si="29"/>
        <v>INSERT INTO cliente VALUES(NULL, NULL, '1698', 'C1698', '', '', '', '0', '', 1, NOW(), NULL, 1, null);</v>
      </c>
    </row>
    <row r="902" spans="1:16" x14ac:dyDescent="0.25">
      <c r="A902" t="s">
        <v>4756</v>
      </c>
      <c r="B902" t="str">
        <f t="shared" si="28"/>
        <v>1699</v>
      </c>
      <c r="C902" s="2" t="s">
        <v>1851</v>
      </c>
      <c r="D902" s="89" t="s">
        <v>5161</v>
      </c>
      <c r="E902" s="2" t="s">
        <v>1851</v>
      </c>
      <c r="F902" s="93"/>
      <c r="G902" s="2" t="s">
        <v>1851</v>
      </c>
      <c r="H902" s="93"/>
      <c r="I902" s="2" t="s">
        <v>1851</v>
      </c>
      <c r="J902" s="98"/>
      <c r="K902" s="2" t="s">
        <v>1851</v>
      </c>
      <c r="L902" s="107">
        <v>0</v>
      </c>
      <c r="M902" s="2" t="s">
        <v>1851</v>
      </c>
      <c r="N902" s="93"/>
      <c r="O902" s="2" t="s">
        <v>6692</v>
      </c>
      <c r="P902" t="str">
        <f t="shared" si="29"/>
        <v>INSERT INTO cliente VALUES(NULL, NULL, '1699', 'C1699', '', '', '', '0', '', 1, NOW(), NULL, 1, null);</v>
      </c>
    </row>
    <row r="903" spans="1:16" x14ac:dyDescent="0.25">
      <c r="A903" t="s">
        <v>4756</v>
      </c>
      <c r="B903" t="str">
        <f t="shared" si="28"/>
        <v>1700</v>
      </c>
      <c r="C903" s="2" t="s">
        <v>1851</v>
      </c>
      <c r="D903" s="89" t="s">
        <v>5162</v>
      </c>
      <c r="E903" s="2" t="s">
        <v>1851</v>
      </c>
      <c r="F903" s="93"/>
      <c r="G903" s="2" t="s">
        <v>1851</v>
      </c>
      <c r="H903" s="93"/>
      <c r="I903" s="2" t="s">
        <v>1851</v>
      </c>
      <c r="J903" s="98"/>
      <c r="K903" s="2" t="s">
        <v>1851</v>
      </c>
      <c r="L903" s="107">
        <v>0</v>
      </c>
      <c r="M903" s="2" t="s">
        <v>1851</v>
      </c>
      <c r="N903" s="93"/>
      <c r="O903" s="2" t="s">
        <v>6692</v>
      </c>
      <c r="P903" t="str">
        <f t="shared" si="29"/>
        <v>INSERT INTO cliente VALUES(NULL, NULL, '1700', 'C1700', '', '', '', '0', '', 1, NOW(), NULL, 1, null);</v>
      </c>
    </row>
    <row r="904" spans="1:16" x14ac:dyDescent="0.25">
      <c r="A904" t="s">
        <v>4756</v>
      </c>
      <c r="B904" t="str">
        <f t="shared" si="28"/>
        <v>1701</v>
      </c>
      <c r="C904" s="2" t="s">
        <v>1851</v>
      </c>
      <c r="D904" s="89" t="s">
        <v>5163</v>
      </c>
      <c r="E904" s="2" t="s">
        <v>1851</v>
      </c>
      <c r="F904" s="95"/>
      <c r="G904" s="2" t="s">
        <v>1851</v>
      </c>
      <c r="H904" s="95"/>
      <c r="I904" s="2" t="s">
        <v>1851</v>
      </c>
      <c r="J904" s="98"/>
      <c r="K904" s="2" t="s">
        <v>1851</v>
      </c>
      <c r="L904" s="107">
        <v>0</v>
      </c>
      <c r="M904" s="2" t="s">
        <v>1851</v>
      </c>
      <c r="N904" s="95"/>
      <c r="O904" s="2" t="s">
        <v>6692</v>
      </c>
      <c r="P904" t="str">
        <f t="shared" si="29"/>
        <v>INSERT INTO cliente VALUES(NULL, NULL, '1701', 'C1701', '', '', '', '0', '', 1, NOW(), NULL, 1, null);</v>
      </c>
    </row>
    <row r="905" spans="1:16" x14ac:dyDescent="0.25">
      <c r="A905" t="s">
        <v>4756</v>
      </c>
      <c r="B905" t="str">
        <f t="shared" si="28"/>
        <v>1702</v>
      </c>
      <c r="C905" s="2" t="s">
        <v>1851</v>
      </c>
      <c r="D905" s="89" t="s">
        <v>5164</v>
      </c>
      <c r="E905" s="2" t="s">
        <v>1851</v>
      </c>
      <c r="F905" s="93"/>
      <c r="G905" s="2" t="s">
        <v>1851</v>
      </c>
      <c r="H905" s="93"/>
      <c r="I905" s="2" t="s">
        <v>1851</v>
      </c>
      <c r="J905" s="98"/>
      <c r="K905" s="2" t="s">
        <v>1851</v>
      </c>
      <c r="L905" s="107">
        <v>0</v>
      </c>
      <c r="M905" s="2" t="s">
        <v>1851</v>
      </c>
      <c r="N905" s="93"/>
      <c r="O905" s="2" t="s">
        <v>6692</v>
      </c>
      <c r="P905" t="str">
        <f t="shared" si="29"/>
        <v>INSERT INTO cliente VALUES(NULL, NULL, '1702', 'C1702', '', '', '', '0', '', 1, NOW(), NULL, 1, null);</v>
      </c>
    </row>
    <row r="906" spans="1:16" x14ac:dyDescent="0.25">
      <c r="A906" t="s">
        <v>4756</v>
      </c>
      <c r="B906" t="str">
        <f t="shared" si="28"/>
        <v>1703</v>
      </c>
      <c r="C906" s="2" t="s">
        <v>1851</v>
      </c>
      <c r="D906" s="89" t="s">
        <v>5165</v>
      </c>
      <c r="E906" s="2" t="s">
        <v>1851</v>
      </c>
      <c r="F906" s="93"/>
      <c r="G906" s="2" t="s">
        <v>1851</v>
      </c>
      <c r="H906" s="93"/>
      <c r="I906" s="2" t="s">
        <v>1851</v>
      </c>
      <c r="J906" s="98"/>
      <c r="K906" s="2" t="s">
        <v>1851</v>
      </c>
      <c r="L906" s="107">
        <v>0</v>
      </c>
      <c r="M906" s="2" t="s">
        <v>1851</v>
      </c>
      <c r="N906" s="93"/>
      <c r="O906" s="2" t="s">
        <v>6692</v>
      </c>
      <c r="P906" t="str">
        <f t="shared" si="29"/>
        <v>INSERT INTO cliente VALUES(NULL, NULL, '1703', 'C1703', '', '', '', '0', '', 1, NOW(), NULL, 1, null);</v>
      </c>
    </row>
    <row r="907" spans="1:16" x14ac:dyDescent="0.25">
      <c r="A907" t="s">
        <v>4756</v>
      </c>
      <c r="B907" t="str">
        <f t="shared" si="28"/>
        <v>1704</v>
      </c>
      <c r="C907" s="2" t="s">
        <v>1851</v>
      </c>
      <c r="D907" s="89" t="s">
        <v>5166</v>
      </c>
      <c r="E907" s="2" t="s">
        <v>1851</v>
      </c>
      <c r="F907" s="93"/>
      <c r="G907" s="2" t="s">
        <v>1851</v>
      </c>
      <c r="H907" s="93"/>
      <c r="I907" s="2" t="s">
        <v>1851</v>
      </c>
      <c r="J907" s="98"/>
      <c r="K907" s="2" t="s">
        <v>1851</v>
      </c>
      <c r="L907" s="107">
        <v>0</v>
      </c>
      <c r="M907" s="2" t="s">
        <v>1851</v>
      </c>
      <c r="N907" s="93"/>
      <c r="O907" s="2" t="s">
        <v>6692</v>
      </c>
      <c r="P907" t="str">
        <f t="shared" si="29"/>
        <v>INSERT INTO cliente VALUES(NULL, NULL, '1704', 'C1704', '', '', '', '0', '', 1, NOW(), NULL, 1, null);</v>
      </c>
    </row>
    <row r="908" spans="1:16" x14ac:dyDescent="0.25">
      <c r="A908" t="s">
        <v>4756</v>
      </c>
      <c r="B908" t="str">
        <f t="shared" si="28"/>
        <v>1705</v>
      </c>
      <c r="C908" s="2" t="s">
        <v>1851</v>
      </c>
      <c r="D908" s="89" t="s">
        <v>5167</v>
      </c>
      <c r="E908" s="2" t="s">
        <v>1851</v>
      </c>
      <c r="F908" s="93"/>
      <c r="G908" s="2" t="s">
        <v>1851</v>
      </c>
      <c r="H908" s="93"/>
      <c r="I908" s="2" t="s">
        <v>1851</v>
      </c>
      <c r="J908" s="98"/>
      <c r="K908" s="2" t="s">
        <v>1851</v>
      </c>
      <c r="L908" s="107">
        <v>0</v>
      </c>
      <c r="M908" s="2" t="s">
        <v>1851</v>
      </c>
      <c r="N908" s="93"/>
      <c r="O908" s="2" t="s">
        <v>6692</v>
      </c>
      <c r="P908" t="str">
        <f t="shared" si="29"/>
        <v>INSERT INTO cliente VALUES(NULL, NULL, '1705', 'C1705', '', '', '', '0', '', 1, NOW(), NULL, 1, null);</v>
      </c>
    </row>
    <row r="909" spans="1:16" x14ac:dyDescent="0.25">
      <c r="A909" t="s">
        <v>4756</v>
      </c>
      <c r="B909" t="str">
        <f t="shared" si="28"/>
        <v>1706</v>
      </c>
      <c r="C909" s="2" t="s">
        <v>1851</v>
      </c>
      <c r="D909" s="89" t="s">
        <v>5168</v>
      </c>
      <c r="E909" s="2" t="s">
        <v>1851</v>
      </c>
      <c r="F909" s="93"/>
      <c r="G909" s="2" t="s">
        <v>1851</v>
      </c>
      <c r="H909" s="93"/>
      <c r="I909" s="2" t="s">
        <v>1851</v>
      </c>
      <c r="J909" s="98"/>
      <c r="K909" s="2" t="s">
        <v>1851</v>
      </c>
      <c r="L909" s="107">
        <v>0</v>
      </c>
      <c r="M909" s="2" t="s">
        <v>1851</v>
      </c>
      <c r="N909" s="93"/>
      <c r="O909" s="2" t="s">
        <v>6692</v>
      </c>
      <c r="P909" t="str">
        <f t="shared" si="29"/>
        <v>INSERT INTO cliente VALUES(NULL, NULL, '1706', 'C1706', '', '', '', '0', '', 1, NOW(), NULL, 1, null);</v>
      </c>
    </row>
    <row r="910" spans="1:16" x14ac:dyDescent="0.25">
      <c r="A910" t="s">
        <v>4756</v>
      </c>
      <c r="B910" t="str">
        <f t="shared" si="28"/>
        <v>1707</v>
      </c>
      <c r="C910" s="2" t="s">
        <v>1851</v>
      </c>
      <c r="D910" s="89" t="s">
        <v>5169</v>
      </c>
      <c r="E910" s="2" t="s">
        <v>1851</v>
      </c>
      <c r="F910" s="93"/>
      <c r="G910" s="2" t="s">
        <v>1851</v>
      </c>
      <c r="H910" s="93"/>
      <c r="I910" s="2" t="s">
        <v>1851</v>
      </c>
      <c r="J910" s="98"/>
      <c r="K910" s="2" t="s">
        <v>1851</v>
      </c>
      <c r="L910" s="107">
        <v>0</v>
      </c>
      <c r="M910" s="2" t="s">
        <v>1851</v>
      </c>
      <c r="N910" s="93"/>
      <c r="O910" s="2" t="s">
        <v>6692</v>
      </c>
      <c r="P910" t="str">
        <f t="shared" si="29"/>
        <v>INSERT INTO cliente VALUES(NULL, NULL, '1707', 'C1707', '', '', '', '0', '', 1, NOW(), NULL, 1, null);</v>
      </c>
    </row>
    <row r="911" spans="1:16" x14ac:dyDescent="0.25">
      <c r="A911" t="s">
        <v>4756</v>
      </c>
      <c r="B911" t="str">
        <f t="shared" si="28"/>
        <v>1708</v>
      </c>
      <c r="C911" s="2" t="s">
        <v>1851</v>
      </c>
      <c r="D911" s="89" t="s">
        <v>5170</v>
      </c>
      <c r="E911" s="2" t="s">
        <v>1851</v>
      </c>
      <c r="F911" s="95"/>
      <c r="G911" s="2" t="s">
        <v>1851</v>
      </c>
      <c r="H911" s="95"/>
      <c r="I911" s="2" t="s">
        <v>1851</v>
      </c>
      <c r="J911" s="98"/>
      <c r="K911" s="2" t="s">
        <v>1851</v>
      </c>
      <c r="L911" s="107">
        <v>0</v>
      </c>
      <c r="M911" s="2" t="s">
        <v>1851</v>
      </c>
      <c r="N911" s="95"/>
      <c r="O911" s="2" t="s">
        <v>6692</v>
      </c>
      <c r="P911" t="str">
        <f t="shared" si="29"/>
        <v>INSERT INTO cliente VALUES(NULL, NULL, '1708', 'C1708', '', '', '', '0', '', 1, NOW(), NULL, 1, null);</v>
      </c>
    </row>
    <row r="912" spans="1:16" x14ac:dyDescent="0.25">
      <c r="A912" t="s">
        <v>4756</v>
      </c>
      <c r="B912" t="str">
        <f t="shared" si="28"/>
        <v>1709</v>
      </c>
      <c r="C912" s="2" t="s">
        <v>1851</v>
      </c>
      <c r="D912" s="89" t="s">
        <v>5171</v>
      </c>
      <c r="E912" s="2" t="s">
        <v>1851</v>
      </c>
      <c r="F912" s="93"/>
      <c r="G912" s="2" t="s">
        <v>1851</v>
      </c>
      <c r="H912" s="93"/>
      <c r="I912" s="2" t="s">
        <v>1851</v>
      </c>
      <c r="J912" s="98"/>
      <c r="K912" s="2" t="s">
        <v>1851</v>
      </c>
      <c r="L912" s="107">
        <v>0</v>
      </c>
      <c r="M912" s="2" t="s">
        <v>1851</v>
      </c>
      <c r="N912" s="93"/>
      <c r="O912" s="2" t="s">
        <v>6692</v>
      </c>
      <c r="P912" t="str">
        <f t="shared" si="29"/>
        <v>INSERT INTO cliente VALUES(NULL, NULL, '1709', 'C1709', '', '', '', '0', '', 1, NOW(), NULL, 1, null);</v>
      </c>
    </row>
    <row r="913" spans="1:16" x14ac:dyDescent="0.25">
      <c r="A913" t="s">
        <v>4756</v>
      </c>
      <c r="B913" t="str">
        <f t="shared" si="28"/>
        <v>1710</v>
      </c>
      <c r="C913" s="2" t="s">
        <v>1851</v>
      </c>
      <c r="D913" s="89" t="s">
        <v>5172</v>
      </c>
      <c r="E913" s="2" t="s">
        <v>1851</v>
      </c>
      <c r="F913" s="93"/>
      <c r="G913" s="2" t="s">
        <v>1851</v>
      </c>
      <c r="H913" s="93"/>
      <c r="I913" s="2" t="s">
        <v>1851</v>
      </c>
      <c r="J913" s="98"/>
      <c r="K913" s="2" t="s">
        <v>1851</v>
      </c>
      <c r="L913" s="107">
        <v>0</v>
      </c>
      <c r="M913" s="2" t="s">
        <v>1851</v>
      </c>
      <c r="N913" s="93"/>
      <c r="O913" s="2" t="s">
        <v>6692</v>
      </c>
      <c r="P913" t="str">
        <f t="shared" si="29"/>
        <v>INSERT INTO cliente VALUES(NULL, NULL, '1710', 'C1710', '', '', '', '0', '', 1, NOW(), NULL, 1, null);</v>
      </c>
    </row>
    <row r="914" spans="1:16" x14ac:dyDescent="0.25">
      <c r="A914" t="s">
        <v>4756</v>
      </c>
      <c r="B914" t="str">
        <f t="shared" si="28"/>
        <v>1711</v>
      </c>
      <c r="C914" s="2" t="s">
        <v>1851</v>
      </c>
      <c r="D914" s="89" t="s">
        <v>5173</v>
      </c>
      <c r="E914" s="2" t="s">
        <v>1851</v>
      </c>
      <c r="F914" s="93"/>
      <c r="G914" s="2" t="s">
        <v>1851</v>
      </c>
      <c r="H914" s="93"/>
      <c r="I914" s="2" t="s">
        <v>1851</v>
      </c>
      <c r="J914" s="98"/>
      <c r="K914" s="2" t="s">
        <v>1851</v>
      </c>
      <c r="L914" s="107">
        <v>0</v>
      </c>
      <c r="M914" s="2" t="s">
        <v>1851</v>
      </c>
      <c r="N914" s="93"/>
      <c r="O914" s="2" t="s">
        <v>6692</v>
      </c>
      <c r="P914" t="str">
        <f t="shared" si="29"/>
        <v>INSERT INTO cliente VALUES(NULL, NULL, '1711', 'C1711', '', '', '', '0', '', 1, NOW(), NULL, 1, null);</v>
      </c>
    </row>
    <row r="915" spans="1:16" x14ac:dyDescent="0.25">
      <c r="A915" t="s">
        <v>4756</v>
      </c>
      <c r="B915" t="str">
        <f t="shared" si="28"/>
        <v>1712</v>
      </c>
      <c r="C915" s="2" t="s">
        <v>1851</v>
      </c>
      <c r="D915" s="89" t="s">
        <v>5174</v>
      </c>
      <c r="E915" s="2" t="s">
        <v>1851</v>
      </c>
      <c r="F915" s="93"/>
      <c r="G915" s="2" t="s">
        <v>1851</v>
      </c>
      <c r="H915" s="93"/>
      <c r="I915" s="2" t="s">
        <v>1851</v>
      </c>
      <c r="J915" s="98"/>
      <c r="K915" s="2" t="s">
        <v>1851</v>
      </c>
      <c r="L915" s="107">
        <v>0</v>
      </c>
      <c r="M915" s="2" t="s">
        <v>1851</v>
      </c>
      <c r="N915" s="93"/>
      <c r="O915" s="2" t="s">
        <v>6692</v>
      </c>
      <c r="P915" t="str">
        <f t="shared" si="29"/>
        <v>INSERT INTO cliente VALUES(NULL, NULL, '1712', 'C1712', '', '', '', '0', '', 1, NOW(), NULL, 1, null);</v>
      </c>
    </row>
    <row r="916" spans="1:16" x14ac:dyDescent="0.25">
      <c r="A916" t="s">
        <v>4756</v>
      </c>
      <c r="B916" t="str">
        <f t="shared" si="28"/>
        <v>1713</v>
      </c>
      <c r="C916" s="2" t="s">
        <v>1851</v>
      </c>
      <c r="D916" s="89" t="s">
        <v>5175</v>
      </c>
      <c r="E916" s="2" t="s">
        <v>1851</v>
      </c>
      <c r="F916" s="93"/>
      <c r="G916" s="2" t="s">
        <v>1851</v>
      </c>
      <c r="H916" s="93"/>
      <c r="I916" s="2" t="s">
        <v>1851</v>
      </c>
      <c r="J916" s="98"/>
      <c r="K916" s="2" t="s">
        <v>1851</v>
      </c>
      <c r="L916" s="107">
        <v>0</v>
      </c>
      <c r="M916" s="2" t="s">
        <v>1851</v>
      </c>
      <c r="N916" s="93"/>
      <c r="O916" s="2" t="s">
        <v>6692</v>
      </c>
      <c r="P916" t="str">
        <f t="shared" si="29"/>
        <v>INSERT INTO cliente VALUES(NULL, NULL, '1713', 'C1713', '', '', '', '0', '', 1, NOW(), NULL, 1, null);</v>
      </c>
    </row>
    <row r="917" spans="1:16" x14ac:dyDescent="0.25">
      <c r="A917" t="s">
        <v>4756</v>
      </c>
      <c r="B917" t="str">
        <f t="shared" si="28"/>
        <v>1714</v>
      </c>
      <c r="C917" s="2" t="s">
        <v>1851</v>
      </c>
      <c r="D917" s="89" t="s">
        <v>5176</v>
      </c>
      <c r="E917" s="2" t="s">
        <v>1851</v>
      </c>
      <c r="F917" s="93"/>
      <c r="G917" s="2" t="s">
        <v>1851</v>
      </c>
      <c r="H917" s="93"/>
      <c r="I917" s="2" t="s">
        <v>1851</v>
      </c>
      <c r="J917" s="98"/>
      <c r="K917" s="2" t="s">
        <v>1851</v>
      </c>
      <c r="L917" s="107">
        <v>0</v>
      </c>
      <c r="M917" s="2" t="s">
        <v>1851</v>
      </c>
      <c r="N917" s="93"/>
      <c r="O917" s="2" t="s">
        <v>6692</v>
      </c>
      <c r="P917" t="str">
        <f t="shared" si="29"/>
        <v>INSERT INTO cliente VALUES(NULL, NULL, '1714', 'C1714', '', '', '', '0', '', 1, NOW(), NULL, 1, null);</v>
      </c>
    </row>
    <row r="918" spans="1:16" x14ac:dyDescent="0.25">
      <c r="A918" t="s">
        <v>4756</v>
      </c>
      <c r="B918" t="str">
        <f t="shared" si="28"/>
        <v>1715</v>
      </c>
      <c r="C918" s="2" t="s">
        <v>1851</v>
      </c>
      <c r="D918" s="89" t="s">
        <v>5177</v>
      </c>
      <c r="E918" s="2" t="s">
        <v>1851</v>
      </c>
      <c r="F918" s="93"/>
      <c r="G918" s="2" t="s">
        <v>1851</v>
      </c>
      <c r="H918" s="93"/>
      <c r="I918" s="2" t="s">
        <v>1851</v>
      </c>
      <c r="J918" s="98"/>
      <c r="K918" s="2" t="s">
        <v>1851</v>
      </c>
      <c r="L918" s="107">
        <v>0</v>
      </c>
      <c r="M918" s="2" t="s">
        <v>1851</v>
      </c>
      <c r="N918" s="93"/>
      <c r="O918" s="2" t="s">
        <v>6692</v>
      </c>
      <c r="P918" t="str">
        <f t="shared" si="29"/>
        <v>INSERT INTO cliente VALUES(NULL, NULL, '1715', 'C1715', '', '', '', '0', '', 1, NOW(), NULL, 1, null);</v>
      </c>
    </row>
    <row r="919" spans="1:16" x14ac:dyDescent="0.25">
      <c r="A919" t="s">
        <v>4756</v>
      </c>
      <c r="B919" t="str">
        <f t="shared" si="28"/>
        <v>1716</v>
      </c>
      <c r="C919" s="2" t="s">
        <v>1851</v>
      </c>
      <c r="D919" s="89" t="s">
        <v>5178</v>
      </c>
      <c r="E919" s="2" t="s">
        <v>1851</v>
      </c>
      <c r="F919" s="93"/>
      <c r="G919" s="2" t="s">
        <v>1851</v>
      </c>
      <c r="H919" s="93"/>
      <c r="I919" s="2" t="s">
        <v>1851</v>
      </c>
      <c r="J919" s="98"/>
      <c r="K919" s="2" t="s">
        <v>1851</v>
      </c>
      <c r="L919" s="107">
        <v>0</v>
      </c>
      <c r="M919" s="2" t="s">
        <v>1851</v>
      </c>
      <c r="N919" s="93"/>
      <c r="O919" s="2" t="s">
        <v>6692</v>
      </c>
      <c r="P919" t="str">
        <f t="shared" si="29"/>
        <v>INSERT INTO cliente VALUES(NULL, NULL, '1716', 'C1716', '', '', '', '0', '', 1, NOW(), NULL, 1, null);</v>
      </c>
    </row>
    <row r="920" spans="1:16" x14ac:dyDescent="0.25">
      <c r="A920" t="s">
        <v>4756</v>
      </c>
      <c r="B920" t="str">
        <f t="shared" si="28"/>
        <v>1717</v>
      </c>
      <c r="C920" s="2" t="s">
        <v>1851</v>
      </c>
      <c r="D920" s="89" t="s">
        <v>5179</v>
      </c>
      <c r="E920" s="2" t="s">
        <v>1851</v>
      </c>
      <c r="F920" s="93"/>
      <c r="G920" s="2" t="s">
        <v>1851</v>
      </c>
      <c r="H920" s="93"/>
      <c r="I920" s="2" t="s">
        <v>1851</v>
      </c>
      <c r="J920" s="98"/>
      <c r="K920" s="2" t="s">
        <v>1851</v>
      </c>
      <c r="L920" s="107">
        <v>0</v>
      </c>
      <c r="M920" s="2" t="s">
        <v>1851</v>
      </c>
      <c r="N920" s="93"/>
      <c r="O920" s="2" t="s">
        <v>6692</v>
      </c>
      <c r="P920" t="str">
        <f t="shared" si="29"/>
        <v>INSERT INTO cliente VALUES(NULL, NULL, '1717', 'C1717', '', '', '', '0', '', 1, NOW(), NULL, 1, null);</v>
      </c>
    </row>
    <row r="921" spans="1:16" x14ac:dyDescent="0.25">
      <c r="A921" t="s">
        <v>4756</v>
      </c>
      <c r="B921" t="str">
        <f t="shared" si="28"/>
        <v>1718</v>
      </c>
      <c r="C921" s="2" t="s">
        <v>1851</v>
      </c>
      <c r="D921" s="89" t="s">
        <v>5180</v>
      </c>
      <c r="E921" s="2" t="s">
        <v>1851</v>
      </c>
      <c r="F921" s="93"/>
      <c r="G921" s="2" t="s">
        <v>1851</v>
      </c>
      <c r="H921" s="93"/>
      <c r="I921" s="2" t="s">
        <v>1851</v>
      </c>
      <c r="J921" s="98"/>
      <c r="K921" s="2" t="s">
        <v>1851</v>
      </c>
      <c r="L921" s="107">
        <v>0</v>
      </c>
      <c r="M921" s="2" t="s">
        <v>1851</v>
      </c>
      <c r="N921" s="93"/>
      <c r="O921" s="2" t="s">
        <v>6692</v>
      </c>
      <c r="P921" t="str">
        <f t="shared" si="29"/>
        <v>INSERT INTO cliente VALUES(NULL, NULL, '1718', 'C1718', '', '', '', '0', '', 1, NOW(), NULL, 1, null);</v>
      </c>
    </row>
    <row r="922" spans="1:16" x14ac:dyDescent="0.25">
      <c r="A922" t="s">
        <v>4756</v>
      </c>
      <c r="B922" t="str">
        <f t="shared" si="28"/>
        <v>1719</v>
      </c>
      <c r="C922" s="2" t="s">
        <v>1851</v>
      </c>
      <c r="D922" s="89" t="s">
        <v>5181</v>
      </c>
      <c r="E922" s="2" t="s">
        <v>1851</v>
      </c>
      <c r="F922" s="95"/>
      <c r="G922" s="2" t="s">
        <v>1851</v>
      </c>
      <c r="H922" s="95"/>
      <c r="I922" s="2" t="s">
        <v>1851</v>
      </c>
      <c r="J922" s="98"/>
      <c r="K922" s="2" t="s">
        <v>1851</v>
      </c>
      <c r="L922" s="107">
        <v>0</v>
      </c>
      <c r="M922" s="2" t="s">
        <v>1851</v>
      </c>
      <c r="N922" s="95"/>
      <c r="O922" s="2" t="s">
        <v>6692</v>
      </c>
      <c r="P922" t="str">
        <f t="shared" si="29"/>
        <v>INSERT INTO cliente VALUES(NULL, NULL, '1719', 'C1719', '', '', '', '0', '', 1, NOW(), NULL, 1, null);</v>
      </c>
    </row>
    <row r="923" spans="1:16" x14ac:dyDescent="0.25">
      <c r="A923" t="s">
        <v>4756</v>
      </c>
      <c r="B923" t="str">
        <f t="shared" si="28"/>
        <v>1720</v>
      </c>
      <c r="C923" s="2" t="s">
        <v>1851</v>
      </c>
      <c r="D923" s="89" t="s">
        <v>5182</v>
      </c>
      <c r="E923" s="2" t="s">
        <v>1851</v>
      </c>
      <c r="F923" s="93"/>
      <c r="G923" s="2" t="s">
        <v>1851</v>
      </c>
      <c r="H923" s="93"/>
      <c r="I923" s="2" t="s">
        <v>1851</v>
      </c>
      <c r="J923" s="98"/>
      <c r="K923" s="2" t="s">
        <v>1851</v>
      </c>
      <c r="L923" s="107">
        <v>0</v>
      </c>
      <c r="M923" s="2" t="s">
        <v>1851</v>
      </c>
      <c r="N923" s="93"/>
      <c r="O923" s="2" t="s">
        <v>6692</v>
      </c>
      <c r="P923" t="str">
        <f t="shared" si="29"/>
        <v>INSERT INTO cliente VALUES(NULL, NULL, '1720', 'C1720', '', '', '', '0', '', 1, NOW(), NULL, 1, null);</v>
      </c>
    </row>
    <row r="924" spans="1:16" x14ac:dyDescent="0.25">
      <c r="A924" t="s">
        <v>4756</v>
      </c>
      <c r="B924" t="str">
        <f t="shared" si="28"/>
        <v>1721</v>
      </c>
      <c r="C924" s="2" t="s">
        <v>1851</v>
      </c>
      <c r="D924" s="89" t="s">
        <v>5183</v>
      </c>
      <c r="E924" s="2" t="s">
        <v>1851</v>
      </c>
      <c r="F924" s="95"/>
      <c r="G924" s="2" t="s">
        <v>1851</v>
      </c>
      <c r="H924" s="95"/>
      <c r="I924" s="2" t="s">
        <v>1851</v>
      </c>
      <c r="J924" s="98"/>
      <c r="K924" s="2" t="s">
        <v>1851</v>
      </c>
      <c r="L924" s="107">
        <v>0</v>
      </c>
      <c r="M924" s="2" t="s">
        <v>1851</v>
      </c>
      <c r="N924" s="95"/>
      <c r="O924" s="2" t="s">
        <v>6692</v>
      </c>
      <c r="P924" t="str">
        <f t="shared" si="29"/>
        <v>INSERT INTO cliente VALUES(NULL, NULL, '1721', 'C1721', '', '', '', '0', '', 1, NOW(), NULL, 1, null);</v>
      </c>
    </row>
    <row r="925" spans="1:16" x14ac:dyDescent="0.25">
      <c r="A925" t="s">
        <v>4756</v>
      </c>
      <c r="B925" t="str">
        <f t="shared" si="28"/>
        <v>1722</v>
      </c>
      <c r="C925" s="2" t="s">
        <v>1851</v>
      </c>
      <c r="D925" s="89" t="s">
        <v>5184</v>
      </c>
      <c r="E925" s="2" t="s">
        <v>1851</v>
      </c>
      <c r="F925" s="93"/>
      <c r="G925" s="2" t="s">
        <v>1851</v>
      </c>
      <c r="H925" s="93"/>
      <c r="I925" s="2" t="s">
        <v>1851</v>
      </c>
      <c r="J925" s="98"/>
      <c r="K925" s="2" t="s">
        <v>1851</v>
      </c>
      <c r="L925" s="107">
        <v>0</v>
      </c>
      <c r="M925" s="2" t="s">
        <v>1851</v>
      </c>
      <c r="N925" s="93"/>
      <c r="O925" s="2" t="s">
        <v>6692</v>
      </c>
      <c r="P925" t="str">
        <f t="shared" si="29"/>
        <v>INSERT INTO cliente VALUES(NULL, NULL, '1722', 'C1722', '', '', '', '0', '', 1, NOW(), NULL, 1, null);</v>
      </c>
    </row>
    <row r="926" spans="1:16" x14ac:dyDescent="0.25">
      <c r="A926" t="s">
        <v>4756</v>
      </c>
      <c r="B926" t="str">
        <f t="shared" si="28"/>
        <v>1723</v>
      </c>
      <c r="C926" s="2" t="s">
        <v>1851</v>
      </c>
      <c r="D926" s="89" t="s">
        <v>5185</v>
      </c>
      <c r="E926" s="2" t="s">
        <v>1851</v>
      </c>
      <c r="F926" s="93"/>
      <c r="G926" s="2" t="s">
        <v>1851</v>
      </c>
      <c r="H926" s="93"/>
      <c r="I926" s="2" t="s">
        <v>1851</v>
      </c>
      <c r="J926" s="98"/>
      <c r="K926" s="2" t="s">
        <v>1851</v>
      </c>
      <c r="L926" s="107">
        <v>0</v>
      </c>
      <c r="M926" s="2" t="s">
        <v>1851</v>
      </c>
      <c r="N926" s="93"/>
      <c r="O926" s="2" t="s">
        <v>6692</v>
      </c>
      <c r="P926" t="str">
        <f t="shared" si="29"/>
        <v>INSERT INTO cliente VALUES(NULL, NULL, '1723', 'C1723', '', '', '', '0', '', 1, NOW(), NULL, 1, null);</v>
      </c>
    </row>
    <row r="927" spans="1:16" x14ac:dyDescent="0.25">
      <c r="A927" t="s">
        <v>4756</v>
      </c>
      <c r="B927" t="str">
        <f t="shared" si="28"/>
        <v>1724</v>
      </c>
      <c r="C927" s="2" t="s">
        <v>1851</v>
      </c>
      <c r="D927" s="89" t="s">
        <v>5186</v>
      </c>
      <c r="E927" s="2" t="s">
        <v>1851</v>
      </c>
      <c r="F927" s="93"/>
      <c r="G927" s="2" t="s">
        <v>1851</v>
      </c>
      <c r="H927" s="93"/>
      <c r="I927" s="2" t="s">
        <v>1851</v>
      </c>
      <c r="J927" s="98"/>
      <c r="K927" s="2" t="s">
        <v>1851</v>
      </c>
      <c r="L927" s="107">
        <v>0</v>
      </c>
      <c r="M927" s="2" t="s">
        <v>1851</v>
      </c>
      <c r="N927" s="93"/>
      <c r="O927" s="2" t="s">
        <v>6692</v>
      </c>
      <c r="P927" t="str">
        <f t="shared" si="29"/>
        <v>INSERT INTO cliente VALUES(NULL, NULL, '1724', 'C1724', '', '', '', '0', '', 1, NOW(), NULL, 1, null);</v>
      </c>
    </row>
    <row r="928" spans="1:16" x14ac:dyDescent="0.25">
      <c r="A928" t="s">
        <v>4756</v>
      </c>
      <c r="B928" t="str">
        <f t="shared" si="28"/>
        <v>1725</v>
      </c>
      <c r="C928" s="2" t="s">
        <v>1851</v>
      </c>
      <c r="D928" s="89" t="s">
        <v>5187</v>
      </c>
      <c r="E928" s="2" t="s">
        <v>1851</v>
      </c>
      <c r="F928" s="93"/>
      <c r="G928" s="2" t="s">
        <v>1851</v>
      </c>
      <c r="H928" s="93"/>
      <c r="I928" s="2" t="s">
        <v>1851</v>
      </c>
      <c r="J928" s="98"/>
      <c r="K928" s="2" t="s">
        <v>1851</v>
      </c>
      <c r="L928" s="107">
        <v>0</v>
      </c>
      <c r="M928" s="2" t="s">
        <v>1851</v>
      </c>
      <c r="N928" s="93"/>
      <c r="O928" s="2" t="s">
        <v>6692</v>
      </c>
      <c r="P928" t="str">
        <f t="shared" si="29"/>
        <v>INSERT INTO cliente VALUES(NULL, NULL, '1725', 'C1725', '', '', '', '0', '', 1, NOW(), NULL, 1, null);</v>
      </c>
    </row>
    <row r="929" spans="1:16" x14ac:dyDescent="0.25">
      <c r="A929" t="s">
        <v>4756</v>
      </c>
      <c r="B929" t="str">
        <f t="shared" si="28"/>
        <v>1726</v>
      </c>
      <c r="C929" s="2" t="s">
        <v>1851</v>
      </c>
      <c r="D929" s="89" t="s">
        <v>5188</v>
      </c>
      <c r="E929" s="2" t="s">
        <v>1851</v>
      </c>
      <c r="F929" s="93"/>
      <c r="G929" s="2" t="s">
        <v>1851</v>
      </c>
      <c r="H929" s="93"/>
      <c r="I929" s="2" t="s">
        <v>1851</v>
      </c>
      <c r="J929" s="98"/>
      <c r="K929" s="2" t="s">
        <v>1851</v>
      </c>
      <c r="L929" s="107">
        <v>0</v>
      </c>
      <c r="M929" s="2" t="s">
        <v>1851</v>
      </c>
      <c r="N929" s="93"/>
      <c r="O929" s="2" t="s">
        <v>6692</v>
      </c>
      <c r="P929" t="str">
        <f t="shared" si="29"/>
        <v>INSERT INTO cliente VALUES(NULL, NULL, '1726', 'C1726', '', '', '', '0', '', 1, NOW(), NULL, 1, null);</v>
      </c>
    </row>
    <row r="930" spans="1:16" x14ac:dyDescent="0.25">
      <c r="A930" t="s">
        <v>4756</v>
      </c>
      <c r="B930" t="str">
        <f t="shared" si="28"/>
        <v>1727</v>
      </c>
      <c r="C930" s="2" t="s">
        <v>1851</v>
      </c>
      <c r="D930" s="89" t="s">
        <v>5189</v>
      </c>
      <c r="E930" s="2" t="s">
        <v>1851</v>
      </c>
      <c r="F930" s="95"/>
      <c r="G930" s="2" t="s">
        <v>1851</v>
      </c>
      <c r="H930" s="95"/>
      <c r="I930" s="2" t="s">
        <v>1851</v>
      </c>
      <c r="J930" s="98"/>
      <c r="K930" s="2" t="s">
        <v>1851</v>
      </c>
      <c r="L930" s="107">
        <v>0</v>
      </c>
      <c r="M930" s="2" t="s">
        <v>1851</v>
      </c>
      <c r="N930" s="95"/>
      <c r="O930" s="2" t="s">
        <v>6692</v>
      </c>
      <c r="P930" t="str">
        <f t="shared" si="29"/>
        <v>INSERT INTO cliente VALUES(NULL, NULL, '1727', 'C1727', '', '', '', '0', '', 1, NOW(), NULL, 1, null);</v>
      </c>
    </row>
    <row r="931" spans="1:16" x14ac:dyDescent="0.25">
      <c r="A931" t="s">
        <v>4756</v>
      </c>
      <c r="B931" t="str">
        <f t="shared" si="28"/>
        <v>1728</v>
      </c>
      <c r="C931" s="2" t="s">
        <v>1851</v>
      </c>
      <c r="D931" s="89" t="s">
        <v>5190</v>
      </c>
      <c r="E931" s="2" t="s">
        <v>1851</v>
      </c>
      <c r="F931" s="93"/>
      <c r="G931" s="2" t="s">
        <v>1851</v>
      </c>
      <c r="H931" s="93"/>
      <c r="I931" s="2" t="s">
        <v>1851</v>
      </c>
      <c r="J931" s="98"/>
      <c r="K931" s="2" t="s">
        <v>1851</v>
      </c>
      <c r="L931" s="107">
        <v>0</v>
      </c>
      <c r="M931" s="2" t="s">
        <v>1851</v>
      </c>
      <c r="N931" s="93"/>
      <c r="O931" s="2" t="s">
        <v>6692</v>
      </c>
      <c r="P931" t="str">
        <f t="shared" si="29"/>
        <v>INSERT INTO cliente VALUES(NULL, NULL, '1728', 'C1728', '', '', '', '0', '', 1, NOW(), NULL, 1, null);</v>
      </c>
    </row>
    <row r="932" spans="1:16" x14ac:dyDescent="0.25">
      <c r="A932" t="s">
        <v>4756</v>
      </c>
      <c r="B932" t="str">
        <f t="shared" si="28"/>
        <v>1729</v>
      </c>
      <c r="C932" s="2" t="s">
        <v>1851</v>
      </c>
      <c r="D932" s="89" t="s">
        <v>5191</v>
      </c>
      <c r="E932" s="2" t="s">
        <v>1851</v>
      </c>
      <c r="F932" s="93"/>
      <c r="G932" s="2" t="s">
        <v>1851</v>
      </c>
      <c r="H932" s="93"/>
      <c r="I932" s="2" t="s">
        <v>1851</v>
      </c>
      <c r="J932" s="98"/>
      <c r="K932" s="2" t="s">
        <v>1851</v>
      </c>
      <c r="L932" s="107">
        <v>0</v>
      </c>
      <c r="M932" s="2" t="s">
        <v>1851</v>
      </c>
      <c r="N932" s="93"/>
      <c r="O932" s="2" t="s">
        <v>6692</v>
      </c>
      <c r="P932" t="str">
        <f t="shared" si="29"/>
        <v>INSERT INTO cliente VALUES(NULL, NULL, '1729', 'C1729', '', '', '', '0', '', 1, NOW(), NULL, 1, null);</v>
      </c>
    </row>
    <row r="933" spans="1:16" x14ac:dyDescent="0.25">
      <c r="A933" t="s">
        <v>4756</v>
      </c>
      <c r="B933" t="str">
        <f t="shared" si="28"/>
        <v>1730</v>
      </c>
      <c r="C933" s="2" t="s">
        <v>1851</v>
      </c>
      <c r="D933" s="89" t="s">
        <v>5192</v>
      </c>
      <c r="E933" s="2" t="s">
        <v>1851</v>
      </c>
      <c r="F933" s="93"/>
      <c r="G933" s="2" t="s">
        <v>1851</v>
      </c>
      <c r="H933" s="93"/>
      <c r="I933" s="2" t="s">
        <v>1851</v>
      </c>
      <c r="J933" s="101"/>
      <c r="K933" s="2" t="s">
        <v>1851</v>
      </c>
      <c r="L933" s="107">
        <v>0</v>
      </c>
      <c r="M933" s="2" t="s">
        <v>1851</v>
      </c>
      <c r="N933" s="93"/>
      <c r="O933" s="2" t="s">
        <v>6692</v>
      </c>
      <c r="P933" t="str">
        <f t="shared" si="29"/>
        <v>INSERT INTO cliente VALUES(NULL, NULL, '1730', 'C1730', '', '', '', '0', '', 1, NOW(), NULL, 1, null);</v>
      </c>
    </row>
    <row r="934" spans="1:16" x14ac:dyDescent="0.25">
      <c r="A934" t="s">
        <v>4756</v>
      </c>
      <c r="B934" t="str">
        <f t="shared" si="28"/>
        <v>1731</v>
      </c>
      <c r="C934" s="2" t="s">
        <v>1851</v>
      </c>
      <c r="D934" s="89" t="s">
        <v>5193</v>
      </c>
      <c r="E934" s="2" t="s">
        <v>1851</v>
      </c>
      <c r="F934" s="93"/>
      <c r="G934" s="2" t="s">
        <v>1851</v>
      </c>
      <c r="H934" s="93"/>
      <c r="I934" s="2" t="s">
        <v>1851</v>
      </c>
      <c r="J934" s="101"/>
      <c r="K934" s="2" t="s">
        <v>1851</v>
      </c>
      <c r="L934" s="107">
        <v>0</v>
      </c>
      <c r="M934" s="2" t="s">
        <v>1851</v>
      </c>
      <c r="N934" s="93"/>
      <c r="O934" s="2" t="s">
        <v>6692</v>
      </c>
      <c r="P934" t="str">
        <f t="shared" si="29"/>
        <v>INSERT INTO cliente VALUES(NULL, NULL, '1731', 'C1731', '', '', '', '0', '', 1, NOW(), NULL, 1, null);</v>
      </c>
    </row>
    <row r="935" spans="1:16" x14ac:dyDescent="0.25">
      <c r="A935" t="s">
        <v>4756</v>
      </c>
      <c r="B935" t="str">
        <f t="shared" si="28"/>
        <v>1732</v>
      </c>
      <c r="C935" s="2" t="s">
        <v>1851</v>
      </c>
      <c r="D935" s="89" t="s">
        <v>5194</v>
      </c>
      <c r="E935" s="2" t="s">
        <v>1851</v>
      </c>
      <c r="F935" s="93"/>
      <c r="G935" s="2" t="s">
        <v>1851</v>
      </c>
      <c r="H935" s="93"/>
      <c r="I935" s="2" t="s">
        <v>1851</v>
      </c>
      <c r="J935" s="98"/>
      <c r="K935" s="2" t="s">
        <v>1851</v>
      </c>
      <c r="L935" s="107">
        <v>0</v>
      </c>
      <c r="M935" s="2" t="s">
        <v>1851</v>
      </c>
      <c r="N935" s="93"/>
      <c r="O935" s="2" t="s">
        <v>6692</v>
      </c>
      <c r="P935" t="str">
        <f t="shared" si="29"/>
        <v>INSERT INTO cliente VALUES(NULL, NULL, '1732', 'C1732', '', '', '', '0', '', 1, NOW(), NULL, 1, null);</v>
      </c>
    </row>
    <row r="936" spans="1:16" x14ac:dyDescent="0.25">
      <c r="A936" t="s">
        <v>4756</v>
      </c>
      <c r="B936" t="str">
        <f t="shared" si="28"/>
        <v>1733</v>
      </c>
      <c r="C936" s="2" t="s">
        <v>1851</v>
      </c>
      <c r="D936" s="89" t="s">
        <v>5195</v>
      </c>
      <c r="E936" s="2" t="s">
        <v>1851</v>
      </c>
      <c r="F936" s="96"/>
      <c r="G936" s="2" t="s">
        <v>1851</v>
      </c>
      <c r="H936" s="96"/>
      <c r="I936" s="2" t="s">
        <v>1851</v>
      </c>
      <c r="J936" s="100"/>
      <c r="K936" s="2" t="s">
        <v>1851</v>
      </c>
      <c r="L936" s="107">
        <v>0</v>
      </c>
      <c r="M936" s="2" t="s">
        <v>1851</v>
      </c>
      <c r="N936" s="96"/>
      <c r="O936" s="2" t="s">
        <v>6692</v>
      </c>
      <c r="P936" t="str">
        <f t="shared" si="29"/>
        <v>INSERT INTO cliente VALUES(NULL, NULL, '1733', 'C1733', '', '', '', '0', '', 1, NOW(), NULL, 1, null);</v>
      </c>
    </row>
    <row r="937" spans="1:16" x14ac:dyDescent="0.25">
      <c r="A937" t="s">
        <v>4756</v>
      </c>
      <c r="B937" t="str">
        <f t="shared" si="28"/>
        <v>1734</v>
      </c>
      <c r="C937" s="2" t="s">
        <v>1851</v>
      </c>
      <c r="D937" s="89" t="s">
        <v>5196</v>
      </c>
      <c r="E937" s="2" t="s">
        <v>1851</v>
      </c>
      <c r="F937" s="96"/>
      <c r="G937" s="2" t="s">
        <v>1851</v>
      </c>
      <c r="H937" s="96"/>
      <c r="I937" s="2" t="s">
        <v>1851</v>
      </c>
      <c r="J937" s="100"/>
      <c r="K937" s="2" t="s">
        <v>1851</v>
      </c>
      <c r="L937" s="107">
        <v>0</v>
      </c>
      <c r="M937" s="2" t="s">
        <v>1851</v>
      </c>
      <c r="N937" s="96"/>
      <c r="O937" s="2" t="s">
        <v>6692</v>
      </c>
      <c r="P937" t="str">
        <f t="shared" si="29"/>
        <v>INSERT INTO cliente VALUES(NULL, NULL, '1734', 'C1734', '', '', '', '0', '', 1, NOW(), NULL, 1, null);</v>
      </c>
    </row>
    <row r="938" spans="1:16" x14ac:dyDescent="0.25">
      <c r="A938" t="s">
        <v>4756</v>
      </c>
      <c r="B938" t="str">
        <f t="shared" si="28"/>
        <v>1735</v>
      </c>
      <c r="C938" s="2" t="s">
        <v>1851</v>
      </c>
      <c r="D938" s="89" t="s">
        <v>5197</v>
      </c>
      <c r="E938" s="2" t="s">
        <v>1851</v>
      </c>
      <c r="F938" s="96"/>
      <c r="G938" s="2" t="s">
        <v>1851</v>
      </c>
      <c r="H938" s="96"/>
      <c r="I938" s="2" t="s">
        <v>1851</v>
      </c>
      <c r="J938" s="100"/>
      <c r="K938" s="2" t="s">
        <v>1851</v>
      </c>
      <c r="L938" s="107">
        <v>0</v>
      </c>
      <c r="M938" s="2" t="s">
        <v>1851</v>
      </c>
      <c r="N938" s="96"/>
      <c r="O938" s="2" t="s">
        <v>6692</v>
      </c>
      <c r="P938" t="str">
        <f t="shared" si="29"/>
        <v>INSERT INTO cliente VALUES(NULL, NULL, '1735', 'C1735', '', '', '', '0', '', 1, NOW(), NULL, 1, null);</v>
      </c>
    </row>
    <row r="939" spans="1:16" x14ac:dyDescent="0.25">
      <c r="A939" t="s">
        <v>4756</v>
      </c>
      <c r="B939" t="str">
        <f t="shared" si="28"/>
        <v>1736</v>
      </c>
      <c r="C939" s="2" t="s">
        <v>1851</v>
      </c>
      <c r="D939" s="89" t="s">
        <v>5198</v>
      </c>
      <c r="E939" s="2" t="s">
        <v>1851</v>
      </c>
      <c r="F939" s="96"/>
      <c r="G939" s="2" t="s">
        <v>1851</v>
      </c>
      <c r="H939" s="96"/>
      <c r="I939" s="2" t="s">
        <v>1851</v>
      </c>
      <c r="J939" s="100"/>
      <c r="K939" s="2" t="s">
        <v>1851</v>
      </c>
      <c r="L939" s="107">
        <v>0</v>
      </c>
      <c r="M939" s="2" t="s">
        <v>1851</v>
      </c>
      <c r="N939" s="96"/>
      <c r="O939" s="2" t="s">
        <v>6692</v>
      </c>
      <c r="P939" t="str">
        <f t="shared" si="29"/>
        <v>INSERT INTO cliente VALUES(NULL, NULL, '1736', 'C1736', '', '', '', '0', '', 1, NOW(), NULL, 1, null);</v>
      </c>
    </row>
    <row r="940" spans="1:16" x14ac:dyDescent="0.25">
      <c r="A940" t="s">
        <v>4756</v>
      </c>
      <c r="B940" t="str">
        <f t="shared" si="28"/>
        <v>1737</v>
      </c>
      <c r="C940" s="2" t="s">
        <v>1851</v>
      </c>
      <c r="D940" s="89" t="s">
        <v>5199</v>
      </c>
      <c r="E940" s="2" t="s">
        <v>1851</v>
      </c>
      <c r="F940" s="96"/>
      <c r="G940" s="2" t="s">
        <v>1851</v>
      </c>
      <c r="H940" s="96"/>
      <c r="I940" s="2" t="s">
        <v>1851</v>
      </c>
      <c r="J940" s="100"/>
      <c r="K940" s="2" t="s">
        <v>1851</v>
      </c>
      <c r="L940" s="107">
        <v>0</v>
      </c>
      <c r="M940" s="2" t="s">
        <v>1851</v>
      </c>
      <c r="N940" s="96"/>
      <c r="O940" s="2" t="s">
        <v>6692</v>
      </c>
      <c r="P940" t="str">
        <f t="shared" si="29"/>
        <v>INSERT INTO cliente VALUES(NULL, NULL, '1737', 'C1737', '', '', '', '0', '', 1, NOW(), NULL, 1, null);</v>
      </c>
    </row>
    <row r="941" spans="1:16" x14ac:dyDescent="0.25">
      <c r="A941" t="s">
        <v>4756</v>
      </c>
      <c r="B941" t="str">
        <f t="shared" si="28"/>
        <v>1738</v>
      </c>
      <c r="C941" s="2" t="s">
        <v>1851</v>
      </c>
      <c r="D941" s="89" t="s">
        <v>5200</v>
      </c>
      <c r="E941" s="2" t="s">
        <v>1851</v>
      </c>
      <c r="F941" s="96"/>
      <c r="G941" s="2" t="s">
        <v>1851</v>
      </c>
      <c r="H941" s="96"/>
      <c r="I941" s="2" t="s">
        <v>1851</v>
      </c>
      <c r="J941" s="100"/>
      <c r="K941" s="2" t="s">
        <v>1851</v>
      </c>
      <c r="L941" s="107">
        <v>0</v>
      </c>
      <c r="M941" s="2" t="s">
        <v>1851</v>
      </c>
      <c r="N941" s="96"/>
      <c r="O941" s="2" t="s">
        <v>6692</v>
      </c>
      <c r="P941" t="str">
        <f t="shared" si="29"/>
        <v>INSERT INTO cliente VALUES(NULL, NULL, '1738', 'C1738', '', '', '', '0', '', 1, NOW(), NULL, 1, null);</v>
      </c>
    </row>
    <row r="942" spans="1:16" x14ac:dyDescent="0.25">
      <c r="A942" t="s">
        <v>4756</v>
      </c>
      <c r="B942" t="str">
        <f t="shared" si="28"/>
        <v>1739</v>
      </c>
      <c r="C942" s="2" t="s">
        <v>1851</v>
      </c>
      <c r="D942" s="89" t="s">
        <v>5201</v>
      </c>
      <c r="E942" s="2" t="s">
        <v>1851</v>
      </c>
      <c r="F942" s="96"/>
      <c r="G942" s="2" t="s">
        <v>1851</v>
      </c>
      <c r="H942" s="96"/>
      <c r="I942" s="2" t="s">
        <v>1851</v>
      </c>
      <c r="J942" s="100"/>
      <c r="K942" s="2" t="s">
        <v>1851</v>
      </c>
      <c r="L942" s="107">
        <v>0</v>
      </c>
      <c r="M942" s="2" t="s">
        <v>1851</v>
      </c>
      <c r="N942" s="96"/>
      <c r="O942" s="2" t="s">
        <v>6692</v>
      </c>
      <c r="P942" t="str">
        <f t="shared" si="29"/>
        <v>INSERT INTO cliente VALUES(NULL, NULL, '1739', 'C1739', '', '', '', '0', '', 1, NOW(), NULL, 1, null);</v>
      </c>
    </row>
    <row r="943" spans="1:16" x14ac:dyDescent="0.25">
      <c r="A943" t="s">
        <v>4756</v>
      </c>
      <c r="B943" t="str">
        <f t="shared" si="28"/>
        <v>1740</v>
      </c>
      <c r="C943" s="2" t="s">
        <v>1851</v>
      </c>
      <c r="D943" s="89" t="s">
        <v>5202</v>
      </c>
      <c r="E943" s="2" t="s">
        <v>1851</v>
      </c>
      <c r="F943" s="96"/>
      <c r="G943" s="2" t="s">
        <v>1851</v>
      </c>
      <c r="H943" s="96"/>
      <c r="I943" s="2" t="s">
        <v>1851</v>
      </c>
      <c r="J943" s="100"/>
      <c r="K943" s="2" t="s">
        <v>1851</v>
      </c>
      <c r="L943" s="107">
        <v>0</v>
      </c>
      <c r="M943" s="2" t="s">
        <v>1851</v>
      </c>
      <c r="N943" s="96"/>
      <c r="O943" s="2" t="s">
        <v>6692</v>
      </c>
      <c r="P943" t="str">
        <f t="shared" si="29"/>
        <v>INSERT INTO cliente VALUES(NULL, NULL, '1740', 'C1740', '', '', '', '0', '', 1, NOW(), NULL, 1, null);</v>
      </c>
    </row>
    <row r="944" spans="1:16" x14ac:dyDescent="0.25">
      <c r="A944" t="s">
        <v>4756</v>
      </c>
      <c r="B944" t="str">
        <f t="shared" si="28"/>
        <v>1741</v>
      </c>
      <c r="C944" s="2" t="s">
        <v>1851</v>
      </c>
      <c r="D944" s="89" t="s">
        <v>5203</v>
      </c>
      <c r="E944" s="2" t="s">
        <v>1851</v>
      </c>
      <c r="F944" s="96"/>
      <c r="G944" s="2" t="s">
        <v>1851</v>
      </c>
      <c r="H944" s="96"/>
      <c r="I944" s="2" t="s">
        <v>1851</v>
      </c>
      <c r="J944" s="100"/>
      <c r="K944" s="2" t="s">
        <v>1851</v>
      </c>
      <c r="L944" s="107">
        <v>0</v>
      </c>
      <c r="M944" s="2" t="s">
        <v>1851</v>
      </c>
      <c r="N944" s="96"/>
      <c r="O944" s="2" t="s">
        <v>6692</v>
      </c>
      <c r="P944" t="str">
        <f t="shared" si="29"/>
        <v>INSERT INTO cliente VALUES(NULL, NULL, '1741', 'C1741', '', '', '', '0', '', 1, NOW(), NULL, 1, null);</v>
      </c>
    </row>
    <row r="945" spans="1:16" x14ac:dyDescent="0.25">
      <c r="A945" t="s">
        <v>4756</v>
      </c>
      <c r="B945" t="str">
        <f t="shared" si="28"/>
        <v>1742</v>
      </c>
      <c r="C945" s="2" t="s">
        <v>1851</v>
      </c>
      <c r="D945" s="89" t="s">
        <v>5204</v>
      </c>
      <c r="E945" s="2" t="s">
        <v>1851</v>
      </c>
      <c r="F945" s="93"/>
      <c r="G945" s="2" t="s">
        <v>1851</v>
      </c>
      <c r="H945" s="93"/>
      <c r="I945" s="2" t="s">
        <v>1851</v>
      </c>
      <c r="J945" s="98"/>
      <c r="K945" s="2" t="s">
        <v>1851</v>
      </c>
      <c r="L945" s="107">
        <v>0</v>
      </c>
      <c r="M945" s="2" t="s">
        <v>1851</v>
      </c>
      <c r="N945" s="93"/>
      <c r="O945" s="2" t="s">
        <v>6692</v>
      </c>
      <c r="P945" t="str">
        <f t="shared" si="29"/>
        <v>INSERT INTO cliente VALUES(NULL, NULL, '1742', 'C1742', '', '', '', '0', '', 1, NOW(), NULL, 1, null);</v>
      </c>
    </row>
    <row r="946" spans="1:16" x14ac:dyDescent="0.25">
      <c r="A946" t="s">
        <v>4756</v>
      </c>
      <c r="B946" t="str">
        <f t="shared" si="28"/>
        <v>1743</v>
      </c>
      <c r="C946" s="2" t="s">
        <v>1851</v>
      </c>
      <c r="D946" s="89" t="s">
        <v>5205</v>
      </c>
      <c r="E946" s="2" t="s">
        <v>1851</v>
      </c>
      <c r="F946" s="96"/>
      <c r="G946" s="2" t="s">
        <v>1851</v>
      </c>
      <c r="H946" s="96"/>
      <c r="I946" s="2" t="s">
        <v>1851</v>
      </c>
      <c r="J946" s="100"/>
      <c r="K946" s="2" t="s">
        <v>1851</v>
      </c>
      <c r="L946" s="107">
        <v>0</v>
      </c>
      <c r="M946" s="2" t="s">
        <v>1851</v>
      </c>
      <c r="N946" s="96"/>
      <c r="O946" s="2" t="s">
        <v>6692</v>
      </c>
      <c r="P946" t="str">
        <f t="shared" si="29"/>
        <v>INSERT INTO cliente VALUES(NULL, NULL, '1743', 'C1743', '', '', '', '0', '', 1, NOW(), NULL, 1, null);</v>
      </c>
    </row>
    <row r="947" spans="1:16" x14ac:dyDescent="0.25">
      <c r="A947" t="s">
        <v>4756</v>
      </c>
      <c r="B947" t="str">
        <f t="shared" si="28"/>
        <v>1744</v>
      </c>
      <c r="C947" s="2" t="s">
        <v>1851</v>
      </c>
      <c r="D947" s="89" t="s">
        <v>5206</v>
      </c>
      <c r="E947" s="2" t="s">
        <v>1851</v>
      </c>
      <c r="F947" s="96"/>
      <c r="G947" s="2" t="s">
        <v>1851</v>
      </c>
      <c r="H947" s="96"/>
      <c r="I947" s="2" t="s">
        <v>1851</v>
      </c>
      <c r="J947" s="100"/>
      <c r="K947" s="2" t="s">
        <v>1851</v>
      </c>
      <c r="L947" s="107">
        <v>0</v>
      </c>
      <c r="M947" s="2" t="s">
        <v>1851</v>
      </c>
      <c r="N947" s="96"/>
      <c r="O947" s="2" t="s">
        <v>6692</v>
      </c>
      <c r="P947" t="str">
        <f t="shared" si="29"/>
        <v>INSERT INTO cliente VALUES(NULL, NULL, '1744', 'C1744', '', '', '', '0', '', 1, NOW(), NULL, 1, null);</v>
      </c>
    </row>
    <row r="948" spans="1:16" x14ac:dyDescent="0.25">
      <c r="A948" t="s">
        <v>4756</v>
      </c>
      <c r="B948" t="str">
        <f t="shared" si="28"/>
        <v>1745</v>
      </c>
      <c r="C948" s="2" t="s">
        <v>1851</v>
      </c>
      <c r="D948" s="89" t="s">
        <v>5207</v>
      </c>
      <c r="E948" s="2" t="s">
        <v>1851</v>
      </c>
      <c r="F948" s="96"/>
      <c r="G948" s="2" t="s">
        <v>1851</v>
      </c>
      <c r="H948" s="96"/>
      <c r="I948" s="2" t="s">
        <v>1851</v>
      </c>
      <c r="J948" s="100"/>
      <c r="K948" s="2" t="s">
        <v>1851</v>
      </c>
      <c r="L948" s="107">
        <v>0</v>
      </c>
      <c r="M948" s="2" t="s">
        <v>1851</v>
      </c>
      <c r="N948" s="96"/>
      <c r="O948" s="2" t="s">
        <v>6692</v>
      </c>
      <c r="P948" t="str">
        <f t="shared" si="29"/>
        <v>INSERT INTO cliente VALUES(NULL, NULL, '1745', 'C1745', '', '', '', '0', '', 1, NOW(), NULL, 1, null);</v>
      </c>
    </row>
    <row r="949" spans="1:16" x14ac:dyDescent="0.25">
      <c r="A949" t="s">
        <v>4756</v>
      </c>
      <c r="B949" t="str">
        <f t="shared" si="28"/>
        <v>1746</v>
      </c>
      <c r="C949" s="2" t="s">
        <v>1851</v>
      </c>
      <c r="D949" s="89" t="s">
        <v>5208</v>
      </c>
      <c r="E949" s="2" t="s">
        <v>1851</v>
      </c>
      <c r="F949" s="96"/>
      <c r="G949" s="2" t="s">
        <v>1851</v>
      </c>
      <c r="H949" s="96"/>
      <c r="I949" s="2" t="s">
        <v>1851</v>
      </c>
      <c r="J949" s="100"/>
      <c r="K949" s="2" t="s">
        <v>1851</v>
      </c>
      <c r="L949" s="107">
        <v>0</v>
      </c>
      <c r="M949" s="2" t="s">
        <v>1851</v>
      </c>
      <c r="N949" s="96"/>
      <c r="O949" s="2" t="s">
        <v>6692</v>
      </c>
      <c r="P949" t="str">
        <f t="shared" si="29"/>
        <v>INSERT INTO cliente VALUES(NULL, NULL, '1746', 'C1746', '', '', '', '0', '', 1, NOW(), NULL, 1, null);</v>
      </c>
    </row>
    <row r="950" spans="1:16" x14ac:dyDescent="0.25">
      <c r="A950" t="s">
        <v>4756</v>
      </c>
      <c r="B950" t="str">
        <f t="shared" si="28"/>
        <v>1747</v>
      </c>
      <c r="C950" s="2" t="s">
        <v>1851</v>
      </c>
      <c r="D950" s="89" t="s">
        <v>5209</v>
      </c>
      <c r="E950" s="2" t="s">
        <v>1851</v>
      </c>
      <c r="F950" s="96"/>
      <c r="G950" s="2" t="s">
        <v>1851</v>
      </c>
      <c r="H950" s="96"/>
      <c r="I950" s="2" t="s">
        <v>1851</v>
      </c>
      <c r="J950" s="100"/>
      <c r="K950" s="2" t="s">
        <v>1851</v>
      </c>
      <c r="L950" s="107">
        <v>0</v>
      </c>
      <c r="M950" s="2" t="s">
        <v>1851</v>
      </c>
      <c r="N950" s="96"/>
      <c r="O950" s="2" t="s">
        <v>6692</v>
      </c>
      <c r="P950" t="str">
        <f t="shared" si="29"/>
        <v>INSERT INTO cliente VALUES(NULL, NULL, '1747', 'C1747', '', '', '', '0', '', 1, NOW(), NULL, 1, null);</v>
      </c>
    </row>
    <row r="951" spans="1:16" x14ac:dyDescent="0.25">
      <c r="A951" t="s">
        <v>4756</v>
      </c>
      <c r="B951" t="str">
        <f t="shared" si="28"/>
        <v>1748</v>
      </c>
      <c r="C951" s="2" t="s">
        <v>1851</v>
      </c>
      <c r="D951" s="89" t="s">
        <v>5210</v>
      </c>
      <c r="E951" s="2" t="s">
        <v>1851</v>
      </c>
      <c r="F951" s="96"/>
      <c r="G951" s="2" t="s">
        <v>1851</v>
      </c>
      <c r="H951" s="96"/>
      <c r="I951" s="2" t="s">
        <v>1851</v>
      </c>
      <c r="J951" s="100"/>
      <c r="K951" s="2" t="s">
        <v>1851</v>
      </c>
      <c r="L951" s="107">
        <v>0</v>
      </c>
      <c r="M951" s="2" t="s">
        <v>1851</v>
      </c>
      <c r="N951" s="96"/>
      <c r="O951" s="2" t="s">
        <v>6692</v>
      </c>
      <c r="P951" t="str">
        <f t="shared" si="29"/>
        <v>INSERT INTO cliente VALUES(NULL, NULL, '1748', 'C1748', '', '', '', '0', '', 1, NOW(), NULL, 1, null);</v>
      </c>
    </row>
    <row r="952" spans="1:16" x14ac:dyDescent="0.25">
      <c r="A952" t="s">
        <v>4756</v>
      </c>
      <c r="B952" t="str">
        <f t="shared" si="28"/>
        <v>1749</v>
      </c>
      <c r="C952" s="2" t="s">
        <v>1851</v>
      </c>
      <c r="D952" s="89" t="s">
        <v>5211</v>
      </c>
      <c r="E952" s="2" t="s">
        <v>1851</v>
      </c>
      <c r="F952" s="93"/>
      <c r="G952" s="2" t="s">
        <v>1851</v>
      </c>
      <c r="H952" s="93"/>
      <c r="I952" s="2" t="s">
        <v>1851</v>
      </c>
      <c r="J952" s="98"/>
      <c r="K952" s="2" t="s">
        <v>1851</v>
      </c>
      <c r="L952" s="107">
        <v>0</v>
      </c>
      <c r="M952" s="2" t="s">
        <v>1851</v>
      </c>
      <c r="N952" s="93"/>
      <c r="O952" s="2" t="s">
        <v>6692</v>
      </c>
      <c r="P952" t="str">
        <f t="shared" si="29"/>
        <v>INSERT INTO cliente VALUES(NULL, NULL, '1749', 'C1749', '', '', '', '0', '', 1, NOW(), NULL, 1, null);</v>
      </c>
    </row>
    <row r="953" spans="1:16" x14ac:dyDescent="0.25">
      <c r="A953" t="s">
        <v>4756</v>
      </c>
      <c r="B953" t="str">
        <f t="shared" si="28"/>
        <v>1750</v>
      </c>
      <c r="C953" s="2" t="s">
        <v>1851</v>
      </c>
      <c r="D953" s="89" t="s">
        <v>5212</v>
      </c>
      <c r="E953" s="2" t="s">
        <v>1851</v>
      </c>
      <c r="F953" s="93"/>
      <c r="G953" s="2" t="s">
        <v>1851</v>
      </c>
      <c r="H953" s="93"/>
      <c r="I953" s="2" t="s">
        <v>1851</v>
      </c>
      <c r="J953" s="98"/>
      <c r="K953" s="2" t="s">
        <v>1851</v>
      </c>
      <c r="L953" s="107">
        <v>0</v>
      </c>
      <c r="M953" s="2" t="s">
        <v>1851</v>
      </c>
      <c r="N953" s="93"/>
      <c r="O953" s="2" t="s">
        <v>6692</v>
      </c>
      <c r="P953" t="str">
        <f t="shared" si="29"/>
        <v>INSERT INTO cliente VALUES(NULL, NULL, '1750', 'C1750', '', '', '', '0', '', 1, NOW(), NULL, 1, null);</v>
      </c>
    </row>
    <row r="954" spans="1:16" x14ac:dyDescent="0.25">
      <c r="A954" t="s">
        <v>4756</v>
      </c>
      <c r="B954" t="str">
        <f t="shared" si="28"/>
        <v>1751</v>
      </c>
      <c r="C954" s="2" t="s">
        <v>1851</v>
      </c>
      <c r="D954" s="89" t="s">
        <v>5213</v>
      </c>
      <c r="E954" s="2" t="s">
        <v>1851</v>
      </c>
      <c r="F954" s="96"/>
      <c r="G954" s="2" t="s">
        <v>1851</v>
      </c>
      <c r="H954" s="96"/>
      <c r="I954" s="2" t="s">
        <v>1851</v>
      </c>
      <c r="J954" s="100"/>
      <c r="K954" s="2" t="s">
        <v>1851</v>
      </c>
      <c r="L954" s="107">
        <v>0</v>
      </c>
      <c r="M954" s="2" t="s">
        <v>1851</v>
      </c>
      <c r="N954" s="96"/>
      <c r="O954" s="2" t="s">
        <v>6692</v>
      </c>
      <c r="P954" t="str">
        <f t="shared" si="29"/>
        <v>INSERT INTO cliente VALUES(NULL, NULL, '1751', 'C1751', '', '', '', '0', '', 1, NOW(), NULL, 1, null);</v>
      </c>
    </row>
    <row r="955" spans="1:16" x14ac:dyDescent="0.25">
      <c r="A955" t="s">
        <v>4756</v>
      </c>
      <c r="B955" t="str">
        <f t="shared" si="28"/>
        <v>1752</v>
      </c>
      <c r="C955" s="2" t="s">
        <v>1851</v>
      </c>
      <c r="D955" s="89" t="s">
        <v>5214</v>
      </c>
      <c r="E955" s="2" t="s">
        <v>1851</v>
      </c>
      <c r="F955" s="96"/>
      <c r="G955" s="2" t="s">
        <v>1851</v>
      </c>
      <c r="H955" s="96"/>
      <c r="I955" s="2" t="s">
        <v>1851</v>
      </c>
      <c r="J955" s="100"/>
      <c r="K955" s="2" t="s">
        <v>1851</v>
      </c>
      <c r="L955" s="107">
        <v>0</v>
      </c>
      <c r="M955" s="2" t="s">
        <v>1851</v>
      </c>
      <c r="N955" s="96"/>
      <c r="O955" s="2" t="s">
        <v>6692</v>
      </c>
      <c r="P955" t="str">
        <f t="shared" si="29"/>
        <v>INSERT INTO cliente VALUES(NULL, NULL, '1752', 'C1752', '', '', '', '0', '', 1, NOW(), NULL, 1, null);</v>
      </c>
    </row>
    <row r="956" spans="1:16" x14ac:dyDescent="0.25">
      <c r="A956" t="s">
        <v>4756</v>
      </c>
      <c r="B956" t="str">
        <f t="shared" si="28"/>
        <v>1753</v>
      </c>
      <c r="C956" s="2" t="s">
        <v>1851</v>
      </c>
      <c r="D956" s="89" t="s">
        <v>5215</v>
      </c>
      <c r="E956" s="2" t="s">
        <v>1851</v>
      </c>
      <c r="F956" s="96"/>
      <c r="G956" s="2" t="s">
        <v>1851</v>
      </c>
      <c r="H956" s="96"/>
      <c r="I956" s="2" t="s">
        <v>1851</v>
      </c>
      <c r="J956" s="100"/>
      <c r="K956" s="2" t="s">
        <v>1851</v>
      </c>
      <c r="L956" s="107">
        <v>0</v>
      </c>
      <c r="M956" s="2" t="s">
        <v>1851</v>
      </c>
      <c r="N956" s="96"/>
      <c r="O956" s="2" t="s">
        <v>6692</v>
      </c>
      <c r="P956" t="str">
        <f t="shared" si="29"/>
        <v>INSERT INTO cliente VALUES(NULL, NULL, '1753', 'C1753', '', '', '', '0', '', 1, NOW(), NULL, 1, null);</v>
      </c>
    </row>
    <row r="957" spans="1:16" x14ac:dyDescent="0.25">
      <c r="A957" t="s">
        <v>4756</v>
      </c>
      <c r="B957" t="str">
        <f t="shared" si="28"/>
        <v>1754</v>
      </c>
      <c r="C957" s="2" t="s">
        <v>1851</v>
      </c>
      <c r="D957" s="89" t="s">
        <v>5216</v>
      </c>
      <c r="E957" s="2" t="s">
        <v>1851</v>
      </c>
      <c r="F957" s="96"/>
      <c r="G957" s="2" t="s">
        <v>1851</v>
      </c>
      <c r="H957" s="96"/>
      <c r="I957" s="2" t="s">
        <v>1851</v>
      </c>
      <c r="J957" s="100"/>
      <c r="K957" s="2" t="s">
        <v>1851</v>
      </c>
      <c r="L957" s="107">
        <v>0</v>
      </c>
      <c r="M957" s="2" t="s">
        <v>1851</v>
      </c>
      <c r="N957" s="96"/>
      <c r="O957" s="2" t="s">
        <v>6692</v>
      </c>
      <c r="P957" t="str">
        <f t="shared" si="29"/>
        <v>INSERT INTO cliente VALUES(NULL, NULL, '1754', 'C1754', '', '', '', '0', '', 1, NOW(), NULL, 1, null);</v>
      </c>
    </row>
    <row r="958" spans="1:16" x14ac:dyDescent="0.25">
      <c r="A958" t="s">
        <v>4756</v>
      </c>
      <c r="B958" t="str">
        <f t="shared" si="28"/>
        <v>1755</v>
      </c>
      <c r="C958" s="2" t="s">
        <v>1851</v>
      </c>
      <c r="D958" s="89" t="s">
        <v>5217</v>
      </c>
      <c r="E958" s="2" t="s">
        <v>1851</v>
      </c>
      <c r="F958" s="93"/>
      <c r="G958" s="2" t="s">
        <v>1851</v>
      </c>
      <c r="H958" s="93"/>
      <c r="I958" s="2" t="s">
        <v>1851</v>
      </c>
      <c r="J958" s="98"/>
      <c r="K958" s="2" t="s">
        <v>1851</v>
      </c>
      <c r="L958" s="107">
        <v>0</v>
      </c>
      <c r="M958" s="2" t="s">
        <v>1851</v>
      </c>
      <c r="N958" s="93"/>
      <c r="O958" s="2" t="s">
        <v>6692</v>
      </c>
      <c r="P958" t="str">
        <f t="shared" si="29"/>
        <v>INSERT INTO cliente VALUES(NULL, NULL, '1755', 'C1755', '', '', '', '0', '', 1, NOW(), NULL, 1, null);</v>
      </c>
    </row>
    <row r="959" spans="1:16" x14ac:dyDescent="0.25">
      <c r="A959" t="s">
        <v>4756</v>
      </c>
      <c r="B959" t="str">
        <f t="shared" si="28"/>
        <v>1756</v>
      </c>
      <c r="C959" s="2" t="s">
        <v>1851</v>
      </c>
      <c r="D959" s="89" t="s">
        <v>5218</v>
      </c>
      <c r="E959" s="2" t="s">
        <v>1851</v>
      </c>
      <c r="F959" s="96"/>
      <c r="G959" s="2" t="s">
        <v>1851</v>
      </c>
      <c r="H959" s="96"/>
      <c r="I959" s="2" t="s">
        <v>1851</v>
      </c>
      <c r="J959" s="100"/>
      <c r="K959" s="2" t="s">
        <v>1851</v>
      </c>
      <c r="L959" s="107">
        <v>0</v>
      </c>
      <c r="M959" s="2" t="s">
        <v>1851</v>
      </c>
      <c r="N959" s="96"/>
      <c r="O959" s="2" t="s">
        <v>6692</v>
      </c>
      <c r="P959" t="str">
        <f t="shared" si="29"/>
        <v>INSERT INTO cliente VALUES(NULL, NULL, '1756', 'C1756', '', '', '', '0', '', 1, NOW(), NULL, 1, null);</v>
      </c>
    </row>
    <row r="960" spans="1:16" x14ac:dyDescent="0.25">
      <c r="A960" t="s">
        <v>4756</v>
      </c>
      <c r="B960" t="str">
        <f t="shared" si="28"/>
        <v>1757</v>
      </c>
      <c r="C960" s="2" t="s">
        <v>1851</v>
      </c>
      <c r="D960" s="89" t="s">
        <v>5219</v>
      </c>
      <c r="E960" s="2" t="s">
        <v>1851</v>
      </c>
      <c r="F960" s="93"/>
      <c r="G960" s="2" t="s">
        <v>1851</v>
      </c>
      <c r="H960" s="93"/>
      <c r="I960" s="2" t="s">
        <v>1851</v>
      </c>
      <c r="J960" s="98"/>
      <c r="K960" s="2" t="s">
        <v>1851</v>
      </c>
      <c r="L960" s="107">
        <v>0</v>
      </c>
      <c r="M960" s="2" t="s">
        <v>1851</v>
      </c>
      <c r="N960" s="93"/>
      <c r="O960" s="2" t="s">
        <v>6692</v>
      </c>
      <c r="P960" t="str">
        <f t="shared" si="29"/>
        <v>INSERT INTO cliente VALUES(NULL, NULL, '1757', 'C1757', '', '', '', '0', '', 1, NOW(), NULL, 1, null);</v>
      </c>
    </row>
    <row r="961" spans="1:16" x14ac:dyDescent="0.25">
      <c r="A961" t="s">
        <v>4756</v>
      </c>
      <c r="B961" t="str">
        <f t="shared" si="28"/>
        <v>1758</v>
      </c>
      <c r="C961" s="2" t="s">
        <v>1851</v>
      </c>
      <c r="D961" s="89" t="s">
        <v>5220</v>
      </c>
      <c r="E961" s="2" t="s">
        <v>1851</v>
      </c>
      <c r="F961" s="93"/>
      <c r="G961" s="2" t="s">
        <v>1851</v>
      </c>
      <c r="H961" s="93"/>
      <c r="I961" s="2" t="s">
        <v>1851</v>
      </c>
      <c r="J961" s="98"/>
      <c r="K961" s="2" t="s">
        <v>1851</v>
      </c>
      <c r="L961" s="107">
        <v>0</v>
      </c>
      <c r="M961" s="2" t="s">
        <v>1851</v>
      </c>
      <c r="N961" s="93"/>
      <c r="O961" s="2" t="s">
        <v>6692</v>
      </c>
      <c r="P961" t="str">
        <f t="shared" si="29"/>
        <v>INSERT INTO cliente VALUES(NULL, NULL, '1758', 'C1758', '', '', '', '0', '', 1, NOW(), NULL, 1, null);</v>
      </c>
    </row>
    <row r="962" spans="1:16" x14ac:dyDescent="0.25">
      <c r="A962" t="s">
        <v>4756</v>
      </c>
      <c r="B962" t="str">
        <f t="shared" si="28"/>
        <v>1759</v>
      </c>
      <c r="C962" s="2" t="s">
        <v>1851</v>
      </c>
      <c r="D962" s="89" t="s">
        <v>5221</v>
      </c>
      <c r="E962" s="2" t="s">
        <v>1851</v>
      </c>
      <c r="F962" s="93"/>
      <c r="G962" s="2" t="s">
        <v>1851</v>
      </c>
      <c r="H962" s="93"/>
      <c r="I962" s="2" t="s">
        <v>1851</v>
      </c>
      <c r="J962" s="98"/>
      <c r="K962" s="2" t="s">
        <v>1851</v>
      </c>
      <c r="L962" s="107">
        <v>0</v>
      </c>
      <c r="M962" s="2" t="s">
        <v>1851</v>
      </c>
      <c r="N962" s="93"/>
      <c r="O962" s="2" t="s">
        <v>6692</v>
      </c>
      <c r="P962" t="str">
        <f t="shared" si="29"/>
        <v>INSERT INTO cliente VALUES(NULL, NULL, '1759', 'C1759', '', '', '', '0', '', 1, NOW(), NULL, 1, null);</v>
      </c>
    </row>
    <row r="963" spans="1:16" x14ac:dyDescent="0.25">
      <c r="A963" t="s">
        <v>4756</v>
      </c>
      <c r="B963" t="str">
        <f t="shared" ref="B963:B1026" si="30">REPLACE(D963,1,1,"")</f>
        <v>1760</v>
      </c>
      <c r="C963" s="2" t="s">
        <v>1851</v>
      </c>
      <c r="D963" s="89" t="s">
        <v>5222</v>
      </c>
      <c r="E963" s="2" t="s">
        <v>1851</v>
      </c>
      <c r="F963" s="93"/>
      <c r="G963" s="2" t="s">
        <v>1851</v>
      </c>
      <c r="H963" s="93"/>
      <c r="I963" s="2" t="s">
        <v>1851</v>
      </c>
      <c r="J963" s="98"/>
      <c r="K963" s="2" t="s">
        <v>1851</v>
      </c>
      <c r="L963" s="107">
        <v>0</v>
      </c>
      <c r="M963" s="2" t="s">
        <v>1851</v>
      </c>
      <c r="N963" s="93"/>
      <c r="O963" s="2" t="s">
        <v>6692</v>
      </c>
      <c r="P963" t="str">
        <f t="shared" ref="P963:P1026" si="31">CONCATENATE(A963,B963,C963,D963,E963,F963,G963,H963,I963,J963,K963,L963,M963,N963,O963,)</f>
        <v>INSERT INTO cliente VALUES(NULL, NULL, '1760', 'C1760', '', '', '', '0', '', 1, NOW(), NULL, 1, null);</v>
      </c>
    </row>
    <row r="964" spans="1:16" x14ac:dyDescent="0.25">
      <c r="A964" t="s">
        <v>4756</v>
      </c>
      <c r="B964" t="str">
        <f t="shared" si="30"/>
        <v>1761</v>
      </c>
      <c r="C964" s="2" t="s">
        <v>1851</v>
      </c>
      <c r="D964" s="89" t="s">
        <v>5223</v>
      </c>
      <c r="E964" s="2" t="s">
        <v>1851</v>
      </c>
      <c r="F964" s="93"/>
      <c r="G964" s="2" t="s">
        <v>1851</v>
      </c>
      <c r="H964" s="93"/>
      <c r="I964" s="2" t="s">
        <v>1851</v>
      </c>
      <c r="J964" s="98"/>
      <c r="K964" s="2" t="s">
        <v>1851</v>
      </c>
      <c r="L964" s="107">
        <v>0</v>
      </c>
      <c r="M964" s="2" t="s">
        <v>1851</v>
      </c>
      <c r="N964" s="93"/>
      <c r="O964" s="2" t="s">
        <v>6692</v>
      </c>
      <c r="P964" t="str">
        <f t="shared" si="31"/>
        <v>INSERT INTO cliente VALUES(NULL, NULL, '1761', 'C1761', '', '', '', '0', '', 1, NOW(), NULL, 1, null);</v>
      </c>
    </row>
    <row r="965" spans="1:16" x14ac:dyDescent="0.25">
      <c r="A965" t="s">
        <v>4756</v>
      </c>
      <c r="B965" t="str">
        <f t="shared" si="30"/>
        <v>1762</v>
      </c>
      <c r="C965" s="2" t="s">
        <v>1851</v>
      </c>
      <c r="D965" s="89" t="s">
        <v>5224</v>
      </c>
      <c r="E965" s="2" t="s">
        <v>1851</v>
      </c>
      <c r="F965" s="96"/>
      <c r="G965" s="2" t="s">
        <v>1851</v>
      </c>
      <c r="H965" s="96"/>
      <c r="I965" s="2" t="s">
        <v>1851</v>
      </c>
      <c r="J965" s="100"/>
      <c r="K965" s="2" t="s">
        <v>1851</v>
      </c>
      <c r="L965" s="107">
        <v>0</v>
      </c>
      <c r="M965" s="2" t="s">
        <v>1851</v>
      </c>
      <c r="N965" s="96"/>
      <c r="O965" s="2" t="s">
        <v>6692</v>
      </c>
      <c r="P965" t="str">
        <f t="shared" si="31"/>
        <v>INSERT INTO cliente VALUES(NULL, NULL, '1762', 'C1762', '', '', '', '0', '', 1, NOW(), NULL, 1, null);</v>
      </c>
    </row>
    <row r="966" spans="1:16" x14ac:dyDescent="0.25">
      <c r="A966" t="s">
        <v>4756</v>
      </c>
      <c r="B966" t="str">
        <f t="shared" si="30"/>
        <v>1763</v>
      </c>
      <c r="C966" s="2" t="s">
        <v>1851</v>
      </c>
      <c r="D966" s="89" t="s">
        <v>5225</v>
      </c>
      <c r="E966" s="2" t="s">
        <v>1851</v>
      </c>
      <c r="F966" s="93"/>
      <c r="G966" s="2" t="s">
        <v>1851</v>
      </c>
      <c r="H966" s="93"/>
      <c r="I966" s="2" t="s">
        <v>1851</v>
      </c>
      <c r="J966" s="98"/>
      <c r="K966" s="2" t="s">
        <v>1851</v>
      </c>
      <c r="L966" s="107">
        <v>0</v>
      </c>
      <c r="M966" s="2" t="s">
        <v>1851</v>
      </c>
      <c r="N966" s="93"/>
      <c r="O966" s="2" t="s">
        <v>6692</v>
      </c>
      <c r="P966" t="str">
        <f t="shared" si="31"/>
        <v>INSERT INTO cliente VALUES(NULL, NULL, '1763', 'C1763', '', '', '', '0', '', 1, NOW(), NULL, 1, null);</v>
      </c>
    </row>
    <row r="967" spans="1:16" x14ac:dyDescent="0.25">
      <c r="A967" t="s">
        <v>4756</v>
      </c>
      <c r="B967" t="str">
        <f t="shared" si="30"/>
        <v>1764</v>
      </c>
      <c r="C967" s="2" t="s">
        <v>1851</v>
      </c>
      <c r="D967" s="89" t="s">
        <v>5226</v>
      </c>
      <c r="E967" s="2" t="s">
        <v>1851</v>
      </c>
      <c r="F967" s="96"/>
      <c r="G967" s="2" t="s">
        <v>1851</v>
      </c>
      <c r="H967" s="96"/>
      <c r="I967" s="2" t="s">
        <v>1851</v>
      </c>
      <c r="J967" s="100"/>
      <c r="K967" s="2" t="s">
        <v>1851</v>
      </c>
      <c r="L967" s="107">
        <v>0</v>
      </c>
      <c r="M967" s="2" t="s">
        <v>1851</v>
      </c>
      <c r="N967" s="96"/>
      <c r="O967" s="2" t="s">
        <v>6692</v>
      </c>
      <c r="P967" t="str">
        <f t="shared" si="31"/>
        <v>INSERT INTO cliente VALUES(NULL, NULL, '1764', 'C1764', '', '', '', '0', '', 1, NOW(), NULL, 1, null);</v>
      </c>
    </row>
    <row r="968" spans="1:16" x14ac:dyDescent="0.25">
      <c r="A968" t="s">
        <v>4756</v>
      </c>
      <c r="B968" t="str">
        <f t="shared" si="30"/>
        <v>1765</v>
      </c>
      <c r="C968" s="2" t="s">
        <v>1851</v>
      </c>
      <c r="D968" s="89" t="s">
        <v>5227</v>
      </c>
      <c r="E968" s="2" t="s">
        <v>1851</v>
      </c>
      <c r="F968" s="96"/>
      <c r="G968" s="2" t="s">
        <v>1851</v>
      </c>
      <c r="H968" s="96"/>
      <c r="I968" s="2" t="s">
        <v>1851</v>
      </c>
      <c r="J968" s="100"/>
      <c r="K968" s="2" t="s">
        <v>1851</v>
      </c>
      <c r="L968" s="107">
        <v>0</v>
      </c>
      <c r="M968" s="2" t="s">
        <v>1851</v>
      </c>
      <c r="N968" s="96"/>
      <c r="O968" s="2" t="s">
        <v>6692</v>
      </c>
      <c r="P968" t="str">
        <f t="shared" si="31"/>
        <v>INSERT INTO cliente VALUES(NULL, NULL, '1765', 'C1765', '', '', '', '0', '', 1, NOW(), NULL, 1, null);</v>
      </c>
    </row>
    <row r="969" spans="1:16" x14ac:dyDescent="0.25">
      <c r="A969" t="s">
        <v>4756</v>
      </c>
      <c r="B969" t="str">
        <f t="shared" si="30"/>
        <v>1766</v>
      </c>
      <c r="C969" s="2" t="s">
        <v>1851</v>
      </c>
      <c r="D969" s="89" t="s">
        <v>5228</v>
      </c>
      <c r="E969" s="2" t="s">
        <v>1851</v>
      </c>
      <c r="F969" s="96"/>
      <c r="G969" s="2" t="s">
        <v>1851</v>
      </c>
      <c r="H969" s="96"/>
      <c r="I969" s="2" t="s">
        <v>1851</v>
      </c>
      <c r="J969" s="100"/>
      <c r="K969" s="2" t="s">
        <v>1851</v>
      </c>
      <c r="L969" s="107">
        <v>0</v>
      </c>
      <c r="M969" s="2" t="s">
        <v>1851</v>
      </c>
      <c r="N969" s="96"/>
      <c r="O969" s="2" t="s">
        <v>6692</v>
      </c>
      <c r="P969" t="str">
        <f t="shared" si="31"/>
        <v>INSERT INTO cliente VALUES(NULL, NULL, '1766', 'C1766', '', '', '', '0', '', 1, NOW(), NULL, 1, null);</v>
      </c>
    </row>
    <row r="970" spans="1:16" x14ac:dyDescent="0.25">
      <c r="A970" t="s">
        <v>4756</v>
      </c>
      <c r="B970" t="str">
        <f t="shared" si="30"/>
        <v>1767</v>
      </c>
      <c r="C970" s="2" t="s">
        <v>1851</v>
      </c>
      <c r="D970" s="89" t="s">
        <v>5229</v>
      </c>
      <c r="E970" s="2" t="s">
        <v>1851</v>
      </c>
      <c r="F970" s="93"/>
      <c r="G970" s="2" t="s">
        <v>1851</v>
      </c>
      <c r="H970" s="93"/>
      <c r="I970" s="2" t="s">
        <v>1851</v>
      </c>
      <c r="J970" s="98"/>
      <c r="K970" s="2" t="s">
        <v>1851</v>
      </c>
      <c r="L970" s="107">
        <v>0</v>
      </c>
      <c r="M970" s="2" t="s">
        <v>1851</v>
      </c>
      <c r="N970" s="93"/>
      <c r="O970" s="2" t="s">
        <v>6692</v>
      </c>
      <c r="P970" t="str">
        <f t="shared" si="31"/>
        <v>INSERT INTO cliente VALUES(NULL, NULL, '1767', 'C1767', '', '', '', '0', '', 1, NOW(), NULL, 1, null);</v>
      </c>
    </row>
    <row r="971" spans="1:16" x14ac:dyDescent="0.25">
      <c r="A971" t="s">
        <v>4756</v>
      </c>
      <c r="B971" t="str">
        <f t="shared" si="30"/>
        <v>1768</v>
      </c>
      <c r="C971" s="2" t="s">
        <v>1851</v>
      </c>
      <c r="D971" s="89" t="s">
        <v>5230</v>
      </c>
      <c r="E971" s="2" t="s">
        <v>1851</v>
      </c>
      <c r="F971" s="96"/>
      <c r="G971" s="2" t="s">
        <v>1851</v>
      </c>
      <c r="H971" s="96"/>
      <c r="I971" s="2" t="s">
        <v>1851</v>
      </c>
      <c r="J971" s="100"/>
      <c r="K971" s="2" t="s">
        <v>1851</v>
      </c>
      <c r="L971" s="107">
        <v>0</v>
      </c>
      <c r="M971" s="2" t="s">
        <v>1851</v>
      </c>
      <c r="N971" s="96"/>
      <c r="O971" s="2" t="s">
        <v>6692</v>
      </c>
      <c r="P971" t="str">
        <f t="shared" si="31"/>
        <v>INSERT INTO cliente VALUES(NULL, NULL, '1768', 'C1768', '', '', '', '0', '', 1, NOW(), NULL, 1, null);</v>
      </c>
    </row>
    <row r="972" spans="1:16" x14ac:dyDescent="0.25">
      <c r="A972" t="s">
        <v>4756</v>
      </c>
      <c r="B972" t="str">
        <f t="shared" si="30"/>
        <v>1769</v>
      </c>
      <c r="C972" s="2" t="s">
        <v>1851</v>
      </c>
      <c r="D972" s="89" t="s">
        <v>5231</v>
      </c>
      <c r="E972" s="2" t="s">
        <v>1851</v>
      </c>
      <c r="F972" s="93"/>
      <c r="G972" s="2" t="s">
        <v>1851</v>
      </c>
      <c r="H972" s="93"/>
      <c r="I972" s="2" t="s">
        <v>1851</v>
      </c>
      <c r="J972" s="98"/>
      <c r="K972" s="2" t="s">
        <v>1851</v>
      </c>
      <c r="L972" s="107">
        <v>0</v>
      </c>
      <c r="M972" s="2" t="s">
        <v>1851</v>
      </c>
      <c r="N972" s="93"/>
      <c r="O972" s="2" t="s">
        <v>6692</v>
      </c>
      <c r="P972" t="str">
        <f t="shared" si="31"/>
        <v>INSERT INTO cliente VALUES(NULL, NULL, '1769', 'C1769', '', '', '', '0', '', 1, NOW(), NULL, 1, null);</v>
      </c>
    </row>
    <row r="973" spans="1:16" x14ac:dyDescent="0.25">
      <c r="A973" t="s">
        <v>4756</v>
      </c>
      <c r="B973" t="str">
        <f t="shared" si="30"/>
        <v>1770</v>
      </c>
      <c r="C973" s="2" t="s">
        <v>1851</v>
      </c>
      <c r="D973" s="89" t="s">
        <v>5232</v>
      </c>
      <c r="E973" s="2" t="s">
        <v>1851</v>
      </c>
      <c r="F973" s="96"/>
      <c r="G973" s="2" t="s">
        <v>1851</v>
      </c>
      <c r="H973" s="96"/>
      <c r="I973" s="2" t="s">
        <v>1851</v>
      </c>
      <c r="J973" s="100"/>
      <c r="K973" s="2" t="s">
        <v>1851</v>
      </c>
      <c r="L973" s="107">
        <v>0</v>
      </c>
      <c r="M973" s="2" t="s">
        <v>1851</v>
      </c>
      <c r="N973" s="96"/>
      <c r="O973" s="2" t="s">
        <v>6692</v>
      </c>
      <c r="P973" t="str">
        <f t="shared" si="31"/>
        <v>INSERT INTO cliente VALUES(NULL, NULL, '1770', 'C1770', '', '', '', '0', '', 1, NOW(), NULL, 1, null);</v>
      </c>
    </row>
    <row r="974" spans="1:16" x14ac:dyDescent="0.25">
      <c r="A974" t="s">
        <v>4756</v>
      </c>
      <c r="B974" t="str">
        <f t="shared" si="30"/>
        <v>1771</v>
      </c>
      <c r="C974" s="2" t="s">
        <v>1851</v>
      </c>
      <c r="D974" s="89" t="s">
        <v>5233</v>
      </c>
      <c r="E974" s="2" t="s">
        <v>1851</v>
      </c>
      <c r="F974" s="93"/>
      <c r="G974" s="2" t="s">
        <v>1851</v>
      </c>
      <c r="H974" s="93"/>
      <c r="I974" s="2" t="s">
        <v>1851</v>
      </c>
      <c r="J974" s="98"/>
      <c r="K974" s="2" t="s">
        <v>1851</v>
      </c>
      <c r="L974" s="107">
        <v>0</v>
      </c>
      <c r="M974" s="2" t="s">
        <v>1851</v>
      </c>
      <c r="N974" s="93"/>
      <c r="O974" s="2" t="s">
        <v>6692</v>
      </c>
      <c r="P974" t="str">
        <f t="shared" si="31"/>
        <v>INSERT INTO cliente VALUES(NULL, NULL, '1771', 'C1771', '', '', '', '0', '', 1, NOW(), NULL, 1, null);</v>
      </c>
    </row>
    <row r="975" spans="1:16" x14ac:dyDescent="0.25">
      <c r="A975" t="s">
        <v>4756</v>
      </c>
      <c r="B975" t="str">
        <f t="shared" si="30"/>
        <v>1772</v>
      </c>
      <c r="C975" s="2" t="s">
        <v>1851</v>
      </c>
      <c r="D975" s="89" t="s">
        <v>5234</v>
      </c>
      <c r="E975" s="2" t="s">
        <v>1851</v>
      </c>
      <c r="F975" s="93"/>
      <c r="G975" s="2" t="s">
        <v>1851</v>
      </c>
      <c r="H975" s="93"/>
      <c r="I975" s="2" t="s">
        <v>1851</v>
      </c>
      <c r="J975" s="98"/>
      <c r="K975" s="2" t="s">
        <v>1851</v>
      </c>
      <c r="L975" s="107">
        <v>0</v>
      </c>
      <c r="M975" s="2" t="s">
        <v>1851</v>
      </c>
      <c r="N975" s="93"/>
      <c r="O975" s="2" t="s">
        <v>6692</v>
      </c>
      <c r="P975" t="str">
        <f t="shared" si="31"/>
        <v>INSERT INTO cliente VALUES(NULL, NULL, '1772', 'C1772', '', '', '', '0', '', 1, NOW(), NULL, 1, null);</v>
      </c>
    </row>
    <row r="976" spans="1:16" x14ac:dyDescent="0.25">
      <c r="A976" t="s">
        <v>4756</v>
      </c>
      <c r="B976" t="str">
        <f t="shared" si="30"/>
        <v>1773</v>
      </c>
      <c r="C976" s="2" t="s">
        <v>1851</v>
      </c>
      <c r="D976" s="89" t="s">
        <v>5235</v>
      </c>
      <c r="E976" s="2" t="s">
        <v>1851</v>
      </c>
      <c r="F976" s="96"/>
      <c r="G976" s="2" t="s">
        <v>1851</v>
      </c>
      <c r="H976" s="96"/>
      <c r="I976" s="2" t="s">
        <v>1851</v>
      </c>
      <c r="J976" s="100"/>
      <c r="K976" s="2" t="s">
        <v>1851</v>
      </c>
      <c r="L976" s="107">
        <v>0</v>
      </c>
      <c r="M976" s="2" t="s">
        <v>1851</v>
      </c>
      <c r="N976" s="96"/>
      <c r="O976" s="2" t="s">
        <v>6692</v>
      </c>
      <c r="P976" t="str">
        <f t="shared" si="31"/>
        <v>INSERT INTO cliente VALUES(NULL, NULL, '1773', 'C1773', '', '', '', '0', '', 1, NOW(), NULL, 1, null);</v>
      </c>
    </row>
    <row r="977" spans="1:16" x14ac:dyDescent="0.25">
      <c r="A977" t="s">
        <v>4756</v>
      </c>
      <c r="B977" t="str">
        <f t="shared" si="30"/>
        <v>1774</v>
      </c>
      <c r="C977" s="2" t="s">
        <v>1851</v>
      </c>
      <c r="D977" s="89" t="s">
        <v>5236</v>
      </c>
      <c r="E977" s="2" t="s">
        <v>1851</v>
      </c>
      <c r="F977" s="96"/>
      <c r="G977" s="2" t="s">
        <v>1851</v>
      </c>
      <c r="H977" s="96"/>
      <c r="I977" s="2" t="s">
        <v>1851</v>
      </c>
      <c r="J977" s="100"/>
      <c r="K977" s="2" t="s">
        <v>1851</v>
      </c>
      <c r="L977" s="107">
        <v>0</v>
      </c>
      <c r="M977" s="2" t="s">
        <v>1851</v>
      </c>
      <c r="N977" s="96"/>
      <c r="O977" s="2" t="s">
        <v>6692</v>
      </c>
      <c r="P977" t="str">
        <f t="shared" si="31"/>
        <v>INSERT INTO cliente VALUES(NULL, NULL, '1774', 'C1774', '', '', '', '0', '', 1, NOW(), NULL, 1, null);</v>
      </c>
    </row>
    <row r="978" spans="1:16" x14ac:dyDescent="0.25">
      <c r="A978" t="s">
        <v>4756</v>
      </c>
      <c r="B978" t="str">
        <f t="shared" si="30"/>
        <v>1775</v>
      </c>
      <c r="C978" s="2" t="s">
        <v>1851</v>
      </c>
      <c r="D978" s="89" t="s">
        <v>5237</v>
      </c>
      <c r="E978" s="2" t="s">
        <v>1851</v>
      </c>
      <c r="F978" s="93"/>
      <c r="G978" s="2" t="s">
        <v>1851</v>
      </c>
      <c r="H978" s="93"/>
      <c r="I978" s="2" t="s">
        <v>1851</v>
      </c>
      <c r="J978" s="98"/>
      <c r="K978" s="2" t="s">
        <v>1851</v>
      </c>
      <c r="L978" s="107">
        <v>0</v>
      </c>
      <c r="M978" s="2" t="s">
        <v>1851</v>
      </c>
      <c r="N978" s="93"/>
      <c r="O978" s="2" t="s">
        <v>6692</v>
      </c>
      <c r="P978" t="str">
        <f t="shared" si="31"/>
        <v>INSERT INTO cliente VALUES(NULL, NULL, '1775', 'C1775', '', '', '', '0', '', 1, NOW(), NULL, 1, null);</v>
      </c>
    </row>
    <row r="979" spans="1:16" x14ac:dyDescent="0.25">
      <c r="A979" t="s">
        <v>4756</v>
      </c>
      <c r="B979" t="str">
        <f t="shared" si="30"/>
        <v>1776</v>
      </c>
      <c r="C979" s="2" t="s">
        <v>1851</v>
      </c>
      <c r="D979" s="89" t="s">
        <v>5238</v>
      </c>
      <c r="E979" s="2" t="s">
        <v>1851</v>
      </c>
      <c r="F979" s="93"/>
      <c r="G979" s="2" t="s">
        <v>1851</v>
      </c>
      <c r="H979" s="93"/>
      <c r="I979" s="2" t="s">
        <v>1851</v>
      </c>
      <c r="J979" s="98"/>
      <c r="K979" s="2" t="s">
        <v>1851</v>
      </c>
      <c r="L979" s="107">
        <v>0</v>
      </c>
      <c r="M979" s="2" t="s">
        <v>1851</v>
      </c>
      <c r="N979" s="93"/>
      <c r="O979" s="2" t="s">
        <v>6692</v>
      </c>
      <c r="P979" t="str">
        <f t="shared" si="31"/>
        <v>INSERT INTO cliente VALUES(NULL, NULL, '1776', 'C1776', '', '', '', '0', '', 1, NOW(), NULL, 1, null);</v>
      </c>
    </row>
    <row r="980" spans="1:16" x14ac:dyDescent="0.25">
      <c r="A980" t="s">
        <v>4756</v>
      </c>
      <c r="B980" t="str">
        <f t="shared" si="30"/>
        <v>1777</v>
      </c>
      <c r="C980" s="2" t="s">
        <v>1851</v>
      </c>
      <c r="D980" s="89" t="s">
        <v>5239</v>
      </c>
      <c r="E980" s="2" t="s">
        <v>1851</v>
      </c>
      <c r="F980" s="96"/>
      <c r="G980" s="2" t="s">
        <v>1851</v>
      </c>
      <c r="H980" s="96"/>
      <c r="I980" s="2" t="s">
        <v>1851</v>
      </c>
      <c r="J980" s="100"/>
      <c r="K980" s="2" t="s">
        <v>1851</v>
      </c>
      <c r="L980" s="107">
        <v>0</v>
      </c>
      <c r="M980" s="2" t="s">
        <v>1851</v>
      </c>
      <c r="N980" s="96"/>
      <c r="O980" s="2" t="s">
        <v>6692</v>
      </c>
      <c r="P980" t="str">
        <f t="shared" si="31"/>
        <v>INSERT INTO cliente VALUES(NULL, NULL, '1777', 'C1777', '', '', '', '0', '', 1, NOW(), NULL, 1, null);</v>
      </c>
    </row>
    <row r="981" spans="1:16" x14ac:dyDescent="0.25">
      <c r="A981" t="s">
        <v>4756</v>
      </c>
      <c r="B981" t="str">
        <f t="shared" si="30"/>
        <v>1778</v>
      </c>
      <c r="C981" s="2" t="s">
        <v>1851</v>
      </c>
      <c r="D981" s="89" t="s">
        <v>5240</v>
      </c>
      <c r="E981" s="2" t="s">
        <v>1851</v>
      </c>
      <c r="F981" s="93"/>
      <c r="G981" s="2" t="s">
        <v>1851</v>
      </c>
      <c r="H981" s="93"/>
      <c r="I981" s="2" t="s">
        <v>1851</v>
      </c>
      <c r="J981" s="98"/>
      <c r="K981" s="2" t="s">
        <v>1851</v>
      </c>
      <c r="L981" s="107">
        <v>0</v>
      </c>
      <c r="M981" s="2" t="s">
        <v>1851</v>
      </c>
      <c r="N981" s="93"/>
      <c r="O981" s="2" t="s">
        <v>6692</v>
      </c>
      <c r="P981" t="str">
        <f t="shared" si="31"/>
        <v>INSERT INTO cliente VALUES(NULL, NULL, '1778', 'C1778', '', '', '', '0', '', 1, NOW(), NULL, 1, null);</v>
      </c>
    </row>
    <row r="982" spans="1:16" x14ac:dyDescent="0.25">
      <c r="A982" t="s">
        <v>4756</v>
      </c>
      <c r="B982" t="str">
        <f t="shared" si="30"/>
        <v>1779</v>
      </c>
      <c r="C982" s="2" t="s">
        <v>1851</v>
      </c>
      <c r="D982" s="89" t="s">
        <v>5241</v>
      </c>
      <c r="E982" s="2" t="s">
        <v>1851</v>
      </c>
      <c r="F982" s="96"/>
      <c r="G982" s="2" t="s">
        <v>1851</v>
      </c>
      <c r="H982" s="96"/>
      <c r="I982" s="2" t="s">
        <v>1851</v>
      </c>
      <c r="J982" s="100"/>
      <c r="K982" s="2" t="s">
        <v>1851</v>
      </c>
      <c r="L982" s="107">
        <v>0</v>
      </c>
      <c r="M982" s="2" t="s">
        <v>1851</v>
      </c>
      <c r="N982" s="96"/>
      <c r="O982" s="2" t="s">
        <v>6692</v>
      </c>
      <c r="P982" t="str">
        <f t="shared" si="31"/>
        <v>INSERT INTO cliente VALUES(NULL, NULL, '1779', 'C1779', '', '', '', '0', '', 1, NOW(), NULL, 1, null);</v>
      </c>
    </row>
    <row r="983" spans="1:16" x14ac:dyDescent="0.25">
      <c r="A983" t="s">
        <v>4756</v>
      </c>
      <c r="B983" t="str">
        <f t="shared" si="30"/>
        <v>1780</v>
      </c>
      <c r="C983" s="2" t="s">
        <v>1851</v>
      </c>
      <c r="D983" s="89" t="s">
        <v>5242</v>
      </c>
      <c r="E983" s="2" t="s">
        <v>1851</v>
      </c>
      <c r="F983" s="93"/>
      <c r="G983" s="2" t="s">
        <v>1851</v>
      </c>
      <c r="H983" s="96"/>
      <c r="I983" s="2" t="s">
        <v>1851</v>
      </c>
      <c r="J983" s="100"/>
      <c r="K983" s="2" t="s">
        <v>1851</v>
      </c>
      <c r="L983" s="107">
        <v>0</v>
      </c>
      <c r="M983" s="2" t="s">
        <v>1851</v>
      </c>
      <c r="N983" s="96"/>
      <c r="O983" s="2" t="s">
        <v>6692</v>
      </c>
      <c r="P983" t="str">
        <f t="shared" si="31"/>
        <v>INSERT INTO cliente VALUES(NULL, NULL, '1780', 'C1780', '', '', '', '0', '', 1, NOW(), NULL, 1, null);</v>
      </c>
    </row>
    <row r="984" spans="1:16" x14ac:dyDescent="0.25">
      <c r="A984" t="s">
        <v>4756</v>
      </c>
      <c r="B984" t="str">
        <f t="shared" si="30"/>
        <v>1781</v>
      </c>
      <c r="C984" s="2" t="s">
        <v>1851</v>
      </c>
      <c r="D984" s="89" t="s">
        <v>5243</v>
      </c>
      <c r="E984" s="2" t="s">
        <v>1851</v>
      </c>
      <c r="F984" s="93"/>
      <c r="G984" s="2" t="s">
        <v>1851</v>
      </c>
      <c r="H984" s="93"/>
      <c r="I984" s="2" t="s">
        <v>1851</v>
      </c>
      <c r="J984" s="98"/>
      <c r="K984" s="2" t="s">
        <v>1851</v>
      </c>
      <c r="L984" s="107">
        <v>0</v>
      </c>
      <c r="M984" s="2" t="s">
        <v>1851</v>
      </c>
      <c r="N984" s="93"/>
      <c r="O984" s="2" t="s">
        <v>6692</v>
      </c>
      <c r="P984" t="str">
        <f t="shared" si="31"/>
        <v>INSERT INTO cliente VALUES(NULL, NULL, '1781', 'C1781', '', '', '', '0', '', 1, NOW(), NULL, 1, null);</v>
      </c>
    </row>
    <row r="985" spans="1:16" x14ac:dyDescent="0.25">
      <c r="A985" t="s">
        <v>4756</v>
      </c>
      <c r="B985" t="str">
        <f t="shared" si="30"/>
        <v>1782</v>
      </c>
      <c r="C985" s="2" t="s">
        <v>1851</v>
      </c>
      <c r="D985" s="89" t="s">
        <v>5244</v>
      </c>
      <c r="E985" s="2" t="s">
        <v>1851</v>
      </c>
      <c r="F985" s="93"/>
      <c r="G985" s="2" t="s">
        <v>1851</v>
      </c>
      <c r="H985" s="93"/>
      <c r="I985" s="2" t="s">
        <v>1851</v>
      </c>
      <c r="J985" s="98"/>
      <c r="K985" s="2" t="s">
        <v>1851</v>
      </c>
      <c r="L985" s="107">
        <v>0</v>
      </c>
      <c r="M985" s="2" t="s">
        <v>1851</v>
      </c>
      <c r="N985" s="93"/>
      <c r="O985" s="2" t="s">
        <v>6692</v>
      </c>
      <c r="P985" t="str">
        <f t="shared" si="31"/>
        <v>INSERT INTO cliente VALUES(NULL, NULL, '1782', 'C1782', '', '', '', '0', '', 1, NOW(), NULL, 1, null);</v>
      </c>
    </row>
    <row r="986" spans="1:16" x14ac:dyDescent="0.25">
      <c r="A986" t="s">
        <v>4756</v>
      </c>
      <c r="B986" t="str">
        <f t="shared" si="30"/>
        <v>1783</v>
      </c>
      <c r="C986" s="2" t="s">
        <v>1851</v>
      </c>
      <c r="D986" s="89" t="s">
        <v>5245</v>
      </c>
      <c r="E986" s="2" t="s">
        <v>1851</v>
      </c>
      <c r="F986" s="96"/>
      <c r="G986" s="2" t="s">
        <v>1851</v>
      </c>
      <c r="H986" s="96"/>
      <c r="I986" s="2" t="s">
        <v>1851</v>
      </c>
      <c r="J986" s="100"/>
      <c r="K986" s="2" t="s">
        <v>1851</v>
      </c>
      <c r="L986" s="107">
        <v>0</v>
      </c>
      <c r="M986" s="2" t="s">
        <v>1851</v>
      </c>
      <c r="N986" s="96"/>
      <c r="O986" s="2" t="s">
        <v>6692</v>
      </c>
      <c r="P986" t="str">
        <f t="shared" si="31"/>
        <v>INSERT INTO cliente VALUES(NULL, NULL, '1783', 'C1783', '', '', '', '0', '', 1, NOW(), NULL, 1, null);</v>
      </c>
    </row>
    <row r="987" spans="1:16" x14ac:dyDescent="0.25">
      <c r="A987" t="s">
        <v>4756</v>
      </c>
      <c r="B987" t="str">
        <f t="shared" si="30"/>
        <v>1784</v>
      </c>
      <c r="C987" s="2" t="s">
        <v>1851</v>
      </c>
      <c r="D987" s="89" t="s">
        <v>5246</v>
      </c>
      <c r="E987" s="2" t="s">
        <v>1851</v>
      </c>
      <c r="F987" s="96"/>
      <c r="G987" s="2" t="s">
        <v>1851</v>
      </c>
      <c r="H987" s="96"/>
      <c r="I987" s="2" t="s">
        <v>1851</v>
      </c>
      <c r="J987" s="100"/>
      <c r="K987" s="2" t="s">
        <v>1851</v>
      </c>
      <c r="L987" s="107">
        <v>0</v>
      </c>
      <c r="M987" s="2" t="s">
        <v>1851</v>
      </c>
      <c r="N987" s="96"/>
      <c r="O987" s="2" t="s">
        <v>6692</v>
      </c>
      <c r="P987" t="str">
        <f t="shared" si="31"/>
        <v>INSERT INTO cliente VALUES(NULL, NULL, '1784', 'C1784', '', '', '', '0', '', 1, NOW(), NULL, 1, null);</v>
      </c>
    </row>
    <row r="988" spans="1:16" x14ac:dyDescent="0.25">
      <c r="A988" t="s">
        <v>4756</v>
      </c>
      <c r="B988" t="str">
        <f t="shared" si="30"/>
        <v>1785</v>
      </c>
      <c r="C988" s="2" t="s">
        <v>1851</v>
      </c>
      <c r="D988" s="89" t="s">
        <v>5247</v>
      </c>
      <c r="E988" s="2" t="s">
        <v>1851</v>
      </c>
      <c r="F988" s="96"/>
      <c r="G988" s="2" t="s">
        <v>1851</v>
      </c>
      <c r="H988" s="96"/>
      <c r="I988" s="2" t="s">
        <v>1851</v>
      </c>
      <c r="J988" s="100"/>
      <c r="K988" s="2" t="s">
        <v>1851</v>
      </c>
      <c r="L988" s="107">
        <v>0</v>
      </c>
      <c r="M988" s="2" t="s">
        <v>1851</v>
      </c>
      <c r="N988" s="96"/>
      <c r="O988" s="2" t="s">
        <v>6692</v>
      </c>
      <c r="P988" t="str">
        <f t="shared" si="31"/>
        <v>INSERT INTO cliente VALUES(NULL, NULL, '1785', 'C1785', '', '', '', '0', '', 1, NOW(), NULL, 1, null);</v>
      </c>
    </row>
    <row r="989" spans="1:16" x14ac:dyDescent="0.25">
      <c r="A989" t="s">
        <v>4756</v>
      </c>
      <c r="B989" t="str">
        <f t="shared" si="30"/>
        <v>1786</v>
      </c>
      <c r="C989" s="2" t="s">
        <v>1851</v>
      </c>
      <c r="D989" s="89" t="s">
        <v>5248</v>
      </c>
      <c r="E989" s="2" t="s">
        <v>1851</v>
      </c>
      <c r="F989" s="93"/>
      <c r="G989" s="2" t="s">
        <v>1851</v>
      </c>
      <c r="H989" s="93"/>
      <c r="I989" s="2" t="s">
        <v>1851</v>
      </c>
      <c r="J989" s="98"/>
      <c r="K989" s="2" t="s">
        <v>1851</v>
      </c>
      <c r="L989" s="107">
        <v>0</v>
      </c>
      <c r="M989" s="2" t="s">
        <v>1851</v>
      </c>
      <c r="N989" s="93"/>
      <c r="O989" s="2" t="s">
        <v>6692</v>
      </c>
      <c r="P989" t="str">
        <f t="shared" si="31"/>
        <v>INSERT INTO cliente VALUES(NULL, NULL, '1786', 'C1786', '', '', '', '0', '', 1, NOW(), NULL, 1, null);</v>
      </c>
    </row>
    <row r="990" spans="1:16" x14ac:dyDescent="0.25">
      <c r="A990" t="s">
        <v>4756</v>
      </c>
      <c r="B990" t="str">
        <f t="shared" si="30"/>
        <v>1787</v>
      </c>
      <c r="C990" s="2" t="s">
        <v>1851</v>
      </c>
      <c r="D990" s="89" t="s">
        <v>5249</v>
      </c>
      <c r="E990" s="2" t="s">
        <v>1851</v>
      </c>
      <c r="F990" s="96"/>
      <c r="G990" s="2" t="s">
        <v>1851</v>
      </c>
      <c r="H990" s="96"/>
      <c r="I990" s="2" t="s">
        <v>1851</v>
      </c>
      <c r="J990" s="100"/>
      <c r="K990" s="2" t="s">
        <v>1851</v>
      </c>
      <c r="L990" s="107">
        <v>0</v>
      </c>
      <c r="M990" s="2" t="s">
        <v>1851</v>
      </c>
      <c r="N990" s="96"/>
      <c r="O990" s="2" t="s">
        <v>6692</v>
      </c>
      <c r="P990" t="str">
        <f t="shared" si="31"/>
        <v>INSERT INTO cliente VALUES(NULL, NULL, '1787', 'C1787', '', '', '', '0', '', 1, NOW(), NULL, 1, null);</v>
      </c>
    </row>
    <row r="991" spans="1:16" x14ac:dyDescent="0.25">
      <c r="A991" t="s">
        <v>4756</v>
      </c>
      <c r="B991" t="str">
        <f t="shared" si="30"/>
        <v>1788</v>
      </c>
      <c r="C991" s="2" t="s">
        <v>1851</v>
      </c>
      <c r="D991" s="89" t="s">
        <v>5250</v>
      </c>
      <c r="E991" s="2" t="s">
        <v>1851</v>
      </c>
      <c r="F991" s="96"/>
      <c r="G991" s="2" t="s">
        <v>1851</v>
      </c>
      <c r="H991" s="96"/>
      <c r="I991" s="2" t="s">
        <v>1851</v>
      </c>
      <c r="J991" s="100"/>
      <c r="K991" s="2" t="s">
        <v>1851</v>
      </c>
      <c r="L991" s="107">
        <v>0</v>
      </c>
      <c r="M991" s="2" t="s">
        <v>1851</v>
      </c>
      <c r="N991" s="96"/>
      <c r="O991" s="2" t="s">
        <v>6692</v>
      </c>
      <c r="P991" t="str">
        <f t="shared" si="31"/>
        <v>INSERT INTO cliente VALUES(NULL, NULL, '1788', 'C1788', '', '', '', '0', '', 1, NOW(), NULL, 1, null);</v>
      </c>
    </row>
    <row r="992" spans="1:16" x14ac:dyDescent="0.25">
      <c r="A992" t="s">
        <v>4756</v>
      </c>
      <c r="B992" t="str">
        <f t="shared" si="30"/>
        <v>1789</v>
      </c>
      <c r="C992" s="2" t="s">
        <v>1851</v>
      </c>
      <c r="D992" s="89" t="s">
        <v>5251</v>
      </c>
      <c r="E992" s="2" t="s">
        <v>1851</v>
      </c>
      <c r="F992" s="93"/>
      <c r="G992" s="2" t="s">
        <v>1851</v>
      </c>
      <c r="H992" s="93"/>
      <c r="I992" s="2" t="s">
        <v>1851</v>
      </c>
      <c r="J992" s="98"/>
      <c r="K992" s="2" t="s">
        <v>1851</v>
      </c>
      <c r="L992" s="107">
        <v>0</v>
      </c>
      <c r="M992" s="2" t="s">
        <v>1851</v>
      </c>
      <c r="N992" s="93"/>
      <c r="O992" s="2" t="s">
        <v>6692</v>
      </c>
      <c r="P992" t="str">
        <f t="shared" si="31"/>
        <v>INSERT INTO cliente VALUES(NULL, NULL, '1789', 'C1789', '', '', '', '0', '', 1, NOW(), NULL, 1, null);</v>
      </c>
    </row>
    <row r="993" spans="1:16" x14ac:dyDescent="0.25">
      <c r="A993" t="s">
        <v>4756</v>
      </c>
      <c r="B993" t="str">
        <f t="shared" si="30"/>
        <v>1790</v>
      </c>
      <c r="C993" s="2" t="s">
        <v>1851</v>
      </c>
      <c r="D993" s="89" t="s">
        <v>5252</v>
      </c>
      <c r="E993" s="2" t="s">
        <v>1851</v>
      </c>
      <c r="F993" s="93"/>
      <c r="G993" s="2" t="s">
        <v>1851</v>
      </c>
      <c r="H993" s="93"/>
      <c r="I993" s="2" t="s">
        <v>1851</v>
      </c>
      <c r="J993" s="98"/>
      <c r="K993" s="2" t="s">
        <v>1851</v>
      </c>
      <c r="L993" s="107">
        <v>0</v>
      </c>
      <c r="M993" s="2" t="s">
        <v>1851</v>
      </c>
      <c r="N993" s="93"/>
      <c r="O993" s="2" t="s">
        <v>6692</v>
      </c>
      <c r="P993" t="str">
        <f t="shared" si="31"/>
        <v>INSERT INTO cliente VALUES(NULL, NULL, '1790', 'C1790', '', '', '', '0', '', 1, NOW(), NULL, 1, null);</v>
      </c>
    </row>
    <row r="994" spans="1:16" x14ac:dyDescent="0.25">
      <c r="A994" t="s">
        <v>4756</v>
      </c>
      <c r="B994" t="str">
        <f t="shared" si="30"/>
        <v>1791</v>
      </c>
      <c r="C994" s="2" t="s">
        <v>1851</v>
      </c>
      <c r="D994" s="89" t="s">
        <v>5253</v>
      </c>
      <c r="E994" s="2" t="s">
        <v>1851</v>
      </c>
      <c r="F994" s="93"/>
      <c r="G994" s="2" t="s">
        <v>1851</v>
      </c>
      <c r="H994" s="93"/>
      <c r="I994" s="2" t="s">
        <v>1851</v>
      </c>
      <c r="J994" s="98"/>
      <c r="K994" s="2" t="s">
        <v>1851</v>
      </c>
      <c r="L994" s="107">
        <v>0</v>
      </c>
      <c r="M994" s="2" t="s">
        <v>1851</v>
      </c>
      <c r="N994" s="93"/>
      <c r="O994" s="2" t="s">
        <v>6692</v>
      </c>
      <c r="P994" t="str">
        <f t="shared" si="31"/>
        <v>INSERT INTO cliente VALUES(NULL, NULL, '1791', 'C1791', '', '', '', '0', '', 1, NOW(), NULL, 1, null);</v>
      </c>
    </row>
    <row r="995" spans="1:16" x14ac:dyDescent="0.25">
      <c r="A995" t="s">
        <v>4756</v>
      </c>
      <c r="B995" t="str">
        <f t="shared" si="30"/>
        <v>1792</v>
      </c>
      <c r="C995" s="2" t="s">
        <v>1851</v>
      </c>
      <c r="D995" s="89" t="s">
        <v>5254</v>
      </c>
      <c r="E995" s="2" t="s">
        <v>1851</v>
      </c>
      <c r="F995" s="93"/>
      <c r="G995" s="2" t="s">
        <v>1851</v>
      </c>
      <c r="H995" s="93"/>
      <c r="I995" s="2" t="s">
        <v>1851</v>
      </c>
      <c r="J995" s="98"/>
      <c r="K995" s="2" t="s">
        <v>1851</v>
      </c>
      <c r="L995" s="107">
        <v>0</v>
      </c>
      <c r="M995" s="2" t="s">
        <v>1851</v>
      </c>
      <c r="N995" s="93"/>
      <c r="O995" s="2" t="s">
        <v>6692</v>
      </c>
      <c r="P995" t="str">
        <f t="shared" si="31"/>
        <v>INSERT INTO cliente VALUES(NULL, NULL, '1792', 'C1792', '', '', '', '0', '', 1, NOW(), NULL, 1, null);</v>
      </c>
    </row>
    <row r="996" spans="1:16" x14ac:dyDescent="0.25">
      <c r="A996" t="s">
        <v>4756</v>
      </c>
      <c r="B996" t="str">
        <f t="shared" si="30"/>
        <v>1793</v>
      </c>
      <c r="C996" s="2" t="s">
        <v>1851</v>
      </c>
      <c r="D996" s="89" t="s">
        <v>5255</v>
      </c>
      <c r="E996" s="2" t="s">
        <v>1851</v>
      </c>
      <c r="F996" s="96"/>
      <c r="G996" s="2" t="s">
        <v>1851</v>
      </c>
      <c r="H996" s="96"/>
      <c r="I996" s="2" t="s">
        <v>1851</v>
      </c>
      <c r="J996" s="100"/>
      <c r="K996" s="2" t="s">
        <v>1851</v>
      </c>
      <c r="L996" s="107">
        <v>0</v>
      </c>
      <c r="M996" s="2" t="s">
        <v>1851</v>
      </c>
      <c r="N996" s="96"/>
      <c r="O996" s="2" t="s">
        <v>6692</v>
      </c>
      <c r="P996" t="str">
        <f t="shared" si="31"/>
        <v>INSERT INTO cliente VALUES(NULL, NULL, '1793', 'C1793', '', '', '', '0', '', 1, NOW(), NULL, 1, null);</v>
      </c>
    </row>
    <row r="997" spans="1:16" x14ac:dyDescent="0.25">
      <c r="A997" t="s">
        <v>4756</v>
      </c>
      <c r="B997" t="str">
        <f t="shared" si="30"/>
        <v>1794</v>
      </c>
      <c r="C997" s="2" t="s">
        <v>1851</v>
      </c>
      <c r="D997" s="89" t="s">
        <v>5256</v>
      </c>
      <c r="E997" s="2" t="s">
        <v>1851</v>
      </c>
      <c r="F997" s="96"/>
      <c r="G997" s="2" t="s">
        <v>1851</v>
      </c>
      <c r="H997" s="96"/>
      <c r="I997" s="2" t="s">
        <v>1851</v>
      </c>
      <c r="J997" s="100"/>
      <c r="K997" s="2" t="s">
        <v>1851</v>
      </c>
      <c r="L997" s="107">
        <v>0</v>
      </c>
      <c r="M997" s="2" t="s">
        <v>1851</v>
      </c>
      <c r="N997" s="96"/>
      <c r="O997" s="2" t="s">
        <v>6692</v>
      </c>
      <c r="P997" t="str">
        <f t="shared" si="31"/>
        <v>INSERT INTO cliente VALUES(NULL, NULL, '1794', 'C1794', '', '', '', '0', '', 1, NOW(), NULL, 1, null);</v>
      </c>
    </row>
    <row r="998" spans="1:16" x14ac:dyDescent="0.25">
      <c r="A998" t="s">
        <v>4756</v>
      </c>
      <c r="B998" t="str">
        <f t="shared" si="30"/>
        <v>1795</v>
      </c>
      <c r="C998" s="2" t="s">
        <v>1851</v>
      </c>
      <c r="D998" s="89" t="s">
        <v>5257</v>
      </c>
      <c r="E998" s="2" t="s">
        <v>1851</v>
      </c>
      <c r="F998" s="93"/>
      <c r="G998" s="2" t="s">
        <v>1851</v>
      </c>
      <c r="H998" s="93"/>
      <c r="I998" s="2" t="s">
        <v>1851</v>
      </c>
      <c r="J998" s="98"/>
      <c r="K998" s="2" t="s">
        <v>1851</v>
      </c>
      <c r="L998" s="107">
        <v>0</v>
      </c>
      <c r="M998" s="2" t="s">
        <v>1851</v>
      </c>
      <c r="N998" s="93"/>
      <c r="O998" s="2" t="s">
        <v>6692</v>
      </c>
      <c r="P998" t="str">
        <f t="shared" si="31"/>
        <v>INSERT INTO cliente VALUES(NULL, NULL, '1795', 'C1795', '', '', '', '0', '', 1, NOW(), NULL, 1, null);</v>
      </c>
    </row>
    <row r="999" spans="1:16" x14ac:dyDescent="0.25">
      <c r="A999" t="s">
        <v>4756</v>
      </c>
      <c r="B999" t="str">
        <f t="shared" si="30"/>
        <v>1796</v>
      </c>
      <c r="C999" s="2" t="s">
        <v>1851</v>
      </c>
      <c r="D999" s="89" t="s">
        <v>5258</v>
      </c>
      <c r="E999" s="2" t="s">
        <v>1851</v>
      </c>
      <c r="F999" s="93"/>
      <c r="G999" s="2" t="s">
        <v>1851</v>
      </c>
      <c r="H999" s="93"/>
      <c r="I999" s="2" t="s">
        <v>1851</v>
      </c>
      <c r="J999" s="98"/>
      <c r="K999" s="2" t="s">
        <v>1851</v>
      </c>
      <c r="L999" s="107">
        <v>0</v>
      </c>
      <c r="M999" s="2" t="s">
        <v>1851</v>
      </c>
      <c r="N999" s="93"/>
      <c r="O999" s="2" t="s">
        <v>6692</v>
      </c>
      <c r="P999" t="str">
        <f t="shared" si="31"/>
        <v>INSERT INTO cliente VALUES(NULL, NULL, '1796', 'C1796', '', '', '', '0', '', 1, NOW(), NULL, 1, null);</v>
      </c>
    </row>
    <row r="1000" spans="1:16" x14ac:dyDescent="0.25">
      <c r="A1000" t="s">
        <v>4756</v>
      </c>
      <c r="B1000" t="str">
        <f t="shared" si="30"/>
        <v>1797</v>
      </c>
      <c r="C1000" s="2" t="s">
        <v>1851</v>
      </c>
      <c r="D1000" s="89" t="s">
        <v>5259</v>
      </c>
      <c r="E1000" s="2" t="s">
        <v>1851</v>
      </c>
      <c r="F1000" s="93"/>
      <c r="G1000" s="2" t="s">
        <v>1851</v>
      </c>
      <c r="H1000" s="93"/>
      <c r="I1000" s="2" t="s">
        <v>1851</v>
      </c>
      <c r="J1000" s="98"/>
      <c r="K1000" s="2" t="s">
        <v>1851</v>
      </c>
      <c r="L1000" s="107">
        <v>0</v>
      </c>
      <c r="M1000" s="2" t="s">
        <v>1851</v>
      </c>
      <c r="N1000" s="93"/>
      <c r="O1000" s="2" t="s">
        <v>6692</v>
      </c>
      <c r="P1000" t="str">
        <f t="shared" si="31"/>
        <v>INSERT INTO cliente VALUES(NULL, NULL, '1797', 'C1797', '', '', '', '0', '', 1, NOW(), NULL, 1, null);</v>
      </c>
    </row>
    <row r="1001" spans="1:16" x14ac:dyDescent="0.25">
      <c r="A1001" t="s">
        <v>4756</v>
      </c>
      <c r="B1001" t="str">
        <f t="shared" si="30"/>
        <v>1798</v>
      </c>
      <c r="C1001" s="2" t="s">
        <v>1851</v>
      </c>
      <c r="D1001" s="89" t="s">
        <v>5260</v>
      </c>
      <c r="E1001" s="2" t="s">
        <v>1851</v>
      </c>
      <c r="F1001" s="96"/>
      <c r="G1001" s="2" t="s">
        <v>1851</v>
      </c>
      <c r="H1001" s="96"/>
      <c r="I1001" s="2" t="s">
        <v>1851</v>
      </c>
      <c r="J1001" s="100"/>
      <c r="K1001" s="2" t="s">
        <v>1851</v>
      </c>
      <c r="L1001" s="107">
        <v>0</v>
      </c>
      <c r="M1001" s="2" t="s">
        <v>1851</v>
      </c>
      <c r="N1001" s="96"/>
      <c r="O1001" s="2" t="s">
        <v>6692</v>
      </c>
      <c r="P1001" t="str">
        <f t="shared" si="31"/>
        <v>INSERT INTO cliente VALUES(NULL, NULL, '1798', 'C1798', '', '', '', '0', '', 1, NOW(), NULL, 1, null);</v>
      </c>
    </row>
    <row r="1002" spans="1:16" x14ac:dyDescent="0.25">
      <c r="A1002" t="s">
        <v>4756</v>
      </c>
      <c r="B1002" t="str">
        <f t="shared" si="30"/>
        <v>1799</v>
      </c>
      <c r="C1002" s="2" t="s">
        <v>1851</v>
      </c>
      <c r="D1002" s="89" t="s">
        <v>5261</v>
      </c>
      <c r="E1002" s="2" t="s">
        <v>1851</v>
      </c>
      <c r="F1002" s="93"/>
      <c r="G1002" s="2" t="s">
        <v>1851</v>
      </c>
      <c r="H1002" s="93"/>
      <c r="I1002" s="2" t="s">
        <v>1851</v>
      </c>
      <c r="J1002" s="98"/>
      <c r="K1002" s="2" t="s">
        <v>1851</v>
      </c>
      <c r="L1002" s="107">
        <v>0</v>
      </c>
      <c r="M1002" s="2" t="s">
        <v>1851</v>
      </c>
      <c r="N1002" s="93"/>
      <c r="O1002" s="2" t="s">
        <v>6692</v>
      </c>
      <c r="P1002" t="str">
        <f t="shared" si="31"/>
        <v>INSERT INTO cliente VALUES(NULL, NULL, '1799', 'C1799', '', '', '', '0', '', 1, NOW(), NULL, 1, null);</v>
      </c>
    </row>
    <row r="1003" spans="1:16" x14ac:dyDescent="0.25">
      <c r="A1003" t="s">
        <v>4756</v>
      </c>
      <c r="B1003" t="str">
        <f t="shared" si="30"/>
        <v>1800</v>
      </c>
      <c r="C1003" s="2" t="s">
        <v>1851</v>
      </c>
      <c r="D1003" s="89" t="s">
        <v>5262</v>
      </c>
      <c r="E1003" s="2" t="s">
        <v>1851</v>
      </c>
      <c r="F1003" s="96"/>
      <c r="G1003" s="2" t="s">
        <v>1851</v>
      </c>
      <c r="H1003" s="96"/>
      <c r="I1003" s="2" t="s">
        <v>1851</v>
      </c>
      <c r="J1003" s="100"/>
      <c r="K1003" s="2" t="s">
        <v>1851</v>
      </c>
      <c r="L1003" s="107">
        <v>0</v>
      </c>
      <c r="M1003" s="2" t="s">
        <v>1851</v>
      </c>
      <c r="N1003" s="96"/>
      <c r="O1003" s="2" t="s">
        <v>6692</v>
      </c>
      <c r="P1003" t="str">
        <f t="shared" si="31"/>
        <v>INSERT INTO cliente VALUES(NULL, NULL, '1800', 'C1800', '', '', '', '0', '', 1, NOW(), NULL, 1, null);</v>
      </c>
    </row>
    <row r="1004" spans="1:16" x14ac:dyDescent="0.25">
      <c r="A1004" t="s">
        <v>4756</v>
      </c>
      <c r="B1004" t="str">
        <f t="shared" si="30"/>
        <v>1801</v>
      </c>
      <c r="C1004" s="2" t="s">
        <v>1851</v>
      </c>
      <c r="D1004" s="89" t="s">
        <v>5263</v>
      </c>
      <c r="E1004" s="2" t="s">
        <v>1851</v>
      </c>
      <c r="F1004" s="96"/>
      <c r="G1004" s="2" t="s">
        <v>1851</v>
      </c>
      <c r="H1004" s="96"/>
      <c r="I1004" s="2" t="s">
        <v>1851</v>
      </c>
      <c r="J1004" s="100"/>
      <c r="K1004" s="2" t="s">
        <v>1851</v>
      </c>
      <c r="L1004" s="107">
        <v>0</v>
      </c>
      <c r="M1004" s="2" t="s">
        <v>1851</v>
      </c>
      <c r="N1004" s="96"/>
      <c r="O1004" s="2" t="s">
        <v>6692</v>
      </c>
      <c r="P1004" t="str">
        <f t="shared" si="31"/>
        <v>INSERT INTO cliente VALUES(NULL, NULL, '1801', 'C1801', '', '', '', '0', '', 1, NOW(), NULL, 1, null);</v>
      </c>
    </row>
    <row r="1005" spans="1:16" x14ac:dyDescent="0.25">
      <c r="A1005" t="s">
        <v>4756</v>
      </c>
      <c r="B1005" t="str">
        <f t="shared" si="30"/>
        <v>1802</v>
      </c>
      <c r="C1005" s="2" t="s">
        <v>1851</v>
      </c>
      <c r="D1005" s="89" t="s">
        <v>5264</v>
      </c>
      <c r="E1005" s="2" t="s">
        <v>1851</v>
      </c>
      <c r="F1005" s="93"/>
      <c r="G1005" s="2" t="s">
        <v>1851</v>
      </c>
      <c r="H1005" s="93"/>
      <c r="I1005" s="2" t="s">
        <v>1851</v>
      </c>
      <c r="J1005" s="98"/>
      <c r="K1005" s="2" t="s">
        <v>1851</v>
      </c>
      <c r="L1005" s="107">
        <v>0</v>
      </c>
      <c r="M1005" s="2" t="s">
        <v>1851</v>
      </c>
      <c r="N1005" s="93"/>
      <c r="O1005" s="2" t="s">
        <v>6692</v>
      </c>
      <c r="P1005" t="str">
        <f t="shared" si="31"/>
        <v>INSERT INTO cliente VALUES(NULL, NULL, '1802', 'C1802', '', '', '', '0', '', 1, NOW(), NULL, 1, null);</v>
      </c>
    </row>
    <row r="1006" spans="1:16" x14ac:dyDescent="0.25">
      <c r="A1006" t="s">
        <v>4756</v>
      </c>
      <c r="B1006" t="str">
        <f t="shared" si="30"/>
        <v>1803</v>
      </c>
      <c r="C1006" s="2" t="s">
        <v>1851</v>
      </c>
      <c r="D1006" s="89" t="s">
        <v>5265</v>
      </c>
      <c r="E1006" s="2" t="s">
        <v>1851</v>
      </c>
      <c r="F1006" s="93"/>
      <c r="G1006" s="2" t="s">
        <v>1851</v>
      </c>
      <c r="H1006" s="93"/>
      <c r="I1006" s="2" t="s">
        <v>1851</v>
      </c>
      <c r="J1006" s="98"/>
      <c r="K1006" s="2" t="s">
        <v>1851</v>
      </c>
      <c r="L1006" s="107">
        <v>0</v>
      </c>
      <c r="M1006" s="2" t="s">
        <v>1851</v>
      </c>
      <c r="N1006" s="93"/>
      <c r="O1006" s="2" t="s">
        <v>6692</v>
      </c>
      <c r="P1006" t="str">
        <f t="shared" si="31"/>
        <v>INSERT INTO cliente VALUES(NULL, NULL, '1803', 'C1803', '', '', '', '0', '', 1, NOW(), NULL, 1, null);</v>
      </c>
    </row>
    <row r="1007" spans="1:16" x14ac:dyDescent="0.25">
      <c r="A1007" t="s">
        <v>4756</v>
      </c>
      <c r="B1007" t="str">
        <f t="shared" si="30"/>
        <v>1804</v>
      </c>
      <c r="C1007" s="2" t="s">
        <v>1851</v>
      </c>
      <c r="D1007" s="89" t="s">
        <v>5266</v>
      </c>
      <c r="E1007" s="2" t="s">
        <v>1851</v>
      </c>
      <c r="F1007" s="93"/>
      <c r="G1007" s="2" t="s">
        <v>1851</v>
      </c>
      <c r="H1007" s="93"/>
      <c r="I1007" s="2" t="s">
        <v>1851</v>
      </c>
      <c r="J1007" s="98"/>
      <c r="K1007" s="2" t="s">
        <v>1851</v>
      </c>
      <c r="L1007" s="107">
        <v>0</v>
      </c>
      <c r="M1007" s="2" t="s">
        <v>1851</v>
      </c>
      <c r="N1007" s="93"/>
      <c r="O1007" s="2" t="s">
        <v>6692</v>
      </c>
      <c r="P1007" t="str">
        <f t="shared" si="31"/>
        <v>INSERT INTO cliente VALUES(NULL, NULL, '1804', 'C1804', '', '', '', '0', '', 1, NOW(), NULL, 1, null);</v>
      </c>
    </row>
    <row r="1008" spans="1:16" x14ac:dyDescent="0.25">
      <c r="A1008" t="s">
        <v>4756</v>
      </c>
      <c r="B1008" t="str">
        <f t="shared" si="30"/>
        <v>1805</v>
      </c>
      <c r="C1008" s="2" t="s">
        <v>1851</v>
      </c>
      <c r="D1008" s="89" t="s">
        <v>5267</v>
      </c>
      <c r="E1008" s="2" t="s">
        <v>1851</v>
      </c>
      <c r="F1008" s="93"/>
      <c r="G1008" s="2" t="s">
        <v>1851</v>
      </c>
      <c r="H1008" s="93"/>
      <c r="I1008" s="2" t="s">
        <v>1851</v>
      </c>
      <c r="J1008" s="98"/>
      <c r="K1008" s="2" t="s">
        <v>1851</v>
      </c>
      <c r="L1008" s="107">
        <v>0</v>
      </c>
      <c r="M1008" s="2" t="s">
        <v>1851</v>
      </c>
      <c r="N1008" s="93"/>
      <c r="O1008" s="2" t="s">
        <v>6692</v>
      </c>
      <c r="P1008" t="str">
        <f t="shared" si="31"/>
        <v>INSERT INTO cliente VALUES(NULL, NULL, '1805', 'C1805', '', '', '', '0', '', 1, NOW(), NULL, 1, null);</v>
      </c>
    </row>
    <row r="1009" spans="1:16" x14ac:dyDescent="0.25">
      <c r="A1009" t="s">
        <v>4756</v>
      </c>
      <c r="B1009" t="str">
        <f t="shared" si="30"/>
        <v>1806</v>
      </c>
      <c r="C1009" s="2" t="s">
        <v>1851</v>
      </c>
      <c r="D1009" s="89" t="s">
        <v>5268</v>
      </c>
      <c r="E1009" s="2" t="s">
        <v>1851</v>
      </c>
      <c r="F1009" s="93"/>
      <c r="G1009" s="2" t="s">
        <v>1851</v>
      </c>
      <c r="H1009" s="93"/>
      <c r="I1009" s="2" t="s">
        <v>1851</v>
      </c>
      <c r="J1009" s="98"/>
      <c r="K1009" s="2" t="s">
        <v>1851</v>
      </c>
      <c r="L1009" s="107">
        <v>0</v>
      </c>
      <c r="M1009" s="2" t="s">
        <v>1851</v>
      </c>
      <c r="N1009" s="93"/>
      <c r="O1009" s="2" t="s">
        <v>6692</v>
      </c>
      <c r="P1009" t="str">
        <f t="shared" si="31"/>
        <v>INSERT INTO cliente VALUES(NULL, NULL, '1806', 'C1806', '', '', '', '0', '', 1, NOW(), NULL, 1, null);</v>
      </c>
    </row>
    <row r="1010" spans="1:16" x14ac:dyDescent="0.25">
      <c r="A1010" t="s">
        <v>4756</v>
      </c>
      <c r="B1010" t="str">
        <f t="shared" si="30"/>
        <v>1807</v>
      </c>
      <c r="C1010" s="2" t="s">
        <v>1851</v>
      </c>
      <c r="D1010" s="89" t="s">
        <v>5269</v>
      </c>
      <c r="E1010" s="2" t="s">
        <v>1851</v>
      </c>
      <c r="F1010" s="93"/>
      <c r="G1010" s="2" t="s">
        <v>1851</v>
      </c>
      <c r="H1010" s="93"/>
      <c r="I1010" s="2" t="s">
        <v>1851</v>
      </c>
      <c r="J1010" s="98"/>
      <c r="K1010" s="2" t="s">
        <v>1851</v>
      </c>
      <c r="L1010" s="107">
        <v>0</v>
      </c>
      <c r="M1010" s="2" t="s">
        <v>1851</v>
      </c>
      <c r="N1010" s="93"/>
      <c r="O1010" s="2" t="s">
        <v>6692</v>
      </c>
      <c r="P1010" t="str">
        <f t="shared" si="31"/>
        <v>INSERT INTO cliente VALUES(NULL, NULL, '1807', 'C1807', '', '', '', '0', '', 1, NOW(), NULL, 1, null);</v>
      </c>
    </row>
    <row r="1011" spans="1:16" x14ac:dyDescent="0.25">
      <c r="A1011" t="s">
        <v>4756</v>
      </c>
      <c r="B1011" t="str">
        <f t="shared" si="30"/>
        <v>1808</v>
      </c>
      <c r="C1011" s="2" t="s">
        <v>1851</v>
      </c>
      <c r="D1011" s="89" t="s">
        <v>5270</v>
      </c>
      <c r="E1011" s="2" t="s">
        <v>1851</v>
      </c>
      <c r="F1011" s="93"/>
      <c r="G1011" s="2" t="s">
        <v>1851</v>
      </c>
      <c r="H1011" s="93"/>
      <c r="I1011" s="2" t="s">
        <v>1851</v>
      </c>
      <c r="J1011" s="98"/>
      <c r="K1011" s="2" t="s">
        <v>1851</v>
      </c>
      <c r="L1011" s="107">
        <v>0</v>
      </c>
      <c r="M1011" s="2" t="s">
        <v>1851</v>
      </c>
      <c r="N1011" s="93"/>
      <c r="O1011" s="2" t="s">
        <v>6692</v>
      </c>
      <c r="P1011" t="str">
        <f t="shared" si="31"/>
        <v>INSERT INTO cliente VALUES(NULL, NULL, '1808', 'C1808', '', '', '', '0', '', 1, NOW(), NULL, 1, null);</v>
      </c>
    </row>
    <row r="1012" spans="1:16" x14ac:dyDescent="0.25">
      <c r="A1012" t="s">
        <v>4756</v>
      </c>
      <c r="B1012" t="str">
        <f t="shared" si="30"/>
        <v>1809</v>
      </c>
      <c r="C1012" s="2" t="s">
        <v>1851</v>
      </c>
      <c r="D1012" s="89" t="s">
        <v>5271</v>
      </c>
      <c r="E1012" s="2" t="s">
        <v>1851</v>
      </c>
      <c r="F1012" s="93"/>
      <c r="G1012" s="2" t="s">
        <v>1851</v>
      </c>
      <c r="H1012" s="93"/>
      <c r="I1012" s="2" t="s">
        <v>1851</v>
      </c>
      <c r="J1012" s="98"/>
      <c r="K1012" s="2" t="s">
        <v>1851</v>
      </c>
      <c r="L1012" s="107">
        <v>0</v>
      </c>
      <c r="M1012" s="2" t="s">
        <v>1851</v>
      </c>
      <c r="N1012" s="93"/>
      <c r="O1012" s="2" t="s">
        <v>6692</v>
      </c>
      <c r="P1012" t="str">
        <f t="shared" si="31"/>
        <v>INSERT INTO cliente VALUES(NULL, NULL, '1809', 'C1809', '', '', '', '0', '', 1, NOW(), NULL, 1, null);</v>
      </c>
    </row>
    <row r="1013" spans="1:16" x14ac:dyDescent="0.25">
      <c r="A1013" t="s">
        <v>4756</v>
      </c>
      <c r="B1013" t="str">
        <f t="shared" si="30"/>
        <v>1810</v>
      </c>
      <c r="C1013" s="2" t="s">
        <v>1851</v>
      </c>
      <c r="D1013" s="89" t="s">
        <v>5272</v>
      </c>
      <c r="E1013" s="2" t="s">
        <v>1851</v>
      </c>
      <c r="F1013" s="93"/>
      <c r="G1013" s="2" t="s">
        <v>1851</v>
      </c>
      <c r="H1013" s="93"/>
      <c r="I1013" s="2" t="s">
        <v>1851</v>
      </c>
      <c r="J1013" s="98"/>
      <c r="K1013" s="2" t="s">
        <v>1851</v>
      </c>
      <c r="L1013" s="107">
        <v>0</v>
      </c>
      <c r="M1013" s="2" t="s">
        <v>1851</v>
      </c>
      <c r="N1013" s="93"/>
      <c r="O1013" s="2" t="s">
        <v>6692</v>
      </c>
      <c r="P1013" t="str">
        <f t="shared" si="31"/>
        <v>INSERT INTO cliente VALUES(NULL, NULL, '1810', 'C1810', '', '', '', '0', '', 1, NOW(), NULL, 1, null);</v>
      </c>
    </row>
    <row r="1014" spans="1:16" x14ac:dyDescent="0.25">
      <c r="A1014" t="s">
        <v>4756</v>
      </c>
      <c r="B1014" t="str">
        <f t="shared" si="30"/>
        <v>1811</v>
      </c>
      <c r="C1014" s="2" t="s">
        <v>1851</v>
      </c>
      <c r="D1014" s="89" t="s">
        <v>5273</v>
      </c>
      <c r="E1014" s="2" t="s">
        <v>1851</v>
      </c>
      <c r="F1014" s="93"/>
      <c r="G1014" s="2" t="s">
        <v>1851</v>
      </c>
      <c r="H1014" s="93"/>
      <c r="I1014" s="2" t="s">
        <v>1851</v>
      </c>
      <c r="J1014" s="98"/>
      <c r="K1014" s="2" t="s">
        <v>1851</v>
      </c>
      <c r="L1014" s="107">
        <v>0</v>
      </c>
      <c r="M1014" s="2" t="s">
        <v>1851</v>
      </c>
      <c r="N1014" s="93"/>
      <c r="O1014" s="2" t="s">
        <v>6692</v>
      </c>
      <c r="P1014" t="str">
        <f t="shared" si="31"/>
        <v>INSERT INTO cliente VALUES(NULL, NULL, '1811', 'C1811', '', '', '', '0', '', 1, NOW(), NULL, 1, null);</v>
      </c>
    </row>
    <row r="1015" spans="1:16" x14ac:dyDescent="0.25">
      <c r="A1015" t="s">
        <v>4756</v>
      </c>
      <c r="B1015" t="str">
        <f t="shared" si="30"/>
        <v>1812</v>
      </c>
      <c r="C1015" s="2" t="s">
        <v>1851</v>
      </c>
      <c r="D1015" s="89" t="s">
        <v>5274</v>
      </c>
      <c r="E1015" s="2" t="s">
        <v>1851</v>
      </c>
      <c r="F1015" s="93"/>
      <c r="G1015" s="2" t="s">
        <v>1851</v>
      </c>
      <c r="H1015" s="93"/>
      <c r="I1015" s="2" t="s">
        <v>1851</v>
      </c>
      <c r="J1015" s="98"/>
      <c r="K1015" s="2" t="s">
        <v>1851</v>
      </c>
      <c r="L1015" s="107">
        <v>0</v>
      </c>
      <c r="M1015" s="2" t="s">
        <v>1851</v>
      </c>
      <c r="N1015" s="93"/>
      <c r="O1015" s="2" t="s">
        <v>6692</v>
      </c>
      <c r="P1015" t="str">
        <f t="shared" si="31"/>
        <v>INSERT INTO cliente VALUES(NULL, NULL, '1812', 'C1812', '', '', '', '0', '', 1, NOW(), NULL, 1, null);</v>
      </c>
    </row>
    <row r="1016" spans="1:16" x14ac:dyDescent="0.25">
      <c r="A1016" t="s">
        <v>4756</v>
      </c>
      <c r="B1016" t="str">
        <f t="shared" si="30"/>
        <v>1813</v>
      </c>
      <c r="C1016" s="2" t="s">
        <v>1851</v>
      </c>
      <c r="D1016" s="89" t="s">
        <v>5275</v>
      </c>
      <c r="E1016" s="2" t="s">
        <v>1851</v>
      </c>
      <c r="F1016" s="93"/>
      <c r="G1016" s="2" t="s">
        <v>1851</v>
      </c>
      <c r="H1016" s="93"/>
      <c r="I1016" s="2" t="s">
        <v>1851</v>
      </c>
      <c r="J1016" s="98"/>
      <c r="K1016" s="2" t="s">
        <v>1851</v>
      </c>
      <c r="L1016" s="107">
        <v>0</v>
      </c>
      <c r="M1016" s="2" t="s">
        <v>1851</v>
      </c>
      <c r="N1016" s="93"/>
      <c r="O1016" s="2" t="s">
        <v>6692</v>
      </c>
      <c r="P1016" t="str">
        <f t="shared" si="31"/>
        <v>INSERT INTO cliente VALUES(NULL, NULL, '1813', 'C1813', '', '', '', '0', '', 1, NOW(), NULL, 1, null);</v>
      </c>
    </row>
    <row r="1017" spans="1:16" x14ac:dyDescent="0.25">
      <c r="A1017" t="s">
        <v>4756</v>
      </c>
      <c r="B1017" t="str">
        <f t="shared" si="30"/>
        <v>1814</v>
      </c>
      <c r="C1017" s="2" t="s">
        <v>1851</v>
      </c>
      <c r="D1017" s="89" t="s">
        <v>5276</v>
      </c>
      <c r="E1017" s="2" t="s">
        <v>1851</v>
      </c>
      <c r="F1017" s="93"/>
      <c r="G1017" s="2" t="s">
        <v>1851</v>
      </c>
      <c r="H1017" s="93"/>
      <c r="I1017" s="2" t="s">
        <v>1851</v>
      </c>
      <c r="J1017" s="98"/>
      <c r="K1017" s="2" t="s">
        <v>1851</v>
      </c>
      <c r="L1017" s="107">
        <v>0</v>
      </c>
      <c r="M1017" s="2" t="s">
        <v>1851</v>
      </c>
      <c r="N1017" s="93"/>
      <c r="O1017" s="2" t="s">
        <v>6692</v>
      </c>
      <c r="P1017" t="str">
        <f t="shared" si="31"/>
        <v>INSERT INTO cliente VALUES(NULL, NULL, '1814', 'C1814', '', '', '', '0', '', 1, NOW(), NULL, 1, null);</v>
      </c>
    </row>
    <row r="1018" spans="1:16" x14ac:dyDescent="0.25">
      <c r="A1018" t="s">
        <v>4756</v>
      </c>
      <c r="B1018" t="str">
        <f t="shared" si="30"/>
        <v>1815</v>
      </c>
      <c r="C1018" s="2" t="s">
        <v>1851</v>
      </c>
      <c r="D1018" s="89" t="s">
        <v>5277</v>
      </c>
      <c r="E1018" s="2" t="s">
        <v>1851</v>
      </c>
      <c r="F1018" s="93"/>
      <c r="G1018" s="2" t="s">
        <v>1851</v>
      </c>
      <c r="H1018" s="93"/>
      <c r="I1018" s="2" t="s">
        <v>1851</v>
      </c>
      <c r="J1018" s="98"/>
      <c r="K1018" s="2" t="s">
        <v>1851</v>
      </c>
      <c r="L1018" s="107">
        <v>0</v>
      </c>
      <c r="M1018" s="2" t="s">
        <v>1851</v>
      </c>
      <c r="N1018" s="93"/>
      <c r="O1018" s="2" t="s">
        <v>6692</v>
      </c>
      <c r="P1018" t="str">
        <f t="shared" si="31"/>
        <v>INSERT INTO cliente VALUES(NULL, NULL, '1815', 'C1815', '', '', '', '0', '', 1, NOW(), NULL, 1, null);</v>
      </c>
    </row>
    <row r="1019" spans="1:16" x14ac:dyDescent="0.25">
      <c r="A1019" t="s">
        <v>4756</v>
      </c>
      <c r="B1019" t="str">
        <f t="shared" si="30"/>
        <v>1816</v>
      </c>
      <c r="C1019" s="2" t="s">
        <v>1851</v>
      </c>
      <c r="D1019" s="89" t="s">
        <v>5278</v>
      </c>
      <c r="E1019" s="2" t="s">
        <v>1851</v>
      </c>
      <c r="F1019" s="93"/>
      <c r="G1019" s="2" t="s">
        <v>1851</v>
      </c>
      <c r="H1019" s="93"/>
      <c r="I1019" s="2" t="s">
        <v>1851</v>
      </c>
      <c r="J1019" s="98"/>
      <c r="K1019" s="2" t="s">
        <v>1851</v>
      </c>
      <c r="L1019" s="107">
        <v>0</v>
      </c>
      <c r="M1019" s="2" t="s">
        <v>1851</v>
      </c>
      <c r="N1019" s="93"/>
      <c r="O1019" s="2" t="s">
        <v>6692</v>
      </c>
      <c r="P1019" t="str">
        <f t="shared" si="31"/>
        <v>INSERT INTO cliente VALUES(NULL, NULL, '1816', 'C1816', '', '', '', '0', '', 1, NOW(), NULL, 1, null);</v>
      </c>
    </row>
    <row r="1020" spans="1:16" x14ac:dyDescent="0.25">
      <c r="A1020" t="s">
        <v>4756</v>
      </c>
      <c r="B1020" t="str">
        <f t="shared" si="30"/>
        <v>1817</v>
      </c>
      <c r="C1020" s="2" t="s">
        <v>1851</v>
      </c>
      <c r="D1020" s="89" t="s">
        <v>5279</v>
      </c>
      <c r="E1020" s="2" t="s">
        <v>1851</v>
      </c>
      <c r="F1020" s="93"/>
      <c r="G1020" s="2" t="s">
        <v>1851</v>
      </c>
      <c r="H1020" s="93"/>
      <c r="I1020" s="2" t="s">
        <v>1851</v>
      </c>
      <c r="J1020" s="98"/>
      <c r="K1020" s="2" t="s">
        <v>1851</v>
      </c>
      <c r="L1020" s="107">
        <v>0</v>
      </c>
      <c r="M1020" s="2" t="s">
        <v>1851</v>
      </c>
      <c r="N1020" s="93"/>
      <c r="O1020" s="2" t="s">
        <v>6692</v>
      </c>
      <c r="P1020" t="str">
        <f t="shared" si="31"/>
        <v>INSERT INTO cliente VALUES(NULL, NULL, '1817', 'C1817', '', '', '', '0', '', 1, NOW(), NULL, 1, null);</v>
      </c>
    </row>
    <row r="1021" spans="1:16" x14ac:dyDescent="0.25">
      <c r="A1021" t="s">
        <v>4756</v>
      </c>
      <c r="B1021" t="str">
        <f t="shared" si="30"/>
        <v>1818</v>
      </c>
      <c r="C1021" s="2" t="s">
        <v>1851</v>
      </c>
      <c r="D1021" s="89" t="s">
        <v>5280</v>
      </c>
      <c r="E1021" s="2" t="s">
        <v>1851</v>
      </c>
      <c r="F1021" s="93"/>
      <c r="G1021" s="2" t="s">
        <v>1851</v>
      </c>
      <c r="H1021" s="93"/>
      <c r="I1021" s="2" t="s">
        <v>1851</v>
      </c>
      <c r="J1021" s="98"/>
      <c r="K1021" s="2" t="s">
        <v>1851</v>
      </c>
      <c r="L1021" s="107">
        <v>0</v>
      </c>
      <c r="M1021" s="2" t="s">
        <v>1851</v>
      </c>
      <c r="N1021" s="93"/>
      <c r="O1021" s="2" t="s">
        <v>6692</v>
      </c>
      <c r="P1021" t="str">
        <f t="shared" si="31"/>
        <v>INSERT INTO cliente VALUES(NULL, NULL, '1818', 'C1818', '', '', '', '0', '', 1, NOW(), NULL, 1, null);</v>
      </c>
    </row>
    <row r="1022" spans="1:16" x14ac:dyDescent="0.25">
      <c r="A1022" t="s">
        <v>4756</v>
      </c>
      <c r="B1022" t="str">
        <f t="shared" si="30"/>
        <v>1819</v>
      </c>
      <c r="C1022" s="2" t="s">
        <v>1851</v>
      </c>
      <c r="D1022" s="89" t="s">
        <v>5281</v>
      </c>
      <c r="E1022" s="2" t="s">
        <v>1851</v>
      </c>
      <c r="F1022" s="93"/>
      <c r="G1022" s="2" t="s">
        <v>1851</v>
      </c>
      <c r="H1022" s="93"/>
      <c r="I1022" s="2" t="s">
        <v>1851</v>
      </c>
      <c r="J1022" s="98"/>
      <c r="K1022" s="2" t="s">
        <v>1851</v>
      </c>
      <c r="L1022" s="107">
        <v>0</v>
      </c>
      <c r="M1022" s="2" t="s">
        <v>1851</v>
      </c>
      <c r="N1022" s="93"/>
      <c r="O1022" s="2" t="s">
        <v>6692</v>
      </c>
      <c r="P1022" t="str">
        <f t="shared" si="31"/>
        <v>INSERT INTO cliente VALUES(NULL, NULL, '1819', 'C1819', '', '', '', '0', '', 1, NOW(), NULL, 1, null);</v>
      </c>
    </row>
    <row r="1023" spans="1:16" x14ac:dyDescent="0.25">
      <c r="A1023" t="s">
        <v>4756</v>
      </c>
      <c r="B1023" t="str">
        <f t="shared" si="30"/>
        <v>1820</v>
      </c>
      <c r="C1023" s="2" t="s">
        <v>1851</v>
      </c>
      <c r="D1023" s="89" t="s">
        <v>5282</v>
      </c>
      <c r="E1023" s="2" t="s">
        <v>1851</v>
      </c>
      <c r="F1023" s="93"/>
      <c r="G1023" s="2" t="s">
        <v>1851</v>
      </c>
      <c r="H1023" s="93"/>
      <c r="I1023" s="2" t="s">
        <v>1851</v>
      </c>
      <c r="J1023" s="98"/>
      <c r="K1023" s="2" t="s">
        <v>1851</v>
      </c>
      <c r="L1023" s="107">
        <v>0</v>
      </c>
      <c r="M1023" s="2" t="s">
        <v>1851</v>
      </c>
      <c r="N1023" s="93"/>
      <c r="O1023" s="2" t="s">
        <v>6692</v>
      </c>
      <c r="P1023" t="str">
        <f t="shared" si="31"/>
        <v>INSERT INTO cliente VALUES(NULL, NULL, '1820', 'C1820', '', '', '', '0', '', 1, NOW(), NULL, 1, null);</v>
      </c>
    </row>
    <row r="1024" spans="1:16" x14ac:dyDescent="0.25">
      <c r="A1024" t="s">
        <v>4756</v>
      </c>
      <c r="B1024" t="str">
        <f t="shared" si="30"/>
        <v>1821</v>
      </c>
      <c r="C1024" s="2" t="s">
        <v>1851</v>
      </c>
      <c r="D1024" s="89" t="s">
        <v>5283</v>
      </c>
      <c r="E1024" s="2" t="s">
        <v>1851</v>
      </c>
      <c r="F1024" s="93"/>
      <c r="G1024" s="2" t="s">
        <v>1851</v>
      </c>
      <c r="H1024" s="93"/>
      <c r="I1024" s="2" t="s">
        <v>1851</v>
      </c>
      <c r="J1024" s="98"/>
      <c r="K1024" s="2" t="s">
        <v>1851</v>
      </c>
      <c r="L1024" s="107">
        <v>0</v>
      </c>
      <c r="M1024" s="2" t="s">
        <v>1851</v>
      </c>
      <c r="N1024" s="93"/>
      <c r="O1024" s="2" t="s">
        <v>6692</v>
      </c>
      <c r="P1024" t="str">
        <f t="shared" si="31"/>
        <v>INSERT INTO cliente VALUES(NULL, NULL, '1821', 'C1821', '', '', '', '0', '', 1, NOW(), NULL, 1, null);</v>
      </c>
    </row>
    <row r="1025" spans="1:16" x14ac:dyDescent="0.25">
      <c r="A1025" t="s">
        <v>4756</v>
      </c>
      <c r="B1025" t="str">
        <f t="shared" si="30"/>
        <v>1822</v>
      </c>
      <c r="C1025" s="2" t="s">
        <v>1851</v>
      </c>
      <c r="D1025" s="89" t="s">
        <v>5284</v>
      </c>
      <c r="E1025" s="2" t="s">
        <v>1851</v>
      </c>
      <c r="F1025" s="93"/>
      <c r="G1025" s="2" t="s">
        <v>1851</v>
      </c>
      <c r="H1025" s="93"/>
      <c r="I1025" s="2" t="s">
        <v>1851</v>
      </c>
      <c r="J1025" s="98"/>
      <c r="K1025" s="2" t="s">
        <v>1851</v>
      </c>
      <c r="L1025" s="107">
        <v>0</v>
      </c>
      <c r="M1025" s="2" t="s">
        <v>1851</v>
      </c>
      <c r="N1025" s="93"/>
      <c r="O1025" s="2" t="s">
        <v>6692</v>
      </c>
      <c r="P1025" t="str">
        <f t="shared" si="31"/>
        <v>INSERT INTO cliente VALUES(NULL, NULL, '1822', 'C1822', '', '', '', '0', '', 1, NOW(), NULL, 1, null);</v>
      </c>
    </row>
    <row r="1026" spans="1:16" x14ac:dyDescent="0.25">
      <c r="A1026" t="s">
        <v>4756</v>
      </c>
      <c r="B1026" t="str">
        <f t="shared" si="30"/>
        <v>1823</v>
      </c>
      <c r="C1026" s="2" t="s">
        <v>1851</v>
      </c>
      <c r="D1026" s="89" t="s">
        <v>5285</v>
      </c>
      <c r="E1026" s="2" t="s">
        <v>1851</v>
      </c>
      <c r="F1026" s="93"/>
      <c r="G1026" s="2" t="s">
        <v>1851</v>
      </c>
      <c r="H1026" s="93"/>
      <c r="I1026" s="2" t="s">
        <v>1851</v>
      </c>
      <c r="J1026" s="98"/>
      <c r="K1026" s="2" t="s">
        <v>1851</v>
      </c>
      <c r="L1026" s="107">
        <v>0</v>
      </c>
      <c r="M1026" s="2" t="s">
        <v>1851</v>
      </c>
      <c r="N1026" s="93"/>
      <c r="O1026" s="2" t="s">
        <v>6692</v>
      </c>
      <c r="P1026" t="str">
        <f t="shared" si="31"/>
        <v>INSERT INTO cliente VALUES(NULL, NULL, '1823', 'C1823', '', '', '', '0', '', 1, NOW(), NULL, 1, null);</v>
      </c>
    </row>
    <row r="1027" spans="1:16" x14ac:dyDescent="0.25">
      <c r="A1027" t="s">
        <v>4756</v>
      </c>
      <c r="B1027" t="str">
        <f t="shared" ref="B1027:B1090" si="32">REPLACE(D1027,1,1,"")</f>
        <v>1824</v>
      </c>
      <c r="C1027" s="2" t="s">
        <v>1851</v>
      </c>
      <c r="D1027" s="89" t="s">
        <v>5286</v>
      </c>
      <c r="E1027" s="2" t="s">
        <v>1851</v>
      </c>
      <c r="F1027" s="93"/>
      <c r="G1027" s="2" t="s">
        <v>1851</v>
      </c>
      <c r="H1027" s="93"/>
      <c r="I1027" s="2" t="s">
        <v>1851</v>
      </c>
      <c r="J1027" s="98"/>
      <c r="K1027" s="2" t="s">
        <v>1851</v>
      </c>
      <c r="L1027" s="107">
        <v>0</v>
      </c>
      <c r="M1027" s="2" t="s">
        <v>1851</v>
      </c>
      <c r="N1027" s="93"/>
      <c r="O1027" s="2" t="s">
        <v>6692</v>
      </c>
      <c r="P1027" t="str">
        <f t="shared" ref="P1027:P1090" si="33">CONCATENATE(A1027,B1027,C1027,D1027,E1027,F1027,G1027,H1027,I1027,J1027,K1027,L1027,M1027,N1027,O1027,)</f>
        <v>INSERT INTO cliente VALUES(NULL, NULL, '1824', 'C1824', '', '', '', '0', '', 1, NOW(), NULL, 1, null);</v>
      </c>
    </row>
    <row r="1028" spans="1:16" x14ac:dyDescent="0.25">
      <c r="A1028" t="s">
        <v>4756</v>
      </c>
      <c r="B1028" t="str">
        <f t="shared" si="32"/>
        <v>1825</v>
      </c>
      <c r="C1028" s="2" t="s">
        <v>1851</v>
      </c>
      <c r="D1028" s="89" t="s">
        <v>5287</v>
      </c>
      <c r="E1028" s="2" t="s">
        <v>1851</v>
      </c>
      <c r="F1028" s="93"/>
      <c r="G1028" s="2" t="s">
        <v>1851</v>
      </c>
      <c r="H1028" s="93"/>
      <c r="I1028" s="2" t="s">
        <v>1851</v>
      </c>
      <c r="J1028" s="98"/>
      <c r="K1028" s="2" t="s">
        <v>1851</v>
      </c>
      <c r="L1028" s="107">
        <v>0</v>
      </c>
      <c r="M1028" s="2" t="s">
        <v>1851</v>
      </c>
      <c r="N1028" s="93"/>
      <c r="O1028" s="2" t="s">
        <v>6692</v>
      </c>
      <c r="P1028" t="str">
        <f t="shared" si="33"/>
        <v>INSERT INTO cliente VALUES(NULL, NULL, '1825', 'C1825', '', '', '', '0', '', 1, NOW(), NULL, 1, null);</v>
      </c>
    </row>
    <row r="1029" spans="1:16" x14ac:dyDescent="0.25">
      <c r="A1029" t="s">
        <v>4756</v>
      </c>
      <c r="B1029" t="str">
        <f t="shared" si="32"/>
        <v>1826</v>
      </c>
      <c r="C1029" s="2" t="s">
        <v>1851</v>
      </c>
      <c r="D1029" s="89" t="s">
        <v>5288</v>
      </c>
      <c r="E1029" s="2" t="s">
        <v>1851</v>
      </c>
      <c r="F1029" s="93"/>
      <c r="G1029" s="2" t="s">
        <v>1851</v>
      </c>
      <c r="H1029" s="93"/>
      <c r="I1029" s="2" t="s">
        <v>1851</v>
      </c>
      <c r="J1029" s="98"/>
      <c r="K1029" s="2" t="s">
        <v>1851</v>
      </c>
      <c r="L1029" s="107">
        <v>0</v>
      </c>
      <c r="M1029" s="2" t="s">
        <v>1851</v>
      </c>
      <c r="N1029" s="93"/>
      <c r="O1029" s="2" t="s">
        <v>6692</v>
      </c>
      <c r="P1029" t="str">
        <f t="shared" si="33"/>
        <v>INSERT INTO cliente VALUES(NULL, NULL, '1826', 'C1826', '', '', '', '0', '', 1, NOW(), NULL, 1, null);</v>
      </c>
    </row>
    <row r="1030" spans="1:16" x14ac:dyDescent="0.25">
      <c r="A1030" t="s">
        <v>4756</v>
      </c>
      <c r="B1030" t="str">
        <f t="shared" si="32"/>
        <v>1827</v>
      </c>
      <c r="C1030" s="2" t="s">
        <v>1851</v>
      </c>
      <c r="D1030" s="89" t="s">
        <v>5289</v>
      </c>
      <c r="E1030" s="2" t="s">
        <v>1851</v>
      </c>
      <c r="F1030" s="93"/>
      <c r="G1030" s="2" t="s">
        <v>1851</v>
      </c>
      <c r="H1030" s="93"/>
      <c r="I1030" s="2" t="s">
        <v>1851</v>
      </c>
      <c r="J1030" s="98"/>
      <c r="K1030" s="2" t="s">
        <v>1851</v>
      </c>
      <c r="L1030" s="107">
        <v>0</v>
      </c>
      <c r="M1030" s="2" t="s">
        <v>1851</v>
      </c>
      <c r="N1030" s="93"/>
      <c r="O1030" s="2" t="s">
        <v>6692</v>
      </c>
      <c r="P1030" t="str">
        <f t="shared" si="33"/>
        <v>INSERT INTO cliente VALUES(NULL, NULL, '1827', 'C1827', '', '', '', '0', '', 1, NOW(), NULL, 1, null);</v>
      </c>
    </row>
    <row r="1031" spans="1:16" x14ac:dyDescent="0.25">
      <c r="A1031" t="s">
        <v>4756</v>
      </c>
      <c r="B1031" t="str">
        <f t="shared" si="32"/>
        <v>1828</v>
      </c>
      <c r="C1031" s="2" t="s">
        <v>1851</v>
      </c>
      <c r="D1031" s="89" t="s">
        <v>5290</v>
      </c>
      <c r="E1031" s="2" t="s">
        <v>1851</v>
      </c>
      <c r="F1031" s="93"/>
      <c r="G1031" s="2" t="s">
        <v>1851</v>
      </c>
      <c r="H1031" s="93"/>
      <c r="I1031" s="2" t="s">
        <v>1851</v>
      </c>
      <c r="J1031" s="98"/>
      <c r="K1031" s="2" t="s">
        <v>1851</v>
      </c>
      <c r="L1031" s="107">
        <v>0</v>
      </c>
      <c r="M1031" s="2" t="s">
        <v>1851</v>
      </c>
      <c r="N1031" s="93"/>
      <c r="O1031" s="2" t="s">
        <v>6692</v>
      </c>
      <c r="P1031" t="str">
        <f t="shared" si="33"/>
        <v>INSERT INTO cliente VALUES(NULL, NULL, '1828', 'C1828', '', '', '', '0', '', 1, NOW(), NULL, 1, null);</v>
      </c>
    </row>
    <row r="1032" spans="1:16" x14ac:dyDescent="0.25">
      <c r="A1032" t="s">
        <v>4756</v>
      </c>
      <c r="B1032" t="str">
        <f t="shared" si="32"/>
        <v>1829</v>
      </c>
      <c r="C1032" s="2" t="s">
        <v>1851</v>
      </c>
      <c r="D1032" s="89" t="s">
        <v>5291</v>
      </c>
      <c r="E1032" s="2" t="s">
        <v>1851</v>
      </c>
      <c r="F1032" s="93"/>
      <c r="G1032" s="2" t="s">
        <v>1851</v>
      </c>
      <c r="H1032" s="93"/>
      <c r="I1032" s="2" t="s">
        <v>1851</v>
      </c>
      <c r="J1032" s="98"/>
      <c r="K1032" s="2" t="s">
        <v>1851</v>
      </c>
      <c r="L1032" s="107">
        <v>0</v>
      </c>
      <c r="M1032" s="2" t="s">
        <v>1851</v>
      </c>
      <c r="N1032" s="93"/>
      <c r="O1032" s="2" t="s">
        <v>6692</v>
      </c>
      <c r="P1032" t="str">
        <f t="shared" si="33"/>
        <v>INSERT INTO cliente VALUES(NULL, NULL, '1829', 'C1829', '', '', '', '0', '', 1, NOW(), NULL, 1, null);</v>
      </c>
    </row>
    <row r="1033" spans="1:16" x14ac:dyDescent="0.25">
      <c r="A1033" t="s">
        <v>4756</v>
      </c>
      <c r="B1033" t="str">
        <f t="shared" si="32"/>
        <v>1830</v>
      </c>
      <c r="C1033" s="2" t="s">
        <v>1851</v>
      </c>
      <c r="D1033" s="89" t="s">
        <v>5292</v>
      </c>
      <c r="E1033" s="2" t="s">
        <v>1851</v>
      </c>
      <c r="F1033" s="93"/>
      <c r="G1033" s="2" t="s">
        <v>1851</v>
      </c>
      <c r="H1033" s="93"/>
      <c r="I1033" s="2" t="s">
        <v>1851</v>
      </c>
      <c r="J1033" s="98"/>
      <c r="K1033" s="2" t="s">
        <v>1851</v>
      </c>
      <c r="L1033" s="107">
        <v>0</v>
      </c>
      <c r="M1033" s="2" t="s">
        <v>1851</v>
      </c>
      <c r="N1033" s="93"/>
      <c r="O1033" s="2" t="s">
        <v>6692</v>
      </c>
      <c r="P1033" t="str">
        <f t="shared" si="33"/>
        <v>INSERT INTO cliente VALUES(NULL, NULL, '1830', 'C1830', '', '', '', '0', '', 1, NOW(), NULL, 1, null);</v>
      </c>
    </row>
    <row r="1034" spans="1:16" x14ac:dyDescent="0.25">
      <c r="A1034" t="s">
        <v>4756</v>
      </c>
      <c r="B1034" t="str">
        <f t="shared" si="32"/>
        <v>1831</v>
      </c>
      <c r="C1034" s="2" t="s">
        <v>1851</v>
      </c>
      <c r="D1034" s="89" t="s">
        <v>5293</v>
      </c>
      <c r="E1034" s="2" t="s">
        <v>1851</v>
      </c>
      <c r="F1034" s="93"/>
      <c r="G1034" s="2" t="s">
        <v>1851</v>
      </c>
      <c r="H1034" s="93"/>
      <c r="I1034" s="2" t="s">
        <v>1851</v>
      </c>
      <c r="J1034" s="98"/>
      <c r="K1034" s="2" t="s">
        <v>1851</v>
      </c>
      <c r="L1034" s="107">
        <v>0</v>
      </c>
      <c r="M1034" s="2" t="s">
        <v>1851</v>
      </c>
      <c r="N1034" s="93"/>
      <c r="O1034" s="2" t="s">
        <v>6692</v>
      </c>
      <c r="P1034" t="str">
        <f t="shared" si="33"/>
        <v>INSERT INTO cliente VALUES(NULL, NULL, '1831', 'C1831', '', '', '', '0', '', 1, NOW(), NULL, 1, null);</v>
      </c>
    </row>
    <row r="1035" spans="1:16" x14ac:dyDescent="0.25">
      <c r="A1035" t="s">
        <v>4756</v>
      </c>
      <c r="B1035" t="str">
        <f t="shared" si="32"/>
        <v>1832</v>
      </c>
      <c r="C1035" s="2" t="s">
        <v>1851</v>
      </c>
      <c r="D1035" s="89" t="s">
        <v>5294</v>
      </c>
      <c r="E1035" s="2" t="s">
        <v>1851</v>
      </c>
      <c r="F1035" s="93"/>
      <c r="G1035" s="2" t="s">
        <v>1851</v>
      </c>
      <c r="H1035" s="93"/>
      <c r="I1035" s="2" t="s">
        <v>1851</v>
      </c>
      <c r="J1035" s="98"/>
      <c r="K1035" s="2" t="s">
        <v>1851</v>
      </c>
      <c r="L1035" s="107">
        <v>0</v>
      </c>
      <c r="M1035" s="2" t="s">
        <v>1851</v>
      </c>
      <c r="N1035" s="93"/>
      <c r="O1035" s="2" t="s">
        <v>6692</v>
      </c>
      <c r="P1035" t="str">
        <f t="shared" si="33"/>
        <v>INSERT INTO cliente VALUES(NULL, NULL, '1832', 'C1832', '', '', '', '0', '', 1, NOW(), NULL, 1, null);</v>
      </c>
    </row>
    <row r="1036" spans="1:16" x14ac:dyDescent="0.25">
      <c r="A1036" t="s">
        <v>4756</v>
      </c>
      <c r="B1036" t="str">
        <f t="shared" si="32"/>
        <v>1833</v>
      </c>
      <c r="C1036" s="2" t="s">
        <v>1851</v>
      </c>
      <c r="D1036" s="89" t="s">
        <v>5295</v>
      </c>
      <c r="E1036" s="2" t="s">
        <v>1851</v>
      </c>
      <c r="F1036" s="93"/>
      <c r="G1036" s="2" t="s">
        <v>1851</v>
      </c>
      <c r="H1036" s="93"/>
      <c r="I1036" s="2" t="s">
        <v>1851</v>
      </c>
      <c r="J1036" s="98"/>
      <c r="K1036" s="2" t="s">
        <v>1851</v>
      </c>
      <c r="L1036" s="107">
        <v>0</v>
      </c>
      <c r="M1036" s="2" t="s">
        <v>1851</v>
      </c>
      <c r="N1036" s="93"/>
      <c r="O1036" s="2" t="s">
        <v>6692</v>
      </c>
      <c r="P1036" t="str">
        <f t="shared" si="33"/>
        <v>INSERT INTO cliente VALUES(NULL, NULL, '1833', 'C1833', '', '', '', '0', '', 1, NOW(), NULL, 1, null);</v>
      </c>
    </row>
    <row r="1037" spans="1:16" x14ac:dyDescent="0.25">
      <c r="A1037" t="s">
        <v>4756</v>
      </c>
      <c r="B1037" t="str">
        <f t="shared" si="32"/>
        <v>1834</v>
      </c>
      <c r="C1037" s="2" t="s">
        <v>1851</v>
      </c>
      <c r="D1037" s="89" t="s">
        <v>5296</v>
      </c>
      <c r="E1037" s="2" t="s">
        <v>1851</v>
      </c>
      <c r="F1037" s="93"/>
      <c r="G1037" s="2" t="s">
        <v>1851</v>
      </c>
      <c r="H1037" s="93"/>
      <c r="I1037" s="2" t="s">
        <v>1851</v>
      </c>
      <c r="J1037" s="98"/>
      <c r="K1037" s="2" t="s">
        <v>1851</v>
      </c>
      <c r="L1037" s="107">
        <v>0</v>
      </c>
      <c r="M1037" s="2" t="s">
        <v>1851</v>
      </c>
      <c r="N1037" s="93"/>
      <c r="O1037" s="2" t="s">
        <v>6692</v>
      </c>
      <c r="P1037" t="str">
        <f t="shared" si="33"/>
        <v>INSERT INTO cliente VALUES(NULL, NULL, '1834', 'C1834', '', '', '', '0', '', 1, NOW(), NULL, 1, null);</v>
      </c>
    </row>
    <row r="1038" spans="1:16" x14ac:dyDescent="0.25">
      <c r="A1038" t="s">
        <v>4756</v>
      </c>
      <c r="B1038" t="str">
        <f t="shared" si="32"/>
        <v>1835</v>
      </c>
      <c r="C1038" s="2" t="s">
        <v>1851</v>
      </c>
      <c r="D1038" s="89" t="s">
        <v>5297</v>
      </c>
      <c r="E1038" s="2" t="s">
        <v>1851</v>
      </c>
      <c r="F1038" s="93"/>
      <c r="G1038" s="2" t="s">
        <v>1851</v>
      </c>
      <c r="H1038" s="93"/>
      <c r="I1038" s="2" t="s">
        <v>1851</v>
      </c>
      <c r="J1038" s="98"/>
      <c r="K1038" s="2" t="s">
        <v>1851</v>
      </c>
      <c r="L1038" s="107">
        <v>0</v>
      </c>
      <c r="M1038" s="2" t="s">
        <v>1851</v>
      </c>
      <c r="N1038" s="93"/>
      <c r="O1038" s="2" t="s">
        <v>6692</v>
      </c>
      <c r="P1038" t="str">
        <f t="shared" si="33"/>
        <v>INSERT INTO cliente VALUES(NULL, NULL, '1835', 'C1835', '', '', '', '0', '', 1, NOW(), NULL, 1, null);</v>
      </c>
    </row>
    <row r="1039" spans="1:16" x14ac:dyDescent="0.25">
      <c r="A1039" t="s">
        <v>4756</v>
      </c>
      <c r="B1039" t="str">
        <f t="shared" si="32"/>
        <v>1836</v>
      </c>
      <c r="C1039" s="2" t="s">
        <v>1851</v>
      </c>
      <c r="D1039" s="89" t="s">
        <v>5298</v>
      </c>
      <c r="E1039" s="2" t="s">
        <v>1851</v>
      </c>
      <c r="F1039" s="93"/>
      <c r="G1039" s="2" t="s">
        <v>1851</v>
      </c>
      <c r="H1039" s="93"/>
      <c r="I1039" s="2" t="s">
        <v>1851</v>
      </c>
      <c r="J1039" s="98"/>
      <c r="K1039" s="2" t="s">
        <v>1851</v>
      </c>
      <c r="L1039" s="107">
        <v>0</v>
      </c>
      <c r="M1039" s="2" t="s">
        <v>1851</v>
      </c>
      <c r="N1039" s="93"/>
      <c r="O1039" s="2" t="s">
        <v>6692</v>
      </c>
      <c r="P1039" t="str">
        <f t="shared" si="33"/>
        <v>INSERT INTO cliente VALUES(NULL, NULL, '1836', 'C1836', '', '', '', '0', '', 1, NOW(), NULL, 1, null);</v>
      </c>
    </row>
    <row r="1040" spans="1:16" x14ac:dyDescent="0.25">
      <c r="A1040" t="s">
        <v>4756</v>
      </c>
      <c r="B1040" t="str">
        <f t="shared" si="32"/>
        <v>1837</v>
      </c>
      <c r="C1040" s="2" t="s">
        <v>1851</v>
      </c>
      <c r="D1040" s="89" t="s">
        <v>5299</v>
      </c>
      <c r="E1040" s="2" t="s">
        <v>1851</v>
      </c>
      <c r="F1040" s="93"/>
      <c r="G1040" s="2" t="s">
        <v>1851</v>
      </c>
      <c r="H1040" s="93"/>
      <c r="I1040" s="2" t="s">
        <v>1851</v>
      </c>
      <c r="J1040" s="98"/>
      <c r="K1040" s="2" t="s">
        <v>1851</v>
      </c>
      <c r="L1040" s="107">
        <v>0</v>
      </c>
      <c r="M1040" s="2" t="s">
        <v>1851</v>
      </c>
      <c r="N1040" s="93"/>
      <c r="O1040" s="2" t="s">
        <v>6692</v>
      </c>
      <c r="P1040" t="str">
        <f t="shared" si="33"/>
        <v>INSERT INTO cliente VALUES(NULL, NULL, '1837', 'C1837', '', '', '', '0', '', 1, NOW(), NULL, 1, null);</v>
      </c>
    </row>
    <row r="1041" spans="1:16" x14ac:dyDescent="0.25">
      <c r="A1041" t="s">
        <v>4756</v>
      </c>
      <c r="B1041" t="str">
        <f t="shared" si="32"/>
        <v>1838</v>
      </c>
      <c r="C1041" s="2" t="s">
        <v>1851</v>
      </c>
      <c r="D1041" s="89" t="s">
        <v>5300</v>
      </c>
      <c r="E1041" s="2" t="s">
        <v>1851</v>
      </c>
      <c r="F1041" s="93"/>
      <c r="G1041" s="2" t="s">
        <v>1851</v>
      </c>
      <c r="H1041" s="93"/>
      <c r="I1041" s="2" t="s">
        <v>1851</v>
      </c>
      <c r="J1041" s="98"/>
      <c r="K1041" s="2" t="s">
        <v>1851</v>
      </c>
      <c r="L1041" s="107">
        <v>0</v>
      </c>
      <c r="M1041" s="2" t="s">
        <v>1851</v>
      </c>
      <c r="N1041" s="93"/>
      <c r="O1041" s="2" t="s">
        <v>6692</v>
      </c>
      <c r="P1041" t="str">
        <f t="shared" si="33"/>
        <v>INSERT INTO cliente VALUES(NULL, NULL, '1838', 'C1838', '', '', '', '0', '', 1, NOW(), NULL, 1, null);</v>
      </c>
    </row>
    <row r="1042" spans="1:16" x14ac:dyDescent="0.25">
      <c r="A1042" t="s">
        <v>4756</v>
      </c>
      <c r="B1042" t="str">
        <f t="shared" si="32"/>
        <v>1839</v>
      </c>
      <c r="C1042" s="2" t="s">
        <v>1851</v>
      </c>
      <c r="D1042" s="89" t="s">
        <v>5301</v>
      </c>
      <c r="E1042" s="2" t="s">
        <v>1851</v>
      </c>
      <c r="F1042" s="93"/>
      <c r="G1042" s="2" t="s">
        <v>1851</v>
      </c>
      <c r="H1042" s="93"/>
      <c r="I1042" s="2" t="s">
        <v>1851</v>
      </c>
      <c r="J1042" s="98"/>
      <c r="K1042" s="2" t="s">
        <v>1851</v>
      </c>
      <c r="L1042" s="107">
        <v>0</v>
      </c>
      <c r="M1042" s="2" t="s">
        <v>1851</v>
      </c>
      <c r="N1042" s="93"/>
      <c r="O1042" s="2" t="s">
        <v>6692</v>
      </c>
      <c r="P1042" t="str">
        <f t="shared" si="33"/>
        <v>INSERT INTO cliente VALUES(NULL, NULL, '1839', 'C1839', '', '', '', '0', '', 1, NOW(), NULL, 1, null);</v>
      </c>
    </row>
    <row r="1043" spans="1:16" x14ac:dyDescent="0.25">
      <c r="A1043" t="s">
        <v>4756</v>
      </c>
      <c r="B1043" t="str">
        <f t="shared" si="32"/>
        <v>1840</v>
      </c>
      <c r="C1043" s="2" t="s">
        <v>1851</v>
      </c>
      <c r="D1043" s="89" t="s">
        <v>5302</v>
      </c>
      <c r="E1043" s="2" t="s">
        <v>1851</v>
      </c>
      <c r="F1043" s="93"/>
      <c r="G1043" s="2" t="s">
        <v>1851</v>
      </c>
      <c r="H1043" s="93"/>
      <c r="I1043" s="2" t="s">
        <v>1851</v>
      </c>
      <c r="J1043" s="98"/>
      <c r="K1043" s="2" t="s">
        <v>1851</v>
      </c>
      <c r="L1043" s="107">
        <v>0</v>
      </c>
      <c r="M1043" s="2" t="s">
        <v>1851</v>
      </c>
      <c r="N1043" s="93"/>
      <c r="O1043" s="2" t="s">
        <v>6692</v>
      </c>
      <c r="P1043" t="str">
        <f t="shared" si="33"/>
        <v>INSERT INTO cliente VALUES(NULL, NULL, '1840', 'C1840', '', '', '', '0', '', 1, NOW(), NULL, 1, null);</v>
      </c>
    </row>
    <row r="1044" spans="1:16" x14ac:dyDescent="0.25">
      <c r="A1044" t="s">
        <v>4756</v>
      </c>
      <c r="B1044" t="str">
        <f t="shared" si="32"/>
        <v>1841</v>
      </c>
      <c r="C1044" s="2" t="s">
        <v>1851</v>
      </c>
      <c r="D1044" s="89" t="s">
        <v>5303</v>
      </c>
      <c r="E1044" s="2" t="s">
        <v>1851</v>
      </c>
      <c r="F1044" s="93"/>
      <c r="G1044" s="2" t="s">
        <v>1851</v>
      </c>
      <c r="H1044" s="93"/>
      <c r="I1044" s="2" t="s">
        <v>1851</v>
      </c>
      <c r="J1044" s="98"/>
      <c r="K1044" s="2" t="s">
        <v>1851</v>
      </c>
      <c r="L1044" s="107">
        <v>0</v>
      </c>
      <c r="M1044" s="2" t="s">
        <v>1851</v>
      </c>
      <c r="N1044" s="93"/>
      <c r="O1044" s="2" t="s">
        <v>6692</v>
      </c>
      <c r="P1044" t="str">
        <f t="shared" si="33"/>
        <v>INSERT INTO cliente VALUES(NULL, NULL, '1841', 'C1841', '', '', '', '0', '', 1, NOW(), NULL, 1, null);</v>
      </c>
    </row>
    <row r="1045" spans="1:16" x14ac:dyDescent="0.25">
      <c r="A1045" t="s">
        <v>4756</v>
      </c>
      <c r="B1045" t="str">
        <f t="shared" si="32"/>
        <v>1842</v>
      </c>
      <c r="C1045" s="2" t="s">
        <v>1851</v>
      </c>
      <c r="D1045" s="89" t="s">
        <v>5304</v>
      </c>
      <c r="E1045" s="2" t="s">
        <v>1851</v>
      </c>
      <c r="F1045" s="93"/>
      <c r="G1045" s="2" t="s">
        <v>1851</v>
      </c>
      <c r="H1045" s="93"/>
      <c r="I1045" s="2" t="s">
        <v>1851</v>
      </c>
      <c r="J1045" s="98"/>
      <c r="K1045" s="2" t="s">
        <v>1851</v>
      </c>
      <c r="L1045" s="107">
        <v>0</v>
      </c>
      <c r="M1045" s="2" t="s">
        <v>1851</v>
      </c>
      <c r="N1045" s="93"/>
      <c r="O1045" s="2" t="s">
        <v>6692</v>
      </c>
      <c r="P1045" t="str">
        <f t="shared" si="33"/>
        <v>INSERT INTO cliente VALUES(NULL, NULL, '1842', 'C1842', '', '', '', '0', '', 1, NOW(), NULL, 1, null);</v>
      </c>
    </row>
    <row r="1046" spans="1:16" x14ac:dyDescent="0.25">
      <c r="A1046" t="s">
        <v>4756</v>
      </c>
      <c r="B1046" t="str">
        <f t="shared" si="32"/>
        <v>1843</v>
      </c>
      <c r="C1046" s="2" t="s">
        <v>1851</v>
      </c>
      <c r="D1046" s="89" t="s">
        <v>5305</v>
      </c>
      <c r="E1046" s="2" t="s">
        <v>1851</v>
      </c>
      <c r="F1046" s="93"/>
      <c r="G1046" s="2" t="s">
        <v>1851</v>
      </c>
      <c r="H1046" s="93"/>
      <c r="I1046" s="2" t="s">
        <v>1851</v>
      </c>
      <c r="J1046" s="98"/>
      <c r="K1046" s="2" t="s">
        <v>1851</v>
      </c>
      <c r="L1046" s="107">
        <v>0</v>
      </c>
      <c r="M1046" s="2" t="s">
        <v>1851</v>
      </c>
      <c r="N1046" s="93"/>
      <c r="O1046" s="2" t="s">
        <v>6692</v>
      </c>
      <c r="P1046" t="str">
        <f t="shared" si="33"/>
        <v>INSERT INTO cliente VALUES(NULL, NULL, '1843', 'C1843', '', '', '', '0', '', 1, NOW(), NULL, 1, null);</v>
      </c>
    </row>
    <row r="1047" spans="1:16" x14ac:dyDescent="0.25">
      <c r="A1047" t="s">
        <v>4756</v>
      </c>
      <c r="B1047" t="str">
        <f t="shared" si="32"/>
        <v>1844</v>
      </c>
      <c r="C1047" s="2" t="s">
        <v>1851</v>
      </c>
      <c r="D1047" s="89" t="s">
        <v>5306</v>
      </c>
      <c r="E1047" s="2" t="s">
        <v>1851</v>
      </c>
      <c r="F1047" s="93"/>
      <c r="G1047" s="2" t="s">
        <v>1851</v>
      </c>
      <c r="H1047" s="93"/>
      <c r="I1047" s="2" t="s">
        <v>1851</v>
      </c>
      <c r="J1047" s="98"/>
      <c r="K1047" s="2" t="s">
        <v>1851</v>
      </c>
      <c r="L1047" s="107">
        <v>0</v>
      </c>
      <c r="M1047" s="2" t="s">
        <v>1851</v>
      </c>
      <c r="N1047" s="93"/>
      <c r="O1047" s="2" t="s">
        <v>6692</v>
      </c>
      <c r="P1047" t="str">
        <f t="shared" si="33"/>
        <v>INSERT INTO cliente VALUES(NULL, NULL, '1844', 'C1844', '', '', '', '0', '', 1, NOW(), NULL, 1, null);</v>
      </c>
    </row>
    <row r="1048" spans="1:16" x14ac:dyDescent="0.25">
      <c r="A1048" t="s">
        <v>4756</v>
      </c>
      <c r="B1048" t="str">
        <f t="shared" si="32"/>
        <v>1845</v>
      </c>
      <c r="C1048" s="2" t="s">
        <v>1851</v>
      </c>
      <c r="D1048" s="89" t="s">
        <v>5307</v>
      </c>
      <c r="E1048" s="2" t="s">
        <v>1851</v>
      </c>
      <c r="F1048" s="93"/>
      <c r="G1048" s="2" t="s">
        <v>1851</v>
      </c>
      <c r="H1048" s="93"/>
      <c r="I1048" s="2" t="s">
        <v>1851</v>
      </c>
      <c r="J1048" s="98"/>
      <c r="K1048" s="2" t="s">
        <v>1851</v>
      </c>
      <c r="L1048" s="107">
        <v>0</v>
      </c>
      <c r="M1048" s="2" t="s">
        <v>1851</v>
      </c>
      <c r="N1048" s="93"/>
      <c r="O1048" s="2" t="s">
        <v>6692</v>
      </c>
      <c r="P1048" t="str">
        <f t="shared" si="33"/>
        <v>INSERT INTO cliente VALUES(NULL, NULL, '1845', 'C1845', '', '', '', '0', '', 1, NOW(), NULL, 1, null);</v>
      </c>
    </row>
    <row r="1049" spans="1:16" x14ac:dyDescent="0.25">
      <c r="A1049" t="s">
        <v>4756</v>
      </c>
      <c r="B1049" t="str">
        <f t="shared" si="32"/>
        <v>1846</v>
      </c>
      <c r="C1049" s="2" t="s">
        <v>1851</v>
      </c>
      <c r="D1049" s="89" t="s">
        <v>5308</v>
      </c>
      <c r="E1049" s="2" t="s">
        <v>1851</v>
      </c>
      <c r="F1049" s="93"/>
      <c r="G1049" s="2" t="s">
        <v>1851</v>
      </c>
      <c r="H1049" s="93"/>
      <c r="I1049" s="2" t="s">
        <v>1851</v>
      </c>
      <c r="J1049" s="98"/>
      <c r="K1049" s="2" t="s">
        <v>1851</v>
      </c>
      <c r="L1049" s="107">
        <v>0</v>
      </c>
      <c r="M1049" s="2" t="s">
        <v>1851</v>
      </c>
      <c r="N1049" s="93"/>
      <c r="O1049" s="2" t="s">
        <v>6692</v>
      </c>
      <c r="P1049" t="str">
        <f t="shared" si="33"/>
        <v>INSERT INTO cliente VALUES(NULL, NULL, '1846', 'C1846', '', '', '', '0', '', 1, NOW(), NULL, 1, null);</v>
      </c>
    </row>
    <row r="1050" spans="1:16" x14ac:dyDescent="0.25">
      <c r="A1050" t="s">
        <v>4756</v>
      </c>
      <c r="B1050" t="str">
        <f t="shared" si="32"/>
        <v>1847</v>
      </c>
      <c r="C1050" s="2" t="s">
        <v>1851</v>
      </c>
      <c r="D1050" s="89" t="s">
        <v>5309</v>
      </c>
      <c r="E1050" s="2" t="s">
        <v>1851</v>
      </c>
      <c r="F1050" s="93"/>
      <c r="G1050" s="2" t="s">
        <v>1851</v>
      </c>
      <c r="H1050" s="93"/>
      <c r="I1050" s="2" t="s">
        <v>1851</v>
      </c>
      <c r="J1050" s="98"/>
      <c r="K1050" s="2" t="s">
        <v>1851</v>
      </c>
      <c r="L1050" s="107">
        <v>0</v>
      </c>
      <c r="M1050" s="2" t="s">
        <v>1851</v>
      </c>
      <c r="N1050" s="93"/>
      <c r="O1050" s="2" t="s">
        <v>6692</v>
      </c>
      <c r="P1050" t="str">
        <f t="shared" si="33"/>
        <v>INSERT INTO cliente VALUES(NULL, NULL, '1847', 'C1847', '', '', '', '0', '', 1, NOW(), NULL, 1, null);</v>
      </c>
    </row>
    <row r="1051" spans="1:16" x14ac:dyDescent="0.25">
      <c r="A1051" t="s">
        <v>4756</v>
      </c>
      <c r="B1051" t="str">
        <f t="shared" si="32"/>
        <v>1848</v>
      </c>
      <c r="C1051" s="2" t="s">
        <v>1851</v>
      </c>
      <c r="D1051" s="89" t="s">
        <v>5310</v>
      </c>
      <c r="E1051" s="2" t="s">
        <v>1851</v>
      </c>
      <c r="F1051" s="93"/>
      <c r="G1051" s="2" t="s">
        <v>1851</v>
      </c>
      <c r="H1051" s="93"/>
      <c r="I1051" s="2" t="s">
        <v>1851</v>
      </c>
      <c r="J1051" s="98"/>
      <c r="K1051" s="2" t="s">
        <v>1851</v>
      </c>
      <c r="L1051" s="107">
        <v>0</v>
      </c>
      <c r="M1051" s="2" t="s">
        <v>1851</v>
      </c>
      <c r="N1051" s="93"/>
      <c r="O1051" s="2" t="s">
        <v>6692</v>
      </c>
      <c r="P1051" t="str">
        <f t="shared" si="33"/>
        <v>INSERT INTO cliente VALUES(NULL, NULL, '1848', 'C1848', '', '', '', '0', '', 1, NOW(), NULL, 1, null);</v>
      </c>
    </row>
    <row r="1052" spans="1:16" x14ac:dyDescent="0.25">
      <c r="A1052" t="s">
        <v>4756</v>
      </c>
      <c r="B1052" t="str">
        <f t="shared" si="32"/>
        <v>1849</v>
      </c>
      <c r="C1052" s="2" t="s">
        <v>1851</v>
      </c>
      <c r="D1052" s="89" t="s">
        <v>5311</v>
      </c>
      <c r="E1052" s="2" t="s">
        <v>1851</v>
      </c>
      <c r="F1052" s="93"/>
      <c r="G1052" s="2" t="s">
        <v>1851</v>
      </c>
      <c r="H1052" s="93"/>
      <c r="I1052" s="2" t="s">
        <v>1851</v>
      </c>
      <c r="J1052" s="98"/>
      <c r="K1052" s="2" t="s">
        <v>1851</v>
      </c>
      <c r="L1052" s="107">
        <v>0</v>
      </c>
      <c r="M1052" s="2" t="s">
        <v>1851</v>
      </c>
      <c r="N1052" s="93"/>
      <c r="O1052" s="2" t="s">
        <v>6692</v>
      </c>
      <c r="P1052" t="str">
        <f t="shared" si="33"/>
        <v>INSERT INTO cliente VALUES(NULL, NULL, '1849', 'C1849', '', '', '', '0', '', 1, NOW(), NULL, 1, null);</v>
      </c>
    </row>
    <row r="1053" spans="1:16" x14ac:dyDescent="0.25">
      <c r="A1053" t="s">
        <v>4756</v>
      </c>
      <c r="B1053" t="str">
        <f t="shared" si="32"/>
        <v>1850</v>
      </c>
      <c r="C1053" s="2" t="s">
        <v>1851</v>
      </c>
      <c r="D1053" s="89" t="s">
        <v>5312</v>
      </c>
      <c r="E1053" s="2" t="s">
        <v>1851</v>
      </c>
      <c r="F1053" s="93"/>
      <c r="G1053" s="2" t="s">
        <v>1851</v>
      </c>
      <c r="H1053" s="93"/>
      <c r="I1053" s="2" t="s">
        <v>1851</v>
      </c>
      <c r="J1053" s="98"/>
      <c r="K1053" s="2" t="s">
        <v>1851</v>
      </c>
      <c r="L1053" s="107">
        <v>0</v>
      </c>
      <c r="M1053" s="2" t="s">
        <v>1851</v>
      </c>
      <c r="N1053" s="93"/>
      <c r="O1053" s="2" t="s">
        <v>6692</v>
      </c>
      <c r="P1053" t="str">
        <f t="shared" si="33"/>
        <v>INSERT INTO cliente VALUES(NULL, NULL, '1850', 'C1850', '', '', '', '0', '', 1, NOW(), NULL, 1, null);</v>
      </c>
    </row>
    <row r="1054" spans="1:16" x14ac:dyDescent="0.25">
      <c r="A1054" t="s">
        <v>4756</v>
      </c>
      <c r="B1054" t="str">
        <f t="shared" si="32"/>
        <v>1851</v>
      </c>
      <c r="C1054" s="2" t="s">
        <v>1851</v>
      </c>
      <c r="D1054" s="89" t="s">
        <v>5313</v>
      </c>
      <c r="E1054" s="2" t="s">
        <v>1851</v>
      </c>
      <c r="F1054" s="93"/>
      <c r="G1054" s="2" t="s">
        <v>1851</v>
      </c>
      <c r="H1054" s="93"/>
      <c r="I1054" s="2" t="s">
        <v>1851</v>
      </c>
      <c r="J1054" s="98"/>
      <c r="K1054" s="2" t="s">
        <v>1851</v>
      </c>
      <c r="L1054" s="107">
        <v>0</v>
      </c>
      <c r="M1054" s="2" t="s">
        <v>1851</v>
      </c>
      <c r="N1054" s="93"/>
      <c r="O1054" s="2" t="s">
        <v>6692</v>
      </c>
      <c r="P1054" t="str">
        <f t="shared" si="33"/>
        <v>INSERT INTO cliente VALUES(NULL, NULL, '1851', 'C1851', '', '', '', '0', '', 1, NOW(), NULL, 1, null);</v>
      </c>
    </row>
    <row r="1055" spans="1:16" x14ac:dyDescent="0.25">
      <c r="A1055" t="s">
        <v>4756</v>
      </c>
      <c r="B1055" t="str">
        <f t="shared" si="32"/>
        <v>1852</v>
      </c>
      <c r="C1055" s="2" t="s">
        <v>1851</v>
      </c>
      <c r="D1055" s="89" t="s">
        <v>5314</v>
      </c>
      <c r="E1055" s="2" t="s">
        <v>1851</v>
      </c>
      <c r="F1055" s="93"/>
      <c r="G1055" s="2" t="s">
        <v>1851</v>
      </c>
      <c r="H1055" s="93"/>
      <c r="I1055" s="2" t="s">
        <v>1851</v>
      </c>
      <c r="J1055" s="98"/>
      <c r="K1055" s="2" t="s">
        <v>1851</v>
      </c>
      <c r="L1055" s="107">
        <v>0</v>
      </c>
      <c r="M1055" s="2" t="s">
        <v>1851</v>
      </c>
      <c r="N1055" s="93"/>
      <c r="O1055" s="2" t="s">
        <v>6692</v>
      </c>
      <c r="P1055" t="str">
        <f t="shared" si="33"/>
        <v>INSERT INTO cliente VALUES(NULL, NULL, '1852', 'C1852', '', '', '', '0', '', 1, NOW(), NULL, 1, null);</v>
      </c>
    </row>
    <row r="1056" spans="1:16" x14ac:dyDescent="0.25">
      <c r="A1056" t="s">
        <v>4756</v>
      </c>
      <c r="B1056" t="str">
        <f t="shared" si="32"/>
        <v>1853</v>
      </c>
      <c r="C1056" s="2" t="s">
        <v>1851</v>
      </c>
      <c r="D1056" s="89" t="s">
        <v>5315</v>
      </c>
      <c r="E1056" s="2" t="s">
        <v>1851</v>
      </c>
      <c r="F1056" s="93"/>
      <c r="G1056" s="2" t="s">
        <v>1851</v>
      </c>
      <c r="H1056" s="93"/>
      <c r="I1056" s="2" t="s">
        <v>1851</v>
      </c>
      <c r="J1056" s="98"/>
      <c r="K1056" s="2" t="s">
        <v>1851</v>
      </c>
      <c r="L1056" s="107">
        <v>0</v>
      </c>
      <c r="M1056" s="2" t="s">
        <v>1851</v>
      </c>
      <c r="N1056" s="93"/>
      <c r="O1056" s="2" t="s">
        <v>6692</v>
      </c>
      <c r="P1056" t="str">
        <f t="shared" si="33"/>
        <v>INSERT INTO cliente VALUES(NULL, NULL, '1853', 'C1853', '', '', '', '0', '', 1, NOW(), NULL, 1, null);</v>
      </c>
    </row>
    <row r="1057" spans="1:16" x14ac:dyDescent="0.25">
      <c r="A1057" t="s">
        <v>4756</v>
      </c>
      <c r="B1057" t="str">
        <f t="shared" si="32"/>
        <v>1854</v>
      </c>
      <c r="C1057" s="2" t="s">
        <v>1851</v>
      </c>
      <c r="D1057" s="89" t="s">
        <v>5316</v>
      </c>
      <c r="E1057" s="2" t="s">
        <v>1851</v>
      </c>
      <c r="F1057" s="93"/>
      <c r="G1057" s="2" t="s">
        <v>1851</v>
      </c>
      <c r="H1057" s="93"/>
      <c r="I1057" s="2" t="s">
        <v>1851</v>
      </c>
      <c r="J1057" s="98"/>
      <c r="K1057" s="2" t="s">
        <v>1851</v>
      </c>
      <c r="L1057" s="107">
        <v>0</v>
      </c>
      <c r="M1057" s="2" t="s">
        <v>1851</v>
      </c>
      <c r="N1057" s="93"/>
      <c r="O1057" s="2" t="s">
        <v>6692</v>
      </c>
      <c r="P1057" t="str">
        <f t="shared" si="33"/>
        <v>INSERT INTO cliente VALUES(NULL, NULL, '1854', 'C1854', '', '', '', '0', '', 1, NOW(), NULL, 1, null);</v>
      </c>
    </row>
    <row r="1058" spans="1:16" x14ac:dyDescent="0.25">
      <c r="A1058" t="s">
        <v>4756</v>
      </c>
      <c r="B1058" t="str">
        <f t="shared" si="32"/>
        <v>1855</v>
      </c>
      <c r="C1058" s="2" t="s">
        <v>1851</v>
      </c>
      <c r="D1058" s="89" t="s">
        <v>5317</v>
      </c>
      <c r="E1058" s="2" t="s">
        <v>1851</v>
      </c>
      <c r="F1058" s="93"/>
      <c r="G1058" s="2" t="s">
        <v>1851</v>
      </c>
      <c r="H1058" s="93"/>
      <c r="I1058" s="2" t="s">
        <v>1851</v>
      </c>
      <c r="J1058" s="98"/>
      <c r="K1058" s="2" t="s">
        <v>1851</v>
      </c>
      <c r="L1058" s="107">
        <v>0</v>
      </c>
      <c r="M1058" s="2" t="s">
        <v>1851</v>
      </c>
      <c r="N1058" s="93"/>
      <c r="O1058" s="2" t="s">
        <v>6692</v>
      </c>
      <c r="P1058" t="str">
        <f t="shared" si="33"/>
        <v>INSERT INTO cliente VALUES(NULL, NULL, '1855', 'C1855', '', '', '', '0', '', 1, NOW(), NULL, 1, null);</v>
      </c>
    </row>
    <row r="1059" spans="1:16" x14ac:dyDescent="0.25">
      <c r="A1059" t="s">
        <v>4756</v>
      </c>
      <c r="B1059" t="str">
        <f t="shared" si="32"/>
        <v>1856</v>
      </c>
      <c r="C1059" s="2" t="s">
        <v>1851</v>
      </c>
      <c r="D1059" s="89" t="s">
        <v>5318</v>
      </c>
      <c r="E1059" s="2" t="s">
        <v>1851</v>
      </c>
      <c r="F1059" s="93"/>
      <c r="G1059" s="2" t="s">
        <v>1851</v>
      </c>
      <c r="H1059" s="93"/>
      <c r="I1059" s="2" t="s">
        <v>1851</v>
      </c>
      <c r="J1059" s="98"/>
      <c r="K1059" s="2" t="s">
        <v>1851</v>
      </c>
      <c r="L1059" s="107">
        <v>0</v>
      </c>
      <c r="M1059" s="2" t="s">
        <v>1851</v>
      </c>
      <c r="N1059" s="93"/>
      <c r="O1059" s="2" t="s">
        <v>6692</v>
      </c>
      <c r="P1059" t="str">
        <f t="shared" si="33"/>
        <v>INSERT INTO cliente VALUES(NULL, NULL, '1856', 'C1856', '', '', '', '0', '', 1, NOW(), NULL, 1, null);</v>
      </c>
    </row>
    <row r="1060" spans="1:16" x14ac:dyDescent="0.25">
      <c r="A1060" t="s">
        <v>4756</v>
      </c>
      <c r="B1060" t="str">
        <f t="shared" si="32"/>
        <v>1857</v>
      </c>
      <c r="C1060" s="2" t="s">
        <v>1851</v>
      </c>
      <c r="D1060" s="89" t="s">
        <v>5319</v>
      </c>
      <c r="E1060" s="2" t="s">
        <v>1851</v>
      </c>
      <c r="F1060" s="93"/>
      <c r="G1060" s="2" t="s">
        <v>1851</v>
      </c>
      <c r="H1060" s="93"/>
      <c r="I1060" s="2" t="s">
        <v>1851</v>
      </c>
      <c r="J1060" s="98"/>
      <c r="K1060" s="2" t="s">
        <v>1851</v>
      </c>
      <c r="L1060" s="107">
        <v>0</v>
      </c>
      <c r="M1060" s="2" t="s">
        <v>1851</v>
      </c>
      <c r="N1060" s="93"/>
      <c r="O1060" s="2" t="s">
        <v>6692</v>
      </c>
      <c r="P1060" t="str">
        <f t="shared" si="33"/>
        <v>INSERT INTO cliente VALUES(NULL, NULL, '1857', 'C1857', '', '', '', '0', '', 1, NOW(), NULL, 1, null);</v>
      </c>
    </row>
    <row r="1061" spans="1:16" x14ac:dyDescent="0.25">
      <c r="A1061" t="s">
        <v>4756</v>
      </c>
      <c r="B1061" t="str">
        <f t="shared" si="32"/>
        <v>1858</v>
      </c>
      <c r="C1061" s="2" t="s">
        <v>1851</v>
      </c>
      <c r="D1061" s="89" t="s">
        <v>5320</v>
      </c>
      <c r="E1061" s="2" t="s">
        <v>1851</v>
      </c>
      <c r="F1061" s="93"/>
      <c r="G1061" s="2" t="s">
        <v>1851</v>
      </c>
      <c r="H1061" s="93"/>
      <c r="I1061" s="2" t="s">
        <v>1851</v>
      </c>
      <c r="J1061" s="98"/>
      <c r="K1061" s="2" t="s">
        <v>1851</v>
      </c>
      <c r="L1061" s="107">
        <v>0</v>
      </c>
      <c r="M1061" s="2" t="s">
        <v>1851</v>
      </c>
      <c r="N1061" s="93"/>
      <c r="O1061" s="2" t="s">
        <v>6692</v>
      </c>
      <c r="P1061" t="str">
        <f t="shared" si="33"/>
        <v>INSERT INTO cliente VALUES(NULL, NULL, '1858', 'C1858', '', '', '', '0', '', 1, NOW(), NULL, 1, null);</v>
      </c>
    </row>
    <row r="1062" spans="1:16" x14ac:dyDescent="0.25">
      <c r="A1062" t="s">
        <v>4756</v>
      </c>
      <c r="B1062" t="str">
        <f t="shared" si="32"/>
        <v>1859</v>
      </c>
      <c r="C1062" s="2" t="s">
        <v>1851</v>
      </c>
      <c r="D1062" s="89" t="s">
        <v>5321</v>
      </c>
      <c r="E1062" s="2" t="s">
        <v>1851</v>
      </c>
      <c r="F1062" s="93"/>
      <c r="G1062" s="2" t="s">
        <v>1851</v>
      </c>
      <c r="H1062" s="93"/>
      <c r="I1062" s="2" t="s">
        <v>1851</v>
      </c>
      <c r="J1062" s="98"/>
      <c r="K1062" s="2" t="s">
        <v>1851</v>
      </c>
      <c r="L1062" s="107">
        <v>0</v>
      </c>
      <c r="M1062" s="2" t="s">
        <v>1851</v>
      </c>
      <c r="N1062" s="93"/>
      <c r="O1062" s="2" t="s">
        <v>6692</v>
      </c>
      <c r="P1062" t="str">
        <f t="shared" si="33"/>
        <v>INSERT INTO cliente VALUES(NULL, NULL, '1859', 'C1859', '', '', '', '0', '', 1, NOW(), NULL, 1, null);</v>
      </c>
    </row>
    <row r="1063" spans="1:16" x14ac:dyDescent="0.25">
      <c r="A1063" t="s">
        <v>4756</v>
      </c>
      <c r="B1063" t="str">
        <f t="shared" si="32"/>
        <v>1860</v>
      </c>
      <c r="C1063" s="2" t="s">
        <v>1851</v>
      </c>
      <c r="D1063" s="89" t="s">
        <v>5322</v>
      </c>
      <c r="E1063" s="2" t="s">
        <v>1851</v>
      </c>
      <c r="F1063" s="93"/>
      <c r="G1063" s="2" t="s">
        <v>1851</v>
      </c>
      <c r="H1063" s="93"/>
      <c r="I1063" s="2" t="s">
        <v>1851</v>
      </c>
      <c r="J1063" s="98"/>
      <c r="K1063" s="2" t="s">
        <v>1851</v>
      </c>
      <c r="L1063" s="107">
        <v>0</v>
      </c>
      <c r="M1063" s="2" t="s">
        <v>1851</v>
      </c>
      <c r="N1063" s="93"/>
      <c r="O1063" s="2" t="s">
        <v>6692</v>
      </c>
      <c r="P1063" t="str">
        <f t="shared" si="33"/>
        <v>INSERT INTO cliente VALUES(NULL, NULL, '1860', 'C1860', '', '', '', '0', '', 1, NOW(), NULL, 1, null);</v>
      </c>
    </row>
    <row r="1064" spans="1:16" x14ac:dyDescent="0.25">
      <c r="A1064" t="s">
        <v>4756</v>
      </c>
      <c r="B1064" t="str">
        <f t="shared" si="32"/>
        <v>1861</v>
      </c>
      <c r="C1064" s="2" t="s">
        <v>1851</v>
      </c>
      <c r="D1064" s="89" t="s">
        <v>5323</v>
      </c>
      <c r="E1064" s="2" t="s">
        <v>1851</v>
      </c>
      <c r="F1064" s="93"/>
      <c r="G1064" s="2" t="s">
        <v>1851</v>
      </c>
      <c r="H1064" s="93"/>
      <c r="I1064" s="2" t="s">
        <v>1851</v>
      </c>
      <c r="J1064" s="98"/>
      <c r="K1064" s="2" t="s">
        <v>1851</v>
      </c>
      <c r="L1064" s="107">
        <v>0</v>
      </c>
      <c r="M1064" s="2" t="s">
        <v>1851</v>
      </c>
      <c r="N1064" s="93"/>
      <c r="O1064" s="2" t="s">
        <v>6692</v>
      </c>
      <c r="P1064" t="str">
        <f t="shared" si="33"/>
        <v>INSERT INTO cliente VALUES(NULL, NULL, '1861', 'C1861', '', '', '', '0', '', 1, NOW(), NULL, 1, null);</v>
      </c>
    </row>
    <row r="1065" spans="1:16" x14ac:dyDescent="0.25">
      <c r="A1065" t="s">
        <v>4756</v>
      </c>
      <c r="B1065" t="str">
        <f t="shared" si="32"/>
        <v>1862</v>
      </c>
      <c r="C1065" s="2" t="s">
        <v>1851</v>
      </c>
      <c r="D1065" s="89" t="s">
        <v>5324</v>
      </c>
      <c r="E1065" s="2" t="s">
        <v>1851</v>
      </c>
      <c r="F1065" s="93"/>
      <c r="G1065" s="2" t="s">
        <v>1851</v>
      </c>
      <c r="H1065" s="93"/>
      <c r="I1065" s="2" t="s">
        <v>1851</v>
      </c>
      <c r="J1065" s="98"/>
      <c r="K1065" s="2" t="s">
        <v>1851</v>
      </c>
      <c r="L1065" s="107">
        <v>0</v>
      </c>
      <c r="M1065" s="2" t="s">
        <v>1851</v>
      </c>
      <c r="N1065" s="93"/>
      <c r="O1065" s="2" t="s">
        <v>6692</v>
      </c>
      <c r="P1065" t="str">
        <f t="shared" si="33"/>
        <v>INSERT INTO cliente VALUES(NULL, NULL, '1862', 'C1862', '', '', '', '0', '', 1, NOW(), NULL, 1, null);</v>
      </c>
    </row>
    <row r="1066" spans="1:16" x14ac:dyDescent="0.25">
      <c r="A1066" t="s">
        <v>4756</v>
      </c>
      <c r="B1066" t="str">
        <f t="shared" si="32"/>
        <v>1863</v>
      </c>
      <c r="C1066" s="2" t="s">
        <v>1851</v>
      </c>
      <c r="D1066" s="89" t="s">
        <v>5325</v>
      </c>
      <c r="E1066" s="2" t="s">
        <v>1851</v>
      </c>
      <c r="F1066" s="93"/>
      <c r="G1066" s="2" t="s">
        <v>1851</v>
      </c>
      <c r="H1066" s="93"/>
      <c r="I1066" s="2" t="s">
        <v>1851</v>
      </c>
      <c r="J1066" s="98"/>
      <c r="K1066" s="2" t="s">
        <v>1851</v>
      </c>
      <c r="L1066" s="107">
        <v>0</v>
      </c>
      <c r="M1066" s="2" t="s">
        <v>1851</v>
      </c>
      <c r="N1066" s="93"/>
      <c r="O1066" s="2" t="s">
        <v>6692</v>
      </c>
      <c r="P1066" t="str">
        <f t="shared" si="33"/>
        <v>INSERT INTO cliente VALUES(NULL, NULL, '1863', 'C1863', '', '', '', '0', '', 1, NOW(), NULL, 1, null);</v>
      </c>
    </row>
    <row r="1067" spans="1:16" x14ac:dyDescent="0.25">
      <c r="A1067" t="s">
        <v>4756</v>
      </c>
      <c r="B1067" t="str">
        <f t="shared" si="32"/>
        <v>1864</v>
      </c>
      <c r="C1067" s="2" t="s">
        <v>1851</v>
      </c>
      <c r="D1067" s="89" t="s">
        <v>5326</v>
      </c>
      <c r="E1067" s="2" t="s">
        <v>1851</v>
      </c>
      <c r="F1067" s="93"/>
      <c r="G1067" s="2" t="s">
        <v>1851</v>
      </c>
      <c r="H1067" s="93"/>
      <c r="I1067" s="2" t="s">
        <v>1851</v>
      </c>
      <c r="J1067" s="98"/>
      <c r="K1067" s="2" t="s">
        <v>1851</v>
      </c>
      <c r="L1067" s="107">
        <v>0</v>
      </c>
      <c r="M1067" s="2" t="s">
        <v>1851</v>
      </c>
      <c r="N1067" s="93"/>
      <c r="O1067" s="2" t="s">
        <v>6692</v>
      </c>
      <c r="P1067" t="str">
        <f t="shared" si="33"/>
        <v>INSERT INTO cliente VALUES(NULL, NULL, '1864', 'C1864', '', '', '', '0', '', 1, NOW(), NULL, 1, null);</v>
      </c>
    </row>
    <row r="1068" spans="1:16" x14ac:dyDescent="0.25">
      <c r="A1068" t="s">
        <v>4756</v>
      </c>
      <c r="B1068" t="str">
        <f t="shared" si="32"/>
        <v>1865</v>
      </c>
      <c r="C1068" s="2" t="s">
        <v>1851</v>
      </c>
      <c r="D1068" s="89" t="s">
        <v>5327</v>
      </c>
      <c r="E1068" s="2" t="s">
        <v>1851</v>
      </c>
      <c r="F1068" s="93"/>
      <c r="G1068" s="2" t="s">
        <v>1851</v>
      </c>
      <c r="H1068" s="93"/>
      <c r="I1068" s="2" t="s">
        <v>1851</v>
      </c>
      <c r="J1068" s="98"/>
      <c r="K1068" s="2" t="s">
        <v>1851</v>
      </c>
      <c r="L1068" s="107">
        <v>0</v>
      </c>
      <c r="M1068" s="2" t="s">
        <v>1851</v>
      </c>
      <c r="N1068" s="93"/>
      <c r="O1068" s="2" t="s">
        <v>6692</v>
      </c>
      <c r="P1068" t="str">
        <f t="shared" si="33"/>
        <v>INSERT INTO cliente VALUES(NULL, NULL, '1865', 'C1865', '', '', '', '0', '', 1, NOW(), NULL, 1, null);</v>
      </c>
    </row>
    <row r="1069" spans="1:16" x14ac:dyDescent="0.25">
      <c r="A1069" t="s">
        <v>4756</v>
      </c>
      <c r="B1069" t="str">
        <f t="shared" si="32"/>
        <v>1866</v>
      </c>
      <c r="C1069" s="2" t="s">
        <v>1851</v>
      </c>
      <c r="D1069" s="89" t="s">
        <v>5328</v>
      </c>
      <c r="E1069" s="2" t="s">
        <v>1851</v>
      </c>
      <c r="F1069" s="93"/>
      <c r="G1069" s="2" t="s">
        <v>1851</v>
      </c>
      <c r="H1069" s="93"/>
      <c r="I1069" s="2" t="s">
        <v>1851</v>
      </c>
      <c r="J1069" s="98"/>
      <c r="K1069" s="2" t="s">
        <v>1851</v>
      </c>
      <c r="L1069" s="107">
        <v>0</v>
      </c>
      <c r="M1069" s="2" t="s">
        <v>1851</v>
      </c>
      <c r="N1069" s="93"/>
      <c r="O1069" s="2" t="s">
        <v>6692</v>
      </c>
      <c r="P1069" t="str">
        <f t="shared" si="33"/>
        <v>INSERT INTO cliente VALUES(NULL, NULL, '1866', 'C1866', '', '', '', '0', '', 1, NOW(), NULL, 1, null);</v>
      </c>
    </row>
    <row r="1070" spans="1:16" x14ac:dyDescent="0.25">
      <c r="A1070" t="s">
        <v>4756</v>
      </c>
      <c r="B1070" t="str">
        <f t="shared" si="32"/>
        <v>1867</v>
      </c>
      <c r="C1070" s="2" t="s">
        <v>1851</v>
      </c>
      <c r="D1070" s="89" t="s">
        <v>5329</v>
      </c>
      <c r="E1070" s="2" t="s">
        <v>1851</v>
      </c>
      <c r="F1070" s="93"/>
      <c r="G1070" s="2" t="s">
        <v>1851</v>
      </c>
      <c r="H1070" s="93"/>
      <c r="I1070" s="2" t="s">
        <v>1851</v>
      </c>
      <c r="J1070" s="98"/>
      <c r="K1070" s="2" t="s">
        <v>1851</v>
      </c>
      <c r="L1070" s="107">
        <v>0</v>
      </c>
      <c r="M1070" s="2" t="s">
        <v>1851</v>
      </c>
      <c r="N1070" s="93"/>
      <c r="O1070" s="2" t="s">
        <v>6692</v>
      </c>
      <c r="P1070" t="str">
        <f t="shared" si="33"/>
        <v>INSERT INTO cliente VALUES(NULL, NULL, '1867', 'C1867', '', '', '', '0', '', 1, NOW(), NULL, 1, null);</v>
      </c>
    </row>
    <row r="1071" spans="1:16" x14ac:dyDescent="0.25">
      <c r="A1071" t="s">
        <v>4756</v>
      </c>
      <c r="B1071" t="str">
        <f t="shared" si="32"/>
        <v>1868</v>
      </c>
      <c r="C1071" s="2" t="s">
        <v>1851</v>
      </c>
      <c r="D1071" s="89" t="s">
        <v>5330</v>
      </c>
      <c r="E1071" s="2" t="s">
        <v>1851</v>
      </c>
      <c r="F1071" s="93"/>
      <c r="G1071" s="2" t="s">
        <v>1851</v>
      </c>
      <c r="H1071" s="93"/>
      <c r="I1071" s="2" t="s">
        <v>1851</v>
      </c>
      <c r="J1071" s="98"/>
      <c r="K1071" s="2" t="s">
        <v>1851</v>
      </c>
      <c r="L1071" s="107">
        <v>0</v>
      </c>
      <c r="M1071" s="2" t="s">
        <v>1851</v>
      </c>
      <c r="N1071" s="93"/>
      <c r="O1071" s="2" t="s">
        <v>6692</v>
      </c>
      <c r="P1071" t="str">
        <f t="shared" si="33"/>
        <v>INSERT INTO cliente VALUES(NULL, NULL, '1868', 'C1868', '', '', '', '0', '', 1, NOW(), NULL, 1, null);</v>
      </c>
    </row>
    <row r="1072" spans="1:16" x14ac:dyDescent="0.25">
      <c r="A1072" t="s">
        <v>4756</v>
      </c>
      <c r="B1072" t="str">
        <f t="shared" si="32"/>
        <v>1869</v>
      </c>
      <c r="C1072" s="2" t="s">
        <v>1851</v>
      </c>
      <c r="D1072" s="89" t="s">
        <v>5331</v>
      </c>
      <c r="E1072" s="2" t="s">
        <v>1851</v>
      </c>
      <c r="F1072" s="93"/>
      <c r="G1072" s="2" t="s">
        <v>1851</v>
      </c>
      <c r="H1072" s="93"/>
      <c r="I1072" s="2" t="s">
        <v>1851</v>
      </c>
      <c r="J1072" s="98"/>
      <c r="K1072" s="2" t="s">
        <v>1851</v>
      </c>
      <c r="L1072" s="107">
        <v>0</v>
      </c>
      <c r="M1072" s="2" t="s">
        <v>1851</v>
      </c>
      <c r="N1072" s="93"/>
      <c r="O1072" s="2" t="s">
        <v>6692</v>
      </c>
      <c r="P1072" t="str">
        <f t="shared" si="33"/>
        <v>INSERT INTO cliente VALUES(NULL, NULL, '1869', 'C1869', '', '', '', '0', '', 1, NOW(), NULL, 1, null);</v>
      </c>
    </row>
    <row r="1073" spans="1:16" x14ac:dyDescent="0.25">
      <c r="A1073" t="s">
        <v>4756</v>
      </c>
      <c r="B1073" t="str">
        <f t="shared" si="32"/>
        <v>1870</v>
      </c>
      <c r="C1073" s="2" t="s">
        <v>1851</v>
      </c>
      <c r="D1073" s="89" t="s">
        <v>5332</v>
      </c>
      <c r="E1073" s="2" t="s">
        <v>1851</v>
      </c>
      <c r="F1073" s="93"/>
      <c r="G1073" s="2" t="s">
        <v>1851</v>
      </c>
      <c r="H1073" s="93"/>
      <c r="I1073" s="2" t="s">
        <v>1851</v>
      </c>
      <c r="J1073" s="98"/>
      <c r="K1073" s="2" t="s">
        <v>1851</v>
      </c>
      <c r="L1073" s="107">
        <v>0</v>
      </c>
      <c r="M1073" s="2" t="s">
        <v>1851</v>
      </c>
      <c r="N1073" s="93"/>
      <c r="O1073" s="2" t="s">
        <v>6692</v>
      </c>
      <c r="P1073" t="str">
        <f t="shared" si="33"/>
        <v>INSERT INTO cliente VALUES(NULL, NULL, '1870', 'C1870', '', '', '', '0', '', 1, NOW(), NULL, 1, null);</v>
      </c>
    </row>
    <row r="1074" spans="1:16" x14ac:dyDescent="0.25">
      <c r="A1074" t="s">
        <v>4756</v>
      </c>
      <c r="B1074" t="str">
        <f t="shared" si="32"/>
        <v>1871</v>
      </c>
      <c r="C1074" s="2" t="s">
        <v>1851</v>
      </c>
      <c r="D1074" s="89" t="s">
        <v>5333</v>
      </c>
      <c r="E1074" s="2" t="s">
        <v>1851</v>
      </c>
      <c r="F1074" s="93"/>
      <c r="G1074" s="2" t="s">
        <v>1851</v>
      </c>
      <c r="H1074" s="93"/>
      <c r="I1074" s="2" t="s">
        <v>1851</v>
      </c>
      <c r="J1074" s="98"/>
      <c r="K1074" s="2" t="s">
        <v>1851</v>
      </c>
      <c r="L1074" s="107">
        <v>0</v>
      </c>
      <c r="M1074" s="2" t="s">
        <v>1851</v>
      </c>
      <c r="N1074" s="93"/>
      <c r="O1074" s="2" t="s">
        <v>6692</v>
      </c>
      <c r="P1074" t="str">
        <f t="shared" si="33"/>
        <v>INSERT INTO cliente VALUES(NULL, NULL, '1871', 'C1871', '', '', '', '0', '', 1, NOW(), NULL, 1, null);</v>
      </c>
    </row>
    <row r="1075" spans="1:16" x14ac:dyDescent="0.25">
      <c r="A1075" t="s">
        <v>4756</v>
      </c>
      <c r="B1075" t="str">
        <f t="shared" si="32"/>
        <v>1872</v>
      </c>
      <c r="C1075" s="2" t="s">
        <v>1851</v>
      </c>
      <c r="D1075" s="89" t="s">
        <v>5334</v>
      </c>
      <c r="E1075" s="2" t="s">
        <v>1851</v>
      </c>
      <c r="F1075" s="93"/>
      <c r="G1075" s="2" t="s">
        <v>1851</v>
      </c>
      <c r="H1075" s="93"/>
      <c r="I1075" s="2" t="s">
        <v>1851</v>
      </c>
      <c r="J1075" s="98"/>
      <c r="K1075" s="2" t="s">
        <v>1851</v>
      </c>
      <c r="L1075" s="107">
        <v>0</v>
      </c>
      <c r="M1075" s="2" t="s">
        <v>1851</v>
      </c>
      <c r="N1075" s="93"/>
      <c r="O1075" s="2" t="s">
        <v>6692</v>
      </c>
      <c r="P1075" t="str">
        <f t="shared" si="33"/>
        <v>INSERT INTO cliente VALUES(NULL, NULL, '1872', 'C1872', '', '', '', '0', '', 1, NOW(), NULL, 1, null);</v>
      </c>
    </row>
    <row r="1076" spans="1:16" x14ac:dyDescent="0.25">
      <c r="A1076" t="s">
        <v>4756</v>
      </c>
      <c r="B1076" t="str">
        <f t="shared" si="32"/>
        <v>1873</v>
      </c>
      <c r="C1076" s="2" t="s">
        <v>1851</v>
      </c>
      <c r="D1076" s="89" t="s">
        <v>5335</v>
      </c>
      <c r="E1076" s="2" t="s">
        <v>1851</v>
      </c>
      <c r="F1076" s="93"/>
      <c r="G1076" s="2" t="s">
        <v>1851</v>
      </c>
      <c r="H1076" s="93"/>
      <c r="I1076" s="2" t="s">
        <v>1851</v>
      </c>
      <c r="J1076" s="98"/>
      <c r="K1076" s="2" t="s">
        <v>1851</v>
      </c>
      <c r="L1076" s="107">
        <v>0</v>
      </c>
      <c r="M1076" s="2" t="s">
        <v>1851</v>
      </c>
      <c r="N1076" s="93"/>
      <c r="O1076" s="2" t="s">
        <v>6692</v>
      </c>
      <c r="P1076" t="str">
        <f t="shared" si="33"/>
        <v>INSERT INTO cliente VALUES(NULL, NULL, '1873', 'C1873', '', '', '', '0', '', 1, NOW(), NULL, 1, null);</v>
      </c>
    </row>
    <row r="1077" spans="1:16" x14ac:dyDescent="0.25">
      <c r="A1077" t="s">
        <v>4756</v>
      </c>
      <c r="B1077" t="str">
        <f t="shared" si="32"/>
        <v>1874</v>
      </c>
      <c r="C1077" s="2" t="s">
        <v>1851</v>
      </c>
      <c r="D1077" s="89" t="s">
        <v>5336</v>
      </c>
      <c r="E1077" s="2" t="s">
        <v>1851</v>
      </c>
      <c r="F1077" s="93"/>
      <c r="G1077" s="2" t="s">
        <v>1851</v>
      </c>
      <c r="H1077" s="93"/>
      <c r="I1077" s="2" t="s">
        <v>1851</v>
      </c>
      <c r="J1077" s="98"/>
      <c r="K1077" s="2" t="s">
        <v>1851</v>
      </c>
      <c r="L1077" s="107">
        <v>0</v>
      </c>
      <c r="M1077" s="2" t="s">
        <v>1851</v>
      </c>
      <c r="N1077" s="93"/>
      <c r="O1077" s="2" t="s">
        <v>6692</v>
      </c>
      <c r="P1077" t="str">
        <f t="shared" si="33"/>
        <v>INSERT INTO cliente VALUES(NULL, NULL, '1874', 'C1874', '', '', '', '0', '', 1, NOW(), NULL, 1, null);</v>
      </c>
    </row>
    <row r="1078" spans="1:16" x14ac:dyDescent="0.25">
      <c r="A1078" t="s">
        <v>4756</v>
      </c>
      <c r="B1078" t="str">
        <f t="shared" si="32"/>
        <v>1875</v>
      </c>
      <c r="C1078" s="2" t="s">
        <v>1851</v>
      </c>
      <c r="D1078" s="89" t="s">
        <v>5337</v>
      </c>
      <c r="E1078" s="2" t="s">
        <v>1851</v>
      </c>
      <c r="F1078" s="93"/>
      <c r="G1078" s="2" t="s">
        <v>1851</v>
      </c>
      <c r="H1078" s="93"/>
      <c r="I1078" s="2" t="s">
        <v>1851</v>
      </c>
      <c r="J1078" s="98"/>
      <c r="K1078" s="2" t="s">
        <v>1851</v>
      </c>
      <c r="L1078" s="107">
        <v>0</v>
      </c>
      <c r="M1078" s="2" t="s">
        <v>1851</v>
      </c>
      <c r="N1078" s="93"/>
      <c r="O1078" s="2" t="s">
        <v>6692</v>
      </c>
      <c r="P1078" t="str">
        <f t="shared" si="33"/>
        <v>INSERT INTO cliente VALUES(NULL, NULL, '1875', 'C1875', '', '', '', '0', '', 1, NOW(), NULL, 1, null);</v>
      </c>
    </row>
    <row r="1079" spans="1:16" x14ac:dyDescent="0.25">
      <c r="A1079" t="s">
        <v>4756</v>
      </c>
      <c r="B1079" t="str">
        <f t="shared" si="32"/>
        <v>1876</v>
      </c>
      <c r="C1079" s="2" t="s">
        <v>1851</v>
      </c>
      <c r="D1079" s="89" t="s">
        <v>5338</v>
      </c>
      <c r="E1079" s="2" t="s">
        <v>1851</v>
      </c>
      <c r="F1079" s="93"/>
      <c r="G1079" s="2" t="s">
        <v>1851</v>
      </c>
      <c r="H1079" s="93"/>
      <c r="I1079" s="2" t="s">
        <v>1851</v>
      </c>
      <c r="J1079" s="98"/>
      <c r="K1079" s="2" t="s">
        <v>1851</v>
      </c>
      <c r="L1079" s="107">
        <v>0</v>
      </c>
      <c r="M1079" s="2" t="s">
        <v>1851</v>
      </c>
      <c r="N1079" s="93"/>
      <c r="O1079" s="2" t="s">
        <v>6692</v>
      </c>
      <c r="P1079" t="str">
        <f t="shared" si="33"/>
        <v>INSERT INTO cliente VALUES(NULL, NULL, '1876', 'C1876', '', '', '', '0', '', 1, NOW(), NULL, 1, null);</v>
      </c>
    </row>
    <row r="1080" spans="1:16" x14ac:dyDescent="0.25">
      <c r="A1080" t="s">
        <v>4756</v>
      </c>
      <c r="B1080" t="str">
        <f t="shared" si="32"/>
        <v>1877</v>
      </c>
      <c r="C1080" s="2" t="s">
        <v>1851</v>
      </c>
      <c r="D1080" s="89" t="s">
        <v>5339</v>
      </c>
      <c r="E1080" s="2" t="s">
        <v>1851</v>
      </c>
      <c r="F1080" s="93"/>
      <c r="G1080" s="2" t="s">
        <v>1851</v>
      </c>
      <c r="H1080" s="93"/>
      <c r="I1080" s="2" t="s">
        <v>1851</v>
      </c>
      <c r="J1080" s="98"/>
      <c r="K1080" s="2" t="s">
        <v>1851</v>
      </c>
      <c r="L1080" s="107">
        <v>0</v>
      </c>
      <c r="M1080" s="2" t="s">
        <v>1851</v>
      </c>
      <c r="N1080" s="93"/>
      <c r="O1080" s="2" t="s">
        <v>6692</v>
      </c>
      <c r="P1080" t="str">
        <f t="shared" si="33"/>
        <v>INSERT INTO cliente VALUES(NULL, NULL, '1877', 'C1877', '', '', '', '0', '', 1, NOW(), NULL, 1, null);</v>
      </c>
    </row>
    <row r="1081" spans="1:16" x14ac:dyDescent="0.25">
      <c r="A1081" t="s">
        <v>4756</v>
      </c>
      <c r="B1081" t="str">
        <f t="shared" si="32"/>
        <v>1878</v>
      </c>
      <c r="C1081" s="2" t="s">
        <v>1851</v>
      </c>
      <c r="D1081" s="89" t="s">
        <v>5340</v>
      </c>
      <c r="E1081" s="2" t="s">
        <v>1851</v>
      </c>
      <c r="F1081" s="93"/>
      <c r="G1081" s="2" t="s">
        <v>1851</v>
      </c>
      <c r="H1081" s="93"/>
      <c r="I1081" s="2" t="s">
        <v>1851</v>
      </c>
      <c r="J1081" s="98"/>
      <c r="K1081" s="2" t="s">
        <v>1851</v>
      </c>
      <c r="L1081" s="107">
        <v>0</v>
      </c>
      <c r="M1081" s="2" t="s">
        <v>1851</v>
      </c>
      <c r="N1081" s="93"/>
      <c r="O1081" s="2" t="s">
        <v>6692</v>
      </c>
      <c r="P1081" t="str">
        <f t="shared" si="33"/>
        <v>INSERT INTO cliente VALUES(NULL, NULL, '1878', 'C1878', '', '', '', '0', '', 1, NOW(), NULL, 1, null);</v>
      </c>
    </row>
    <row r="1082" spans="1:16" x14ac:dyDescent="0.25">
      <c r="A1082" t="s">
        <v>4756</v>
      </c>
      <c r="B1082" t="str">
        <f t="shared" si="32"/>
        <v>1879</v>
      </c>
      <c r="C1082" s="2" t="s">
        <v>1851</v>
      </c>
      <c r="D1082" s="89" t="s">
        <v>5341</v>
      </c>
      <c r="E1082" s="2" t="s">
        <v>1851</v>
      </c>
      <c r="F1082" s="93"/>
      <c r="G1082" s="2" t="s">
        <v>1851</v>
      </c>
      <c r="H1082" s="93"/>
      <c r="I1082" s="2" t="s">
        <v>1851</v>
      </c>
      <c r="J1082" s="98"/>
      <c r="K1082" s="2" t="s">
        <v>1851</v>
      </c>
      <c r="L1082" s="107">
        <v>0</v>
      </c>
      <c r="M1082" s="2" t="s">
        <v>1851</v>
      </c>
      <c r="N1082" s="93"/>
      <c r="O1082" s="2" t="s">
        <v>6692</v>
      </c>
      <c r="P1082" t="str">
        <f t="shared" si="33"/>
        <v>INSERT INTO cliente VALUES(NULL, NULL, '1879', 'C1879', '', '', '', '0', '', 1, NOW(), NULL, 1, null);</v>
      </c>
    </row>
    <row r="1083" spans="1:16" x14ac:dyDescent="0.25">
      <c r="A1083" t="s">
        <v>4756</v>
      </c>
      <c r="B1083" t="str">
        <f t="shared" si="32"/>
        <v>1880</v>
      </c>
      <c r="C1083" s="2" t="s">
        <v>1851</v>
      </c>
      <c r="D1083" s="89" t="s">
        <v>5342</v>
      </c>
      <c r="E1083" s="2" t="s">
        <v>1851</v>
      </c>
      <c r="F1083" s="93"/>
      <c r="G1083" s="2" t="s">
        <v>1851</v>
      </c>
      <c r="H1083" s="93"/>
      <c r="I1083" s="2" t="s">
        <v>1851</v>
      </c>
      <c r="J1083" s="98"/>
      <c r="K1083" s="2" t="s">
        <v>1851</v>
      </c>
      <c r="L1083" s="107">
        <v>0</v>
      </c>
      <c r="M1083" s="2" t="s">
        <v>1851</v>
      </c>
      <c r="N1083" s="93"/>
      <c r="O1083" s="2" t="s">
        <v>6692</v>
      </c>
      <c r="P1083" t="str">
        <f t="shared" si="33"/>
        <v>INSERT INTO cliente VALUES(NULL, NULL, '1880', 'C1880', '', '', '', '0', '', 1, NOW(), NULL, 1, null);</v>
      </c>
    </row>
    <row r="1084" spans="1:16" x14ac:dyDescent="0.25">
      <c r="A1084" t="s">
        <v>4756</v>
      </c>
      <c r="B1084" t="str">
        <f t="shared" si="32"/>
        <v>1881</v>
      </c>
      <c r="C1084" s="2" t="s">
        <v>1851</v>
      </c>
      <c r="D1084" s="89" t="s">
        <v>5343</v>
      </c>
      <c r="E1084" s="2" t="s">
        <v>1851</v>
      </c>
      <c r="F1084" s="93"/>
      <c r="G1084" s="2" t="s">
        <v>1851</v>
      </c>
      <c r="H1084" s="93"/>
      <c r="I1084" s="2" t="s">
        <v>1851</v>
      </c>
      <c r="J1084" s="98"/>
      <c r="K1084" s="2" t="s">
        <v>1851</v>
      </c>
      <c r="L1084" s="107">
        <v>0</v>
      </c>
      <c r="M1084" s="2" t="s">
        <v>1851</v>
      </c>
      <c r="N1084" s="93"/>
      <c r="O1084" s="2" t="s">
        <v>6692</v>
      </c>
      <c r="P1084" t="str">
        <f t="shared" si="33"/>
        <v>INSERT INTO cliente VALUES(NULL, NULL, '1881', 'C1881', '', '', '', '0', '', 1, NOW(), NULL, 1, null);</v>
      </c>
    </row>
    <row r="1085" spans="1:16" x14ac:dyDescent="0.25">
      <c r="A1085" t="s">
        <v>4756</v>
      </c>
      <c r="B1085" t="str">
        <f t="shared" si="32"/>
        <v>1882</v>
      </c>
      <c r="C1085" s="2" t="s">
        <v>1851</v>
      </c>
      <c r="D1085" s="89" t="s">
        <v>5344</v>
      </c>
      <c r="E1085" s="2" t="s">
        <v>1851</v>
      </c>
      <c r="F1085" s="93"/>
      <c r="G1085" s="2" t="s">
        <v>1851</v>
      </c>
      <c r="H1085" s="93"/>
      <c r="I1085" s="2" t="s">
        <v>1851</v>
      </c>
      <c r="J1085" s="98"/>
      <c r="K1085" s="2" t="s">
        <v>1851</v>
      </c>
      <c r="L1085" s="107">
        <v>0</v>
      </c>
      <c r="M1085" s="2" t="s">
        <v>1851</v>
      </c>
      <c r="N1085" s="93"/>
      <c r="O1085" s="2" t="s">
        <v>6692</v>
      </c>
      <c r="P1085" t="str">
        <f t="shared" si="33"/>
        <v>INSERT INTO cliente VALUES(NULL, NULL, '1882', 'C1882', '', '', '', '0', '', 1, NOW(), NULL, 1, null);</v>
      </c>
    </row>
    <row r="1086" spans="1:16" x14ac:dyDescent="0.25">
      <c r="A1086" t="s">
        <v>4756</v>
      </c>
      <c r="B1086" t="str">
        <f t="shared" si="32"/>
        <v>1883</v>
      </c>
      <c r="C1086" s="2" t="s">
        <v>1851</v>
      </c>
      <c r="D1086" s="89" t="s">
        <v>5345</v>
      </c>
      <c r="E1086" s="2" t="s">
        <v>1851</v>
      </c>
      <c r="F1086" s="93"/>
      <c r="G1086" s="2" t="s">
        <v>1851</v>
      </c>
      <c r="H1086" s="93"/>
      <c r="I1086" s="2" t="s">
        <v>1851</v>
      </c>
      <c r="J1086" s="98"/>
      <c r="K1086" s="2" t="s">
        <v>1851</v>
      </c>
      <c r="L1086" s="107">
        <v>0</v>
      </c>
      <c r="M1086" s="2" t="s">
        <v>1851</v>
      </c>
      <c r="N1086" s="93"/>
      <c r="O1086" s="2" t="s">
        <v>6692</v>
      </c>
      <c r="P1086" t="str">
        <f t="shared" si="33"/>
        <v>INSERT INTO cliente VALUES(NULL, NULL, '1883', 'C1883', '', '', '', '0', '', 1, NOW(), NULL, 1, null);</v>
      </c>
    </row>
    <row r="1087" spans="1:16" x14ac:dyDescent="0.25">
      <c r="A1087" t="s">
        <v>4756</v>
      </c>
      <c r="B1087" t="str">
        <f t="shared" si="32"/>
        <v>1884</v>
      </c>
      <c r="C1087" s="2" t="s">
        <v>1851</v>
      </c>
      <c r="D1087" s="89" t="s">
        <v>5346</v>
      </c>
      <c r="E1087" s="2" t="s">
        <v>1851</v>
      </c>
      <c r="F1087" s="93"/>
      <c r="G1087" s="2" t="s">
        <v>1851</v>
      </c>
      <c r="H1087" s="93"/>
      <c r="I1087" s="2" t="s">
        <v>1851</v>
      </c>
      <c r="J1087" s="98"/>
      <c r="K1087" s="2" t="s">
        <v>1851</v>
      </c>
      <c r="L1087" s="107">
        <v>0</v>
      </c>
      <c r="M1087" s="2" t="s">
        <v>1851</v>
      </c>
      <c r="N1087" s="93"/>
      <c r="O1087" s="2" t="s">
        <v>6692</v>
      </c>
      <c r="P1087" t="str">
        <f t="shared" si="33"/>
        <v>INSERT INTO cliente VALUES(NULL, NULL, '1884', 'C1884', '', '', '', '0', '', 1, NOW(), NULL, 1, null);</v>
      </c>
    </row>
    <row r="1088" spans="1:16" x14ac:dyDescent="0.25">
      <c r="A1088" t="s">
        <v>4756</v>
      </c>
      <c r="B1088" t="str">
        <f t="shared" si="32"/>
        <v>1885</v>
      </c>
      <c r="C1088" s="2" t="s">
        <v>1851</v>
      </c>
      <c r="D1088" s="89" t="s">
        <v>5347</v>
      </c>
      <c r="E1088" s="2" t="s">
        <v>1851</v>
      </c>
      <c r="F1088" s="93"/>
      <c r="G1088" s="2" t="s">
        <v>1851</v>
      </c>
      <c r="H1088" s="93"/>
      <c r="I1088" s="2" t="s">
        <v>1851</v>
      </c>
      <c r="J1088" s="98"/>
      <c r="K1088" s="2" t="s">
        <v>1851</v>
      </c>
      <c r="L1088" s="107">
        <v>0</v>
      </c>
      <c r="M1088" s="2" t="s">
        <v>1851</v>
      </c>
      <c r="N1088" s="93"/>
      <c r="O1088" s="2" t="s">
        <v>6692</v>
      </c>
      <c r="P1088" t="str">
        <f t="shared" si="33"/>
        <v>INSERT INTO cliente VALUES(NULL, NULL, '1885', 'C1885', '', '', '', '0', '', 1, NOW(), NULL, 1, null);</v>
      </c>
    </row>
    <row r="1089" spans="1:16" x14ac:dyDescent="0.25">
      <c r="A1089" t="s">
        <v>4756</v>
      </c>
      <c r="B1089" t="str">
        <f t="shared" si="32"/>
        <v>1886</v>
      </c>
      <c r="C1089" s="2" t="s">
        <v>1851</v>
      </c>
      <c r="D1089" s="89" t="s">
        <v>5348</v>
      </c>
      <c r="E1089" s="2" t="s">
        <v>1851</v>
      </c>
      <c r="F1089" s="93"/>
      <c r="G1089" s="2" t="s">
        <v>1851</v>
      </c>
      <c r="H1089" s="93"/>
      <c r="I1089" s="2" t="s">
        <v>1851</v>
      </c>
      <c r="J1089" s="98"/>
      <c r="K1089" s="2" t="s">
        <v>1851</v>
      </c>
      <c r="L1089" s="107">
        <v>0</v>
      </c>
      <c r="M1089" s="2" t="s">
        <v>1851</v>
      </c>
      <c r="N1089" s="93"/>
      <c r="O1089" s="2" t="s">
        <v>6692</v>
      </c>
      <c r="P1089" t="str">
        <f t="shared" si="33"/>
        <v>INSERT INTO cliente VALUES(NULL, NULL, '1886', 'C1886', '', '', '', '0', '', 1, NOW(), NULL, 1, null);</v>
      </c>
    </row>
    <row r="1090" spans="1:16" x14ac:dyDescent="0.25">
      <c r="A1090" t="s">
        <v>4756</v>
      </c>
      <c r="B1090" t="str">
        <f t="shared" si="32"/>
        <v>1887</v>
      </c>
      <c r="C1090" s="2" t="s">
        <v>1851</v>
      </c>
      <c r="D1090" s="89" t="s">
        <v>5349</v>
      </c>
      <c r="E1090" s="2" t="s">
        <v>1851</v>
      </c>
      <c r="F1090" s="93"/>
      <c r="G1090" s="2" t="s">
        <v>1851</v>
      </c>
      <c r="H1090" s="93"/>
      <c r="I1090" s="2" t="s">
        <v>1851</v>
      </c>
      <c r="J1090" s="98"/>
      <c r="K1090" s="2" t="s">
        <v>1851</v>
      </c>
      <c r="L1090" s="107">
        <v>0</v>
      </c>
      <c r="M1090" s="2" t="s">
        <v>1851</v>
      </c>
      <c r="N1090" s="93"/>
      <c r="O1090" s="2" t="s">
        <v>6692</v>
      </c>
      <c r="P1090" t="str">
        <f t="shared" si="33"/>
        <v>INSERT INTO cliente VALUES(NULL, NULL, '1887', 'C1887', '', '', '', '0', '', 1, NOW(), NULL, 1, null);</v>
      </c>
    </row>
    <row r="1091" spans="1:16" x14ac:dyDescent="0.25">
      <c r="A1091" t="s">
        <v>4756</v>
      </c>
      <c r="B1091" t="str">
        <f t="shared" ref="B1091:B1154" si="34">REPLACE(D1091,1,1,"")</f>
        <v>1888</v>
      </c>
      <c r="C1091" s="2" t="s">
        <v>1851</v>
      </c>
      <c r="D1091" s="89" t="s">
        <v>5350</v>
      </c>
      <c r="E1091" s="2" t="s">
        <v>1851</v>
      </c>
      <c r="F1091" s="93"/>
      <c r="G1091" s="2" t="s">
        <v>1851</v>
      </c>
      <c r="H1091" s="93"/>
      <c r="I1091" s="2" t="s">
        <v>1851</v>
      </c>
      <c r="J1091" s="98"/>
      <c r="K1091" s="2" t="s">
        <v>1851</v>
      </c>
      <c r="L1091" s="107">
        <v>0</v>
      </c>
      <c r="M1091" s="2" t="s">
        <v>1851</v>
      </c>
      <c r="N1091" s="93"/>
      <c r="O1091" s="2" t="s">
        <v>6692</v>
      </c>
      <c r="P1091" t="str">
        <f t="shared" ref="P1091:P1154" si="35">CONCATENATE(A1091,B1091,C1091,D1091,E1091,F1091,G1091,H1091,I1091,J1091,K1091,L1091,M1091,N1091,O1091,)</f>
        <v>INSERT INTO cliente VALUES(NULL, NULL, '1888', 'C1888', '', '', '', '0', '', 1, NOW(), NULL, 1, null);</v>
      </c>
    </row>
    <row r="1092" spans="1:16" x14ac:dyDescent="0.25">
      <c r="A1092" t="s">
        <v>4756</v>
      </c>
      <c r="B1092" t="str">
        <f t="shared" si="34"/>
        <v>1889</v>
      </c>
      <c r="C1092" s="2" t="s">
        <v>1851</v>
      </c>
      <c r="D1092" s="89" t="s">
        <v>5351</v>
      </c>
      <c r="E1092" s="2" t="s">
        <v>1851</v>
      </c>
      <c r="F1092" s="93"/>
      <c r="G1092" s="2" t="s">
        <v>1851</v>
      </c>
      <c r="H1092" s="93"/>
      <c r="I1092" s="2" t="s">
        <v>1851</v>
      </c>
      <c r="J1092" s="98"/>
      <c r="K1092" s="2" t="s">
        <v>1851</v>
      </c>
      <c r="L1092" s="107">
        <v>0</v>
      </c>
      <c r="M1092" s="2" t="s">
        <v>1851</v>
      </c>
      <c r="N1092" s="93"/>
      <c r="O1092" s="2" t="s">
        <v>6692</v>
      </c>
      <c r="P1092" t="str">
        <f t="shared" si="35"/>
        <v>INSERT INTO cliente VALUES(NULL, NULL, '1889', 'C1889', '', '', '', '0', '', 1, NOW(), NULL, 1, null);</v>
      </c>
    </row>
    <row r="1093" spans="1:16" x14ac:dyDescent="0.25">
      <c r="A1093" t="s">
        <v>4756</v>
      </c>
      <c r="B1093" t="str">
        <f t="shared" si="34"/>
        <v>1890</v>
      </c>
      <c r="C1093" s="2" t="s">
        <v>1851</v>
      </c>
      <c r="D1093" s="89" t="s">
        <v>5352</v>
      </c>
      <c r="E1093" s="2" t="s">
        <v>1851</v>
      </c>
      <c r="F1093" s="93"/>
      <c r="G1093" s="2" t="s">
        <v>1851</v>
      </c>
      <c r="H1093" s="93"/>
      <c r="I1093" s="2" t="s">
        <v>1851</v>
      </c>
      <c r="J1093" s="98"/>
      <c r="K1093" s="2" t="s">
        <v>1851</v>
      </c>
      <c r="L1093" s="107">
        <v>0</v>
      </c>
      <c r="M1093" s="2" t="s">
        <v>1851</v>
      </c>
      <c r="N1093" s="93"/>
      <c r="O1093" s="2" t="s">
        <v>6692</v>
      </c>
      <c r="P1093" t="str">
        <f t="shared" si="35"/>
        <v>INSERT INTO cliente VALUES(NULL, NULL, '1890', 'C1890', '', '', '', '0', '', 1, NOW(), NULL, 1, null);</v>
      </c>
    </row>
    <row r="1094" spans="1:16" x14ac:dyDescent="0.25">
      <c r="A1094" t="s">
        <v>4756</v>
      </c>
      <c r="B1094" t="str">
        <f t="shared" si="34"/>
        <v>1891</v>
      </c>
      <c r="C1094" s="2" t="s">
        <v>1851</v>
      </c>
      <c r="D1094" s="89" t="s">
        <v>5353</v>
      </c>
      <c r="E1094" s="2" t="s">
        <v>1851</v>
      </c>
      <c r="F1094" s="93"/>
      <c r="G1094" s="2" t="s">
        <v>1851</v>
      </c>
      <c r="H1094" s="93"/>
      <c r="I1094" s="2" t="s">
        <v>1851</v>
      </c>
      <c r="J1094" s="98"/>
      <c r="K1094" s="2" t="s">
        <v>1851</v>
      </c>
      <c r="L1094" s="107">
        <v>0</v>
      </c>
      <c r="M1094" s="2" t="s">
        <v>1851</v>
      </c>
      <c r="N1094" s="93"/>
      <c r="O1094" s="2" t="s">
        <v>6692</v>
      </c>
      <c r="P1094" t="str">
        <f t="shared" si="35"/>
        <v>INSERT INTO cliente VALUES(NULL, NULL, '1891', 'C1891', '', '', '', '0', '', 1, NOW(), NULL, 1, null);</v>
      </c>
    </row>
    <row r="1095" spans="1:16" x14ac:dyDescent="0.25">
      <c r="A1095" t="s">
        <v>4756</v>
      </c>
      <c r="B1095" t="str">
        <f t="shared" si="34"/>
        <v>1892</v>
      </c>
      <c r="C1095" s="2" t="s">
        <v>1851</v>
      </c>
      <c r="D1095" s="89" t="s">
        <v>5354</v>
      </c>
      <c r="E1095" s="2" t="s">
        <v>1851</v>
      </c>
      <c r="F1095" s="93"/>
      <c r="G1095" s="2" t="s">
        <v>1851</v>
      </c>
      <c r="H1095" s="93"/>
      <c r="I1095" s="2" t="s">
        <v>1851</v>
      </c>
      <c r="J1095" s="98"/>
      <c r="K1095" s="2" t="s">
        <v>1851</v>
      </c>
      <c r="L1095" s="107">
        <v>0</v>
      </c>
      <c r="M1095" s="2" t="s">
        <v>1851</v>
      </c>
      <c r="N1095" s="93"/>
      <c r="O1095" s="2" t="s">
        <v>6692</v>
      </c>
      <c r="P1095" t="str">
        <f t="shared" si="35"/>
        <v>INSERT INTO cliente VALUES(NULL, NULL, '1892', 'C1892', '', '', '', '0', '', 1, NOW(), NULL, 1, null);</v>
      </c>
    </row>
    <row r="1096" spans="1:16" x14ac:dyDescent="0.25">
      <c r="A1096" t="s">
        <v>4756</v>
      </c>
      <c r="B1096" t="str">
        <f t="shared" si="34"/>
        <v>1893</v>
      </c>
      <c r="C1096" s="2" t="s">
        <v>1851</v>
      </c>
      <c r="D1096" s="89" t="s">
        <v>5355</v>
      </c>
      <c r="E1096" s="2" t="s">
        <v>1851</v>
      </c>
      <c r="F1096" s="93"/>
      <c r="G1096" s="2" t="s">
        <v>1851</v>
      </c>
      <c r="H1096" s="93"/>
      <c r="I1096" s="2" t="s">
        <v>1851</v>
      </c>
      <c r="J1096" s="98"/>
      <c r="K1096" s="2" t="s">
        <v>1851</v>
      </c>
      <c r="L1096" s="107">
        <v>0</v>
      </c>
      <c r="M1096" s="2" t="s">
        <v>1851</v>
      </c>
      <c r="N1096" s="93"/>
      <c r="O1096" s="2" t="s">
        <v>6692</v>
      </c>
      <c r="P1096" t="str">
        <f t="shared" si="35"/>
        <v>INSERT INTO cliente VALUES(NULL, NULL, '1893', 'C1893', '', '', '', '0', '', 1, NOW(), NULL, 1, null);</v>
      </c>
    </row>
    <row r="1097" spans="1:16" x14ac:dyDescent="0.25">
      <c r="A1097" t="s">
        <v>4756</v>
      </c>
      <c r="B1097" t="str">
        <f t="shared" si="34"/>
        <v>1894</v>
      </c>
      <c r="C1097" s="2" t="s">
        <v>1851</v>
      </c>
      <c r="D1097" s="89" t="s">
        <v>5356</v>
      </c>
      <c r="E1097" s="2" t="s">
        <v>1851</v>
      </c>
      <c r="F1097" s="93"/>
      <c r="G1097" s="2" t="s">
        <v>1851</v>
      </c>
      <c r="H1097" s="93"/>
      <c r="I1097" s="2" t="s">
        <v>1851</v>
      </c>
      <c r="J1097" s="98"/>
      <c r="K1097" s="2" t="s">
        <v>1851</v>
      </c>
      <c r="L1097" s="107">
        <v>0</v>
      </c>
      <c r="M1097" s="2" t="s">
        <v>1851</v>
      </c>
      <c r="N1097" s="93"/>
      <c r="O1097" s="2" t="s">
        <v>6692</v>
      </c>
      <c r="P1097" t="str">
        <f t="shared" si="35"/>
        <v>INSERT INTO cliente VALUES(NULL, NULL, '1894', 'C1894', '', '', '', '0', '', 1, NOW(), NULL, 1, null);</v>
      </c>
    </row>
    <row r="1098" spans="1:16" x14ac:dyDescent="0.25">
      <c r="A1098" t="s">
        <v>4756</v>
      </c>
      <c r="B1098" t="str">
        <f t="shared" si="34"/>
        <v>1895</v>
      </c>
      <c r="C1098" s="2" t="s">
        <v>1851</v>
      </c>
      <c r="D1098" s="89" t="s">
        <v>5357</v>
      </c>
      <c r="E1098" s="2" t="s">
        <v>1851</v>
      </c>
      <c r="F1098" s="93"/>
      <c r="G1098" s="2" t="s">
        <v>1851</v>
      </c>
      <c r="H1098" s="93"/>
      <c r="I1098" s="2" t="s">
        <v>1851</v>
      </c>
      <c r="J1098" s="98"/>
      <c r="K1098" s="2" t="s">
        <v>1851</v>
      </c>
      <c r="L1098" s="107">
        <v>0</v>
      </c>
      <c r="M1098" s="2" t="s">
        <v>1851</v>
      </c>
      <c r="N1098" s="93"/>
      <c r="O1098" s="2" t="s">
        <v>6692</v>
      </c>
      <c r="P1098" t="str">
        <f t="shared" si="35"/>
        <v>INSERT INTO cliente VALUES(NULL, NULL, '1895', 'C1895', '', '', '', '0', '', 1, NOW(), NULL, 1, null);</v>
      </c>
    </row>
    <row r="1099" spans="1:16" x14ac:dyDescent="0.25">
      <c r="A1099" t="s">
        <v>4756</v>
      </c>
      <c r="B1099" t="str">
        <f t="shared" si="34"/>
        <v>1896</v>
      </c>
      <c r="C1099" s="2" t="s">
        <v>1851</v>
      </c>
      <c r="D1099" s="89" t="s">
        <v>5358</v>
      </c>
      <c r="E1099" s="2" t="s">
        <v>1851</v>
      </c>
      <c r="F1099" s="93"/>
      <c r="G1099" s="2" t="s">
        <v>1851</v>
      </c>
      <c r="H1099" s="93"/>
      <c r="I1099" s="2" t="s">
        <v>1851</v>
      </c>
      <c r="J1099" s="98"/>
      <c r="K1099" s="2" t="s">
        <v>1851</v>
      </c>
      <c r="L1099" s="107">
        <v>0</v>
      </c>
      <c r="M1099" s="2" t="s">
        <v>1851</v>
      </c>
      <c r="N1099" s="93"/>
      <c r="O1099" s="2" t="s">
        <v>6692</v>
      </c>
      <c r="P1099" t="str">
        <f t="shared" si="35"/>
        <v>INSERT INTO cliente VALUES(NULL, NULL, '1896', 'C1896', '', '', '', '0', '', 1, NOW(), NULL, 1, null);</v>
      </c>
    </row>
    <row r="1100" spans="1:16" x14ac:dyDescent="0.25">
      <c r="A1100" t="s">
        <v>4756</v>
      </c>
      <c r="B1100" t="str">
        <f t="shared" si="34"/>
        <v>1897</v>
      </c>
      <c r="C1100" s="2" t="s">
        <v>1851</v>
      </c>
      <c r="D1100" s="89" t="s">
        <v>5359</v>
      </c>
      <c r="E1100" s="2" t="s">
        <v>1851</v>
      </c>
      <c r="F1100" s="93"/>
      <c r="G1100" s="2" t="s">
        <v>1851</v>
      </c>
      <c r="H1100" s="93"/>
      <c r="I1100" s="2" t="s">
        <v>1851</v>
      </c>
      <c r="J1100" s="98"/>
      <c r="K1100" s="2" t="s">
        <v>1851</v>
      </c>
      <c r="L1100" s="107">
        <v>0</v>
      </c>
      <c r="M1100" s="2" t="s">
        <v>1851</v>
      </c>
      <c r="N1100" s="93"/>
      <c r="O1100" s="2" t="s">
        <v>6692</v>
      </c>
      <c r="P1100" t="str">
        <f t="shared" si="35"/>
        <v>INSERT INTO cliente VALUES(NULL, NULL, '1897', 'C1897', '', '', '', '0', '', 1, NOW(), NULL, 1, null);</v>
      </c>
    </row>
    <row r="1101" spans="1:16" x14ac:dyDescent="0.25">
      <c r="A1101" t="s">
        <v>4756</v>
      </c>
      <c r="B1101" t="str">
        <f t="shared" si="34"/>
        <v>1898</v>
      </c>
      <c r="C1101" s="2" t="s">
        <v>1851</v>
      </c>
      <c r="D1101" s="89" t="s">
        <v>5360</v>
      </c>
      <c r="E1101" s="2" t="s">
        <v>1851</v>
      </c>
      <c r="F1101" s="93"/>
      <c r="G1101" s="2" t="s">
        <v>1851</v>
      </c>
      <c r="H1101" s="93"/>
      <c r="I1101" s="2" t="s">
        <v>1851</v>
      </c>
      <c r="J1101" s="98"/>
      <c r="K1101" s="2" t="s">
        <v>1851</v>
      </c>
      <c r="L1101" s="107">
        <v>0</v>
      </c>
      <c r="M1101" s="2" t="s">
        <v>1851</v>
      </c>
      <c r="N1101" s="93"/>
      <c r="O1101" s="2" t="s">
        <v>6692</v>
      </c>
      <c r="P1101" t="str">
        <f t="shared" si="35"/>
        <v>INSERT INTO cliente VALUES(NULL, NULL, '1898', 'C1898', '', '', '', '0', '', 1, NOW(), NULL, 1, null);</v>
      </c>
    </row>
    <row r="1102" spans="1:16" x14ac:dyDescent="0.25">
      <c r="A1102" t="s">
        <v>4756</v>
      </c>
      <c r="B1102" t="str">
        <f t="shared" si="34"/>
        <v>1899</v>
      </c>
      <c r="C1102" s="2" t="s">
        <v>1851</v>
      </c>
      <c r="D1102" s="89" t="s">
        <v>5361</v>
      </c>
      <c r="E1102" s="2" t="s">
        <v>1851</v>
      </c>
      <c r="F1102" s="93"/>
      <c r="G1102" s="2" t="s">
        <v>1851</v>
      </c>
      <c r="H1102" s="93"/>
      <c r="I1102" s="2" t="s">
        <v>1851</v>
      </c>
      <c r="J1102" s="98"/>
      <c r="K1102" s="2" t="s">
        <v>1851</v>
      </c>
      <c r="L1102" s="107">
        <v>0</v>
      </c>
      <c r="M1102" s="2" t="s">
        <v>1851</v>
      </c>
      <c r="N1102" s="93"/>
      <c r="O1102" s="2" t="s">
        <v>6692</v>
      </c>
      <c r="P1102" t="str">
        <f t="shared" si="35"/>
        <v>INSERT INTO cliente VALUES(NULL, NULL, '1899', 'C1899', '', '', '', '0', '', 1, NOW(), NULL, 1, null);</v>
      </c>
    </row>
    <row r="1103" spans="1:16" x14ac:dyDescent="0.25">
      <c r="A1103" t="s">
        <v>4756</v>
      </c>
      <c r="B1103" t="str">
        <f t="shared" si="34"/>
        <v>1900</v>
      </c>
      <c r="C1103" s="2" t="s">
        <v>1851</v>
      </c>
      <c r="D1103" s="89" t="s">
        <v>5362</v>
      </c>
      <c r="E1103" s="2" t="s">
        <v>1851</v>
      </c>
      <c r="F1103" s="93"/>
      <c r="G1103" s="2" t="s">
        <v>1851</v>
      </c>
      <c r="H1103" s="93"/>
      <c r="I1103" s="2" t="s">
        <v>1851</v>
      </c>
      <c r="J1103" s="98"/>
      <c r="K1103" s="2" t="s">
        <v>1851</v>
      </c>
      <c r="L1103" s="107">
        <v>0</v>
      </c>
      <c r="M1103" s="2" t="s">
        <v>1851</v>
      </c>
      <c r="N1103" s="93"/>
      <c r="O1103" s="2" t="s">
        <v>6692</v>
      </c>
      <c r="P1103" t="str">
        <f t="shared" si="35"/>
        <v>INSERT INTO cliente VALUES(NULL, NULL, '1900', 'C1900', '', '', '', '0', '', 1, NOW(), NULL, 1, null);</v>
      </c>
    </row>
    <row r="1104" spans="1:16" x14ac:dyDescent="0.25">
      <c r="A1104" t="s">
        <v>4756</v>
      </c>
      <c r="B1104" t="str">
        <f t="shared" si="34"/>
        <v>1901</v>
      </c>
      <c r="C1104" s="2" t="s">
        <v>1851</v>
      </c>
      <c r="D1104" s="89" t="s">
        <v>5363</v>
      </c>
      <c r="E1104" s="2" t="s">
        <v>1851</v>
      </c>
      <c r="F1104" s="93"/>
      <c r="G1104" s="2" t="s">
        <v>1851</v>
      </c>
      <c r="H1104" s="93"/>
      <c r="I1104" s="2" t="s">
        <v>1851</v>
      </c>
      <c r="J1104" s="98"/>
      <c r="K1104" s="2" t="s">
        <v>1851</v>
      </c>
      <c r="L1104" s="107">
        <v>0</v>
      </c>
      <c r="M1104" s="2" t="s">
        <v>1851</v>
      </c>
      <c r="N1104" s="93"/>
      <c r="O1104" s="2" t="s">
        <v>6692</v>
      </c>
      <c r="P1104" t="str">
        <f t="shared" si="35"/>
        <v>INSERT INTO cliente VALUES(NULL, NULL, '1901', 'C1901', '', '', '', '0', '', 1, NOW(), NULL, 1, null);</v>
      </c>
    </row>
    <row r="1105" spans="1:16" x14ac:dyDescent="0.25">
      <c r="A1105" t="s">
        <v>4756</v>
      </c>
      <c r="B1105" t="str">
        <f t="shared" si="34"/>
        <v>1902</v>
      </c>
      <c r="C1105" s="2" t="s">
        <v>1851</v>
      </c>
      <c r="D1105" s="89" t="s">
        <v>5364</v>
      </c>
      <c r="E1105" s="2" t="s">
        <v>1851</v>
      </c>
      <c r="F1105" s="93"/>
      <c r="G1105" s="2" t="s">
        <v>1851</v>
      </c>
      <c r="H1105" s="93"/>
      <c r="I1105" s="2" t="s">
        <v>1851</v>
      </c>
      <c r="J1105" s="98"/>
      <c r="K1105" s="2" t="s">
        <v>1851</v>
      </c>
      <c r="L1105" s="107">
        <v>0</v>
      </c>
      <c r="M1105" s="2" t="s">
        <v>1851</v>
      </c>
      <c r="N1105" s="93"/>
      <c r="O1105" s="2" t="s">
        <v>6692</v>
      </c>
      <c r="P1105" t="str">
        <f t="shared" si="35"/>
        <v>INSERT INTO cliente VALUES(NULL, NULL, '1902', 'C1902', '', '', '', '0', '', 1, NOW(), NULL, 1, null);</v>
      </c>
    </row>
    <row r="1106" spans="1:16" x14ac:dyDescent="0.25">
      <c r="A1106" t="s">
        <v>4756</v>
      </c>
      <c r="B1106" t="str">
        <f t="shared" si="34"/>
        <v>1903</v>
      </c>
      <c r="C1106" s="2" t="s">
        <v>1851</v>
      </c>
      <c r="D1106" s="89" t="s">
        <v>5365</v>
      </c>
      <c r="E1106" s="2" t="s">
        <v>1851</v>
      </c>
      <c r="F1106" s="93"/>
      <c r="G1106" s="2" t="s">
        <v>1851</v>
      </c>
      <c r="H1106" s="93"/>
      <c r="I1106" s="2" t="s">
        <v>1851</v>
      </c>
      <c r="J1106" s="98"/>
      <c r="K1106" s="2" t="s">
        <v>1851</v>
      </c>
      <c r="L1106" s="107">
        <v>0</v>
      </c>
      <c r="M1106" s="2" t="s">
        <v>1851</v>
      </c>
      <c r="N1106" s="93"/>
      <c r="O1106" s="2" t="s">
        <v>6692</v>
      </c>
      <c r="P1106" t="str">
        <f t="shared" si="35"/>
        <v>INSERT INTO cliente VALUES(NULL, NULL, '1903', 'C1903', '', '', '', '0', '', 1, NOW(), NULL, 1, null);</v>
      </c>
    </row>
    <row r="1107" spans="1:16" x14ac:dyDescent="0.25">
      <c r="A1107" t="s">
        <v>4756</v>
      </c>
      <c r="B1107" t="str">
        <f t="shared" si="34"/>
        <v>1904</v>
      </c>
      <c r="C1107" s="2" t="s">
        <v>1851</v>
      </c>
      <c r="D1107" s="89" t="s">
        <v>5366</v>
      </c>
      <c r="E1107" s="2" t="s">
        <v>1851</v>
      </c>
      <c r="F1107" s="93"/>
      <c r="G1107" s="2" t="s">
        <v>1851</v>
      </c>
      <c r="H1107" s="93"/>
      <c r="I1107" s="2" t="s">
        <v>1851</v>
      </c>
      <c r="J1107" s="98"/>
      <c r="K1107" s="2" t="s">
        <v>1851</v>
      </c>
      <c r="L1107" s="107">
        <v>0</v>
      </c>
      <c r="M1107" s="2" t="s">
        <v>1851</v>
      </c>
      <c r="N1107" s="93"/>
      <c r="O1107" s="2" t="s">
        <v>6692</v>
      </c>
      <c r="P1107" t="str">
        <f t="shared" si="35"/>
        <v>INSERT INTO cliente VALUES(NULL, NULL, '1904', 'C1904', '', '', '', '0', '', 1, NOW(), NULL, 1, null);</v>
      </c>
    </row>
    <row r="1108" spans="1:16" x14ac:dyDescent="0.25">
      <c r="A1108" t="s">
        <v>4756</v>
      </c>
      <c r="B1108" t="str">
        <f t="shared" si="34"/>
        <v>1905</v>
      </c>
      <c r="C1108" s="2" t="s">
        <v>1851</v>
      </c>
      <c r="D1108" s="89" t="s">
        <v>5367</v>
      </c>
      <c r="E1108" s="2" t="s">
        <v>1851</v>
      </c>
      <c r="F1108" s="93"/>
      <c r="G1108" s="2" t="s">
        <v>1851</v>
      </c>
      <c r="H1108" s="93"/>
      <c r="I1108" s="2" t="s">
        <v>1851</v>
      </c>
      <c r="J1108" s="98"/>
      <c r="K1108" s="2" t="s">
        <v>1851</v>
      </c>
      <c r="L1108" s="107">
        <v>0</v>
      </c>
      <c r="M1108" s="2" t="s">
        <v>1851</v>
      </c>
      <c r="N1108" s="93"/>
      <c r="O1108" s="2" t="s">
        <v>6692</v>
      </c>
      <c r="P1108" t="str">
        <f t="shared" si="35"/>
        <v>INSERT INTO cliente VALUES(NULL, NULL, '1905', 'C1905', '', '', '', '0', '', 1, NOW(), NULL, 1, null);</v>
      </c>
    </row>
    <row r="1109" spans="1:16" x14ac:dyDescent="0.25">
      <c r="A1109" t="s">
        <v>4756</v>
      </c>
      <c r="B1109" t="str">
        <f t="shared" si="34"/>
        <v>1906</v>
      </c>
      <c r="C1109" s="2" t="s">
        <v>1851</v>
      </c>
      <c r="D1109" s="89" t="s">
        <v>5368</v>
      </c>
      <c r="E1109" s="2" t="s">
        <v>1851</v>
      </c>
      <c r="F1109" s="93"/>
      <c r="G1109" s="2" t="s">
        <v>1851</v>
      </c>
      <c r="H1109" s="93"/>
      <c r="I1109" s="2" t="s">
        <v>1851</v>
      </c>
      <c r="J1109" s="98"/>
      <c r="K1109" s="2" t="s">
        <v>1851</v>
      </c>
      <c r="L1109" s="107">
        <v>0</v>
      </c>
      <c r="M1109" s="2" t="s">
        <v>1851</v>
      </c>
      <c r="N1109" s="93"/>
      <c r="O1109" s="2" t="s">
        <v>6692</v>
      </c>
      <c r="P1109" t="str">
        <f t="shared" si="35"/>
        <v>INSERT INTO cliente VALUES(NULL, NULL, '1906', 'C1906', '', '', '', '0', '', 1, NOW(), NULL, 1, null);</v>
      </c>
    </row>
    <row r="1110" spans="1:16" x14ac:dyDescent="0.25">
      <c r="A1110" t="s">
        <v>4756</v>
      </c>
      <c r="B1110" t="str">
        <f t="shared" si="34"/>
        <v>1907</v>
      </c>
      <c r="C1110" s="2" t="s">
        <v>1851</v>
      </c>
      <c r="D1110" s="89" t="s">
        <v>5369</v>
      </c>
      <c r="E1110" s="2" t="s">
        <v>1851</v>
      </c>
      <c r="F1110" s="93"/>
      <c r="G1110" s="2" t="s">
        <v>1851</v>
      </c>
      <c r="H1110" s="93"/>
      <c r="I1110" s="2" t="s">
        <v>1851</v>
      </c>
      <c r="J1110" s="98"/>
      <c r="K1110" s="2" t="s">
        <v>1851</v>
      </c>
      <c r="L1110" s="107">
        <v>0</v>
      </c>
      <c r="M1110" s="2" t="s">
        <v>1851</v>
      </c>
      <c r="N1110" s="93"/>
      <c r="O1110" s="2" t="s">
        <v>6692</v>
      </c>
      <c r="P1110" t="str">
        <f t="shared" si="35"/>
        <v>INSERT INTO cliente VALUES(NULL, NULL, '1907', 'C1907', '', '', '', '0', '', 1, NOW(), NULL, 1, null);</v>
      </c>
    </row>
    <row r="1111" spans="1:16" x14ac:dyDescent="0.25">
      <c r="A1111" t="s">
        <v>4756</v>
      </c>
      <c r="B1111" t="str">
        <f t="shared" si="34"/>
        <v>1908</v>
      </c>
      <c r="C1111" s="2" t="s">
        <v>1851</v>
      </c>
      <c r="D1111" s="89" t="s">
        <v>5370</v>
      </c>
      <c r="E1111" s="2" t="s">
        <v>1851</v>
      </c>
      <c r="F1111" s="93"/>
      <c r="G1111" s="2" t="s">
        <v>1851</v>
      </c>
      <c r="H1111" s="93"/>
      <c r="I1111" s="2" t="s">
        <v>1851</v>
      </c>
      <c r="J1111" s="98"/>
      <c r="K1111" s="2" t="s">
        <v>1851</v>
      </c>
      <c r="L1111" s="107">
        <v>0</v>
      </c>
      <c r="M1111" s="2" t="s">
        <v>1851</v>
      </c>
      <c r="N1111" s="93"/>
      <c r="O1111" s="2" t="s">
        <v>6692</v>
      </c>
      <c r="P1111" t="str">
        <f t="shared" si="35"/>
        <v>INSERT INTO cliente VALUES(NULL, NULL, '1908', 'C1908', '', '', '', '0', '', 1, NOW(), NULL, 1, null);</v>
      </c>
    </row>
    <row r="1112" spans="1:16" x14ac:dyDescent="0.25">
      <c r="A1112" t="s">
        <v>4756</v>
      </c>
      <c r="B1112" t="str">
        <f t="shared" si="34"/>
        <v>1909</v>
      </c>
      <c r="C1112" s="2" t="s">
        <v>1851</v>
      </c>
      <c r="D1112" s="89" t="s">
        <v>5371</v>
      </c>
      <c r="E1112" s="2" t="s">
        <v>1851</v>
      </c>
      <c r="F1112" s="93"/>
      <c r="G1112" s="2" t="s">
        <v>1851</v>
      </c>
      <c r="H1112" s="93"/>
      <c r="I1112" s="2" t="s">
        <v>1851</v>
      </c>
      <c r="J1112" s="98"/>
      <c r="K1112" s="2" t="s">
        <v>1851</v>
      </c>
      <c r="L1112" s="107">
        <v>0</v>
      </c>
      <c r="M1112" s="2" t="s">
        <v>1851</v>
      </c>
      <c r="N1112" s="93"/>
      <c r="O1112" s="2" t="s">
        <v>6692</v>
      </c>
      <c r="P1112" t="str">
        <f t="shared" si="35"/>
        <v>INSERT INTO cliente VALUES(NULL, NULL, '1909', 'C1909', '', '', '', '0', '', 1, NOW(), NULL, 1, null);</v>
      </c>
    </row>
    <row r="1113" spans="1:16" x14ac:dyDescent="0.25">
      <c r="A1113" t="s">
        <v>4756</v>
      </c>
      <c r="B1113" t="str">
        <f t="shared" si="34"/>
        <v>1910</v>
      </c>
      <c r="C1113" s="2" t="s">
        <v>1851</v>
      </c>
      <c r="D1113" s="89" t="s">
        <v>5372</v>
      </c>
      <c r="E1113" s="2" t="s">
        <v>1851</v>
      </c>
      <c r="F1113" s="93"/>
      <c r="G1113" s="2" t="s">
        <v>1851</v>
      </c>
      <c r="H1113" s="93"/>
      <c r="I1113" s="2" t="s">
        <v>1851</v>
      </c>
      <c r="J1113" s="98"/>
      <c r="K1113" s="2" t="s">
        <v>1851</v>
      </c>
      <c r="L1113" s="107">
        <v>0</v>
      </c>
      <c r="M1113" s="2" t="s">
        <v>1851</v>
      </c>
      <c r="N1113" s="93"/>
      <c r="O1113" s="2" t="s">
        <v>6692</v>
      </c>
      <c r="P1113" t="str">
        <f t="shared" si="35"/>
        <v>INSERT INTO cliente VALUES(NULL, NULL, '1910', 'C1910', '', '', '', '0', '', 1, NOW(), NULL, 1, null);</v>
      </c>
    </row>
    <row r="1114" spans="1:16" x14ac:dyDescent="0.25">
      <c r="A1114" t="s">
        <v>4756</v>
      </c>
      <c r="B1114" t="str">
        <f t="shared" si="34"/>
        <v>1911</v>
      </c>
      <c r="C1114" s="2" t="s">
        <v>1851</v>
      </c>
      <c r="D1114" s="89" t="s">
        <v>5373</v>
      </c>
      <c r="E1114" s="2" t="s">
        <v>1851</v>
      </c>
      <c r="F1114" s="93"/>
      <c r="G1114" s="2" t="s">
        <v>1851</v>
      </c>
      <c r="H1114" s="93"/>
      <c r="I1114" s="2" t="s">
        <v>1851</v>
      </c>
      <c r="J1114" s="98"/>
      <c r="K1114" s="2" t="s">
        <v>1851</v>
      </c>
      <c r="L1114" s="107">
        <v>0</v>
      </c>
      <c r="M1114" s="2" t="s">
        <v>1851</v>
      </c>
      <c r="N1114" s="93"/>
      <c r="O1114" s="2" t="s">
        <v>6692</v>
      </c>
      <c r="P1114" t="str">
        <f t="shared" si="35"/>
        <v>INSERT INTO cliente VALUES(NULL, NULL, '1911', 'C1911', '', '', '', '0', '', 1, NOW(), NULL, 1, null);</v>
      </c>
    </row>
    <row r="1115" spans="1:16" x14ac:dyDescent="0.25">
      <c r="A1115" t="s">
        <v>4756</v>
      </c>
      <c r="B1115" t="str">
        <f t="shared" si="34"/>
        <v>1912</v>
      </c>
      <c r="C1115" s="2" t="s">
        <v>1851</v>
      </c>
      <c r="D1115" s="89" t="s">
        <v>5374</v>
      </c>
      <c r="E1115" s="2" t="s">
        <v>1851</v>
      </c>
      <c r="F1115" s="93"/>
      <c r="G1115" s="2" t="s">
        <v>1851</v>
      </c>
      <c r="H1115" s="93"/>
      <c r="I1115" s="2" t="s">
        <v>1851</v>
      </c>
      <c r="J1115" s="98"/>
      <c r="K1115" s="2" t="s">
        <v>1851</v>
      </c>
      <c r="L1115" s="107">
        <v>0</v>
      </c>
      <c r="M1115" s="2" t="s">
        <v>1851</v>
      </c>
      <c r="N1115" s="93"/>
      <c r="O1115" s="2" t="s">
        <v>6692</v>
      </c>
      <c r="P1115" t="str">
        <f t="shared" si="35"/>
        <v>INSERT INTO cliente VALUES(NULL, NULL, '1912', 'C1912', '', '', '', '0', '', 1, NOW(), NULL, 1, null);</v>
      </c>
    </row>
    <row r="1116" spans="1:16" x14ac:dyDescent="0.25">
      <c r="A1116" t="s">
        <v>4756</v>
      </c>
      <c r="B1116" t="str">
        <f t="shared" si="34"/>
        <v>1913</v>
      </c>
      <c r="C1116" s="2" t="s">
        <v>1851</v>
      </c>
      <c r="D1116" s="89" t="s">
        <v>5375</v>
      </c>
      <c r="E1116" s="2" t="s">
        <v>1851</v>
      </c>
      <c r="F1116" s="93"/>
      <c r="G1116" s="2" t="s">
        <v>1851</v>
      </c>
      <c r="H1116" s="93"/>
      <c r="I1116" s="2" t="s">
        <v>1851</v>
      </c>
      <c r="J1116" s="98"/>
      <c r="K1116" s="2" t="s">
        <v>1851</v>
      </c>
      <c r="L1116" s="107">
        <v>0</v>
      </c>
      <c r="M1116" s="2" t="s">
        <v>1851</v>
      </c>
      <c r="N1116" s="93"/>
      <c r="O1116" s="2" t="s">
        <v>6692</v>
      </c>
      <c r="P1116" t="str">
        <f t="shared" si="35"/>
        <v>INSERT INTO cliente VALUES(NULL, NULL, '1913', 'C1913', '', '', '', '0', '', 1, NOW(), NULL, 1, null);</v>
      </c>
    </row>
    <row r="1117" spans="1:16" x14ac:dyDescent="0.25">
      <c r="A1117" t="s">
        <v>4756</v>
      </c>
      <c r="B1117" t="str">
        <f t="shared" si="34"/>
        <v>1914</v>
      </c>
      <c r="C1117" s="2" t="s">
        <v>1851</v>
      </c>
      <c r="D1117" s="89" t="s">
        <v>5376</v>
      </c>
      <c r="E1117" s="2" t="s">
        <v>1851</v>
      </c>
      <c r="F1117" s="93"/>
      <c r="G1117" s="2" t="s">
        <v>1851</v>
      </c>
      <c r="H1117" s="93"/>
      <c r="I1117" s="2" t="s">
        <v>1851</v>
      </c>
      <c r="J1117" s="98"/>
      <c r="K1117" s="2" t="s">
        <v>1851</v>
      </c>
      <c r="L1117" s="107">
        <v>0</v>
      </c>
      <c r="M1117" s="2" t="s">
        <v>1851</v>
      </c>
      <c r="N1117" s="93"/>
      <c r="O1117" s="2" t="s">
        <v>6692</v>
      </c>
      <c r="P1117" t="str">
        <f t="shared" si="35"/>
        <v>INSERT INTO cliente VALUES(NULL, NULL, '1914', 'C1914', '', '', '', '0', '', 1, NOW(), NULL, 1, null);</v>
      </c>
    </row>
    <row r="1118" spans="1:16" x14ac:dyDescent="0.25">
      <c r="A1118" t="s">
        <v>4756</v>
      </c>
      <c r="B1118" t="str">
        <f t="shared" si="34"/>
        <v>1915</v>
      </c>
      <c r="C1118" s="2" t="s">
        <v>1851</v>
      </c>
      <c r="D1118" s="89" t="s">
        <v>5377</v>
      </c>
      <c r="E1118" s="2" t="s">
        <v>1851</v>
      </c>
      <c r="F1118" s="93"/>
      <c r="G1118" s="2" t="s">
        <v>1851</v>
      </c>
      <c r="H1118" s="93"/>
      <c r="I1118" s="2" t="s">
        <v>1851</v>
      </c>
      <c r="J1118" s="98"/>
      <c r="K1118" s="2" t="s">
        <v>1851</v>
      </c>
      <c r="L1118" s="107">
        <v>0</v>
      </c>
      <c r="M1118" s="2" t="s">
        <v>1851</v>
      </c>
      <c r="N1118" s="93"/>
      <c r="O1118" s="2" t="s">
        <v>6692</v>
      </c>
      <c r="P1118" t="str">
        <f t="shared" si="35"/>
        <v>INSERT INTO cliente VALUES(NULL, NULL, '1915', 'C1915', '', '', '', '0', '', 1, NOW(), NULL, 1, null);</v>
      </c>
    </row>
    <row r="1119" spans="1:16" x14ac:dyDescent="0.25">
      <c r="A1119" t="s">
        <v>4756</v>
      </c>
      <c r="B1119" t="str">
        <f t="shared" si="34"/>
        <v>1916</v>
      </c>
      <c r="C1119" s="2" t="s">
        <v>1851</v>
      </c>
      <c r="D1119" s="89" t="s">
        <v>5378</v>
      </c>
      <c r="E1119" s="2" t="s">
        <v>1851</v>
      </c>
      <c r="F1119" s="93"/>
      <c r="G1119" s="2" t="s">
        <v>1851</v>
      </c>
      <c r="H1119" s="93"/>
      <c r="I1119" s="2" t="s">
        <v>1851</v>
      </c>
      <c r="J1119" s="98"/>
      <c r="K1119" s="2" t="s">
        <v>1851</v>
      </c>
      <c r="L1119" s="107">
        <v>0</v>
      </c>
      <c r="M1119" s="2" t="s">
        <v>1851</v>
      </c>
      <c r="N1119" s="93"/>
      <c r="O1119" s="2" t="s">
        <v>6692</v>
      </c>
      <c r="P1119" t="str">
        <f t="shared" si="35"/>
        <v>INSERT INTO cliente VALUES(NULL, NULL, '1916', 'C1916', '', '', '', '0', '', 1, NOW(), NULL, 1, null);</v>
      </c>
    </row>
    <row r="1120" spans="1:16" x14ac:dyDescent="0.25">
      <c r="A1120" t="s">
        <v>4756</v>
      </c>
      <c r="B1120" t="str">
        <f t="shared" si="34"/>
        <v>1917</v>
      </c>
      <c r="C1120" s="2" t="s">
        <v>1851</v>
      </c>
      <c r="D1120" s="89" t="s">
        <v>5379</v>
      </c>
      <c r="E1120" s="2" t="s">
        <v>1851</v>
      </c>
      <c r="F1120" s="93"/>
      <c r="G1120" s="2" t="s">
        <v>1851</v>
      </c>
      <c r="H1120" s="93"/>
      <c r="I1120" s="2" t="s">
        <v>1851</v>
      </c>
      <c r="J1120" s="98"/>
      <c r="K1120" s="2" t="s">
        <v>1851</v>
      </c>
      <c r="L1120" s="107">
        <v>0</v>
      </c>
      <c r="M1120" s="2" t="s">
        <v>1851</v>
      </c>
      <c r="N1120" s="93"/>
      <c r="O1120" s="2" t="s">
        <v>6692</v>
      </c>
      <c r="P1120" t="str">
        <f t="shared" si="35"/>
        <v>INSERT INTO cliente VALUES(NULL, NULL, '1917', 'C1917', '', '', '', '0', '', 1, NOW(), NULL, 1, null);</v>
      </c>
    </row>
    <row r="1121" spans="1:16" x14ac:dyDescent="0.25">
      <c r="A1121" t="s">
        <v>4756</v>
      </c>
      <c r="B1121" t="str">
        <f t="shared" si="34"/>
        <v>1918</v>
      </c>
      <c r="C1121" s="2" t="s">
        <v>1851</v>
      </c>
      <c r="D1121" s="89" t="s">
        <v>5380</v>
      </c>
      <c r="E1121" s="2" t="s">
        <v>1851</v>
      </c>
      <c r="F1121" s="93"/>
      <c r="G1121" s="2" t="s">
        <v>1851</v>
      </c>
      <c r="H1121" s="93"/>
      <c r="I1121" s="2" t="s">
        <v>1851</v>
      </c>
      <c r="J1121" s="98"/>
      <c r="K1121" s="2" t="s">
        <v>1851</v>
      </c>
      <c r="L1121" s="107">
        <v>0</v>
      </c>
      <c r="M1121" s="2" t="s">
        <v>1851</v>
      </c>
      <c r="N1121" s="93"/>
      <c r="O1121" s="2" t="s">
        <v>6692</v>
      </c>
      <c r="P1121" t="str">
        <f t="shared" si="35"/>
        <v>INSERT INTO cliente VALUES(NULL, NULL, '1918', 'C1918', '', '', '', '0', '', 1, NOW(), NULL, 1, null);</v>
      </c>
    </row>
    <row r="1122" spans="1:16" x14ac:dyDescent="0.25">
      <c r="A1122" t="s">
        <v>4756</v>
      </c>
      <c r="B1122" t="str">
        <f t="shared" si="34"/>
        <v>1919</v>
      </c>
      <c r="C1122" s="2" t="s">
        <v>1851</v>
      </c>
      <c r="D1122" s="89" t="s">
        <v>5381</v>
      </c>
      <c r="E1122" s="2" t="s">
        <v>1851</v>
      </c>
      <c r="F1122" s="93"/>
      <c r="G1122" s="2" t="s">
        <v>1851</v>
      </c>
      <c r="H1122" s="93"/>
      <c r="I1122" s="2" t="s">
        <v>1851</v>
      </c>
      <c r="J1122" s="98"/>
      <c r="K1122" s="2" t="s">
        <v>1851</v>
      </c>
      <c r="L1122" s="107">
        <v>0</v>
      </c>
      <c r="M1122" s="2" t="s">
        <v>1851</v>
      </c>
      <c r="N1122" s="93"/>
      <c r="O1122" s="2" t="s">
        <v>6692</v>
      </c>
      <c r="P1122" t="str">
        <f t="shared" si="35"/>
        <v>INSERT INTO cliente VALUES(NULL, NULL, '1919', 'C1919', '', '', '', '0', '', 1, NOW(), NULL, 1, null);</v>
      </c>
    </row>
    <row r="1123" spans="1:16" x14ac:dyDescent="0.25">
      <c r="A1123" t="s">
        <v>4756</v>
      </c>
      <c r="B1123" t="str">
        <f t="shared" si="34"/>
        <v>1920</v>
      </c>
      <c r="C1123" s="2" t="s">
        <v>1851</v>
      </c>
      <c r="D1123" s="89" t="s">
        <v>5382</v>
      </c>
      <c r="E1123" s="2" t="s">
        <v>1851</v>
      </c>
      <c r="F1123" s="93"/>
      <c r="G1123" s="2" t="s">
        <v>1851</v>
      </c>
      <c r="H1123" s="93"/>
      <c r="I1123" s="2" t="s">
        <v>1851</v>
      </c>
      <c r="J1123" s="98"/>
      <c r="K1123" s="2" t="s">
        <v>1851</v>
      </c>
      <c r="L1123" s="107">
        <v>0</v>
      </c>
      <c r="M1123" s="2" t="s">
        <v>1851</v>
      </c>
      <c r="N1123" s="93"/>
      <c r="O1123" s="2" t="s">
        <v>6692</v>
      </c>
      <c r="P1123" t="str">
        <f t="shared" si="35"/>
        <v>INSERT INTO cliente VALUES(NULL, NULL, '1920', 'C1920', '', '', '', '0', '', 1, NOW(), NULL, 1, null);</v>
      </c>
    </row>
    <row r="1124" spans="1:16" x14ac:dyDescent="0.25">
      <c r="A1124" t="s">
        <v>4756</v>
      </c>
      <c r="B1124" t="str">
        <f t="shared" si="34"/>
        <v>1921</v>
      </c>
      <c r="C1124" s="2" t="s">
        <v>1851</v>
      </c>
      <c r="D1124" s="89" t="s">
        <v>5383</v>
      </c>
      <c r="E1124" s="2" t="s">
        <v>1851</v>
      </c>
      <c r="F1124" s="93"/>
      <c r="G1124" s="2" t="s">
        <v>1851</v>
      </c>
      <c r="H1124" s="93"/>
      <c r="I1124" s="2" t="s">
        <v>1851</v>
      </c>
      <c r="J1124" s="98"/>
      <c r="K1124" s="2" t="s">
        <v>1851</v>
      </c>
      <c r="L1124" s="107">
        <v>0</v>
      </c>
      <c r="M1124" s="2" t="s">
        <v>1851</v>
      </c>
      <c r="N1124" s="93"/>
      <c r="O1124" s="2" t="s">
        <v>6692</v>
      </c>
      <c r="P1124" t="str">
        <f t="shared" si="35"/>
        <v>INSERT INTO cliente VALUES(NULL, NULL, '1921', 'C1921', '', '', '', '0', '', 1, NOW(), NULL, 1, null);</v>
      </c>
    </row>
    <row r="1125" spans="1:16" x14ac:dyDescent="0.25">
      <c r="A1125" t="s">
        <v>4756</v>
      </c>
      <c r="B1125" t="str">
        <f t="shared" si="34"/>
        <v>1922</v>
      </c>
      <c r="C1125" s="2" t="s">
        <v>1851</v>
      </c>
      <c r="D1125" s="89" t="s">
        <v>5384</v>
      </c>
      <c r="E1125" s="2" t="s">
        <v>1851</v>
      </c>
      <c r="F1125" s="93"/>
      <c r="G1125" s="2" t="s">
        <v>1851</v>
      </c>
      <c r="H1125" s="93"/>
      <c r="I1125" s="2" t="s">
        <v>1851</v>
      </c>
      <c r="J1125" s="98"/>
      <c r="K1125" s="2" t="s">
        <v>1851</v>
      </c>
      <c r="L1125" s="107">
        <v>0</v>
      </c>
      <c r="M1125" s="2" t="s">
        <v>1851</v>
      </c>
      <c r="N1125" s="93"/>
      <c r="O1125" s="2" t="s">
        <v>6692</v>
      </c>
      <c r="P1125" t="str">
        <f t="shared" si="35"/>
        <v>INSERT INTO cliente VALUES(NULL, NULL, '1922', 'C1922', '', '', '', '0', '', 1, NOW(), NULL, 1, null);</v>
      </c>
    </row>
    <row r="1126" spans="1:16" x14ac:dyDescent="0.25">
      <c r="A1126" t="s">
        <v>4756</v>
      </c>
      <c r="B1126" t="str">
        <f t="shared" si="34"/>
        <v>1923</v>
      </c>
      <c r="C1126" s="2" t="s">
        <v>1851</v>
      </c>
      <c r="D1126" s="89" t="s">
        <v>5385</v>
      </c>
      <c r="E1126" s="2" t="s">
        <v>1851</v>
      </c>
      <c r="F1126" s="93"/>
      <c r="G1126" s="2" t="s">
        <v>1851</v>
      </c>
      <c r="H1126" s="93"/>
      <c r="I1126" s="2" t="s">
        <v>1851</v>
      </c>
      <c r="J1126" s="98"/>
      <c r="K1126" s="2" t="s">
        <v>1851</v>
      </c>
      <c r="L1126" s="107">
        <v>0</v>
      </c>
      <c r="M1126" s="2" t="s">
        <v>1851</v>
      </c>
      <c r="N1126" s="93"/>
      <c r="O1126" s="2" t="s">
        <v>6692</v>
      </c>
      <c r="P1126" t="str">
        <f t="shared" si="35"/>
        <v>INSERT INTO cliente VALUES(NULL, NULL, '1923', 'C1923', '', '', '', '0', '', 1, NOW(), NULL, 1, null);</v>
      </c>
    </row>
    <row r="1127" spans="1:16" x14ac:dyDescent="0.25">
      <c r="A1127" t="s">
        <v>4756</v>
      </c>
      <c r="B1127" t="str">
        <f t="shared" si="34"/>
        <v>1924</v>
      </c>
      <c r="C1127" s="2" t="s">
        <v>1851</v>
      </c>
      <c r="D1127" s="89" t="s">
        <v>5386</v>
      </c>
      <c r="E1127" s="2" t="s">
        <v>1851</v>
      </c>
      <c r="F1127" s="93"/>
      <c r="G1127" s="2" t="s">
        <v>1851</v>
      </c>
      <c r="H1127" s="93"/>
      <c r="I1127" s="2" t="s">
        <v>1851</v>
      </c>
      <c r="J1127" s="98"/>
      <c r="K1127" s="2" t="s">
        <v>1851</v>
      </c>
      <c r="L1127" s="107">
        <v>0</v>
      </c>
      <c r="M1127" s="2" t="s">
        <v>1851</v>
      </c>
      <c r="N1127" s="93"/>
      <c r="O1127" s="2" t="s">
        <v>6692</v>
      </c>
      <c r="P1127" t="str">
        <f t="shared" si="35"/>
        <v>INSERT INTO cliente VALUES(NULL, NULL, '1924', 'C1924', '', '', '', '0', '', 1, NOW(), NULL, 1, null);</v>
      </c>
    </row>
    <row r="1128" spans="1:16" x14ac:dyDescent="0.25">
      <c r="A1128" t="s">
        <v>4756</v>
      </c>
      <c r="B1128" t="str">
        <f t="shared" si="34"/>
        <v>1925</v>
      </c>
      <c r="C1128" s="2" t="s">
        <v>1851</v>
      </c>
      <c r="D1128" s="89" t="s">
        <v>5387</v>
      </c>
      <c r="E1128" s="2" t="s">
        <v>1851</v>
      </c>
      <c r="F1128" s="93"/>
      <c r="G1128" s="2" t="s">
        <v>1851</v>
      </c>
      <c r="H1128" s="93"/>
      <c r="I1128" s="2" t="s">
        <v>1851</v>
      </c>
      <c r="J1128" s="98"/>
      <c r="K1128" s="2" t="s">
        <v>1851</v>
      </c>
      <c r="L1128" s="107">
        <v>0</v>
      </c>
      <c r="M1128" s="2" t="s">
        <v>1851</v>
      </c>
      <c r="N1128" s="93"/>
      <c r="O1128" s="2" t="s">
        <v>6692</v>
      </c>
      <c r="P1128" t="str">
        <f t="shared" si="35"/>
        <v>INSERT INTO cliente VALUES(NULL, NULL, '1925', 'C1925', '', '', '', '0', '', 1, NOW(), NULL, 1, null);</v>
      </c>
    </row>
    <row r="1129" spans="1:16" x14ac:dyDescent="0.25">
      <c r="A1129" t="s">
        <v>4756</v>
      </c>
      <c r="B1129" t="str">
        <f t="shared" si="34"/>
        <v>1926</v>
      </c>
      <c r="C1129" s="2" t="s">
        <v>1851</v>
      </c>
      <c r="D1129" s="89" t="s">
        <v>5388</v>
      </c>
      <c r="E1129" s="2" t="s">
        <v>1851</v>
      </c>
      <c r="F1129" s="93"/>
      <c r="G1129" s="2" t="s">
        <v>1851</v>
      </c>
      <c r="H1129" s="93"/>
      <c r="I1129" s="2" t="s">
        <v>1851</v>
      </c>
      <c r="J1129" s="98"/>
      <c r="K1129" s="2" t="s">
        <v>1851</v>
      </c>
      <c r="L1129" s="107">
        <v>0</v>
      </c>
      <c r="M1129" s="2" t="s">
        <v>1851</v>
      </c>
      <c r="N1129" s="93"/>
      <c r="O1129" s="2" t="s">
        <v>6692</v>
      </c>
      <c r="P1129" t="str">
        <f t="shared" si="35"/>
        <v>INSERT INTO cliente VALUES(NULL, NULL, '1926', 'C1926', '', '', '', '0', '', 1, NOW(), NULL, 1, null);</v>
      </c>
    </row>
    <row r="1130" spans="1:16" x14ac:dyDescent="0.25">
      <c r="A1130" t="s">
        <v>4756</v>
      </c>
      <c r="B1130" t="str">
        <f t="shared" si="34"/>
        <v>1927</v>
      </c>
      <c r="C1130" s="2" t="s">
        <v>1851</v>
      </c>
      <c r="D1130" s="89" t="s">
        <v>5389</v>
      </c>
      <c r="E1130" s="2" t="s">
        <v>1851</v>
      </c>
      <c r="F1130" s="93"/>
      <c r="G1130" s="2" t="s">
        <v>1851</v>
      </c>
      <c r="H1130" s="93"/>
      <c r="I1130" s="2" t="s">
        <v>1851</v>
      </c>
      <c r="J1130" s="98"/>
      <c r="K1130" s="2" t="s">
        <v>1851</v>
      </c>
      <c r="L1130" s="107">
        <v>0</v>
      </c>
      <c r="M1130" s="2" t="s">
        <v>1851</v>
      </c>
      <c r="N1130" s="93"/>
      <c r="O1130" s="2" t="s">
        <v>6692</v>
      </c>
      <c r="P1130" t="str">
        <f t="shared" si="35"/>
        <v>INSERT INTO cliente VALUES(NULL, NULL, '1927', 'C1927', '', '', '', '0', '', 1, NOW(), NULL, 1, null);</v>
      </c>
    </row>
    <row r="1131" spans="1:16" x14ac:dyDescent="0.25">
      <c r="A1131" t="s">
        <v>4756</v>
      </c>
      <c r="B1131" t="str">
        <f t="shared" si="34"/>
        <v>1928</v>
      </c>
      <c r="C1131" s="2" t="s">
        <v>1851</v>
      </c>
      <c r="D1131" s="89" t="s">
        <v>5390</v>
      </c>
      <c r="E1131" s="2" t="s">
        <v>1851</v>
      </c>
      <c r="F1131" s="93"/>
      <c r="G1131" s="2" t="s">
        <v>1851</v>
      </c>
      <c r="H1131" s="93"/>
      <c r="I1131" s="2" t="s">
        <v>1851</v>
      </c>
      <c r="J1131" s="98"/>
      <c r="K1131" s="2" t="s">
        <v>1851</v>
      </c>
      <c r="L1131" s="107">
        <v>0</v>
      </c>
      <c r="M1131" s="2" t="s">
        <v>1851</v>
      </c>
      <c r="N1131" s="93"/>
      <c r="O1131" s="2" t="s">
        <v>6692</v>
      </c>
      <c r="P1131" t="str">
        <f t="shared" si="35"/>
        <v>INSERT INTO cliente VALUES(NULL, NULL, '1928', 'C1928', '', '', '', '0', '', 1, NOW(), NULL, 1, null);</v>
      </c>
    </row>
    <row r="1132" spans="1:16" x14ac:dyDescent="0.25">
      <c r="A1132" t="s">
        <v>4756</v>
      </c>
      <c r="B1132" t="str">
        <f t="shared" si="34"/>
        <v>1929</v>
      </c>
      <c r="C1132" s="2" t="s">
        <v>1851</v>
      </c>
      <c r="D1132" s="89" t="s">
        <v>5391</v>
      </c>
      <c r="E1132" s="2" t="s">
        <v>1851</v>
      </c>
      <c r="F1132" s="93"/>
      <c r="G1132" s="2" t="s">
        <v>1851</v>
      </c>
      <c r="H1132" s="93"/>
      <c r="I1132" s="2" t="s">
        <v>1851</v>
      </c>
      <c r="J1132" s="98"/>
      <c r="K1132" s="2" t="s">
        <v>1851</v>
      </c>
      <c r="L1132" s="107">
        <v>0</v>
      </c>
      <c r="M1132" s="2" t="s">
        <v>1851</v>
      </c>
      <c r="N1132" s="93"/>
      <c r="O1132" s="2" t="s">
        <v>6692</v>
      </c>
      <c r="P1132" t="str">
        <f t="shared" si="35"/>
        <v>INSERT INTO cliente VALUES(NULL, NULL, '1929', 'C1929', '', '', '', '0', '', 1, NOW(), NULL, 1, null);</v>
      </c>
    </row>
    <row r="1133" spans="1:16" x14ac:dyDescent="0.25">
      <c r="A1133" t="s">
        <v>4756</v>
      </c>
      <c r="B1133" t="str">
        <f t="shared" si="34"/>
        <v>1930</v>
      </c>
      <c r="C1133" s="2" t="s">
        <v>1851</v>
      </c>
      <c r="D1133" s="89" t="s">
        <v>5392</v>
      </c>
      <c r="E1133" s="2" t="s">
        <v>1851</v>
      </c>
      <c r="F1133" s="93"/>
      <c r="G1133" s="2" t="s">
        <v>1851</v>
      </c>
      <c r="H1133" s="93"/>
      <c r="I1133" s="2" t="s">
        <v>1851</v>
      </c>
      <c r="J1133" s="98"/>
      <c r="K1133" s="2" t="s">
        <v>1851</v>
      </c>
      <c r="L1133" s="107">
        <v>0</v>
      </c>
      <c r="M1133" s="2" t="s">
        <v>1851</v>
      </c>
      <c r="N1133" s="93"/>
      <c r="O1133" s="2" t="s">
        <v>6692</v>
      </c>
      <c r="P1133" t="str">
        <f t="shared" si="35"/>
        <v>INSERT INTO cliente VALUES(NULL, NULL, '1930', 'C1930', '', '', '', '0', '', 1, NOW(), NULL, 1, null);</v>
      </c>
    </row>
    <row r="1134" spans="1:16" x14ac:dyDescent="0.25">
      <c r="A1134" t="s">
        <v>4756</v>
      </c>
      <c r="B1134" t="str">
        <f t="shared" si="34"/>
        <v>1931</v>
      </c>
      <c r="C1134" s="2" t="s">
        <v>1851</v>
      </c>
      <c r="D1134" s="89" t="s">
        <v>5393</v>
      </c>
      <c r="E1134" s="2" t="s">
        <v>1851</v>
      </c>
      <c r="F1134" s="93"/>
      <c r="G1134" s="2" t="s">
        <v>1851</v>
      </c>
      <c r="H1134" s="93"/>
      <c r="I1134" s="2" t="s">
        <v>1851</v>
      </c>
      <c r="J1134" s="98"/>
      <c r="K1134" s="2" t="s">
        <v>1851</v>
      </c>
      <c r="L1134" s="107">
        <v>0</v>
      </c>
      <c r="M1134" s="2" t="s">
        <v>1851</v>
      </c>
      <c r="N1134" s="93"/>
      <c r="O1134" s="2" t="s">
        <v>6692</v>
      </c>
      <c r="P1134" t="str">
        <f t="shared" si="35"/>
        <v>INSERT INTO cliente VALUES(NULL, NULL, '1931', 'C1931', '', '', '', '0', '', 1, NOW(), NULL, 1, null);</v>
      </c>
    </row>
    <row r="1135" spans="1:16" x14ac:dyDescent="0.25">
      <c r="A1135" t="s">
        <v>4756</v>
      </c>
      <c r="B1135" t="str">
        <f t="shared" si="34"/>
        <v>1932</v>
      </c>
      <c r="C1135" s="2" t="s">
        <v>1851</v>
      </c>
      <c r="D1135" s="89" t="s">
        <v>5394</v>
      </c>
      <c r="E1135" s="2" t="s">
        <v>1851</v>
      </c>
      <c r="F1135" s="93"/>
      <c r="G1135" s="2" t="s">
        <v>1851</v>
      </c>
      <c r="H1135" s="93"/>
      <c r="I1135" s="2" t="s">
        <v>1851</v>
      </c>
      <c r="J1135" s="98"/>
      <c r="K1135" s="2" t="s">
        <v>1851</v>
      </c>
      <c r="L1135" s="107">
        <v>0</v>
      </c>
      <c r="M1135" s="2" t="s">
        <v>1851</v>
      </c>
      <c r="N1135" s="93"/>
      <c r="O1135" s="2" t="s">
        <v>6692</v>
      </c>
      <c r="P1135" t="str">
        <f t="shared" si="35"/>
        <v>INSERT INTO cliente VALUES(NULL, NULL, '1932', 'C1932', '', '', '', '0', '', 1, NOW(), NULL, 1, null);</v>
      </c>
    </row>
    <row r="1136" spans="1:16" x14ac:dyDescent="0.25">
      <c r="A1136" t="s">
        <v>4756</v>
      </c>
      <c r="B1136" t="str">
        <f t="shared" si="34"/>
        <v>1933</v>
      </c>
      <c r="C1136" s="2" t="s">
        <v>1851</v>
      </c>
      <c r="D1136" s="89" t="s">
        <v>5395</v>
      </c>
      <c r="E1136" s="2" t="s">
        <v>1851</v>
      </c>
      <c r="F1136" s="93"/>
      <c r="G1136" s="2" t="s">
        <v>1851</v>
      </c>
      <c r="H1136" s="93"/>
      <c r="I1136" s="2" t="s">
        <v>1851</v>
      </c>
      <c r="J1136" s="98"/>
      <c r="K1136" s="2" t="s">
        <v>1851</v>
      </c>
      <c r="L1136" s="107">
        <v>0</v>
      </c>
      <c r="M1136" s="2" t="s">
        <v>1851</v>
      </c>
      <c r="N1136" s="93"/>
      <c r="O1136" s="2" t="s">
        <v>6692</v>
      </c>
      <c r="P1136" t="str">
        <f t="shared" si="35"/>
        <v>INSERT INTO cliente VALUES(NULL, NULL, '1933', 'C1933', '', '', '', '0', '', 1, NOW(), NULL, 1, null);</v>
      </c>
    </row>
    <row r="1137" spans="1:16" x14ac:dyDescent="0.25">
      <c r="A1137" t="s">
        <v>4756</v>
      </c>
      <c r="B1137" t="str">
        <f t="shared" si="34"/>
        <v>1934</v>
      </c>
      <c r="C1137" s="2" t="s">
        <v>1851</v>
      </c>
      <c r="D1137" s="89" t="s">
        <v>5396</v>
      </c>
      <c r="E1137" s="2" t="s">
        <v>1851</v>
      </c>
      <c r="F1137" s="93"/>
      <c r="G1137" s="2" t="s">
        <v>1851</v>
      </c>
      <c r="H1137" s="93"/>
      <c r="I1137" s="2" t="s">
        <v>1851</v>
      </c>
      <c r="J1137" s="98"/>
      <c r="K1137" s="2" t="s">
        <v>1851</v>
      </c>
      <c r="L1137" s="107">
        <v>0</v>
      </c>
      <c r="M1137" s="2" t="s">
        <v>1851</v>
      </c>
      <c r="N1137" s="93"/>
      <c r="O1137" s="2" t="s">
        <v>6692</v>
      </c>
      <c r="P1137" t="str">
        <f t="shared" si="35"/>
        <v>INSERT INTO cliente VALUES(NULL, NULL, '1934', 'C1934', '', '', '', '0', '', 1, NOW(), NULL, 1, null);</v>
      </c>
    </row>
    <row r="1138" spans="1:16" x14ac:dyDescent="0.25">
      <c r="A1138" t="s">
        <v>4756</v>
      </c>
      <c r="B1138" t="str">
        <f t="shared" si="34"/>
        <v>1935</v>
      </c>
      <c r="C1138" s="2" t="s">
        <v>1851</v>
      </c>
      <c r="D1138" s="89" t="s">
        <v>5397</v>
      </c>
      <c r="E1138" s="2" t="s">
        <v>1851</v>
      </c>
      <c r="F1138" s="93"/>
      <c r="G1138" s="2" t="s">
        <v>1851</v>
      </c>
      <c r="H1138" s="93"/>
      <c r="I1138" s="2" t="s">
        <v>1851</v>
      </c>
      <c r="J1138" s="98"/>
      <c r="K1138" s="2" t="s">
        <v>1851</v>
      </c>
      <c r="L1138" s="107">
        <v>0</v>
      </c>
      <c r="M1138" s="2" t="s">
        <v>1851</v>
      </c>
      <c r="N1138" s="93"/>
      <c r="O1138" s="2" t="s">
        <v>6692</v>
      </c>
      <c r="P1138" t="str">
        <f t="shared" si="35"/>
        <v>INSERT INTO cliente VALUES(NULL, NULL, '1935', 'C1935', '', '', '', '0', '', 1, NOW(), NULL, 1, null);</v>
      </c>
    </row>
    <row r="1139" spans="1:16" x14ac:dyDescent="0.25">
      <c r="A1139" t="s">
        <v>4756</v>
      </c>
      <c r="B1139" t="str">
        <f t="shared" si="34"/>
        <v>1936</v>
      </c>
      <c r="C1139" s="2" t="s">
        <v>1851</v>
      </c>
      <c r="D1139" s="89" t="s">
        <v>5398</v>
      </c>
      <c r="E1139" s="2" t="s">
        <v>1851</v>
      </c>
      <c r="F1139" s="93"/>
      <c r="G1139" s="2" t="s">
        <v>1851</v>
      </c>
      <c r="H1139" s="93"/>
      <c r="I1139" s="2" t="s">
        <v>1851</v>
      </c>
      <c r="J1139" s="98"/>
      <c r="K1139" s="2" t="s">
        <v>1851</v>
      </c>
      <c r="L1139" s="107">
        <v>0</v>
      </c>
      <c r="M1139" s="2" t="s">
        <v>1851</v>
      </c>
      <c r="N1139" s="93"/>
      <c r="O1139" s="2" t="s">
        <v>6692</v>
      </c>
      <c r="P1139" t="str">
        <f t="shared" si="35"/>
        <v>INSERT INTO cliente VALUES(NULL, NULL, '1936', 'C1936', '', '', '', '0', '', 1, NOW(), NULL, 1, null);</v>
      </c>
    </row>
    <row r="1140" spans="1:16" x14ac:dyDescent="0.25">
      <c r="A1140" t="s">
        <v>4756</v>
      </c>
      <c r="B1140" t="str">
        <f t="shared" si="34"/>
        <v>1937</v>
      </c>
      <c r="C1140" s="2" t="s">
        <v>1851</v>
      </c>
      <c r="D1140" s="89" t="s">
        <v>5399</v>
      </c>
      <c r="E1140" s="2" t="s">
        <v>1851</v>
      </c>
      <c r="F1140" s="93"/>
      <c r="G1140" s="2" t="s">
        <v>1851</v>
      </c>
      <c r="H1140" s="93"/>
      <c r="I1140" s="2" t="s">
        <v>1851</v>
      </c>
      <c r="J1140" s="98"/>
      <c r="K1140" s="2" t="s">
        <v>1851</v>
      </c>
      <c r="L1140" s="107">
        <v>0</v>
      </c>
      <c r="M1140" s="2" t="s">
        <v>1851</v>
      </c>
      <c r="N1140" s="93"/>
      <c r="O1140" s="2" t="s">
        <v>6692</v>
      </c>
      <c r="P1140" t="str">
        <f t="shared" si="35"/>
        <v>INSERT INTO cliente VALUES(NULL, NULL, '1937', 'C1937', '', '', '', '0', '', 1, NOW(), NULL, 1, null);</v>
      </c>
    </row>
    <row r="1141" spans="1:16" x14ac:dyDescent="0.25">
      <c r="A1141" t="s">
        <v>4756</v>
      </c>
      <c r="B1141" t="str">
        <f t="shared" si="34"/>
        <v>1938</v>
      </c>
      <c r="C1141" s="2" t="s">
        <v>1851</v>
      </c>
      <c r="D1141" s="89" t="s">
        <v>5400</v>
      </c>
      <c r="E1141" s="2" t="s">
        <v>1851</v>
      </c>
      <c r="F1141" s="93"/>
      <c r="G1141" s="2" t="s">
        <v>1851</v>
      </c>
      <c r="H1141" s="93"/>
      <c r="I1141" s="2" t="s">
        <v>1851</v>
      </c>
      <c r="J1141" s="98"/>
      <c r="K1141" s="2" t="s">
        <v>1851</v>
      </c>
      <c r="L1141" s="107">
        <v>0</v>
      </c>
      <c r="M1141" s="2" t="s">
        <v>1851</v>
      </c>
      <c r="N1141" s="93"/>
      <c r="O1141" s="2" t="s">
        <v>6692</v>
      </c>
      <c r="P1141" t="str">
        <f t="shared" si="35"/>
        <v>INSERT INTO cliente VALUES(NULL, NULL, '1938', 'C1938', '', '', '', '0', '', 1, NOW(), NULL, 1, null);</v>
      </c>
    </row>
    <row r="1142" spans="1:16" x14ac:dyDescent="0.25">
      <c r="A1142" t="s">
        <v>4756</v>
      </c>
      <c r="B1142" t="str">
        <f t="shared" si="34"/>
        <v>1939</v>
      </c>
      <c r="C1142" s="2" t="s">
        <v>1851</v>
      </c>
      <c r="D1142" s="89" t="s">
        <v>5401</v>
      </c>
      <c r="E1142" s="2" t="s">
        <v>1851</v>
      </c>
      <c r="F1142" s="93"/>
      <c r="G1142" s="2" t="s">
        <v>1851</v>
      </c>
      <c r="H1142" s="93"/>
      <c r="I1142" s="2" t="s">
        <v>1851</v>
      </c>
      <c r="J1142" s="98"/>
      <c r="K1142" s="2" t="s">
        <v>1851</v>
      </c>
      <c r="L1142" s="107">
        <v>0</v>
      </c>
      <c r="M1142" s="2" t="s">
        <v>1851</v>
      </c>
      <c r="N1142" s="93"/>
      <c r="O1142" s="2" t="s">
        <v>6692</v>
      </c>
      <c r="P1142" t="str">
        <f t="shared" si="35"/>
        <v>INSERT INTO cliente VALUES(NULL, NULL, '1939', 'C1939', '', '', '', '0', '', 1, NOW(), NULL, 1, null);</v>
      </c>
    </row>
    <row r="1143" spans="1:16" x14ac:dyDescent="0.25">
      <c r="A1143" t="s">
        <v>4756</v>
      </c>
      <c r="B1143" t="str">
        <f t="shared" si="34"/>
        <v>1940</v>
      </c>
      <c r="C1143" s="2" t="s">
        <v>1851</v>
      </c>
      <c r="D1143" s="89" t="s">
        <v>5402</v>
      </c>
      <c r="E1143" s="2" t="s">
        <v>1851</v>
      </c>
      <c r="F1143" s="93"/>
      <c r="G1143" s="2" t="s">
        <v>1851</v>
      </c>
      <c r="H1143" s="93"/>
      <c r="I1143" s="2" t="s">
        <v>1851</v>
      </c>
      <c r="J1143" s="98"/>
      <c r="K1143" s="2" t="s">
        <v>1851</v>
      </c>
      <c r="L1143" s="107">
        <v>0</v>
      </c>
      <c r="M1143" s="2" t="s">
        <v>1851</v>
      </c>
      <c r="N1143" s="93"/>
      <c r="O1143" s="2" t="s">
        <v>6692</v>
      </c>
      <c r="P1143" t="str">
        <f t="shared" si="35"/>
        <v>INSERT INTO cliente VALUES(NULL, NULL, '1940', 'C1940', '', '', '', '0', '', 1, NOW(), NULL, 1, null);</v>
      </c>
    </row>
    <row r="1144" spans="1:16" x14ac:dyDescent="0.25">
      <c r="A1144" t="s">
        <v>4756</v>
      </c>
      <c r="B1144" t="str">
        <f t="shared" si="34"/>
        <v>1941</v>
      </c>
      <c r="C1144" s="2" t="s">
        <v>1851</v>
      </c>
      <c r="D1144" s="89" t="s">
        <v>5403</v>
      </c>
      <c r="E1144" s="2" t="s">
        <v>1851</v>
      </c>
      <c r="F1144" s="93"/>
      <c r="G1144" s="2" t="s">
        <v>1851</v>
      </c>
      <c r="H1144" s="93"/>
      <c r="I1144" s="2" t="s">
        <v>1851</v>
      </c>
      <c r="J1144" s="98"/>
      <c r="K1144" s="2" t="s">
        <v>1851</v>
      </c>
      <c r="L1144" s="107">
        <v>0</v>
      </c>
      <c r="M1144" s="2" t="s">
        <v>1851</v>
      </c>
      <c r="N1144" s="93"/>
      <c r="O1144" s="2" t="s">
        <v>6692</v>
      </c>
      <c r="P1144" t="str">
        <f t="shared" si="35"/>
        <v>INSERT INTO cliente VALUES(NULL, NULL, '1941', 'C1941', '', '', '', '0', '', 1, NOW(), NULL, 1, null);</v>
      </c>
    </row>
    <row r="1145" spans="1:16" x14ac:dyDescent="0.25">
      <c r="A1145" t="s">
        <v>4756</v>
      </c>
      <c r="B1145" t="str">
        <f t="shared" si="34"/>
        <v>1942</v>
      </c>
      <c r="C1145" s="2" t="s">
        <v>1851</v>
      </c>
      <c r="D1145" s="89" t="s">
        <v>5404</v>
      </c>
      <c r="E1145" s="2" t="s">
        <v>1851</v>
      </c>
      <c r="F1145" s="93"/>
      <c r="G1145" s="2" t="s">
        <v>1851</v>
      </c>
      <c r="H1145" s="93"/>
      <c r="I1145" s="2" t="s">
        <v>1851</v>
      </c>
      <c r="J1145" s="98"/>
      <c r="K1145" s="2" t="s">
        <v>1851</v>
      </c>
      <c r="L1145" s="107">
        <v>0</v>
      </c>
      <c r="M1145" s="2" t="s">
        <v>1851</v>
      </c>
      <c r="N1145" s="93"/>
      <c r="O1145" s="2" t="s">
        <v>6692</v>
      </c>
      <c r="P1145" t="str">
        <f t="shared" si="35"/>
        <v>INSERT INTO cliente VALUES(NULL, NULL, '1942', 'C1942', '', '', '', '0', '', 1, NOW(), NULL, 1, null);</v>
      </c>
    </row>
    <row r="1146" spans="1:16" x14ac:dyDescent="0.25">
      <c r="A1146" t="s">
        <v>4756</v>
      </c>
      <c r="B1146" t="str">
        <f t="shared" si="34"/>
        <v>1943</v>
      </c>
      <c r="C1146" s="2" t="s">
        <v>1851</v>
      </c>
      <c r="D1146" s="89" t="s">
        <v>5405</v>
      </c>
      <c r="E1146" s="2" t="s">
        <v>1851</v>
      </c>
      <c r="F1146" s="93"/>
      <c r="G1146" s="2" t="s">
        <v>1851</v>
      </c>
      <c r="H1146" s="93"/>
      <c r="I1146" s="2" t="s">
        <v>1851</v>
      </c>
      <c r="J1146" s="98"/>
      <c r="K1146" s="2" t="s">
        <v>1851</v>
      </c>
      <c r="L1146" s="107">
        <v>0</v>
      </c>
      <c r="M1146" s="2" t="s">
        <v>1851</v>
      </c>
      <c r="N1146" s="93"/>
      <c r="O1146" s="2" t="s">
        <v>6692</v>
      </c>
      <c r="P1146" t="str">
        <f t="shared" si="35"/>
        <v>INSERT INTO cliente VALUES(NULL, NULL, '1943', 'C1943', '', '', '', '0', '', 1, NOW(), NULL, 1, null);</v>
      </c>
    </row>
    <row r="1147" spans="1:16" x14ac:dyDescent="0.25">
      <c r="A1147" t="s">
        <v>4756</v>
      </c>
      <c r="B1147" t="str">
        <f t="shared" si="34"/>
        <v>1944</v>
      </c>
      <c r="C1147" s="2" t="s">
        <v>1851</v>
      </c>
      <c r="D1147" s="89" t="s">
        <v>5406</v>
      </c>
      <c r="E1147" s="2" t="s">
        <v>1851</v>
      </c>
      <c r="F1147" s="93"/>
      <c r="G1147" s="2" t="s">
        <v>1851</v>
      </c>
      <c r="H1147" s="93"/>
      <c r="I1147" s="2" t="s">
        <v>1851</v>
      </c>
      <c r="J1147" s="98"/>
      <c r="K1147" s="2" t="s">
        <v>1851</v>
      </c>
      <c r="L1147" s="107">
        <v>0</v>
      </c>
      <c r="M1147" s="2" t="s">
        <v>1851</v>
      </c>
      <c r="N1147" s="93"/>
      <c r="O1147" s="2" t="s">
        <v>6692</v>
      </c>
      <c r="P1147" t="str">
        <f t="shared" si="35"/>
        <v>INSERT INTO cliente VALUES(NULL, NULL, '1944', 'C1944', '', '', '', '0', '', 1, NOW(), NULL, 1, null);</v>
      </c>
    </row>
    <row r="1148" spans="1:16" x14ac:dyDescent="0.25">
      <c r="A1148" t="s">
        <v>4756</v>
      </c>
      <c r="B1148" t="str">
        <f t="shared" si="34"/>
        <v>1945</v>
      </c>
      <c r="C1148" s="2" t="s">
        <v>1851</v>
      </c>
      <c r="D1148" s="89" t="s">
        <v>5407</v>
      </c>
      <c r="E1148" s="2" t="s">
        <v>1851</v>
      </c>
      <c r="F1148" s="93"/>
      <c r="G1148" s="2" t="s">
        <v>1851</v>
      </c>
      <c r="H1148" s="93"/>
      <c r="I1148" s="2" t="s">
        <v>1851</v>
      </c>
      <c r="J1148" s="98"/>
      <c r="K1148" s="2" t="s">
        <v>1851</v>
      </c>
      <c r="L1148" s="107">
        <v>0</v>
      </c>
      <c r="M1148" s="2" t="s">
        <v>1851</v>
      </c>
      <c r="N1148" s="93"/>
      <c r="O1148" s="2" t="s">
        <v>6692</v>
      </c>
      <c r="P1148" t="str">
        <f t="shared" si="35"/>
        <v>INSERT INTO cliente VALUES(NULL, NULL, '1945', 'C1945', '', '', '', '0', '', 1, NOW(), NULL, 1, null);</v>
      </c>
    </row>
    <row r="1149" spans="1:16" x14ac:dyDescent="0.25">
      <c r="A1149" t="s">
        <v>4756</v>
      </c>
      <c r="B1149" t="str">
        <f t="shared" si="34"/>
        <v>1946</v>
      </c>
      <c r="C1149" s="2" t="s">
        <v>1851</v>
      </c>
      <c r="D1149" s="89" t="s">
        <v>5408</v>
      </c>
      <c r="E1149" s="2" t="s">
        <v>1851</v>
      </c>
      <c r="F1149" s="93"/>
      <c r="G1149" s="2" t="s">
        <v>1851</v>
      </c>
      <c r="H1149" s="93"/>
      <c r="I1149" s="2" t="s">
        <v>1851</v>
      </c>
      <c r="J1149" s="98"/>
      <c r="K1149" s="2" t="s">
        <v>1851</v>
      </c>
      <c r="L1149" s="107">
        <v>0</v>
      </c>
      <c r="M1149" s="2" t="s">
        <v>1851</v>
      </c>
      <c r="N1149" s="93"/>
      <c r="O1149" s="2" t="s">
        <v>6692</v>
      </c>
      <c r="P1149" t="str">
        <f t="shared" si="35"/>
        <v>INSERT INTO cliente VALUES(NULL, NULL, '1946', 'C1946', '', '', '', '0', '', 1, NOW(), NULL, 1, null);</v>
      </c>
    </row>
    <row r="1150" spans="1:16" x14ac:dyDescent="0.25">
      <c r="A1150" t="s">
        <v>4756</v>
      </c>
      <c r="B1150" t="str">
        <f t="shared" si="34"/>
        <v>1947</v>
      </c>
      <c r="C1150" s="2" t="s">
        <v>1851</v>
      </c>
      <c r="D1150" s="89" t="s">
        <v>5409</v>
      </c>
      <c r="E1150" s="2" t="s">
        <v>1851</v>
      </c>
      <c r="F1150" s="93"/>
      <c r="G1150" s="2" t="s">
        <v>1851</v>
      </c>
      <c r="H1150" s="93"/>
      <c r="I1150" s="2" t="s">
        <v>1851</v>
      </c>
      <c r="J1150" s="98"/>
      <c r="K1150" s="2" t="s">
        <v>1851</v>
      </c>
      <c r="L1150" s="107">
        <v>0</v>
      </c>
      <c r="M1150" s="2" t="s">
        <v>1851</v>
      </c>
      <c r="N1150" s="93"/>
      <c r="O1150" s="2" t="s">
        <v>6692</v>
      </c>
      <c r="P1150" t="str">
        <f t="shared" si="35"/>
        <v>INSERT INTO cliente VALUES(NULL, NULL, '1947', 'C1947', '', '', '', '0', '', 1, NOW(), NULL, 1, null);</v>
      </c>
    </row>
    <row r="1151" spans="1:16" x14ac:dyDescent="0.25">
      <c r="A1151" t="s">
        <v>4756</v>
      </c>
      <c r="B1151" t="str">
        <f t="shared" si="34"/>
        <v>1948</v>
      </c>
      <c r="C1151" s="2" t="s">
        <v>1851</v>
      </c>
      <c r="D1151" s="89" t="s">
        <v>5410</v>
      </c>
      <c r="E1151" s="2" t="s">
        <v>1851</v>
      </c>
      <c r="F1151" s="93"/>
      <c r="G1151" s="2" t="s">
        <v>1851</v>
      </c>
      <c r="H1151" s="93"/>
      <c r="I1151" s="2" t="s">
        <v>1851</v>
      </c>
      <c r="J1151" s="98"/>
      <c r="K1151" s="2" t="s">
        <v>1851</v>
      </c>
      <c r="L1151" s="107">
        <v>0</v>
      </c>
      <c r="M1151" s="2" t="s">
        <v>1851</v>
      </c>
      <c r="N1151" s="93"/>
      <c r="O1151" s="2" t="s">
        <v>6692</v>
      </c>
      <c r="P1151" t="str">
        <f t="shared" si="35"/>
        <v>INSERT INTO cliente VALUES(NULL, NULL, '1948', 'C1948', '', '', '', '0', '', 1, NOW(), NULL, 1, null);</v>
      </c>
    </row>
    <row r="1152" spans="1:16" x14ac:dyDescent="0.25">
      <c r="A1152" t="s">
        <v>4756</v>
      </c>
      <c r="B1152" t="str">
        <f t="shared" si="34"/>
        <v>1949</v>
      </c>
      <c r="C1152" s="2" t="s">
        <v>1851</v>
      </c>
      <c r="D1152" s="89" t="s">
        <v>5411</v>
      </c>
      <c r="E1152" s="2" t="s">
        <v>1851</v>
      </c>
      <c r="F1152" s="93"/>
      <c r="G1152" s="2" t="s">
        <v>1851</v>
      </c>
      <c r="H1152" s="93"/>
      <c r="I1152" s="2" t="s">
        <v>1851</v>
      </c>
      <c r="J1152" s="98"/>
      <c r="K1152" s="2" t="s">
        <v>1851</v>
      </c>
      <c r="L1152" s="107">
        <v>0</v>
      </c>
      <c r="M1152" s="2" t="s">
        <v>1851</v>
      </c>
      <c r="N1152" s="93"/>
      <c r="O1152" s="2" t="s">
        <v>6692</v>
      </c>
      <c r="P1152" t="str">
        <f t="shared" si="35"/>
        <v>INSERT INTO cliente VALUES(NULL, NULL, '1949', 'C1949', '', '', '', '0', '', 1, NOW(), NULL, 1, null);</v>
      </c>
    </row>
    <row r="1153" spans="1:16" x14ac:dyDescent="0.25">
      <c r="A1153" t="s">
        <v>4756</v>
      </c>
      <c r="B1153" t="str">
        <f t="shared" si="34"/>
        <v>1950</v>
      </c>
      <c r="C1153" s="2" t="s">
        <v>1851</v>
      </c>
      <c r="D1153" s="89" t="s">
        <v>5412</v>
      </c>
      <c r="E1153" s="2" t="s">
        <v>1851</v>
      </c>
      <c r="F1153" s="93"/>
      <c r="G1153" s="2" t="s">
        <v>1851</v>
      </c>
      <c r="H1153" s="93"/>
      <c r="I1153" s="2" t="s">
        <v>1851</v>
      </c>
      <c r="J1153" s="98"/>
      <c r="K1153" s="2" t="s">
        <v>1851</v>
      </c>
      <c r="L1153" s="107">
        <v>0</v>
      </c>
      <c r="M1153" s="2" t="s">
        <v>1851</v>
      </c>
      <c r="N1153" s="93"/>
      <c r="O1153" s="2" t="s">
        <v>6692</v>
      </c>
      <c r="P1153" t="str">
        <f t="shared" si="35"/>
        <v>INSERT INTO cliente VALUES(NULL, NULL, '1950', 'C1950', '', '', '', '0', '', 1, NOW(), NULL, 1, null);</v>
      </c>
    </row>
    <row r="1154" spans="1:16" x14ac:dyDescent="0.25">
      <c r="A1154" t="s">
        <v>4756</v>
      </c>
      <c r="B1154" t="str">
        <f t="shared" si="34"/>
        <v>1951</v>
      </c>
      <c r="C1154" s="2" t="s">
        <v>1851</v>
      </c>
      <c r="D1154" s="89" t="s">
        <v>5413</v>
      </c>
      <c r="E1154" s="2" t="s">
        <v>1851</v>
      </c>
      <c r="F1154" s="93"/>
      <c r="G1154" s="2" t="s">
        <v>1851</v>
      </c>
      <c r="H1154" s="93"/>
      <c r="I1154" s="2" t="s">
        <v>1851</v>
      </c>
      <c r="J1154" s="98"/>
      <c r="K1154" s="2" t="s">
        <v>1851</v>
      </c>
      <c r="L1154" s="107">
        <v>0</v>
      </c>
      <c r="M1154" s="2" t="s">
        <v>1851</v>
      </c>
      <c r="N1154" s="93"/>
      <c r="O1154" s="2" t="s">
        <v>6692</v>
      </c>
      <c r="P1154" t="str">
        <f t="shared" si="35"/>
        <v>INSERT INTO cliente VALUES(NULL, NULL, '1951', 'C1951', '', '', '', '0', '', 1, NOW(), NULL, 1, null);</v>
      </c>
    </row>
    <row r="1155" spans="1:16" x14ac:dyDescent="0.25">
      <c r="A1155" t="s">
        <v>4756</v>
      </c>
      <c r="B1155" t="str">
        <f t="shared" ref="B1155:B1203" si="36">REPLACE(D1155,1,1,"")</f>
        <v>1952</v>
      </c>
      <c r="C1155" s="2" t="s">
        <v>1851</v>
      </c>
      <c r="D1155" s="89" t="s">
        <v>5414</v>
      </c>
      <c r="E1155" s="2" t="s">
        <v>1851</v>
      </c>
      <c r="F1155" s="93"/>
      <c r="G1155" s="2" t="s">
        <v>1851</v>
      </c>
      <c r="H1155" s="93"/>
      <c r="I1155" s="2" t="s">
        <v>1851</v>
      </c>
      <c r="J1155" s="98"/>
      <c r="K1155" s="2" t="s">
        <v>1851</v>
      </c>
      <c r="L1155" s="107">
        <v>0</v>
      </c>
      <c r="M1155" s="2" t="s">
        <v>1851</v>
      </c>
      <c r="N1155" s="93"/>
      <c r="O1155" s="2" t="s">
        <v>6692</v>
      </c>
      <c r="P1155" t="str">
        <f t="shared" ref="P1155:P1203" si="37">CONCATENATE(A1155,B1155,C1155,D1155,E1155,F1155,G1155,H1155,I1155,J1155,K1155,L1155,M1155,N1155,O1155,)</f>
        <v>INSERT INTO cliente VALUES(NULL, NULL, '1952', 'C1952', '', '', '', '0', '', 1, NOW(), NULL, 1, null);</v>
      </c>
    </row>
    <row r="1156" spans="1:16" x14ac:dyDescent="0.25">
      <c r="A1156" t="s">
        <v>4756</v>
      </c>
      <c r="B1156" t="str">
        <f t="shared" si="36"/>
        <v>1953</v>
      </c>
      <c r="C1156" s="2" t="s">
        <v>1851</v>
      </c>
      <c r="D1156" s="89" t="s">
        <v>5415</v>
      </c>
      <c r="E1156" s="2" t="s">
        <v>1851</v>
      </c>
      <c r="F1156" s="93"/>
      <c r="G1156" s="2" t="s">
        <v>1851</v>
      </c>
      <c r="H1156" s="93"/>
      <c r="I1156" s="2" t="s">
        <v>1851</v>
      </c>
      <c r="J1156" s="98"/>
      <c r="K1156" s="2" t="s">
        <v>1851</v>
      </c>
      <c r="L1156" s="107">
        <v>0</v>
      </c>
      <c r="M1156" s="2" t="s">
        <v>1851</v>
      </c>
      <c r="N1156" s="93"/>
      <c r="O1156" s="2" t="s">
        <v>6692</v>
      </c>
      <c r="P1156" t="str">
        <f t="shared" si="37"/>
        <v>INSERT INTO cliente VALUES(NULL, NULL, '1953', 'C1953', '', '', '', '0', '', 1, NOW(), NULL, 1, null);</v>
      </c>
    </row>
    <row r="1157" spans="1:16" x14ac:dyDescent="0.25">
      <c r="A1157" t="s">
        <v>4756</v>
      </c>
      <c r="B1157" t="str">
        <f t="shared" si="36"/>
        <v>1954</v>
      </c>
      <c r="C1157" s="2" t="s">
        <v>1851</v>
      </c>
      <c r="D1157" s="89" t="s">
        <v>5416</v>
      </c>
      <c r="E1157" s="2" t="s">
        <v>1851</v>
      </c>
      <c r="F1157" s="93"/>
      <c r="G1157" s="2" t="s">
        <v>1851</v>
      </c>
      <c r="H1157" s="93"/>
      <c r="I1157" s="2" t="s">
        <v>1851</v>
      </c>
      <c r="J1157" s="98"/>
      <c r="K1157" s="2" t="s">
        <v>1851</v>
      </c>
      <c r="L1157" s="107">
        <v>0</v>
      </c>
      <c r="M1157" s="2" t="s">
        <v>1851</v>
      </c>
      <c r="N1157" s="93"/>
      <c r="O1157" s="2" t="s">
        <v>6692</v>
      </c>
      <c r="P1157" t="str">
        <f t="shared" si="37"/>
        <v>INSERT INTO cliente VALUES(NULL, NULL, '1954', 'C1954', '', '', '', '0', '', 1, NOW(), NULL, 1, null);</v>
      </c>
    </row>
    <row r="1158" spans="1:16" x14ac:dyDescent="0.25">
      <c r="A1158" t="s">
        <v>4756</v>
      </c>
      <c r="B1158" t="str">
        <f t="shared" si="36"/>
        <v>1955</v>
      </c>
      <c r="C1158" s="2" t="s">
        <v>1851</v>
      </c>
      <c r="D1158" s="89" t="s">
        <v>5417</v>
      </c>
      <c r="E1158" s="2" t="s">
        <v>1851</v>
      </c>
      <c r="F1158" s="93"/>
      <c r="G1158" s="2" t="s">
        <v>1851</v>
      </c>
      <c r="H1158" s="93"/>
      <c r="I1158" s="2" t="s">
        <v>1851</v>
      </c>
      <c r="J1158" s="98"/>
      <c r="K1158" s="2" t="s">
        <v>1851</v>
      </c>
      <c r="L1158" s="107">
        <v>0</v>
      </c>
      <c r="M1158" s="2" t="s">
        <v>1851</v>
      </c>
      <c r="N1158" s="93"/>
      <c r="O1158" s="2" t="s">
        <v>6692</v>
      </c>
      <c r="P1158" t="str">
        <f t="shared" si="37"/>
        <v>INSERT INTO cliente VALUES(NULL, NULL, '1955', 'C1955', '', '', '', '0', '', 1, NOW(), NULL, 1, null);</v>
      </c>
    </row>
    <row r="1159" spans="1:16" x14ac:dyDescent="0.25">
      <c r="A1159" t="s">
        <v>4756</v>
      </c>
      <c r="B1159" t="str">
        <f t="shared" si="36"/>
        <v>1956</v>
      </c>
      <c r="C1159" s="2" t="s">
        <v>1851</v>
      </c>
      <c r="D1159" s="89" t="s">
        <v>5418</v>
      </c>
      <c r="E1159" s="2" t="s">
        <v>1851</v>
      </c>
      <c r="F1159" s="93"/>
      <c r="G1159" s="2" t="s">
        <v>1851</v>
      </c>
      <c r="H1159" s="93"/>
      <c r="I1159" s="2" t="s">
        <v>1851</v>
      </c>
      <c r="J1159" s="98"/>
      <c r="K1159" s="2" t="s">
        <v>1851</v>
      </c>
      <c r="L1159" s="107">
        <v>0</v>
      </c>
      <c r="M1159" s="2" t="s">
        <v>1851</v>
      </c>
      <c r="N1159" s="93"/>
      <c r="O1159" s="2" t="s">
        <v>6692</v>
      </c>
      <c r="P1159" t="str">
        <f t="shared" si="37"/>
        <v>INSERT INTO cliente VALUES(NULL, NULL, '1956', 'C1956', '', '', '', '0', '', 1, NOW(), NULL, 1, null);</v>
      </c>
    </row>
    <row r="1160" spans="1:16" x14ac:dyDescent="0.25">
      <c r="A1160" t="s">
        <v>4756</v>
      </c>
      <c r="B1160" t="str">
        <f t="shared" si="36"/>
        <v>1957</v>
      </c>
      <c r="C1160" s="2" t="s">
        <v>1851</v>
      </c>
      <c r="D1160" s="89" t="s">
        <v>5419</v>
      </c>
      <c r="E1160" s="2" t="s">
        <v>1851</v>
      </c>
      <c r="F1160" s="93"/>
      <c r="G1160" s="2" t="s">
        <v>1851</v>
      </c>
      <c r="H1160" s="93"/>
      <c r="I1160" s="2" t="s">
        <v>1851</v>
      </c>
      <c r="J1160" s="98"/>
      <c r="K1160" s="2" t="s">
        <v>1851</v>
      </c>
      <c r="L1160" s="107">
        <v>0</v>
      </c>
      <c r="M1160" s="2" t="s">
        <v>1851</v>
      </c>
      <c r="N1160" s="93"/>
      <c r="O1160" s="2" t="s">
        <v>6692</v>
      </c>
      <c r="P1160" t="str">
        <f t="shared" si="37"/>
        <v>INSERT INTO cliente VALUES(NULL, NULL, '1957', 'C1957', '', '', '', '0', '', 1, NOW(), NULL, 1, null);</v>
      </c>
    </row>
    <row r="1161" spans="1:16" x14ac:dyDescent="0.25">
      <c r="A1161" t="s">
        <v>4756</v>
      </c>
      <c r="B1161" t="str">
        <f t="shared" si="36"/>
        <v>1958</v>
      </c>
      <c r="C1161" s="2" t="s">
        <v>1851</v>
      </c>
      <c r="D1161" s="89" t="s">
        <v>5420</v>
      </c>
      <c r="E1161" s="2" t="s">
        <v>1851</v>
      </c>
      <c r="F1161" s="93"/>
      <c r="G1161" s="2" t="s">
        <v>1851</v>
      </c>
      <c r="H1161" s="93"/>
      <c r="I1161" s="2" t="s">
        <v>1851</v>
      </c>
      <c r="J1161" s="98"/>
      <c r="K1161" s="2" t="s">
        <v>1851</v>
      </c>
      <c r="L1161" s="107">
        <v>0</v>
      </c>
      <c r="M1161" s="2" t="s">
        <v>1851</v>
      </c>
      <c r="N1161" s="93"/>
      <c r="O1161" s="2" t="s">
        <v>6692</v>
      </c>
      <c r="P1161" t="str">
        <f t="shared" si="37"/>
        <v>INSERT INTO cliente VALUES(NULL, NULL, '1958', 'C1958', '', '', '', '0', '', 1, NOW(), NULL, 1, null);</v>
      </c>
    </row>
    <row r="1162" spans="1:16" x14ac:dyDescent="0.25">
      <c r="A1162" t="s">
        <v>4756</v>
      </c>
      <c r="B1162" t="str">
        <f t="shared" si="36"/>
        <v>1959</v>
      </c>
      <c r="C1162" s="2" t="s">
        <v>1851</v>
      </c>
      <c r="D1162" s="89" t="s">
        <v>5421</v>
      </c>
      <c r="E1162" s="2" t="s">
        <v>1851</v>
      </c>
      <c r="F1162" s="93"/>
      <c r="G1162" s="2" t="s">
        <v>1851</v>
      </c>
      <c r="H1162" s="93"/>
      <c r="I1162" s="2" t="s">
        <v>1851</v>
      </c>
      <c r="J1162" s="98"/>
      <c r="K1162" s="2" t="s">
        <v>1851</v>
      </c>
      <c r="L1162" s="107">
        <v>0</v>
      </c>
      <c r="M1162" s="2" t="s">
        <v>1851</v>
      </c>
      <c r="N1162" s="93"/>
      <c r="O1162" s="2" t="s">
        <v>6692</v>
      </c>
      <c r="P1162" t="str">
        <f t="shared" si="37"/>
        <v>INSERT INTO cliente VALUES(NULL, NULL, '1959', 'C1959', '', '', '', '0', '', 1, NOW(), NULL, 1, null);</v>
      </c>
    </row>
    <row r="1163" spans="1:16" x14ac:dyDescent="0.25">
      <c r="A1163" t="s">
        <v>4756</v>
      </c>
      <c r="B1163" t="str">
        <f t="shared" si="36"/>
        <v>1960</v>
      </c>
      <c r="C1163" s="2" t="s">
        <v>1851</v>
      </c>
      <c r="D1163" s="89" t="s">
        <v>5422</v>
      </c>
      <c r="E1163" s="2" t="s">
        <v>1851</v>
      </c>
      <c r="F1163" s="93"/>
      <c r="G1163" s="2" t="s">
        <v>1851</v>
      </c>
      <c r="H1163" s="93"/>
      <c r="I1163" s="2" t="s">
        <v>1851</v>
      </c>
      <c r="J1163" s="98"/>
      <c r="K1163" s="2" t="s">
        <v>1851</v>
      </c>
      <c r="L1163" s="107">
        <v>0</v>
      </c>
      <c r="M1163" s="2" t="s">
        <v>1851</v>
      </c>
      <c r="N1163" s="93"/>
      <c r="O1163" s="2" t="s">
        <v>6692</v>
      </c>
      <c r="P1163" t="str">
        <f t="shared" si="37"/>
        <v>INSERT INTO cliente VALUES(NULL, NULL, '1960', 'C1960', '', '', '', '0', '', 1, NOW(), NULL, 1, null);</v>
      </c>
    </row>
    <row r="1164" spans="1:16" x14ac:dyDescent="0.25">
      <c r="A1164" t="s">
        <v>4756</v>
      </c>
      <c r="B1164" t="str">
        <f t="shared" si="36"/>
        <v>1961</v>
      </c>
      <c r="C1164" s="2" t="s">
        <v>1851</v>
      </c>
      <c r="D1164" s="89" t="s">
        <v>5423</v>
      </c>
      <c r="E1164" s="2" t="s">
        <v>1851</v>
      </c>
      <c r="F1164" s="93"/>
      <c r="G1164" s="2" t="s">
        <v>1851</v>
      </c>
      <c r="H1164" s="93"/>
      <c r="I1164" s="2" t="s">
        <v>1851</v>
      </c>
      <c r="J1164" s="98"/>
      <c r="K1164" s="2" t="s">
        <v>1851</v>
      </c>
      <c r="L1164" s="107">
        <v>0</v>
      </c>
      <c r="M1164" s="2" t="s">
        <v>1851</v>
      </c>
      <c r="N1164" s="93"/>
      <c r="O1164" s="2" t="s">
        <v>6692</v>
      </c>
      <c r="P1164" t="str">
        <f t="shared" si="37"/>
        <v>INSERT INTO cliente VALUES(NULL, NULL, '1961', 'C1961', '', '', '', '0', '', 1, NOW(), NULL, 1, null);</v>
      </c>
    </row>
    <row r="1165" spans="1:16" x14ac:dyDescent="0.25">
      <c r="A1165" t="s">
        <v>4756</v>
      </c>
      <c r="B1165" t="str">
        <f t="shared" si="36"/>
        <v>1962</v>
      </c>
      <c r="C1165" s="2" t="s">
        <v>1851</v>
      </c>
      <c r="D1165" s="89" t="s">
        <v>5424</v>
      </c>
      <c r="E1165" s="2" t="s">
        <v>1851</v>
      </c>
      <c r="F1165" s="93"/>
      <c r="G1165" s="2" t="s">
        <v>1851</v>
      </c>
      <c r="H1165" s="93"/>
      <c r="I1165" s="2" t="s">
        <v>1851</v>
      </c>
      <c r="J1165" s="98"/>
      <c r="K1165" s="2" t="s">
        <v>1851</v>
      </c>
      <c r="L1165" s="107">
        <v>0</v>
      </c>
      <c r="M1165" s="2" t="s">
        <v>1851</v>
      </c>
      <c r="N1165" s="93"/>
      <c r="O1165" s="2" t="s">
        <v>6692</v>
      </c>
      <c r="P1165" t="str">
        <f t="shared" si="37"/>
        <v>INSERT INTO cliente VALUES(NULL, NULL, '1962', 'C1962', '', '', '', '0', '', 1, NOW(), NULL, 1, null);</v>
      </c>
    </row>
    <row r="1166" spans="1:16" x14ac:dyDescent="0.25">
      <c r="A1166" t="s">
        <v>4756</v>
      </c>
      <c r="B1166" t="str">
        <f t="shared" si="36"/>
        <v>1963</v>
      </c>
      <c r="C1166" s="2" t="s">
        <v>1851</v>
      </c>
      <c r="D1166" s="89" t="s">
        <v>5425</v>
      </c>
      <c r="E1166" s="2" t="s">
        <v>1851</v>
      </c>
      <c r="F1166" s="93"/>
      <c r="G1166" s="2" t="s">
        <v>1851</v>
      </c>
      <c r="H1166" s="93"/>
      <c r="I1166" s="2" t="s">
        <v>1851</v>
      </c>
      <c r="J1166" s="98"/>
      <c r="K1166" s="2" t="s">
        <v>1851</v>
      </c>
      <c r="L1166" s="107">
        <v>0</v>
      </c>
      <c r="M1166" s="2" t="s">
        <v>1851</v>
      </c>
      <c r="N1166" s="93"/>
      <c r="O1166" s="2" t="s">
        <v>6692</v>
      </c>
      <c r="P1166" t="str">
        <f t="shared" si="37"/>
        <v>INSERT INTO cliente VALUES(NULL, NULL, '1963', 'C1963', '', '', '', '0', '', 1, NOW(), NULL, 1, null);</v>
      </c>
    </row>
    <row r="1167" spans="1:16" x14ac:dyDescent="0.25">
      <c r="A1167" t="s">
        <v>4756</v>
      </c>
      <c r="B1167" t="str">
        <f t="shared" si="36"/>
        <v>1964</v>
      </c>
      <c r="C1167" s="2" t="s">
        <v>1851</v>
      </c>
      <c r="D1167" s="89" t="s">
        <v>5426</v>
      </c>
      <c r="E1167" s="2" t="s">
        <v>1851</v>
      </c>
      <c r="F1167" s="93"/>
      <c r="G1167" s="2" t="s">
        <v>1851</v>
      </c>
      <c r="H1167" s="93"/>
      <c r="I1167" s="2" t="s">
        <v>1851</v>
      </c>
      <c r="J1167" s="98"/>
      <c r="K1167" s="2" t="s">
        <v>1851</v>
      </c>
      <c r="L1167" s="107">
        <v>0</v>
      </c>
      <c r="M1167" s="2" t="s">
        <v>1851</v>
      </c>
      <c r="N1167" s="93"/>
      <c r="O1167" s="2" t="s">
        <v>6692</v>
      </c>
      <c r="P1167" t="str">
        <f t="shared" si="37"/>
        <v>INSERT INTO cliente VALUES(NULL, NULL, '1964', 'C1964', '', '', '', '0', '', 1, NOW(), NULL, 1, null);</v>
      </c>
    </row>
    <row r="1168" spans="1:16" x14ac:dyDescent="0.25">
      <c r="A1168" t="s">
        <v>4756</v>
      </c>
      <c r="B1168" t="str">
        <f t="shared" si="36"/>
        <v>1965</v>
      </c>
      <c r="C1168" s="2" t="s">
        <v>1851</v>
      </c>
      <c r="D1168" s="89" t="s">
        <v>5427</v>
      </c>
      <c r="E1168" s="2" t="s">
        <v>1851</v>
      </c>
      <c r="F1168" s="93"/>
      <c r="G1168" s="2" t="s">
        <v>1851</v>
      </c>
      <c r="H1168" s="93"/>
      <c r="I1168" s="2" t="s">
        <v>1851</v>
      </c>
      <c r="J1168" s="98"/>
      <c r="K1168" s="2" t="s">
        <v>1851</v>
      </c>
      <c r="L1168" s="107">
        <v>0</v>
      </c>
      <c r="M1168" s="2" t="s">
        <v>1851</v>
      </c>
      <c r="N1168" s="93"/>
      <c r="O1168" s="2" t="s">
        <v>6692</v>
      </c>
      <c r="P1168" t="str">
        <f t="shared" si="37"/>
        <v>INSERT INTO cliente VALUES(NULL, NULL, '1965', 'C1965', '', '', '', '0', '', 1, NOW(), NULL, 1, null);</v>
      </c>
    </row>
    <row r="1169" spans="1:16" x14ac:dyDescent="0.25">
      <c r="A1169" t="s">
        <v>4756</v>
      </c>
      <c r="B1169" t="str">
        <f t="shared" si="36"/>
        <v>1966</v>
      </c>
      <c r="C1169" s="2" t="s">
        <v>1851</v>
      </c>
      <c r="D1169" s="89" t="s">
        <v>5428</v>
      </c>
      <c r="E1169" s="2" t="s">
        <v>1851</v>
      </c>
      <c r="F1169" s="93"/>
      <c r="G1169" s="2" t="s">
        <v>1851</v>
      </c>
      <c r="H1169" s="93"/>
      <c r="I1169" s="2" t="s">
        <v>1851</v>
      </c>
      <c r="J1169" s="98"/>
      <c r="K1169" s="2" t="s">
        <v>1851</v>
      </c>
      <c r="L1169" s="107">
        <v>0</v>
      </c>
      <c r="M1169" s="2" t="s">
        <v>1851</v>
      </c>
      <c r="N1169" s="93"/>
      <c r="O1169" s="2" t="s">
        <v>6692</v>
      </c>
      <c r="P1169" t="str">
        <f t="shared" si="37"/>
        <v>INSERT INTO cliente VALUES(NULL, NULL, '1966', 'C1966', '', '', '', '0', '', 1, NOW(), NULL, 1, null);</v>
      </c>
    </row>
    <row r="1170" spans="1:16" x14ac:dyDescent="0.25">
      <c r="A1170" t="s">
        <v>4756</v>
      </c>
      <c r="B1170" t="str">
        <f t="shared" si="36"/>
        <v>1967</v>
      </c>
      <c r="C1170" s="2" t="s">
        <v>1851</v>
      </c>
      <c r="D1170" s="89" t="s">
        <v>5429</v>
      </c>
      <c r="E1170" s="2" t="s">
        <v>1851</v>
      </c>
      <c r="F1170" s="93"/>
      <c r="G1170" s="2" t="s">
        <v>1851</v>
      </c>
      <c r="H1170" s="93"/>
      <c r="I1170" s="2" t="s">
        <v>1851</v>
      </c>
      <c r="J1170" s="98"/>
      <c r="K1170" s="2" t="s">
        <v>1851</v>
      </c>
      <c r="L1170" s="107">
        <v>0</v>
      </c>
      <c r="M1170" s="2" t="s">
        <v>1851</v>
      </c>
      <c r="N1170" s="93"/>
      <c r="O1170" s="2" t="s">
        <v>6692</v>
      </c>
      <c r="P1170" t="str">
        <f t="shared" si="37"/>
        <v>INSERT INTO cliente VALUES(NULL, NULL, '1967', 'C1967', '', '', '', '0', '', 1, NOW(), NULL, 1, null);</v>
      </c>
    </row>
    <row r="1171" spans="1:16" x14ac:dyDescent="0.25">
      <c r="A1171" t="s">
        <v>4756</v>
      </c>
      <c r="B1171" t="str">
        <f t="shared" si="36"/>
        <v>1968</v>
      </c>
      <c r="C1171" s="2" t="s">
        <v>1851</v>
      </c>
      <c r="D1171" s="89" t="s">
        <v>5430</v>
      </c>
      <c r="E1171" s="2" t="s">
        <v>1851</v>
      </c>
      <c r="F1171" s="93"/>
      <c r="G1171" s="2" t="s">
        <v>1851</v>
      </c>
      <c r="H1171" s="93"/>
      <c r="I1171" s="2" t="s">
        <v>1851</v>
      </c>
      <c r="J1171" s="98"/>
      <c r="K1171" s="2" t="s">
        <v>1851</v>
      </c>
      <c r="L1171" s="107">
        <v>0</v>
      </c>
      <c r="M1171" s="2" t="s">
        <v>1851</v>
      </c>
      <c r="N1171" s="93"/>
      <c r="O1171" s="2" t="s">
        <v>6692</v>
      </c>
      <c r="P1171" t="str">
        <f t="shared" si="37"/>
        <v>INSERT INTO cliente VALUES(NULL, NULL, '1968', 'C1968', '', '', '', '0', '', 1, NOW(), NULL, 1, null);</v>
      </c>
    </row>
    <row r="1172" spans="1:16" x14ac:dyDescent="0.25">
      <c r="A1172" t="s">
        <v>4756</v>
      </c>
      <c r="B1172" t="str">
        <f t="shared" si="36"/>
        <v>1969</v>
      </c>
      <c r="C1172" s="2" t="s">
        <v>1851</v>
      </c>
      <c r="D1172" s="89" t="s">
        <v>5431</v>
      </c>
      <c r="E1172" s="2" t="s">
        <v>1851</v>
      </c>
      <c r="F1172" s="93"/>
      <c r="G1172" s="2" t="s">
        <v>1851</v>
      </c>
      <c r="H1172" s="93"/>
      <c r="I1172" s="2" t="s">
        <v>1851</v>
      </c>
      <c r="J1172" s="98"/>
      <c r="K1172" s="2" t="s">
        <v>1851</v>
      </c>
      <c r="L1172" s="107">
        <v>0</v>
      </c>
      <c r="M1172" s="2" t="s">
        <v>1851</v>
      </c>
      <c r="N1172" s="93"/>
      <c r="O1172" s="2" t="s">
        <v>6692</v>
      </c>
      <c r="P1172" t="str">
        <f t="shared" si="37"/>
        <v>INSERT INTO cliente VALUES(NULL, NULL, '1969', 'C1969', '', '', '', '0', '', 1, NOW(), NULL, 1, null);</v>
      </c>
    </row>
    <row r="1173" spans="1:16" x14ac:dyDescent="0.25">
      <c r="A1173" t="s">
        <v>4756</v>
      </c>
      <c r="B1173" t="str">
        <f t="shared" si="36"/>
        <v>1970</v>
      </c>
      <c r="C1173" s="2" t="s">
        <v>1851</v>
      </c>
      <c r="D1173" s="89" t="s">
        <v>5432</v>
      </c>
      <c r="E1173" s="2" t="s">
        <v>1851</v>
      </c>
      <c r="F1173" s="93"/>
      <c r="G1173" s="2" t="s">
        <v>1851</v>
      </c>
      <c r="H1173" s="93"/>
      <c r="I1173" s="2" t="s">
        <v>1851</v>
      </c>
      <c r="J1173" s="98"/>
      <c r="K1173" s="2" t="s">
        <v>1851</v>
      </c>
      <c r="L1173" s="107">
        <v>0</v>
      </c>
      <c r="M1173" s="2" t="s">
        <v>1851</v>
      </c>
      <c r="N1173" s="93"/>
      <c r="O1173" s="2" t="s">
        <v>6692</v>
      </c>
      <c r="P1173" t="str">
        <f t="shared" si="37"/>
        <v>INSERT INTO cliente VALUES(NULL, NULL, '1970', 'C1970', '', '', '', '0', '', 1, NOW(), NULL, 1, null);</v>
      </c>
    </row>
    <row r="1174" spans="1:16" x14ac:dyDescent="0.25">
      <c r="A1174" t="s">
        <v>4756</v>
      </c>
      <c r="B1174" t="str">
        <f t="shared" si="36"/>
        <v>1971</v>
      </c>
      <c r="C1174" s="2" t="s">
        <v>1851</v>
      </c>
      <c r="D1174" s="89" t="s">
        <v>5433</v>
      </c>
      <c r="E1174" s="2" t="s">
        <v>1851</v>
      </c>
      <c r="F1174" s="93"/>
      <c r="G1174" s="2" t="s">
        <v>1851</v>
      </c>
      <c r="H1174" s="93"/>
      <c r="I1174" s="2" t="s">
        <v>1851</v>
      </c>
      <c r="J1174" s="98"/>
      <c r="K1174" s="2" t="s">
        <v>1851</v>
      </c>
      <c r="L1174" s="107">
        <v>0</v>
      </c>
      <c r="M1174" s="2" t="s">
        <v>1851</v>
      </c>
      <c r="N1174" s="93"/>
      <c r="O1174" s="2" t="s">
        <v>6692</v>
      </c>
      <c r="P1174" t="str">
        <f t="shared" si="37"/>
        <v>INSERT INTO cliente VALUES(NULL, NULL, '1971', 'C1971', '', '', '', '0', '', 1, NOW(), NULL, 1, null);</v>
      </c>
    </row>
    <row r="1175" spans="1:16" x14ac:dyDescent="0.25">
      <c r="A1175" t="s">
        <v>4756</v>
      </c>
      <c r="B1175" t="str">
        <f t="shared" si="36"/>
        <v>1972</v>
      </c>
      <c r="C1175" s="2" t="s">
        <v>1851</v>
      </c>
      <c r="D1175" s="89" t="s">
        <v>5434</v>
      </c>
      <c r="E1175" s="2" t="s">
        <v>1851</v>
      </c>
      <c r="F1175" s="93"/>
      <c r="G1175" s="2" t="s">
        <v>1851</v>
      </c>
      <c r="H1175" s="93"/>
      <c r="I1175" s="2" t="s">
        <v>1851</v>
      </c>
      <c r="J1175" s="98"/>
      <c r="K1175" s="2" t="s">
        <v>1851</v>
      </c>
      <c r="L1175" s="107">
        <v>0</v>
      </c>
      <c r="M1175" s="2" t="s">
        <v>1851</v>
      </c>
      <c r="N1175" s="93"/>
      <c r="O1175" s="2" t="s">
        <v>6692</v>
      </c>
      <c r="P1175" t="str">
        <f t="shared" si="37"/>
        <v>INSERT INTO cliente VALUES(NULL, NULL, '1972', 'C1972', '', '', '', '0', '', 1, NOW(), NULL, 1, null);</v>
      </c>
    </row>
    <row r="1176" spans="1:16" x14ac:dyDescent="0.25">
      <c r="A1176" t="s">
        <v>4756</v>
      </c>
      <c r="B1176" t="str">
        <f t="shared" si="36"/>
        <v>1973</v>
      </c>
      <c r="C1176" s="2" t="s">
        <v>1851</v>
      </c>
      <c r="D1176" s="89" t="s">
        <v>5435</v>
      </c>
      <c r="E1176" s="2" t="s">
        <v>1851</v>
      </c>
      <c r="F1176" s="93"/>
      <c r="G1176" s="2" t="s">
        <v>1851</v>
      </c>
      <c r="H1176" s="93"/>
      <c r="I1176" s="2" t="s">
        <v>1851</v>
      </c>
      <c r="J1176" s="98"/>
      <c r="K1176" s="2" t="s">
        <v>1851</v>
      </c>
      <c r="L1176" s="107">
        <v>0</v>
      </c>
      <c r="M1176" s="2" t="s">
        <v>1851</v>
      </c>
      <c r="N1176" s="93"/>
      <c r="O1176" s="2" t="s">
        <v>6692</v>
      </c>
      <c r="P1176" t="str">
        <f t="shared" si="37"/>
        <v>INSERT INTO cliente VALUES(NULL, NULL, '1973', 'C1973', '', '', '', '0', '', 1, NOW(), NULL, 1, null);</v>
      </c>
    </row>
    <row r="1177" spans="1:16" x14ac:dyDescent="0.25">
      <c r="A1177" t="s">
        <v>4756</v>
      </c>
      <c r="B1177" t="str">
        <f t="shared" si="36"/>
        <v>1974</v>
      </c>
      <c r="C1177" s="2" t="s">
        <v>1851</v>
      </c>
      <c r="D1177" s="89" t="s">
        <v>5436</v>
      </c>
      <c r="E1177" s="2" t="s">
        <v>1851</v>
      </c>
      <c r="F1177" s="93"/>
      <c r="G1177" s="2" t="s">
        <v>1851</v>
      </c>
      <c r="H1177" s="93"/>
      <c r="I1177" s="2" t="s">
        <v>1851</v>
      </c>
      <c r="J1177" s="98"/>
      <c r="K1177" s="2" t="s">
        <v>1851</v>
      </c>
      <c r="L1177" s="107">
        <v>0</v>
      </c>
      <c r="M1177" s="2" t="s">
        <v>1851</v>
      </c>
      <c r="N1177" s="93"/>
      <c r="O1177" s="2" t="s">
        <v>6692</v>
      </c>
      <c r="P1177" t="str">
        <f t="shared" si="37"/>
        <v>INSERT INTO cliente VALUES(NULL, NULL, '1974', 'C1974', '', '', '', '0', '', 1, NOW(), NULL, 1, null);</v>
      </c>
    </row>
    <row r="1178" spans="1:16" x14ac:dyDescent="0.25">
      <c r="A1178" t="s">
        <v>4756</v>
      </c>
      <c r="B1178" t="str">
        <f t="shared" si="36"/>
        <v>1975</v>
      </c>
      <c r="C1178" s="2" t="s">
        <v>1851</v>
      </c>
      <c r="D1178" s="89" t="s">
        <v>5437</v>
      </c>
      <c r="E1178" s="2" t="s">
        <v>1851</v>
      </c>
      <c r="F1178" s="93"/>
      <c r="G1178" s="2" t="s">
        <v>1851</v>
      </c>
      <c r="H1178" s="93"/>
      <c r="I1178" s="2" t="s">
        <v>1851</v>
      </c>
      <c r="J1178" s="98"/>
      <c r="K1178" s="2" t="s">
        <v>1851</v>
      </c>
      <c r="L1178" s="107">
        <v>0</v>
      </c>
      <c r="M1178" s="2" t="s">
        <v>1851</v>
      </c>
      <c r="N1178" s="93"/>
      <c r="O1178" s="2" t="s">
        <v>6692</v>
      </c>
      <c r="P1178" t="str">
        <f t="shared" si="37"/>
        <v>INSERT INTO cliente VALUES(NULL, NULL, '1975', 'C1975', '', '', '', '0', '', 1, NOW(), NULL, 1, null);</v>
      </c>
    </row>
    <row r="1179" spans="1:16" x14ac:dyDescent="0.25">
      <c r="A1179" t="s">
        <v>4756</v>
      </c>
      <c r="B1179" t="str">
        <f t="shared" si="36"/>
        <v>1976</v>
      </c>
      <c r="C1179" s="2" t="s">
        <v>1851</v>
      </c>
      <c r="D1179" s="89" t="s">
        <v>5438</v>
      </c>
      <c r="E1179" s="2" t="s">
        <v>1851</v>
      </c>
      <c r="F1179" s="93"/>
      <c r="G1179" s="2" t="s">
        <v>1851</v>
      </c>
      <c r="H1179" s="93"/>
      <c r="I1179" s="2" t="s">
        <v>1851</v>
      </c>
      <c r="J1179" s="98"/>
      <c r="K1179" s="2" t="s">
        <v>1851</v>
      </c>
      <c r="L1179" s="107">
        <v>0</v>
      </c>
      <c r="M1179" s="2" t="s">
        <v>1851</v>
      </c>
      <c r="N1179" s="93"/>
      <c r="O1179" s="2" t="s">
        <v>6692</v>
      </c>
      <c r="P1179" t="str">
        <f t="shared" si="37"/>
        <v>INSERT INTO cliente VALUES(NULL, NULL, '1976', 'C1976', '', '', '', '0', '', 1, NOW(), NULL, 1, null);</v>
      </c>
    </row>
    <row r="1180" spans="1:16" x14ac:dyDescent="0.25">
      <c r="A1180" t="s">
        <v>4756</v>
      </c>
      <c r="B1180" t="str">
        <f t="shared" si="36"/>
        <v>1977</v>
      </c>
      <c r="C1180" s="2" t="s">
        <v>1851</v>
      </c>
      <c r="D1180" s="89" t="s">
        <v>5439</v>
      </c>
      <c r="E1180" s="2" t="s">
        <v>1851</v>
      </c>
      <c r="F1180" s="93"/>
      <c r="G1180" s="2" t="s">
        <v>1851</v>
      </c>
      <c r="H1180" s="93"/>
      <c r="I1180" s="2" t="s">
        <v>1851</v>
      </c>
      <c r="J1180" s="98"/>
      <c r="K1180" s="2" t="s">
        <v>1851</v>
      </c>
      <c r="L1180" s="107">
        <v>0</v>
      </c>
      <c r="M1180" s="2" t="s">
        <v>1851</v>
      </c>
      <c r="N1180" s="93"/>
      <c r="O1180" s="2" t="s">
        <v>6692</v>
      </c>
      <c r="P1180" t="str">
        <f t="shared" si="37"/>
        <v>INSERT INTO cliente VALUES(NULL, NULL, '1977', 'C1977', '', '', '', '0', '', 1, NOW(), NULL, 1, null);</v>
      </c>
    </row>
    <row r="1181" spans="1:16" x14ac:dyDescent="0.25">
      <c r="A1181" t="s">
        <v>4756</v>
      </c>
      <c r="B1181" t="str">
        <f t="shared" si="36"/>
        <v>1978</v>
      </c>
      <c r="C1181" s="2" t="s">
        <v>1851</v>
      </c>
      <c r="D1181" s="89" t="s">
        <v>5440</v>
      </c>
      <c r="E1181" s="2" t="s">
        <v>1851</v>
      </c>
      <c r="F1181" s="93"/>
      <c r="G1181" s="2" t="s">
        <v>1851</v>
      </c>
      <c r="H1181" s="93"/>
      <c r="I1181" s="2" t="s">
        <v>1851</v>
      </c>
      <c r="J1181" s="98"/>
      <c r="K1181" s="2" t="s">
        <v>1851</v>
      </c>
      <c r="L1181" s="107">
        <v>0</v>
      </c>
      <c r="M1181" s="2" t="s">
        <v>1851</v>
      </c>
      <c r="N1181" s="93"/>
      <c r="O1181" s="2" t="s">
        <v>6692</v>
      </c>
      <c r="P1181" t="str">
        <f t="shared" si="37"/>
        <v>INSERT INTO cliente VALUES(NULL, NULL, '1978', 'C1978', '', '', '', '0', '', 1, NOW(), NULL, 1, null);</v>
      </c>
    </row>
    <row r="1182" spans="1:16" x14ac:dyDescent="0.25">
      <c r="A1182" t="s">
        <v>4756</v>
      </c>
      <c r="B1182" t="str">
        <f t="shared" si="36"/>
        <v>1979</v>
      </c>
      <c r="C1182" s="2" t="s">
        <v>1851</v>
      </c>
      <c r="D1182" s="89" t="s">
        <v>5441</v>
      </c>
      <c r="E1182" s="2" t="s">
        <v>1851</v>
      </c>
      <c r="F1182" s="93"/>
      <c r="G1182" s="2" t="s">
        <v>1851</v>
      </c>
      <c r="H1182" s="93"/>
      <c r="I1182" s="2" t="s">
        <v>1851</v>
      </c>
      <c r="J1182" s="98"/>
      <c r="K1182" s="2" t="s">
        <v>1851</v>
      </c>
      <c r="L1182" s="107">
        <v>0</v>
      </c>
      <c r="M1182" s="2" t="s">
        <v>1851</v>
      </c>
      <c r="N1182" s="93"/>
      <c r="O1182" s="2" t="s">
        <v>6692</v>
      </c>
      <c r="P1182" t="str">
        <f t="shared" si="37"/>
        <v>INSERT INTO cliente VALUES(NULL, NULL, '1979', 'C1979', '', '', '', '0', '', 1, NOW(), NULL, 1, null);</v>
      </c>
    </row>
    <row r="1183" spans="1:16" x14ac:dyDescent="0.25">
      <c r="A1183" t="s">
        <v>4756</v>
      </c>
      <c r="B1183" t="str">
        <f t="shared" si="36"/>
        <v>1980</v>
      </c>
      <c r="C1183" s="2" t="s">
        <v>1851</v>
      </c>
      <c r="D1183" s="89" t="s">
        <v>5442</v>
      </c>
      <c r="E1183" s="2" t="s">
        <v>1851</v>
      </c>
      <c r="F1183" s="93"/>
      <c r="G1183" s="2" t="s">
        <v>1851</v>
      </c>
      <c r="H1183" s="93"/>
      <c r="I1183" s="2" t="s">
        <v>1851</v>
      </c>
      <c r="J1183" s="98"/>
      <c r="K1183" s="2" t="s">
        <v>1851</v>
      </c>
      <c r="L1183" s="107">
        <v>0</v>
      </c>
      <c r="M1183" s="2" t="s">
        <v>1851</v>
      </c>
      <c r="N1183" s="93"/>
      <c r="O1183" s="2" t="s">
        <v>6692</v>
      </c>
      <c r="P1183" t="str">
        <f t="shared" si="37"/>
        <v>INSERT INTO cliente VALUES(NULL, NULL, '1980', 'C1980', '', '', '', '0', '', 1, NOW(), NULL, 1, null);</v>
      </c>
    </row>
    <row r="1184" spans="1:16" x14ac:dyDescent="0.25">
      <c r="A1184" t="s">
        <v>4756</v>
      </c>
      <c r="B1184" t="str">
        <f t="shared" si="36"/>
        <v>1981</v>
      </c>
      <c r="C1184" s="2" t="s">
        <v>1851</v>
      </c>
      <c r="D1184" s="89" t="s">
        <v>5443</v>
      </c>
      <c r="E1184" s="2" t="s">
        <v>1851</v>
      </c>
      <c r="F1184" s="93"/>
      <c r="G1184" s="2" t="s">
        <v>1851</v>
      </c>
      <c r="H1184" s="93"/>
      <c r="I1184" s="2" t="s">
        <v>1851</v>
      </c>
      <c r="J1184" s="98"/>
      <c r="K1184" s="2" t="s">
        <v>1851</v>
      </c>
      <c r="L1184" s="107">
        <v>0</v>
      </c>
      <c r="M1184" s="2" t="s">
        <v>1851</v>
      </c>
      <c r="N1184" s="93"/>
      <c r="O1184" s="2" t="s">
        <v>6692</v>
      </c>
      <c r="P1184" t="str">
        <f t="shared" si="37"/>
        <v>INSERT INTO cliente VALUES(NULL, NULL, '1981', 'C1981', '', '', '', '0', '', 1, NOW(), NULL, 1, null);</v>
      </c>
    </row>
    <row r="1185" spans="1:16" x14ac:dyDescent="0.25">
      <c r="A1185" t="s">
        <v>4756</v>
      </c>
      <c r="B1185" t="str">
        <f t="shared" si="36"/>
        <v>1982</v>
      </c>
      <c r="C1185" s="2" t="s">
        <v>1851</v>
      </c>
      <c r="D1185" s="89" t="s">
        <v>5444</v>
      </c>
      <c r="E1185" s="2" t="s">
        <v>1851</v>
      </c>
      <c r="F1185" s="93"/>
      <c r="G1185" s="2" t="s">
        <v>1851</v>
      </c>
      <c r="H1185" s="93"/>
      <c r="I1185" s="2" t="s">
        <v>1851</v>
      </c>
      <c r="J1185" s="98"/>
      <c r="K1185" s="2" t="s">
        <v>1851</v>
      </c>
      <c r="L1185" s="107">
        <v>0</v>
      </c>
      <c r="M1185" s="2" t="s">
        <v>1851</v>
      </c>
      <c r="N1185" s="93"/>
      <c r="O1185" s="2" t="s">
        <v>6692</v>
      </c>
      <c r="P1185" t="str">
        <f t="shared" si="37"/>
        <v>INSERT INTO cliente VALUES(NULL, NULL, '1982', 'C1982', '', '', '', '0', '', 1, NOW(), NULL, 1, null);</v>
      </c>
    </row>
    <row r="1186" spans="1:16" x14ac:dyDescent="0.25">
      <c r="A1186" t="s">
        <v>4756</v>
      </c>
      <c r="B1186" t="str">
        <f t="shared" si="36"/>
        <v>1983</v>
      </c>
      <c r="C1186" s="2" t="s">
        <v>1851</v>
      </c>
      <c r="D1186" s="89" t="s">
        <v>5445</v>
      </c>
      <c r="E1186" s="2" t="s">
        <v>1851</v>
      </c>
      <c r="F1186" s="93"/>
      <c r="G1186" s="2" t="s">
        <v>1851</v>
      </c>
      <c r="H1186" s="93"/>
      <c r="I1186" s="2" t="s">
        <v>1851</v>
      </c>
      <c r="J1186" s="98"/>
      <c r="K1186" s="2" t="s">
        <v>1851</v>
      </c>
      <c r="L1186" s="107">
        <v>0</v>
      </c>
      <c r="M1186" s="2" t="s">
        <v>1851</v>
      </c>
      <c r="N1186" s="93"/>
      <c r="O1186" s="2" t="s">
        <v>6692</v>
      </c>
      <c r="P1186" t="str">
        <f t="shared" si="37"/>
        <v>INSERT INTO cliente VALUES(NULL, NULL, '1983', 'C1983', '', '', '', '0', '', 1, NOW(), NULL, 1, null);</v>
      </c>
    </row>
    <row r="1187" spans="1:16" x14ac:dyDescent="0.25">
      <c r="A1187" t="s">
        <v>4756</v>
      </c>
      <c r="B1187" t="str">
        <f t="shared" si="36"/>
        <v>1984</v>
      </c>
      <c r="C1187" s="2" t="s">
        <v>1851</v>
      </c>
      <c r="D1187" s="89" t="s">
        <v>5446</v>
      </c>
      <c r="E1187" s="2" t="s">
        <v>1851</v>
      </c>
      <c r="F1187" s="93"/>
      <c r="G1187" s="2" t="s">
        <v>1851</v>
      </c>
      <c r="H1187" s="93"/>
      <c r="I1187" s="2" t="s">
        <v>1851</v>
      </c>
      <c r="J1187" s="98"/>
      <c r="K1187" s="2" t="s">
        <v>1851</v>
      </c>
      <c r="L1187" s="107">
        <v>0</v>
      </c>
      <c r="M1187" s="2" t="s">
        <v>1851</v>
      </c>
      <c r="N1187" s="93"/>
      <c r="O1187" s="2" t="s">
        <v>6692</v>
      </c>
      <c r="P1187" t="str">
        <f t="shared" si="37"/>
        <v>INSERT INTO cliente VALUES(NULL, NULL, '1984', 'C1984', '', '', '', '0', '', 1, NOW(), NULL, 1, null);</v>
      </c>
    </row>
    <row r="1188" spans="1:16" x14ac:dyDescent="0.25">
      <c r="A1188" t="s">
        <v>4756</v>
      </c>
      <c r="B1188" t="str">
        <f t="shared" si="36"/>
        <v>1985</v>
      </c>
      <c r="C1188" s="2" t="s">
        <v>1851</v>
      </c>
      <c r="D1188" s="89" t="s">
        <v>5447</v>
      </c>
      <c r="E1188" s="2" t="s">
        <v>1851</v>
      </c>
      <c r="F1188" s="93"/>
      <c r="G1188" s="2" t="s">
        <v>1851</v>
      </c>
      <c r="H1188" s="93"/>
      <c r="I1188" s="2" t="s">
        <v>1851</v>
      </c>
      <c r="J1188" s="98"/>
      <c r="K1188" s="2" t="s">
        <v>1851</v>
      </c>
      <c r="L1188" s="107">
        <v>0</v>
      </c>
      <c r="M1188" s="2" t="s">
        <v>1851</v>
      </c>
      <c r="N1188" s="93"/>
      <c r="O1188" s="2" t="s">
        <v>6692</v>
      </c>
      <c r="P1188" t="str">
        <f t="shared" si="37"/>
        <v>INSERT INTO cliente VALUES(NULL, NULL, '1985', 'C1985', '', '', '', '0', '', 1, NOW(), NULL, 1, null);</v>
      </c>
    </row>
    <row r="1189" spans="1:16" x14ac:dyDescent="0.25">
      <c r="A1189" t="s">
        <v>4756</v>
      </c>
      <c r="B1189" t="str">
        <f t="shared" si="36"/>
        <v>1986</v>
      </c>
      <c r="C1189" s="2" t="s">
        <v>1851</v>
      </c>
      <c r="D1189" s="89" t="s">
        <v>5448</v>
      </c>
      <c r="E1189" s="2" t="s">
        <v>1851</v>
      </c>
      <c r="F1189" s="93"/>
      <c r="G1189" s="2" t="s">
        <v>1851</v>
      </c>
      <c r="H1189" s="93"/>
      <c r="I1189" s="2" t="s">
        <v>1851</v>
      </c>
      <c r="J1189" s="98"/>
      <c r="K1189" s="2" t="s">
        <v>1851</v>
      </c>
      <c r="L1189" s="107">
        <v>0</v>
      </c>
      <c r="M1189" s="2" t="s">
        <v>1851</v>
      </c>
      <c r="N1189" s="93"/>
      <c r="O1189" s="2" t="s">
        <v>6692</v>
      </c>
      <c r="P1189" t="str">
        <f t="shared" si="37"/>
        <v>INSERT INTO cliente VALUES(NULL, NULL, '1986', 'C1986', '', '', '', '0', '', 1, NOW(), NULL, 1, null);</v>
      </c>
    </row>
    <row r="1190" spans="1:16" x14ac:dyDescent="0.25">
      <c r="A1190" t="s">
        <v>4756</v>
      </c>
      <c r="B1190" t="str">
        <f t="shared" si="36"/>
        <v>1987</v>
      </c>
      <c r="C1190" s="2" t="s">
        <v>1851</v>
      </c>
      <c r="D1190" s="89" t="s">
        <v>5449</v>
      </c>
      <c r="E1190" s="2" t="s">
        <v>1851</v>
      </c>
      <c r="F1190" s="93"/>
      <c r="G1190" s="2" t="s">
        <v>1851</v>
      </c>
      <c r="H1190" s="93"/>
      <c r="I1190" s="2" t="s">
        <v>1851</v>
      </c>
      <c r="J1190" s="98"/>
      <c r="K1190" s="2" t="s">
        <v>1851</v>
      </c>
      <c r="L1190" s="107">
        <v>0</v>
      </c>
      <c r="M1190" s="2" t="s">
        <v>1851</v>
      </c>
      <c r="N1190" s="93"/>
      <c r="O1190" s="2" t="s">
        <v>6692</v>
      </c>
      <c r="P1190" t="str">
        <f t="shared" si="37"/>
        <v>INSERT INTO cliente VALUES(NULL, NULL, '1987', 'C1987', '', '', '', '0', '', 1, NOW(), NULL, 1, null);</v>
      </c>
    </row>
    <row r="1191" spans="1:16" x14ac:dyDescent="0.25">
      <c r="A1191" t="s">
        <v>4756</v>
      </c>
      <c r="B1191" t="str">
        <f t="shared" si="36"/>
        <v>1988</v>
      </c>
      <c r="C1191" s="2" t="s">
        <v>1851</v>
      </c>
      <c r="D1191" s="89" t="s">
        <v>5450</v>
      </c>
      <c r="E1191" s="2" t="s">
        <v>1851</v>
      </c>
      <c r="F1191" s="93"/>
      <c r="G1191" s="2" t="s">
        <v>1851</v>
      </c>
      <c r="H1191" s="93"/>
      <c r="I1191" s="2" t="s">
        <v>1851</v>
      </c>
      <c r="J1191" s="98"/>
      <c r="K1191" s="2" t="s">
        <v>1851</v>
      </c>
      <c r="L1191" s="107">
        <v>0</v>
      </c>
      <c r="M1191" s="2" t="s">
        <v>1851</v>
      </c>
      <c r="N1191" s="93"/>
      <c r="O1191" s="2" t="s">
        <v>6692</v>
      </c>
      <c r="P1191" t="str">
        <f t="shared" si="37"/>
        <v>INSERT INTO cliente VALUES(NULL, NULL, '1988', 'C1988', '', '', '', '0', '', 1, NOW(), NULL, 1, null);</v>
      </c>
    </row>
    <row r="1192" spans="1:16" x14ac:dyDescent="0.25">
      <c r="A1192" t="s">
        <v>4756</v>
      </c>
      <c r="B1192" t="str">
        <f t="shared" si="36"/>
        <v>1989</v>
      </c>
      <c r="C1192" s="2" t="s">
        <v>1851</v>
      </c>
      <c r="D1192" s="89" t="s">
        <v>5451</v>
      </c>
      <c r="E1192" s="2" t="s">
        <v>1851</v>
      </c>
      <c r="F1192" s="93"/>
      <c r="G1192" s="2" t="s">
        <v>1851</v>
      </c>
      <c r="H1192" s="93"/>
      <c r="I1192" s="2" t="s">
        <v>1851</v>
      </c>
      <c r="J1192" s="98"/>
      <c r="K1192" s="2" t="s">
        <v>1851</v>
      </c>
      <c r="L1192" s="107">
        <v>0</v>
      </c>
      <c r="M1192" s="2" t="s">
        <v>1851</v>
      </c>
      <c r="N1192" s="93"/>
      <c r="O1192" s="2" t="s">
        <v>6692</v>
      </c>
      <c r="P1192" t="str">
        <f t="shared" si="37"/>
        <v>INSERT INTO cliente VALUES(NULL, NULL, '1989', 'C1989', '', '', '', '0', '', 1, NOW(), NULL, 1, null);</v>
      </c>
    </row>
    <row r="1193" spans="1:16" x14ac:dyDescent="0.25">
      <c r="A1193" t="s">
        <v>4756</v>
      </c>
      <c r="B1193" t="str">
        <f t="shared" si="36"/>
        <v>1990</v>
      </c>
      <c r="C1193" s="2" t="s">
        <v>1851</v>
      </c>
      <c r="D1193" s="89" t="s">
        <v>5452</v>
      </c>
      <c r="E1193" s="2" t="s">
        <v>1851</v>
      </c>
      <c r="F1193" s="93"/>
      <c r="G1193" s="2" t="s">
        <v>1851</v>
      </c>
      <c r="H1193" s="93"/>
      <c r="I1193" s="2" t="s">
        <v>1851</v>
      </c>
      <c r="J1193" s="98"/>
      <c r="K1193" s="2" t="s">
        <v>1851</v>
      </c>
      <c r="L1193" s="107">
        <v>0</v>
      </c>
      <c r="M1193" s="2" t="s">
        <v>1851</v>
      </c>
      <c r="N1193" s="93"/>
      <c r="O1193" s="2" t="s">
        <v>6692</v>
      </c>
      <c r="P1193" t="str">
        <f t="shared" si="37"/>
        <v>INSERT INTO cliente VALUES(NULL, NULL, '1990', 'C1990', '', '', '', '0', '', 1, NOW(), NULL, 1, null);</v>
      </c>
    </row>
    <row r="1194" spans="1:16" x14ac:dyDescent="0.25">
      <c r="A1194" t="s">
        <v>4756</v>
      </c>
      <c r="B1194" t="str">
        <f t="shared" si="36"/>
        <v>1991</v>
      </c>
      <c r="C1194" s="2" t="s">
        <v>1851</v>
      </c>
      <c r="D1194" s="89" t="s">
        <v>5453</v>
      </c>
      <c r="E1194" s="2" t="s">
        <v>1851</v>
      </c>
      <c r="F1194" s="93"/>
      <c r="G1194" s="2" t="s">
        <v>1851</v>
      </c>
      <c r="H1194" s="93"/>
      <c r="I1194" s="2" t="s">
        <v>1851</v>
      </c>
      <c r="J1194" s="98"/>
      <c r="K1194" s="2" t="s">
        <v>1851</v>
      </c>
      <c r="L1194" s="107">
        <v>0</v>
      </c>
      <c r="M1194" s="2" t="s">
        <v>1851</v>
      </c>
      <c r="N1194" s="93"/>
      <c r="O1194" s="2" t="s">
        <v>6692</v>
      </c>
      <c r="P1194" t="str">
        <f t="shared" si="37"/>
        <v>INSERT INTO cliente VALUES(NULL, NULL, '1991', 'C1991', '', '', '', '0', '', 1, NOW(), NULL, 1, null);</v>
      </c>
    </row>
    <row r="1195" spans="1:16" x14ac:dyDescent="0.25">
      <c r="A1195" t="s">
        <v>4756</v>
      </c>
      <c r="B1195" t="str">
        <f t="shared" si="36"/>
        <v>1992</v>
      </c>
      <c r="C1195" s="2" t="s">
        <v>1851</v>
      </c>
      <c r="D1195" s="89" t="s">
        <v>5454</v>
      </c>
      <c r="E1195" s="2" t="s">
        <v>1851</v>
      </c>
      <c r="F1195" s="93"/>
      <c r="G1195" s="2" t="s">
        <v>1851</v>
      </c>
      <c r="H1195" s="93"/>
      <c r="I1195" s="2" t="s">
        <v>1851</v>
      </c>
      <c r="J1195" s="98"/>
      <c r="K1195" s="2" t="s">
        <v>1851</v>
      </c>
      <c r="L1195" s="107">
        <v>0</v>
      </c>
      <c r="M1195" s="2" t="s">
        <v>1851</v>
      </c>
      <c r="N1195" s="93"/>
      <c r="O1195" s="2" t="s">
        <v>6692</v>
      </c>
      <c r="P1195" t="str">
        <f t="shared" si="37"/>
        <v>INSERT INTO cliente VALUES(NULL, NULL, '1992', 'C1992', '', '', '', '0', '', 1, NOW(), NULL, 1, null);</v>
      </c>
    </row>
    <row r="1196" spans="1:16" x14ac:dyDescent="0.25">
      <c r="A1196" t="s">
        <v>4756</v>
      </c>
      <c r="B1196" t="str">
        <f t="shared" si="36"/>
        <v>1993</v>
      </c>
      <c r="C1196" s="2" t="s">
        <v>1851</v>
      </c>
      <c r="D1196" s="89" t="s">
        <v>5455</v>
      </c>
      <c r="E1196" s="2" t="s">
        <v>1851</v>
      </c>
      <c r="F1196" s="93"/>
      <c r="G1196" s="2" t="s">
        <v>1851</v>
      </c>
      <c r="H1196" s="93"/>
      <c r="I1196" s="2" t="s">
        <v>1851</v>
      </c>
      <c r="J1196" s="98"/>
      <c r="K1196" s="2" t="s">
        <v>1851</v>
      </c>
      <c r="L1196" s="107">
        <v>0</v>
      </c>
      <c r="M1196" s="2" t="s">
        <v>1851</v>
      </c>
      <c r="N1196" s="93"/>
      <c r="O1196" s="2" t="s">
        <v>6692</v>
      </c>
      <c r="P1196" t="str">
        <f t="shared" si="37"/>
        <v>INSERT INTO cliente VALUES(NULL, NULL, '1993', 'C1993', '', '', '', '0', '', 1, NOW(), NULL, 1, null);</v>
      </c>
    </row>
    <row r="1197" spans="1:16" x14ac:dyDescent="0.25">
      <c r="A1197" t="s">
        <v>4756</v>
      </c>
      <c r="B1197" t="str">
        <f t="shared" si="36"/>
        <v>1994</v>
      </c>
      <c r="C1197" s="2" t="s">
        <v>1851</v>
      </c>
      <c r="D1197" s="89" t="s">
        <v>5456</v>
      </c>
      <c r="E1197" s="2" t="s">
        <v>1851</v>
      </c>
      <c r="F1197" s="93"/>
      <c r="G1197" s="2" t="s">
        <v>1851</v>
      </c>
      <c r="H1197" s="93"/>
      <c r="I1197" s="2" t="s">
        <v>1851</v>
      </c>
      <c r="J1197" s="98"/>
      <c r="K1197" s="2" t="s">
        <v>1851</v>
      </c>
      <c r="L1197" s="107">
        <v>0</v>
      </c>
      <c r="M1197" s="2" t="s">
        <v>1851</v>
      </c>
      <c r="N1197" s="93"/>
      <c r="O1197" s="2" t="s">
        <v>6692</v>
      </c>
      <c r="P1197" t="str">
        <f t="shared" si="37"/>
        <v>INSERT INTO cliente VALUES(NULL, NULL, '1994', 'C1994', '', '', '', '0', '', 1, NOW(), NULL, 1, null);</v>
      </c>
    </row>
    <row r="1198" spans="1:16" x14ac:dyDescent="0.25">
      <c r="A1198" t="s">
        <v>4756</v>
      </c>
      <c r="B1198" t="str">
        <f t="shared" si="36"/>
        <v>1995</v>
      </c>
      <c r="C1198" s="2" t="s">
        <v>1851</v>
      </c>
      <c r="D1198" s="89" t="s">
        <v>5457</v>
      </c>
      <c r="E1198" s="2" t="s">
        <v>1851</v>
      </c>
      <c r="F1198" s="93"/>
      <c r="G1198" s="2" t="s">
        <v>1851</v>
      </c>
      <c r="H1198" s="93"/>
      <c r="I1198" s="2" t="s">
        <v>1851</v>
      </c>
      <c r="J1198" s="98"/>
      <c r="K1198" s="2" t="s">
        <v>1851</v>
      </c>
      <c r="L1198" s="107">
        <v>0</v>
      </c>
      <c r="M1198" s="2" t="s">
        <v>1851</v>
      </c>
      <c r="N1198" s="93"/>
      <c r="O1198" s="2" t="s">
        <v>6692</v>
      </c>
      <c r="P1198" t="str">
        <f t="shared" si="37"/>
        <v>INSERT INTO cliente VALUES(NULL, NULL, '1995', 'C1995', '', '', '', '0', '', 1, NOW(), NULL, 1, null);</v>
      </c>
    </row>
    <row r="1199" spans="1:16" x14ac:dyDescent="0.25">
      <c r="A1199" t="s">
        <v>4756</v>
      </c>
      <c r="B1199" t="str">
        <f t="shared" si="36"/>
        <v>1996</v>
      </c>
      <c r="C1199" s="2" t="s">
        <v>1851</v>
      </c>
      <c r="D1199" s="89" t="s">
        <v>5458</v>
      </c>
      <c r="E1199" s="2" t="s">
        <v>1851</v>
      </c>
      <c r="F1199" s="93"/>
      <c r="G1199" s="2" t="s">
        <v>1851</v>
      </c>
      <c r="H1199" s="93"/>
      <c r="I1199" s="2" t="s">
        <v>1851</v>
      </c>
      <c r="J1199" s="98"/>
      <c r="K1199" s="2" t="s">
        <v>1851</v>
      </c>
      <c r="L1199" s="107">
        <v>0</v>
      </c>
      <c r="M1199" s="2" t="s">
        <v>1851</v>
      </c>
      <c r="N1199" s="93"/>
      <c r="O1199" s="2" t="s">
        <v>6692</v>
      </c>
      <c r="P1199" t="str">
        <f t="shared" si="37"/>
        <v>INSERT INTO cliente VALUES(NULL, NULL, '1996', 'C1996', '', '', '', '0', '', 1, NOW(), NULL, 1, null);</v>
      </c>
    </row>
    <row r="1200" spans="1:16" x14ac:dyDescent="0.25">
      <c r="A1200" t="s">
        <v>4756</v>
      </c>
      <c r="B1200" t="str">
        <f t="shared" si="36"/>
        <v>1997</v>
      </c>
      <c r="C1200" s="2" t="s">
        <v>1851</v>
      </c>
      <c r="D1200" s="89" t="s">
        <v>5459</v>
      </c>
      <c r="E1200" s="2" t="s">
        <v>1851</v>
      </c>
      <c r="F1200" s="93"/>
      <c r="G1200" s="2" t="s">
        <v>1851</v>
      </c>
      <c r="H1200" s="93"/>
      <c r="I1200" s="2" t="s">
        <v>1851</v>
      </c>
      <c r="J1200" s="98"/>
      <c r="K1200" s="2" t="s">
        <v>1851</v>
      </c>
      <c r="L1200" s="107">
        <v>0</v>
      </c>
      <c r="M1200" s="2" t="s">
        <v>1851</v>
      </c>
      <c r="N1200" s="93"/>
      <c r="O1200" s="2" t="s">
        <v>6692</v>
      </c>
      <c r="P1200" t="str">
        <f t="shared" si="37"/>
        <v>INSERT INTO cliente VALUES(NULL, NULL, '1997', 'C1997', '', '', '', '0', '', 1, NOW(), NULL, 1, null);</v>
      </c>
    </row>
    <row r="1201" spans="1:16" x14ac:dyDescent="0.25">
      <c r="A1201" t="s">
        <v>4756</v>
      </c>
      <c r="B1201" t="str">
        <f t="shared" si="36"/>
        <v>1998</v>
      </c>
      <c r="C1201" s="2" t="s">
        <v>1851</v>
      </c>
      <c r="D1201" s="89" t="s">
        <v>5460</v>
      </c>
      <c r="E1201" s="2" t="s">
        <v>1851</v>
      </c>
      <c r="F1201" s="93"/>
      <c r="G1201" s="2" t="s">
        <v>1851</v>
      </c>
      <c r="H1201" s="93"/>
      <c r="I1201" s="2" t="s">
        <v>1851</v>
      </c>
      <c r="J1201" s="98"/>
      <c r="K1201" s="2" t="s">
        <v>1851</v>
      </c>
      <c r="L1201" s="107">
        <v>0</v>
      </c>
      <c r="M1201" s="2" t="s">
        <v>1851</v>
      </c>
      <c r="N1201" s="93"/>
      <c r="O1201" s="2" t="s">
        <v>6692</v>
      </c>
      <c r="P1201" t="str">
        <f t="shared" si="37"/>
        <v>INSERT INTO cliente VALUES(NULL, NULL, '1998', 'C1998', '', '', '', '0', '', 1, NOW(), NULL, 1, null);</v>
      </c>
    </row>
    <row r="1202" spans="1:16" x14ac:dyDescent="0.25">
      <c r="A1202" t="s">
        <v>4756</v>
      </c>
      <c r="B1202" t="str">
        <f t="shared" si="36"/>
        <v>1999</v>
      </c>
      <c r="C1202" s="2" t="s">
        <v>1851</v>
      </c>
      <c r="D1202" s="89" t="s">
        <v>5461</v>
      </c>
      <c r="E1202" s="2" t="s">
        <v>1851</v>
      </c>
      <c r="F1202" s="93"/>
      <c r="G1202" s="2" t="s">
        <v>1851</v>
      </c>
      <c r="H1202" s="93"/>
      <c r="I1202" s="2" t="s">
        <v>1851</v>
      </c>
      <c r="J1202" s="98"/>
      <c r="K1202" s="2" t="s">
        <v>1851</v>
      </c>
      <c r="L1202" s="107">
        <v>0</v>
      </c>
      <c r="M1202" s="2" t="s">
        <v>1851</v>
      </c>
      <c r="N1202" s="93"/>
      <c r="O1202" s="2" t="s">
        <v>6692</v>
      </c>
      <c r="P1202" t="str">
        <f t="shared" si="37"/>
        <v>INSERT INTO cliente VALUES(NULL, NULL, '1999', 'C1999', '', '', '', '0', '', 1, NOW(), NULL, 1, null);</v>
      </c>
    </row>
    <row r="1203" spans="1:16" x14ac:dyDescent="0.25">
      <c r="A1203" t="s">
        <v>4756</v>
      </c>
      <c r="B1203" t="str">
        <f t="shared" si="36"/>
        <v>2000</v>
      </c>
      <c r="C1203" s="2" t="s">
        <v>1851</v>
      </c>
      <c r="D1203" s="89" t="s">
        <v>5462</v>
      </c>
      <c r="E1203" s="2" t="s">
        <v>1851</v>
      </c>
      <c r="F1203" s="93"/>
      <c r="G1203" s="2" t="s">
        <v>1851</v>
      </c>
      <c r="H1203" s="93"/>
      <c r="I1203" s="2" t="s">
        <v>1851</v>
      </c>
      <c r="J1203" s="98"/>
      <c r="K1203" s="2" t="s">
        <v>1851</v>
      </c>
      <c r="L1203" s="107">
        <v>0</v>
      </c>
      <c r="M1203" s="2" t="s">
        <v>1851</v>
      </c>
      <c r="N1203" s="93"/>
      <c r="O1203" s="2" t="s">
        <v>6692</v>
      </c>
      <c r="P1203" t="str">
        <f t="shared" si="37"/>
        <v>INSERT INTO cliente VALUES(NULL, NULL, '2000', 'C2000', '', '', '', '0', '', 1, NOW(), NULL, 1, null);</v>
      </c>
    </row>
    <row r="1204" spans="1:16" x14ac:dyDescent="0.25">
      <c r="D1204" s="90"/>
      <c r="F1204" s="90"/>
      <c r="H1204" s="90"/>
      <c r="J1204" s="90"/>
      <c r="L1204" s="111"/>
      <c r="N1204" s="90"/>
    </row>
    <row r="1205" spans="1:16" x14ac:dyDescent="0.25">
      <c r="D1205" s="90"/>
      <c r="F1205" s="90"/>
      <c r="H1205" s="90"/>
      <c r="J1205" s="90"/>
      <c r="L1205" s="111"/>
      <c r="N1205" s="90"/>
    </row>
    <row r="1206" spans="1:16" x14ac:dyDescent="0.25">
      <c r="D1206" s="90"/>
      <c r="F1206" s="90"/>
      <c r="H1206" s="90"/>
      <c r="J1206" s="90"/>
      <c r="L1206" s="111"/>
      <c r="N1206" s="90"/>
    </row>
    <row r="1207" spans="1:16" x14ac:dyDescent="0.25">
      <c r="D1207" s="90"/>
      <c r="F1207" s="90"/>
      <c r="H1207" s="90"/>
      <c r="J1207" s="90"/>
      <c r="L1207" s="111"/>
      <c r="N1207" s="90"/>
    </row>
    <row r="1208" spans="1:16" x14ac:dyDescent="0.25">
      <c r="D1208" s="90"/>
      <c r="F1208" s="90"/>
      <c r="H1208" s="90"/>
      <c r="J1208" s="90"/>
      <c r="L1208" s="111"/>
      <c r="N1208" s="90"/>
    </row>
    <row r="1209" spans="1:16" x14ac:dyDescent="0.25">
      <c r="D1209" s="90"/>
      <c r="F1209" s="90"/>
      <c r="H1209" s="90"/>
      <c r="J1209" s="90"/>
      <c r="L1209" s="111"/>
      <c r="N1209" s="90"/>
    </row>
    <row r="1210" spans="1:16" x14ac:dyDescent="0.25">
      <c r="D1210" s="90"/>
      <c r="F1210" s="90"/>
      <c r="H1210" s="90"/>
      <c r="J1210" s="90"/>
      <c r="L1210" s="111"/>
      <c r="N1210" s="90"/>
    </row>
    <row r="1211" spans="1:16" x14ac:dyDescent="0.25">
      <c r="D1211" s="90"/>
      <c r="F1211" s="90"/>
      <c r="H1211" s="90"/>
      <c r="J1211" s="90"/>
      <c r="L1211" s="111"/>
      <c r="N1211" s="90"/>
    </row>
    <row r="1212" spans="1:16" x14ac:dyDescent="0.25">
      <c r="D1212" s="90"/>
      <c r="F1212" s="90"/>
      <c r="H1212" s="90"/>
      <c r="J1212" s="90"/>
      <c r="L1212" s="111"/>
      <c r="N1212" s="90"/>
    </row>
    <row r="1213" spans="1:16" x14ac:dyDescent="0.25">
      <c r="D1213" s="90"/>
      <c r="F1213" s="90"/>
      <c r="H1213" s="90"/>
      <c r="J1213" s="90"/>
      <c r="L1213" s="111"/>
      <c r="N1213" s="90"/>
    </row>
    <row r="1214" spans="1:16" x14ac:dyDescent="0.25">
      <c r="D1214" s="90"/>
      <c r="F1214" s="90"/>
      <c r="H1214" s="90"/>
      <c r="J1214" s="90"/>
      <c r="L1214" s="111"/>
      <c r="N1214" s="90"/>
    </row>
    <row r="1215" spans="1:16" x14ac:dyDescent="0.25">
      <c r="D1215" s="90"/>
      <c r="F1215" s="90"/>
      <c r="H1215" s="90"/>
      <c r="J1215" s="90"/>
      <c r="L1215" s="111"/>
      <c r="N1215" s="90"/>
    </row>
    <row r="1216" spans="1:16" x14ac:dyDescent="0.25">
      <c r="D1216" s="90"/>
      <c r="F1216" s="90"/>
      <c r="H1216" s="90"/>
      <c r="J1216" s="90"/>
      <c r="L1216" s="111"/>
      <c r="N1216" s="90"/>
    </row>
    <row r="1217" spans="4:14" x14ac:dyDescent="0.25">
      <c r="D1217" s="90"/>
      <c r="F1217" s="90"/>
      <c r="H1217" s="90"/>
      <c r="J1217" s="90"/>
      <c r="L1217" s="111"/>
      <c r="N1217" s="90"/>
    </row>
    <row r="1218" spans="4:14" x14ac:dyDescent="0.25">
      <c r="D1218" s="90"/>
      <c r="F1218" s="90"/>
      <c r="H1218" s="90"/>
      <c r="J1218" s="90"/>
      <c r="L1218" s="111"/>
      <c r="N1218" s="90"/>
    </row>
    <row r="1219" spans="4:14" x14ac:dyDescent="0.25">
      <c r="D1219" s="90"/>
      <c r="F1219" s="90"/>
      <c r="H1219" s="90"/>
      <c r="J1219" s="90"/>
      <c r="L1219" s="111"/>
      <c r="N1219" s="90"/>
    </row>
    <row r="1220" spans="4:14" x14ac:dyDescent="0.25">
      <c r="D1220" s="90"/>
      <c r="F1220" s="90"/>
      <c r="H1220" s="90"/>
      <c r="J1220" s="90"/>
      <c r="L1220" s="111"/>
      <c r="N1220" s="90"/>
    </row>
    <row r="1221" spans="4:14" x14ac:dyDescent="0.25">
      <c r="D1221" s="90"/>
      <c r="F1221" s="90"/>
      <c r="H1221" s="90"/>
      <c r="J1221" s="90"/>
      <c r="L1221" s="111"/>
      <c r="N1221" s="90"/>
    </row>
    <row r="1222" spans="4:14" x14ac:dyDescent="0.25">
      <c r="D1222" s="90"/>
      <c r="F1222" s="90"/>
      <c r="H1222" s="90"/>
      <c r="J1222" s="90"/>
      <c r="L1222" s="111"/>
      <c r="N1222" s="90"/>
    </row>
    <row r="1223" spans="4:14" x14ac:dyDescent="0.25">
      <c r="D1223" s="90"/>
      <c r="F1223" s="90"/>
      <c r="H1223" s="90"/>
      <c r="J1223" s="90"/>
      <c r="L1223" s="111"/>
      <c r="N1223" s="90"/>
    </row>
    <row r="1224" spans="4:14" x14ac:dyDescent="0.25">
      <c r="D1224" s="90"/>
      <c r="F1224" s="90"/>
      <c r="H1224" s="90"/>
      <c r="J1224" s="90"/>
      <c r="L1224" s="111"/>
      <c r="N1224" s="90"/>
    </row>
    <row r="1225" spans="4:14" x14ac:dyDescent="0.25">
      <c r="D1225" s="90"/>
      <c r="F1225" s="90"/>
      <c r="H1225" s="90"/>
      <c r="J1225" s="90"/>
      <c r="L1225" s="111"/>
      <c r="N1225" s="90"/>
    </row>
    <row r="1226" spans="4:14" x14ac:dyDescent="0.25">
      <c r="D1226" s="90"/>
      <c r="F1226" s="90"/>
      <c r="H1226" s="90"/>
      <c r="J1226" s="90"/>
      <c r="L1226" s="111"/>
      <c r="N1226" s="90"/>
    </row>
    <row r="1227" spans="4:14" x14ac:dyDescent="0.25">
      <c r="D1227" s="90"/>
      <c r="F1227" s="90"/>
      <c r="H1227" s="90"/>
      <c r="J1227" s="90"/>
      <c r="L1227" s="111"/>
      <c r="N1227" s="90"/>
    </row>
    <row r="1228" spans="4:14" x14ac:dyDescent="0.25">
      <c r="D1228" s="90"/>
      <c r="F1228" s="90"/>
      <c r="H1228" s="90"/>
      <c r="J1228" s="90"/>
      <c r="L1228" s="111"/>
      <c r="N1228" s="90"/>
    </row>
    <row r="1229" spans="4:14" x14ac:dyDescent="0.25">
      <c r="D1229" s="90"/>
      <c r="F1229" s="90"/>
      <c r="H1229" s="90"/>
      <c r="J1229" s="90"/>
      <c r="L1229" s="111"/>
      <c r="N1229" s="90"/>
    </row>
    <row r="1230" spans="4:14" x14ac:dyDescent="0.25">
      <c r="D1230" s="90"/>
      <c r="F1230" s="90"/>
      <c r="H1230" s="90"/>
      <c r="J1230" s="90"/>
      <c r="L1230" s="111"/>
      <c r="N1230" s="90"/>
    </row>
    <row r="1231" spans="4:14" x14ac:dyDescent="0.25">
      <c r="D1231" s="90"/>
      <c r="F1231" s="90"/>
      <c r="H1231" s="90"/>
      <c r="J1231" s="90"/>
      <c r="L1231" s="111"/>
      <c r="N1231" s="90"/>
    </row>
    <row r="1232" spans="4:14" x14ac:dyDescent="0.25">
      <c r="D1232" s="90"/>
      <c r="F1232" s="90"/>
      <c r="H1232" s="90"/>
      <c r="J1232" s="90"/>
      <c r="L1232" s="111"/>
      <c r="N1232" s="90"/>
    </row>
    <row r="1233" spans="4:14" x14ac:dyDescent="0.25">
      <c r="D1233" s="90"/>
      <c r="F1233" s="90"/>
      <c r="H1233" s="90"/>
      <c r="J1233" s="90"/>
      <c r="L1233" s="111"/>
      <c r="N1233" s="90"/>
    </row>
    <row r="1234" spans="4:14" x14ac:dyDescent="0.25">
      <c r="D1234" s="90"/>
      <c r="F1234" s="90"/>
      <c r="H1234" s="90"/>
      <c r="J1234" s="90"/>
      <c r="L1234" s="111"/>
      <c r="N1234" s="90"/>
    </row>
    <row r="1235" spans="4:14" x14ac:dyDescent="0.25">
      <c r="D1235" s="90"/>
      <c r="F1235" s="90"/>
      <c r="H1235" s="90"/>
      <c r="J1235" s="90"/>
      <c r="L1235" s="111"/>
      <c r="N1235" s="90"/>
    </row>
    <row r="1236" spans="4:14" x14ac:dyDescent="0.25">
      <c r="D1236" s="90"/>
      <c r="F1236" s="90"/>
      <c r="H1236" s="90"/>
      <c r="J1236" s="90"/>
      <c r="L1236" s="111"/>
      <c r="N1236" s="90"/>
    </row>
    <row r="1237" spans="4:14" x14ac:dyDescent="0.25">
      <c r="D1237" s="90"/>
      <c r="F1237" s="90"/>
      <c r="H1237" s="90"/>
      <c r="J1237" s="90"/>
      <c r="L1237" s="111"/>
      <c r="N1237" s="90"/>
    </row>
    <row r="1238" spans="4:14" x14ac:dyDescent="0.25">
      <c r="D1238" s="90"/>
      <c r="F1238" s="90"/>
      <c r="H1238" s="90"/>
      <c r="J1238" s="90"/>
      <c r="L1238" s="111"/>
      <c r="N1238" s="90"/>
    </row>
    <row r="1239" spans="4:14" x14ac:dyDescent="0.25">
      <c r="D1239" s="90"/>
      <c r="F1239" s="90"/>
      <c r="H1239" s="90"/>
      <c r="J1239" s="90"/>
      <c r="L1239" s="111"/>
      <c r="N1239" s="90"/>
    </row>
    <row r="1240" spans="4:14" x14ac:dyDescent="0.25">
      <c r="D1240" s="90"/>
      <c r="F1240" s="90"/>
      <c r="H1240" s="90"/>
      <c r="J1240" s="90"/>
      <c r="L1240" s="111"/>
      <c r="N1240" s="90"/>
    </row>
    <row r="1241" spans="4:14" x14ac:dyDescent="0.25">
      <c r="D1241" s="90"/>
      <c r="F1241" s="90"/>
      <c r="H1241" s="90"/>
      <c r="J1241" s="90"/>
      <c r="L1241" s="111"/>
      <c r="N1241" s="90"/>
    </row>
    <row r="1242" spans="4:14" x14ac:dyDescent="0.25">
      <c r="D1242" s="90"/>
      <c r="F1242" s="90"/>
      <c r="H1242" s="90"/>
      <c r="J1242" s="90"/>
      <c r="L1242" s="111"/>
      <c r="N1242" s="90"/>
    </row>
    <row r="1243" spans="4:14" x14ac:dyDescent="0.25">
      <c r="D1243" s="90"/>
      <c r="F1243" s="90"/>
      <c r="H1243" s="90"/>
      <c r="J1243" s="90"/>
      <c r="L1243" s="111"/>
      <c r="N1243" s="90"/>
    </row>
    <row r="1244" spans="4:14" x14ac:dyDescent="0.25">
      <c r="D1244" s="90"/>
      <c r="F1244" s="90"/>
      <c r="H1244" s="90"/>
      <c r="J1244" s="90"/>
      <c r="L1244" s="111"/>
      <c r="N1244" s="90"/>
    </row>
    <row r="1245" spans="4:14" x14ac:dyDescent="0.25">
      <c r="D1245" s="90"/>
      <c r="F1245" s="90"/>
      <c r="H1245" s="90"/>
      <c r="J1245" s="90"/>
      <c r="L1245" s="111"/>
      <c r="N1245" s="90"/>
    </row>
    <row r="1246" spans="4:14" x14ac:dyDescent="0.25">
      <c r="D1246" s="90"/>
      <c r="F1246" s="90"/>
      <c r="H1246" s="90"/>
      <c r="J1246" s="90"/>
      <c r="L1246" s="111"/>
      <c r="N1246" s="90"/>
    </row>
    <row r="1247" spans="4:14" x14ac:dyDescent="0.25">
      <c r="D1247" s="90"/>
      <c r="F1247" s="90"/>
      <c r="H1247" s="90"/>
      <c r="J1247" s="90"/>
      <c r="L1247" s="111"/>
      <c r="N1247" s="90"/>
    </row>
    <row r="1248" spans="4:14" x14ac:dyDescent="0.25">
      <c r="D1248" s="90"/>
      <c r="F1248" s="90"/>
      <c r="H1248" s="90"/>
      <c r="J1248" s="90"/>
      <c r="L1248" s="111"/>
      <c r="N1248" s="90"/>
    </row>
    <row r="1249" spans="4:14" x14ac:dyDescent="0.25">
      <c r="D1249" s="90"/>
      <c r="F1249" s="90"/>
      <c r="H1249" s="90"/>
      <c r="J1249" s="90"/>
      <c r="L1249" s="111"/>
      <c r="N1249" s="90"/>
    </row>
    <row r="1250" spans="4:14" x14ac:dyDescent="0.25">
      <c r="D1250" s="90"/>
      <c r="F1250" s="90"/>
      <c r="H1250" s="90"/>
      <c r="J1250" s="90"/>
      <c r="L1250" s="111"/>
      <c r="N1250" s="90"/>
    </row>
    <row r="1251" spans="4:14" x14ac:dyDescent="0.25">
      <c r="D1251" s="90"/>
      <c r="F1251" s="90"/>
      <c r="H1251" s="90"/>
      <c r="J1251" s="90"/>
      <c r="L1251" s="111"/>
      <c r="N1251" s="90"/>
    </row>
    <row r="1252" spans="4:14" x14ac:dyDescent="0.25">
      <c r="D1252" s="90"/>
      <c r="F1252" s="90"/>
      <c r="H1252" s="90"/>
      <c r="J1252" s="90"/>
      <c r="L1252" s="111"/>
      <c r="N1252" s="90"/>
    </row>
    <row r="1253" spans="4:14" x14ac:dyDescent="0.25">
      <c r="D1253" s="90"/>
      <c r="F1253" s="90"/>
      <c r="H1253" s="90"/>
      <c r="J1253" s="90"/>
      <c r="L1253" s="111"/>
      <c r="N1253" s="90"/>
    </row>
    <row r="1254" spans="4:14" x14ac:dyDescent="0.25">
      <c r="D1254" s="90"/>
      <c r="F1254" s="90"/>
      <c r="H1254" s="90"/>
      <c r="J1254" s="90"/>
      <c r="L1254" s="111"/>
      <c r="N1254" s="90"/>
    </row>
    <row r="1255" spans="4:14" x14ac:dyDescent="0.25">
      <c r="D1255" s="90"/>
      <c r="F1255" s="90"/>
      <c r="H1255" s="90"/>
      <c r="J1255" s="90"/>
      <c r="L1255" s="111"/>
      <c r="N1255" s="90"/>
    </row>
    <row r="1256" spans="4:14" x14ac:dyDescent="0.25">
      <c r="D1256" s="90"/>
      <c r="F1256" s="90"/>
      <c r="H1256" s="90"/>
      <c r="J1256" s="90"/>
      <c r="L1256" s="111"/>
      <c r="N1256" s="90"/>
    </row>
    <row r="1257" spans="4:14" x14ac:dyDescent="0.25">
      <c r="D1257" s="90"/>
      <c r="F1257" s="90"/>
      <c r="H1257" s="90"/>
      <c r="J1257" s="90"/>
      <c r="L1257" s="111"/>
      <c r="N1257" s="90"/>
    </row>
    <row r="1258" spans="4:14" x14ac:dyDescent="0.25">
      <c r="D1258" s="90"/>
      <c r="F1258" s="90"/>
      <c r="H1258" s="90"/>
      <c r="J1258" s="90"/>
      <c r="L1258" s="111"/>
      <c r="N1258" s="90"/>
    </row>
    <row r="1259" spans="4:14" x14ac:dyDescent="0.25">
      <c r="D1259" s="90"/>
      <c r="F1259" s="90"/>
      <c r="H1259" s="90"/>
      <c r="J1259" s="90"/>
      <c r="L1259" s="111"/>
      <c r="N1259" s="90"/>
    </row>
    <row r="1260" spans="4:14" x14ac:dyDescent="0.25">
      <c r="D1260" s="90"/>
      <c r="F1260" s="90"/>
      <c r="H1260" s="90"/>
      <c r="J1260" s="90"/>
      <c r="L1260" s="111"/>
      <c r="N1260" s="90"/>
    </row>
    <row r="1261" spans="4:14" x14ac:dyDescent="0.25">
      <c r="D1261" s="90"/>
      <c r="F1261" s="90"/>
      <c r="H1261" s="90"/>
      <c r="J1261" s="90"/>
      <c r="L1261" s="111"/>
      <c r="N1261" s="90"/>
    </row>
    <row r="1262" spans="4:14" x14ac:dyDescent="0.25">
      <c r="D1262" s="90"/>
      <c r="F1262" s="90"/>
      <c r="H1262" s="90"/>
      <c r="J1262" s="90"/>
      <c r="L1262" s="111"/>
      <c r="N1262" s="90"/>
    </row>
    <row r="1263" spans="4:14" x14ac:dyDescent="0.25">
      <c r="D1263" s="90"/>
      <c r="F1263" s="90"/>
      <c r="H1263" s="90"/>
      <c r="J1263" s="90"/>
      <c r="L1263" s="111"/>
      <c r="N1263" s="90"/>
    </row>
    <row r="1264" spans="4:14" x14ac:dyDescent="0.25">
      <c r="D1264" s="90"/>
      <c r="F1264" s="90"/>
      <c r="H1264" s="90"/>
      <c r="J1264" s="90"/>
      <c r="L1264" s="111"/>
      <c r="N1264" s="90"/>
    </row>
    <row r="1265" spans="4:14" x14ac:dyDescent="0.25">
      <c r="D1265" s="90"/>
      <c r="F1265" s="90"/>
      <c r="H1265" s="90"/>
      <c r="J1265" s="90"/>
      <c r="L1265" s="111"/>
      <c r="N1265" s="90"/>
    </row>
    <row r="1266" spans="4:14" x14ac:dyDescent="0.25">
      <c r="D1266" s="90"/>
      <c r="F1266" s="90"/>
      <c r="H1266" s="90"/>
      <c r="J1266" s="90"/>
      <c r="L1266" s="111"/>
      <c r="N1266" s="90"/>
    </row>
    <row r="1267" spans="4:14" x14ac:dyDescent="0.25">
      <c r="D1267" s="90"/>
      <c r="F1267" s="90"/>
      <c r="H1267" s="90"/>
      <c r="J1267" s="90"/>
      <c r="L1267" s="111"/>
      <c r="N1267" s="90"/>
    </row>
    <row r="1268" spans="4:14" x14ac:dyDescent="0.25">
      <c r="D1268" s="90"/>
      <c r="F1268" s="90"/>
      <c r="H1268" s="90"/>
      <c r="J1268" s="90"/>
      <c r="L1268" s="111"/>
      <c r="N1268" s="90"/>
    </row>
    <row r="1269" spans="4:14" x14ac:dyDescent="0.25">
      <c r="D1269" s="90"/>
      <c r="F1269" s="90"/>
      <c r="H1269" s="90"/>
      <c r="J1269" s="90"/>
      <c r="L1269" s="111"/>
      <c r="N1269" s="90"/>
    </row>
    <row r="1270" spans="4:14" x14ac:dyDescent="0.25">
      <c r="D1270" s="90"/>
      <c r="F1270" s="90"/>
      <c r="H1270" s="90"/>
      <c r="J1270" s="90"/>
      <c r="L1270" s="111"/>
      <c r="N1270" s="90"/>
    </row>
    <row r="1271" spans="4:14" x14ac:dyDescent="0.25">
      <c r="D1271" s="90"/>
      <c r="F1271" s="90"/>
      <c r="H1271" s="90"/>
      <c r="J1271" s="90"/>
      <c r="L1271" s="111"/>
      <c r="N1271" s="90"/>
    </row>
    <row r="1272" spans="4:14" x14ac:dyDescent="0.25">
      <c r="D1272" s="90"/>
      <c r="F1272" s="90"/>
      <c r="H1272" s="90"/>
      <c r="J1272" s="90"/>
      <c r="L1272" s="111"/>
      <c r="N1272" s="90"/>
    </row>
    <row r="1273" spans="4:14" x14ac:dyDescent="0.25">
      <c r="D1273" s="90"/>
      <c r="F1273" s="90"/>
      <c r="H1273" s="90"/>
      <c r="J1273" s="90"/>
      <c r="L1273" s="111"/>
      <c r="N1273" s="90"/>
    </row>
    <row r="1274" spans="4:14" x14ac:dyDescent="0.25">
      <c r="D1274" s="90"/>
      <c r="F1274" s="90"/>
      <c r="H1274" s="90"/>
      <c r="J1274" s="90"/>
      <c r="L1274" s="111"/>
      <c r="N1274" s="90"/>
    </row>
    <row r="1275" spans="4:14" x14ac:dyDescent="0.25">
      <c r="D1275" s="90"/>
      <c r="F1275" s="90"/>
      <c r="H1275" s="90"/>
      <c r="J1275" s="90"/>
      <c r="L1275" s="111"/>
      <c r="N1275" s="90"/>
    </row>
    <row r="1276" spans="4:14" x14ac:dyDescent="0.25">
      <c r="D1276" s="90"/>
      <c r="F1276" s="90"/>
      <c r="H1276" s="90"/>
      <c r="J1276" s="90"/>
      <c r="L1276" s="111"/>
      <c r="N1276" s="90"/>
    </row>
    <row r="1277" spans="4:14" x14ac:dyDescent="0.25">
      <c r="D1277" s="90"/>
      <c r="F1277" s="90"/>
      <c r="H1277" s="90"/>
      <c r="J1277" s="90"/>
      <c r="L1277" s="111"/>
      <c r="N1277" s="90"/>
    </row>
    <row r="1278" spans="4:14" x14ac:dyDescent="0.25">
      <c r="D1278" s="90"/>
      <c r="F1278" s="90"/>
      <c r="H1278" s="90"/>
      <c r="J1278" s="90"/>
      <c r="L1278" s="111"/>
      <c r="N1278" s="90"/>
    </row>
    <row r="1279" spans="4:14" x14ac:dyDescent="0.25">
      <c r="D1279" s="90"/>
      <c r="F1279" s="90"/>
      <c r="H1279" s="90"/>
      <c r="J1279" s="90"/>
      <c r="L1279" s="111"/>
      <c r="N1279" s="90"/>
    </row>
    <row r="1280" spans="4:14" x14ac:dyDescent="0.25">
      <c r="D1280" s="90"/>
      <c r="F1280" s="90"/>
      <c r="H1280" s="90"/>
      <c r="J1280" s="90"/>
      <c r="L1280" s="111"/>
      <c r="N1280" s="90"/>
    </row>
    <row r="1281" spans="4:14" x14ac:dyDescent="0.25">
      <c r="D1281" s="90"/>
      <c r="F1281" s="90"/>
      <c r="H1281" s="90"/>
      <c r="J1281" s="90"/>
      <c r="L1281" s="111"/>
      <c r="N1281" s="90"/>
    </row>
    <row r="1282" spans="4:14" x14ac:dyDescent="0.25">
      <c r="D1282" s="90"/>
      <c r="F1282" s="90"/>
      <c r="H1282" s="90"/>
      <c r="J1282" s="90"/>
      <c r="L1282" s="111"/>
      <c r="N1282" s="90"/>
    </row>
    <row r="1283" spans="4:14" x14ac:dyDescent="0.25">
      <c r="D1283" s="90"/>
      <c r="F1283" s="90"/>
      <c r="H1283" s="90"/>
      <c r="J1283" s="90"/>
      <c r="L1283" s="111"/>
      <c r="N1283" s="90"/>
    </row>
    <row r="1284" spans="4:14" x14ac:dyDescent="0.25">
      <c r="D1284" s="90"/>
      <c r="F1284" s="90"/>
      <c r="H1284" s="90"/>
      <c r="J1284" s="90"/>
      <c r="L1284" s="111"/>
      <c r="N1284" s="90"/>
    </row>
    <row r="1285" spans="4:14" x14ac:dyDescent="0.25">
      <c r="D1285" s="90"/>
      <c r="F1285" s="90"/>
      <c r="H1285" s="90"/>
      <c r="J1285" s="90"/>
      <c r="L1285" s="111"/>
      <c r="N1285" s="90"/>
    </row>
    <row r="1286" spans="4:14" x14ac:dyDescent="0.25">
      <c r="D1286" s="90"/>
      <c r="F1286" s="90"/>
      <c r="H1286" s="90"/>
      <c r="J1286" s="90"/>
      <c r="L1286" s="111"/>
      <c r="N1286" s="90"/>
    </row>
    <row r="1287" spans="4:14" x14ac:dyDescent="0.25">
      <c r="D1287" s="90"/>
      <c r="F1287" s="90"/>
      <c r="H1287" s="90"/>
      <c r="J1287" s="90"/>
      <c r="L1287" s="111"/>
      <c r="N1287" s="90"/>
    </row>
    <row r="1288" spans="4:14" x14ac:dyDescent="0.25">
      <c r="D1288" s="90"/>
      <c r="F1288" s="90"/>
      <c r="H1288" s="90"/>
      <c r="J1288" s="90"/>
      <c r="L1288" s="111"/>
      <c r="N1288" s="90"/>
    </row>
    <row r="1289" spans="4:14" x14ac:dyDescent="0.25">
      <c r="D1289" s="90"/>
      <c r="F1289" s="90"/>
      <c r="H1289" s="90"/>
      <c r="J1289" s="90"/>
      <c r="L1289" s="111"/>
      <c r="N1289" s="90"/>
    </row>
    <row r="1290" spans="4:14" x14ac:dyDescent="0.25">
      <c r="D1290" s="90"/>
      <c r="F1290" s="90"/>
      <c r="H1290" s="90"/>
      <c r="J1290" s="90"/>
      <c r="L1290" s="111"/>
      <c r="N1290" s="90"/>
    </row>
    <row r="1291" spans="4:14" x14ac:dyDescent="0.25">
      <c r="D1291" s="90"/>
      <c r="F1291" s="90"/>
      <c r="H1291" s="90"/>
      <c r="J1291" s="90"/>
      <c r="L1291" s="111"/>
      <c r="N1291" s="90"/>
    </row>
    <row r="1292" spans="4:14" x14ac:dyDescent="0.25">
      <c r="D1292" s="90"/>
      <c r="F1292" s="90"/>
      <c r="H1292" s="90"/>
      <c r="J1292" s="90"/>
      <c r="L1292" s="111"/>
      <c r="N1292" s="90"/>
    </row>
    <row r="1293" spans="4:14" x14ac:dyDescent="0.25">
      <c r="D1293" s="90"/>
      <c r="F1293" s="90"/>
      <c r="H1293" s="90"/>
      <c r="J1293" s="90"/>
      <c r="L1293" s="111"/>
      <c r="N1293" s="90"/>
    </row>
    <row r="1294" spans="4:14" x14ac:dyDescent="0.25">
      <c r="D1294" s="90"/>
      <c r="F1294" s="90"/>
      <c r="H1294" s="90"/>
      <c r="J1294" s="90"/>
      <c r="L1294" s="111"/>
      <c r="N1294" s="90"/>
    </row>
    <row r="1295" spans="4:14" x14ac:dyDescent="0.25">
      <c r="D1295" s="90"/>
      <c r="F1295" s="90"/>
      <c r="H1295" s="90"/>
      <c r="J1295" s="90"/>
      <c r="L1295" s="111"/>
      <c r="N1295" s="90"/>
    </row>
    <row r="1296" spans="4:14" x14ac:dyDescent="0.25">
      <c r="D1296" s="90"/>
      <c r="F1296" s="90"/>
      <c r="H1296" s="90"/>
      <c r="J1296" s="90"/>
      <c r="L1296" s="111"/>
      <c r="N1296" s="90"/>
    </row>
    <row r="1297" spans="4:14" x14ac:dyDescent="0.25">
      <c r="D1297" s="90"/>
      <c r="F1297" s="90"/>
      <c r="H1297" s="90"/>
      <c r="J1297" s="90"/>
      <c r="L1297" s="111"/>
      <c r="N1297" s="90"/>
    </row>
    <row r="1298" spans="4:14" x14ac:dyDescent="0.25">
      <c r="D1298" s="90"/>
      <c r="F1298" s="90"/>
      <c r="H1298" s="90"/>
      <c r="J1298" s="90"/>
      <c r="L1298" s="111"/>
      <c r="N1298" s="90"/>
    </row>
    <row r="1299" spans="4:14" x14ac:dyDescent="0.25">
      <c r="D1299" s="90"/>
      <c r="F1299" s="90"/>
      <c r="H1299" s="90"/>
      <c r="J1299" s="90"/>
      <c r="L1299" s="111"/>
      <c r="N1299" s="90"/>
    </row>
    <row r="1300" spans="4:14" x14ac:dyDescent="0.25">
      <c r="D1300" s="90"/>
      <c r="F1300" s="90"/>
      <c r="H1300" s="90"/>
      <c r="J1300" s="90"/>
      <c r="L1300" s="111"/>
      <c r="N1300" s="90"/>
    </row>
    <row r="1301" spans="4:14" x14ac:dyDescent="0.25">
      <c r="D1301" s="90"/>
      <c r="F1301" s="90"/>
      <c r="H1301" s="90"/>
      <c r="J1301" s="90"/>
      <c r="L1301" s="111"/>
      <c r="N1301" s="90"/>
    </row>
    <row r="1302" spans="4:14" x14ac:dyDescent="0.25">
      <c r="D1302" s="90"/>
      <c r="F1302" s="90"/>
      <c r="H1302" s="90"/>
      <c r="J1302" s="90"/>
      <c r="L1302" s="111"/>
      <c r="N1302" s="90"/>
    </row>
    <row r="1303" spans="4:14" x14ac:dyDescent="0.25">
      <c r="D1303" s="90"/>
      <c r="F1303" s="90"/>
      <c r="H1303" s="90"/>
      <c r="J1303" s="90"/>
      <c r="L1303" s="111"/>
      <c r="N1303" s="90"/>
    </row>
    <row r="1304" spans="4:14" x14ac:dyDescent="0.25">
      <c r="D1304" s="90"/>
      <c r="F1304" s="90"/>
      <c r="H1304" s="90"/>
      <c r="J1304" s="90"/>
      <c r="L1304" s="111"/>
      <c r="N1304" s="90"/>
    </row>
    <row r="1305" spans="4:14" x14ac:dyDescent="0.25">
      <c r="D1305" s="90"/>
      <c r="F1305" s="90"/>
      <c r="H1305" s="90"/>
      <c r="J1305" s="90"/>
      <c r="L1305" s="111"/>
      <c r="N1305" s="90"/>
    </row>
    <row r="1306" spans="4:14" x14ac:dyDescent="0.25">
      <c r="D1306" s="90"/>
      <c r="F1306" s="90"/>
      <c r="H1306" s="90"/>
      <c r="J1306" s="90"/>
      <c r="L1306" s="111"/>
      <c r="N1306" s="90"/>
    </row>
    <row r="1307" spans="4:14" x14ac:dyDescent="0.25">
      <c r="D1307" s="90"/>
      <c r="F1307" s="90"/>
      <c r="H1307" s="90"/>
      <c r="J1307" s="90"/>
      <c r="L1307" s="111"/>
      <c r="N1307" s="90"/>
    </row>
    <row r="1308" spans="4:14" x14ac:dyDescent="0.25">
      <c r="D1308" s="90"/>
      <c r="F1308" s="90"/>
      <c r="H1308" s="90"/>
      <c r="J1308" s="90"/>
      <c r="L1308" s="111"/>
      <c r="N1308" s="90"/>
    </row>
    <row r="1309" spans="4:14" x14ac:dyDescent="0.25">
      <c r="D1309" s="90"/>
      <c r="F1309" s="90"/>
      <c r="H1309" s="90"/>
      <c r="J1309" s="90"/>
      <c r="L1309" s="111"/>
      <c r="N1309" s="90"/>
    </row>
    <row r="1310" spans="4:14" x14ac:dyDescent="0.25">
      <c r="D1310" s="90"/>
      <c r="F1310" s="90"/>
      <c r="H1310" s="90"/>
      <c r="J1310" s="90"/>
      <c r="L1310" s="111"/>
      <c r="N1310" s="90"/>
    </row>
    <row r="1311" spans="4:14" x14ac:dyDescent="0.25">
      <c r="D1311" s="90"/>
      <c r="F1311" s="90"/>
      <c r="H1311" s="90"/>
      <c r="J1311" s="90"/>
      <c r="L1311" s="111"/>
      <c r="N1311" s="90"/>
    </row>
    <row r="1312" spans="4:14" x14ac:dyDescent="0.25">
      <c r="D1312" s="90"/>
      <c r="F1312" s="90"/>
      <c r="H1312" s="90"/>
      <c r="J1312" s="90"/>
      <c r="L1312" s="111"/>
      <c r="N1312" s="90"/>
    </row>
    <row r="1313" spans="4:14" x14ac:dyDescent="0.25">
      <c r="D1313" s="90"/>
      <c r="F1313" s="90"/>
      <c r="H1313" s="90"/>
      <c r="J1313" s="90"/>
      <c r="L1313" s="111"/>
      <c r="N1313" s="90"/>
    </row>
    <row r="1314" spans="4:14" x14ac:dyDescent="0.25">
      <c r="D1314" s="90"/>
      <c r="F1314" s="90"/>
      <c r="H1314" s="90"/>
      <c r="J1314" s="90"/>
      <c r="L1314" s="111"/>
      <c r="N1314" s="90"/>
    </row>
    <row r="1315" spans="4:14" x14ac:dyDescent="0.25">
      <c r="D1315" s="90"/>
      <c r="F1315" s="90"/>
      <c r="H1315" s="90"/>
      <c r="J1315" s="90"/>
      <c r="L1315" s="111"/>
      <c r="N1315" s="90"/>
    </row>
    <row r="1316" spans="4:14" x14ac:dyDescent="0.25">
      <c r="D1316" s="90"/>
      <c r="F1316" s="90"/>
      <c r="H1316" s="90"/>
      <c r="J1316" s="90"/>
      <c r="L1316" s="111"/>
      <c r="N1316" s="90"/>
    </row>
    <row r="1317" spans="4:14" x14ac:dyDescent="0.25">
      <c r="D1317" s="90"/>
      <c r="F1317" s="90"/>
      <c r="H1317" s="90"/>
      <c r="J1317" s="90"/>
      <c r="L1317" s="111"/>
      <c r="N1317" s="90"/>
    </row>
    <row r="1318" spans="4:14" x14ac:dyDescent="0.25">
      <c r="D1318" s="90"/>
      <c r="F1318" s="90"/>
      <c r="H1318" s="90"/>
      <c r="J1318" s="90"/>
      <c r="L1318" s="111"/>
      <c r="N1318" s="90"/>
    </row>
    <row r="1319" spans="4:14" x14ac:dyDescent="0.25">
      <c r="D1319" s="90"/>
      <c r="F1319" s="90"/>
      <c r="H1319" s="90"/>
      <c r="J1319" s="90"/>
      <c r="L1319" s="111"/>
      <c r="N1319" s="90"/>
    </row>
    <row r="1320" spans="4:14" x14ac:dyDescent="0.25">
      <c r="D1320" s="90"/>
      <c r="F1320" s="90"/>
      <c r="H1320" s="90"/>
      <c r="J1320" s="90"/>
      <c r="L1320" s="111"/>
      <c r="N1320" s="90"/>
    </row>
    <row r="1321" spans="4:14" x14ac:dyDescent="0.25">
      <c r="D1321" s="90"/>
      <c r="F1321" s="90"/>
      <c r="H1321" s="90"/>
      <c r="J1321" s="90"/>
      <c r="L1321" s="111"/>
      <c r="N1321" s="90"/>
    </row>
    <row r="1322" spans="4:14" x14ac:dyDescent="0.25">
      <c r="D1322" s="90"/>
      <c r="F1322" s="90"/>
      <c r="H1322" s="90"/>
      <c r="J1322" s="90"/>
      <c r="L1322" s="111"/>
      <c r="N1322" s="90"/>
    </row>
    <row r="1323" spans="4:14" x14ac:dyDescent="0.25">
      <c r="D1323" s="90"/>
      <c r="F1323" s="90"/>
      <c r="H1323" s="90"/>
      <c r="J1323" s="90"/>
      <c r="L1323" s="111"/>
      <c r="N1323" s="90"/>
    </row>
    <row r="1324" spans="4:14" x14ac:dyDescent="0.25">
      <c r="D1324" s="90"/>
      <c r="F1324" s="90"/>
      <c r="H1324" s="90"/>
      <c r="J1324" s="90"/>
      <c r="L1324" s="111"/>
      <c r="N1324" s="90"/>
    </row>
    <row r="1325" spans="4:14" x14ac:dyDescent="0.25">
      <c r="D1325" s="90"/>
      <c r="F1325" s="90"/>
      <c r="H1325" s="90"/>
      <c r="J1325" s="90"/>
      <c r="L1325" s="111"/>
      <c r="N1325" s="90"/>
    </row>
    <row r="1326" spans="4:14" x14ac:dyDescent="0.25">
      <c r="D1326" s="90"/>
      <c r="F1326" s="90"/>
      <c r="H1326" s="90"/>
      <c r="J1326" s="90"/>
      <c r="L1326" s="111"/>
      <c r="N1326" s="90"/>
    </row>
    <row r="1327" spans="4:14" x14ac:dyDescent="0.25">
      <c r="D1327" s="90"/>
      <c r="F1327" s="90"/>
      <c r="H1327" s="90"/>
      <c r="J1327" s="90"/>
      <c r="L1327" s="111"/>
      <c r="N1327" s="90"/>
    </row>
    <row r="1328" spans="4:14" x14ac:dyDescent="0.25">
      <c r="D1328" s="90"/>
      <c r="F1328" s="90"/>
      <c r="H1328" s="90"/>
      <c r="J1328" s="90"/>
      <c r="L1328" s="111"/>
      <c r="N1328" s="90"/>
    </row>
    <row r="1329" spans="4:14" x14ac:dyDescent="0.25">
      <c r="D1329" s="90"/>
      <c r="F1329" s="90"/>
      <c r="H1329" s="90"/>
      <c r="J1329" s="90"/>
      <c r="L1329" s="111"/>
      <c r="N1329" s="90"/>
    </row>
    <row r="1330" spans="4:14" x14ac:dyDescent="0.25">
      <c r="D1330" s="90"/>
      <c r="F1330" s="90"/>
      <c r="H1330" s="90"/>
      <c r="J1330" s="90"/>
      <c r="L1330" s="111"/>
      <c r="N1330" s="90"/>
    </row>
    <row r="1331" spans="4:14" x14ac:dyDescent="0.25">
      <c r="D1331" s="90"/>
      <c r="F1331" s="90"/>
      <c r="H1331" s="90"/>
      <c r="J1331" s="90"/>
      <c r="L1331" s="111"/>
      <c r="N1331" s="90"/>
    </row>
    <row r="1332" spans="4:14" x14ac:dyDescent="0.25">
      <c r="D1332" s="90"/>
      <c r="F1332" s="90"/>
      <c r="H1332" s="90"/>
      <c r="J1332" s="90"/>
      <c r="L1332" s="111"/>
      <c r="N1332" s="90"/>
    </row>
    <row r="1333" spans="4:14" x14ac:dyDescent="0.25">
      <c r="D1333" s="90"/>
      <c r="F1333" s="90"/>
      <c r="H1333" s="90"/>
      <c r="J1333" s="90"/>
      <c r="L1333" s="111"/>
      <c r="N1333" s="90"/>
    </row>
    <row r="1334" spans="4:14" x14ac:dyDescent="0.25">
      <c r="D1334" s="90"/>
      <c r="F1334" s="90"/>
      <c r="H1334" s="90"/>
      <c r="J1334" s="90"/>
      <c r="L1334" s="111"/>
      <c r="N1334" s="90"/>
    </row>
    <row r="1335" spans="4:14" x14ac:dyDescent="0.25">
      <c r="D1335" s="90"/>
      <c r="F1335" s="90"/>
      <c r="H1335" s="90"/>
      <c r="J1335" s="90"/>
      <c r="L1335" s="111"/>
      <c r="N1335" s="90"/>
    </row>
    <row r="1336" spans="4:14" x14ac:dyDescent="0.25">
      <c r="D1336" s="90"/>
      <c r="F1336" s="90"/>
      <c r="H1336" s="90"/>
      <c r="J1336" s="90"/>
      <c r="L1336" s="111"/>
      <c r="N1336" s="90"/>
    </row>
    <row r="1337" spans="4:14" x14ac:dyDescent="0.25">
      <c r="D1337" s="90"/>
      <c r="F1337" s="90"/>
      <c r="H1337" s="90"/>
      <c r="J1337" s="90"/>
      <c r="L1337" s="111"/>
      <c r="N1337" s="90"/>
    </row>
    <row r="1338" spans="4:14" x14ac:dyDescent="0.25">
      <c r="D1338" s="90"/>
      <c r="F1338" s="90"/>
      <c r="H1338" s="90"/>
      <c r="J1338" s="90"/>
      <c r="L1338" s="111"/>
      <c r="N1338" s="90"/>
    </row>
    <row r="1339" spans="4:14" x14ac:dyDescent="0.25">
      <c r="D1339" s="90"/>
      <c r="F1339" s="90"/>
      <c r="H1339" s="90"/>
      <c r="J1339" s="90"/>
      <c r="L1339" s="111"/>
      <c r="N1339" s="90"/>
    </row>
    <row r="1340" spans="4:14" x14ac:dyDescent="0.25">
      <c r="D1340" s="90"/>
      <c r="F1340" s="90"/>
      <c r="H1340" s="90"/>
      <c r="J1340" s="90"/>
      <c r="L1340" s="111"/>
      <c r="N1340" s="90"/>
    </row>
    <row r="1341" spans="4:14" x14ac:dyDescent="0.25">
      <c r="D1341" s="90"/>
      <c r="F1341" s="90"/>
      <c r="H1341" s="90"/>
      <c r="J1341" s="90"/>
      <c r="L1341" s="111"/>
      <c r="N1341" s="90"/>
    </row>
    <row r="1342" spans="4:14" x14ac:dyDescent="0.25">
      <c r="D1342" s="90"/>
      <c r="F1342" s="90"/>
      <c r="H1342" s="90"/>
      <c r="J1342" s="90"/>
      <c r="L1342" s="111"/>
      <c r="N1342" s="90"/>
    </row>
    <row r="1343" spans="4:14" x14ac:dyDescent="0.25">
      <c r="D1343" s="90"/>
      <c r="F1343" s="90"/>
      <c r="H1343" s="90"/>
      <c r="J1343" s="90"/>
      <c r="L1343" s="111"/>
      <c r="N1343" s="90"/>
    </row>
    <row r="1344" spans="4:14" x14ac:dyDescent="0.25">
      <c r="D1344" s="90"/>
      <c r="F1344" s="90"/>
      <c r="H1344" s="90"/>
      <c r="J1344" s="90"/>
      <c r="L1344" s="111"/>
      <c r="N1344" s="90"/>
    </row>
    <row r="1345" spans="4:14" x14ac:dyDescent="0.25">
      <c r="D1345" s="90"/>
      <c r="F1345" s="90"/>
      <c r="H1345" s="90"/>
      <c r="J1345" s="90"/>
      <c r="L1345" s="111"/>
      <c r="N1345" s="90"/>
    </row>
    <row r="1346" spans="4:14" x14ac:dyDescent="0.25">
      <c r="D1346" s="90"/>
      <c r="F1346" s="90"/>
      <c r="H1346" s="90"/>
      <c r="J1346" s="90"/>
      <c r="L1346" s="111"/>
      <c r="N1346" s="90"/>
    </row>
    <row r="1347" spans="4:14" x14ac:dyDescent="0.25">
      <c r="D1347" s="90"/>
      <c r="F1347" s="90"/>
      <c r="H1347" s="90"/>
      <c r="J1347" s="90"/>
      <c r="L1347" s="111"/>
      <c r="N1347" s="90"/>
    </row>
    <row r="1348" spans="4:14" x14ac:dyDescent="0.25">
      <c r="D1348" s="90"/>
      <c r="F1348" s="90"/>
      <c r="H1348" s="90"/>
      <c r="J1348" s="90"/>
      <c r="L1348" s="111"/>
      <c r="N1348" s="90"/>
    </row>
    <row r="1349" spans="4:14" x14ac:dyDescent="0.25">
      <c r="D1349" s="90"/>
      <c r="F1349" s="90"/>
      <c r="H1349" s="90"/>
      <c r="J1349" s="90"/>
      <c r="L1349" s="111"/>
      <c r="N1349" s="90"/>
    </row>
    <row r="1350" spans="4:14" x14ac:dyDescent="0.25">
      <c r="D1350" s="90"/>
      <c r="F1350" s="90"/>
      <c r="H1350" s="90"/>
      <c r="J1350" s="90"/>
      <c r="L1350" s="111"/>
      <c r="N1350" s="90"/>
    </row>
    <row r="1351" spans="4:14" x14ac:dyDescent="0.25">
      <c r="D1351" s="90"/>
      <c r="F1351" s="90"/>
      <c r="H1351" s="90"/>
      <c r="J1351" s="90"/>
      <c r="L1351" s="111"/>
      <c r="N1351" s="90"/>
    </row>
    <row r="1352" spans="4:14" x14ac:dyDescent="0.25">
      <c r="D1352" s="90"/>
      <c r="F1352" s="90"/>
      <c r="H1352" s="90"/>
      <c r="J1352" s="90"/>
      <c r="L1352" s="111"/>
      <c r="N1352" s="90"/>
    </row>
    <row r="1353" spans="4:14" x14ac:dyDescent="0.25">
      <c r="D1353" s="90"/>
      <c r="F1353" s="90"/>
      <c r="H1353" s="90"/>
      <c r="J1353" s="90"/>
      <c r="L1353" s="111"/>
      <c r="N1353" s="90"/>
    </row>
    <row r="1354" spans="4:14" x14ac:dyDescent="0.25">
      <c r="D1354" s="90"/>
      <c r="F1354" s="90"/>
      <c r="H1354" s="90"/>
      <c r="J1354" s="90"/>
      <c r="L1354" s="111"/>
      <c r="N1354" s="90"/>
    </row>
    <row r="1355" spans="4:14" x14ac:dyDescent="0.25">
      <c r="D1355" s="90"/>
      <c r="F1355" s="90"/>
      <c r="H1355" s="90"/>
      <c r="J1355" s="90"/>
      <c r="L1355" s="111"/>
      <c r="N1355" s="90"/>
    </row>
    <row r="1356" spans="4:14" x14ac:dyDescent="0.25">
      <c r="D1356" s="90"/>
      <c r="F1356" s="90"/>
      <c r="H1356" s="90"/>
      <c r="J1356" s="90"/>
      <c r="L1356" s="111"/>
      <c r="N1356" s="90"/>
    </row>
    <row r="1357" spans="4:14" x14ac:dyDescent="0.25">
      <c r="D1357" s="90"/>
      <c r="F1357" s="90"/>
      <c r="H1357" s="90"/>
      <c r="J1357" s="90"/>
      <c r="L1357" s="111"/>
      <c r="N1357" s="90"/>
    </row>
    <row r="1358" spans="4:14" x14ac:dyDescent="0.25">
      <c r="D1358" s="90"/>
      <c r="F1358" s="90"/>
      <c r="H1358" s="90"/>
      <c r="J1358" s="90"/>
      <c r="L1358" s="111"/>
      <c r="N1358" s="90"/>
    </row>
    <row r="1359" spans="4:14" x14ac:dyDescent="0.25">
      <c r="D1359" s="90"/>
      <c r="F1359" s="90"/>
      <c r="H1359" s="90"/>
      <c r="J1359" s="90"/>
      <c r="L1359" s="111"/>
      <c r="N1359" s="90"/>
    </row>
    <row r="1360" spans="4:14" x14ac:dyDescent="0.25">
      <c r="D1360" s="90"/>
      <c r="F1360" s="90"/>
      <c r="H1360" s="90"/>
      <c r="J1360" s="90"/>
      <c r="L1360" s="111"/>
      <c r="N1360" s="90"/>
    </row>
    <row r="1361" spans="4:14" x14ac:dyDescent="0.25">
      <c r="D1361" s="90"/>
      <c r="F1361" s="90"/>
      <c r="H1361" s="90"/>
      <c r="J1361" s="90"/>
      <c r="L1361" s="111"/>
      <c r="N1361" s="90"/>
    </row>
    <row r="1362" spans="4:14" x14ac:dyDescent="0.25">
      <c r="D1362" s="90"/>
      <c r="F1362" s="90"/>
      <c r="H1362" s="90"/>
      <c r="J1362" s="90"/>
      <c r="L1362" s="111"/>
      <c r="N1362" s="90"/>
    </row>
    <row r="1363" spans="4:14" x14ac:dyDescent="0.25">
      <c r="D1363" s="90"/>
      <c r="F1363" s="90"/>
      <c r="H1363" s="90"/>
      <c r="J1363" s="90"/>
      <c r="L1363" s="111"/>
      <c r="N1363" s="90"/>
    </row>
    <row r="1364" spans="4:14" x14ac:dyDescent="0.25">
      <c r="D1364" s="90"/>
      <c r="F1364" s="90"/>
      <c r="H1364" s="90"/>
      <c r="J1364" s="90"/>
      <c r="L1364" s="111"/>
      <c r="N1364" s="90"/>
    </row>
    <row r="1365" spans="4:14" x14ac:dyDescent="0.25">
      <c r="D1365" s="90"/>
      <c r="F1365" s="90"/>
      <c r="H1365" s="90"/>
      <c r="J1365" s="90"/>
      <c r="L1365" s="111"/>
      <c r="N1365" s="90"/>
    </row>
    <row r="1366" spans="4:14" x14ac:dyDescent="0.25">
      <c r="D1366" s="90"/>
      <c r="F1366" s="90"/>
      <c r="H1366" s="90"/>
      <c r="J1366" s="90"/>
      <c r="L1366" s="111"/>
      <c r="N1366" s="90"/>
    </row>
    <row r="1367" spans="4:14" x14ac:dyDescent="0.25">
      <c r="D1367" s="90"/>
      <c r="F1367" s="90"/>
      <c r="H1367" s="90"/>
      <c r="J1367" s="90"/>
      <c r="L1367" s="111"/>
      <c r="N1367" s="90"/>
    </row>
    <row r="1368" spans="4:14" x14ac:dyDescent="0.25">
      <c r="D1368" s="90"/>
      <c r="F1368" s="90"/>
      <c r="H1368" s="90"/>
      <c r="J1368" s="90"/>
      <c r="L1368" s="111"/>
      <c r="N1368" s="90"/>
    </row>
    <row r="1369" spans="4:14" x14ac:dyDescent="0.25">
      <c r="D1369" s="90"/>
      <c r="F1369" s="90"/>
      <c r="H1369" s="90"/>
      <c r="J1369" s="90"/>
      <c r="L1369" s="111"/>
      <c r="N1369" s="90"/>
    </row>
    <row r="1370" spans="4:14" x14ac:dyDescent="0.25">
      <c r="D1370" s="90"/>
      <c r="F1370" s="90"/>
      <c r="H1370" s="90"/>
      <c r="J1370" s="90"/>
      <c r="L1370" s="111"/>
      <c r="N1370" s="90"/>
    </row>
    <row r="1371" spans="4:14" x14ac:dyDescent="0.25">
      <c r="D1371" s="90"/>
      <c r="F1371" s="90"/>
      <c r="H1371" s="90"/>
      <c r="J1371" s="90"/>
      <c r="L1371" s="111"/>
      <c r="N1371" s="90"/>
    </row>
    <row r="1372" spans="4:14" x14ac:dyDescent="0.25">
      <c r="D1372" s="90"/>
      <c r="F1372" s="90"/>
      <c r="H1372" s="90"/>
      <c r="J1372" s="90"/>
      <c r="L1372" s="111"/>
      <c r="N1372" s="90"/>
    </row>
    <row r="1373" spans="4:14" x14ac:dyDescent="0.25">
      <c r="D1373" s="90"/>
      <c r="F1373" s="90"/>
      <c r="H1373" s="90"/>
      <c r="J1373" s="90"/>
      <c r="L1373" s="111"/>
      <c r="N1373" s="90"/>
    </row>
    <row r="1374" spans="4:14" x14ac:dyDescent="0.25">
      <c r="D1374" s="90"/>
      <c r="F1374" s="90"/>
      <c r="H1374" s="90"/>
      <c r="J1374" s="90"/>
      <c r="L1374" s="111"/>
      <c r="N1374" s="90"/>
    </row>
    <row r="1375" spans="4:14" x14ac:dyDescent="0.25">
      <c r="D1375" s="90"/>
      <c r="F1375" s="90"/>
      <c r="H1375" s="90"/>
      <c r="J1375" s="90"/>
      <c r="L1375" s="111"/>
      <c r="N1375" s="90"/>
    </row>
    <row r="1376" spans="4:14" x14ac:dyDescent="0.25">
      <c r="D1376" s="90"/>
      <c r="F1376" s="90"/>
      <c r="H1376" s="90"/>
      <c r="J1376" s="90"/>
      <c r="L1376" s="111"/>
      <c r="N1376" s="90"/>
    </row>
    <row r="1377" spans="4:14" x14ac:dyDescent="0.25">
      <c r="D1377" s="90"/>
      <c r="F1377" s="90"/>
      <c r="H1377" s="90"/>
      <c r="J1377" s="90"/>
      <c r="L1377" s="111"/>
      <c r="N1377" s="90"/>
    </row>
    <row r="1378" spans="4:14" x14ac:dyDescent="0.25">
      <c r="D1378" s="90"/>
      <c r="F1378" s="90"/>
      <c r="H1378" s="90"/>
      <c r="J1378" s="90"/>
      <c r="L1378" s="111"/>
      <c r="N1378" s="90"/>
    </row>
    <row r="1379" spans="4:14" x14ac:dyDescent="0.25">
      <c r="D1379" s="90"/>
      <c r="F1379" s="90"/>
      <c r="H1379" s="90"/>
      <c r="J1379" s="90"/>
      <c r="L1379" s="111"/>
      <c r="N1379" s="90"/>
    </row>
    <row r="1380" spans="4:14" x14ac:dyDescent="0.25">
      <c r="D1380" s="90"/>
      <c r="F1380" s="90"/>
      <c r="H1380" s="90"/>
      <c r="J1380" s="90"/>
      <c r="L1380" s="111"/>
      <c r="N1380" s="90"/>
    </row>
    <row r="1381" spans="4:14" x14ac:dyDescent="0.25">
      <c r="D1381" s="90"/>
      <c r="F1381" s="90"/>
      <c r="H1381" s="90"/>
      <c r="J1381" s="90"/>
      <c r="L1381" s="111"/>
      <c r="N1381" s="90"/>
    </row>
    <row r="1382" spans="4:14" x14ac:dyDescent="0.25">
      <c r="D1382" s="90"/>
      <c r="F1382" s="90"/>
      <c r="H1382" s="90"/>
      <c r="J1382" s="90"/>
      <c r="L1382" s="111"/>
      <c r="N1382" s="90"/>
    </row>
    <row r="1383" spans="4:14" x14ac:dyDescent="0.25">
      <c r="D1383" s="90"/>
      <c r="F1383" s="90"/>
      <c r="H1383" s="90"/>
      <c r="J1383" s="90"/>
      <c r="L1383" s="111"/>
      <c r="N1383" s="90"/>
    </row>
    <row r="1384" spans="4:14" x14ac:dyDescent="0.25">
      <c r="D1384" s="90"/>
      <c r="F1384" s="90"/>
      <c r="H1384" s="90"/>
      <c r="J1384" s="90"/>
      <c r="L1384" s="111"/>
      <c r="N1384" s="90"/>
    </row>
    <row r="1385" spans="4:14" x14ac:dyDescent="0.25">
      <c r="D1385" s="90"/>
      <c r="F1385" s="90"/>
      <c r="H1385" s="90"/>
      <c r="J1385" s="90"/>
      <c r="L1385" s="111"/>
      <c r="N1385" s="90"/>
    </row>
    <row r="1386" spans="4:14" x14ac:dyDescent="0.25">
      <c r="D1386" s="90"/>
      <c r="F1386" s="90"/>
      <c r="H1386" s="90"/>
      <c r="J1386" s="90"/>
      <c r="L1386" s="111"/>
      <c r="N1386" s="90"/>
    </row>
    <row r="1387" spans="4:14" x14ac:dyDescent="0.25">
      <c r="D1387" s="90"/>
      <c r="F1387" s="90"/>
      <c r="H1387" s="90"/>
      <c r="J1387" s="90"/>
      <c r="L1387" s="111"/>
      <c r="N1387" s="90"/>
    </row>
    <row r="1388" spans="4:14" x14ac:dyDescent="0.25">
      <c r="D1388" s="90"/>
      <c r="F1388" s="90"/>
      <c r="H1388" s="90"/>
      <c r="J1388" s="90"/>
      <c r="L1388" s="111"/>
      <c r="N1388" s="90"/>
    </row>
    <row r="1389" spans="4:14" x14ac:dyDescent="0.25">
      <c r="D1389" s="90"/>
      <c r="F1389" s="90"/>
      <c r="H1389" s="90"/>
      <c r="J1389" s="90"/>
      <c r="L1389" s="111"/>
      <c r="N1389" s="90"/>
    </row>
    <row r="1390" spans="4:14" x14ac:dyDescent="0.25">
      <c r="D1390" s="90"/>
      <c r="F1390" s="90"/>
      <c r="H1390" s="90"/>
      <c r="J1390" s="90"/>
      <c r="L1390" s="111"/>
      <c r="N1390" s="90"/>
    </row>
    <row r="1391" spans="4:14" x14ac:dyDescent="0.25">
      <c r="D1391" s="90"/>
      <c r="F1391" s="90"/>
      <c r="H1391" s="90"/>
      <c r="J1391" s="90"/>
      <c r="L1391" s="111"/>
      <c r="N1391" s="90"/>
    </row>
    <row r="1392" spans="4:14" x14ac:dyDescent="0.25">
      <c r="D1392" s="90"/>
      <c r="F1392" s="90"/>
      <c r="H1392" s="90"/>
      <c r="J1392" s="90"/>
      <c r="L1392" s="111"/>
      <c r="N1392" s="90"/>
    </row>
    <row r="1393" spans="4:14" x14ac:dyDescent="0.25">
      <c r="D1393" s="90"/>
      <c r="F1393" s="90"/>
      <c r="H1393" s="90"/>
      <c r="J1393" s="90"/>
      <c r="L1393" s="111"/>
      <c r="N1393" s="90"/>
    </row>
    <row r="1394" spans="4:14" x14ac:dyDescent="0.25">
      <c r="D1394" s="90"/>
      <c r="F1394" s="90"/>
      <c r="H1394" s="90"/>
      <c r="J1394" s="90"/>
      <c r="L1394" s="111"/>
      <c r="N1394" s="90"/>
    </row>
    <row r="1395" spans="4:14" x14ac:dyDescent="0.25">
      <c r="D1395" s="90"/>
      <c r="F1395" s="90"/>
      <c r="H1395" s="90"/>
      <c r="J1395" s="90"/>
      <c r="L1395" s="111"/>
      <c r="N1395" s="90"/>
    </row>
    <row r="1396" spans="4:14" x14ac:dyDescent="0.25">
      <c r="D1396" s="90"/>
      <c r="F1396" s="90"/>
      <c r="H1396" s="90"/>
      <c r="J1396" s="90"/>
      <c r="L1396" s="111"/>
      <c r="N1396" s="90"/>
    </row>
    <row r="1397" spans="4:14" x14ac:dyDescent="0.25">
      <c r="D1397" s="90"/>
      <c r="F1397" s="90"/>
      <c r="H1397" s="90"/>
      <c r="J1397" s="90"/>
      <c r="L1397" s="111"/>
      <c r="N1397" s="90"/>
    </row>
    <row r="1398" spans="4:14" x14ac:dyDescent="0.25">
      <c r="D1398" s="90"/>
      <c r="F1398" s="90"/>
      <c r="H1398" s="90"/>
      <c r="J1398" s="90"/>
      <c r="L1398" s="111"/>
      <c r="N1398" s="90"/>
    </row>
    <row r="1399" spans="4:14" x14ac:dyDescent="0.25">
      <c r="D1399" s="90"/>
      <c r="F1399" s="90"/>
      <c r="H1399" s="90"/>
      <c r="J1399" s="90"/>
      <c r="L1399" s="111"/>
      <c r="N1399" s="90"/>
    </row>
    <row r="1400" spans="4:14" x14ac:dyDescent="0.25">
      <c r="D1400" s="90"/>
      <c r="F1400" s="90"/>
      <c r="H1400" s="90"/>
      <c r="J1400" s="90"/>
      <c r="L1400" s="111"/>
      <c r="N1400" s="90"/>
    </row>
    <row r="1401" spans="4:14" x14ac:dyDescent="0.25">
      <c r="D1401" s="90"/>
      <c r="F1401" s="90"/>
      <c r="H1401" s="90"/>
      <c r="J1401" s="90"/>
      <c r="L1401" s="111"/>
      <c r="N1401" s="90"/>
    </row>
    <row r="1402" spans="4:14" x14ac:dyDescent="0.25">
      <c r="D1402" s="90"/>
      <c r="F1402" s="90"/>
      <c r="H1402" s="90"/>
      <c r="J1402" s="90"/>
      <c r="L1402" s="111"/>
      <c r="N1402" s="90"/>
    </row>
    <row r="1403" spans="4:14" x14ac:dyDescent="0.25">
      <c r="D1403" s="90"/>
      <c r="F1403" s="90"/>
      <c r="H1403" s="90"/>
      <c r="J1403" s="90"/>
      <c r="L1403" s="111"/>
      <c r="N1403" s="90"/>
    </row>
    <row r="1404" spans="4:14" x14ac:dyDescent="0.25">
      <c r="D1404" s="90"/>
      <c r="F1404" s="90"/>
      <c r="H1404" s="90"/>
      <c r="J1404" s="90"/>
      <c r="L1404" s="111"/>
      <c r="N1404" s="90"/>
    </row>
    <row r="1405" spans="4:14" x14ac:dyDescent="0.25">
      <c r="D1405" s="90"/>
      <c r="F1405" s="90"/>
      <c r="H1405" s="90"/>
      <c r="J1405" s="90"/>
      <c r="L1405" s="111"/>
      <c r="N1405" s="90"/>
    </row>
    <row r="1406" spans="4:14" x14ac:dyDescent="0.25">
      <c r="D1406" s="90"/>
      <c r="F1406" s="90"/>
      <c r="H1406" s="90"/>
      <c r="J1406" s="90"/>
      <c r="L1406" s="111"/>
      <c r="N1406" s="90"/>
    </row>
    <row r="1407" spans="4:14" x14ac:dyDescent="0.25">
      <c r="D1407" s="90"/>
      <c r="F1407" s="90"/>
      <c r="H1407" s="90"/>
      <c r="J1407" s="90"/>
      <c r="L1407" s="111"/>
      <c r="N1407" s="90"/>
    </row>
    <row r="1408" spans="4:14" x14ac:dyDescent="0.25">
      <c r="D1408" s="90"/>
      <c r="F1408" s="90"/>
      <c r="H1408" s="90"/>
      <c r="J1408" s="90"/>
      <c r="L1408" s="111"/>
      <c r="N1408" s="90"/>
    </row>
    <row r="1409" spans="4:14" x14ac:dyDescent="0.25">
      <c r="D1409" s="90"/>
      <c r="F1409" s="90"/>
      <c r="H1409" s="90"/>
      <c r="J1409" s="90"/>
      <c r="L1409" s="111"/>
      <c r="N1409" s="90"/>
    </row>
    <row r="1410" spans="4:14" x14ac:dyDescent="0.25">
      <c r="D1410" s="90"/>
      <c r="F1410" s="90"/>
      <c r="H1410" s="90"/>
      <c r="J1410" s="90"/>
      <c r="L1410" s="111"/>
      <c r="N1410" s="90"/>
    </row>
    <row r="1411" spans="4:14" x14ac:dyDescent="0.25">
      <c r="D1411" s="90"/>
      <c r="F1411" s="90"/>
      <c r="H1411" s="90"/>
      <c r="J1411" s="90"/>
      <c r="L1411" s="111"/>
      <c r="N1411" s="90"/>
    </row>
    <row r="1412" spans="4:14" x14ac:dyDescent="0.25">
      <c r="D1412" s="90"/>
      <c r="F1412" s="90"/>
      <c r="H1412" s="90"/>
      <c r="J1412" s="90"/>
      <c r="L1412" s="111"/>
      <c r="N1412" s="90"/>
    </row>
    <row r="1413" spans="4:14" x14ac:dyDescent="0.25">
      <c r="D1413" s="90"/>
      <c r="F1413" s="90"/>
      <c r="H1413" s="90"/>
      <c r="J1413" s="90"/>
      <c r="L1413" s="111"/>
      <c r="N1413" s="90"/>
    </row>
    <row r="1414" spans="4:14" x14ac:dyDescent="0.25">
      <c r="D1414" s="90"/>
      <c r="F1414" s="90"/>
      <c r="H1414" s="90"/>
      <c r="J1414" s="90"/>
      <c r="L1414" s="111"/>
      <c r="N1414" s="90"/>
    </row>
    <row r="1415" spans="4:14" x14ac:dyDescent="0.25">
      <c r="D1415" s="90"/>
      <c r="F1415" s="90"/>
      <c r="H1415" s="90"/>
      <c r="J1415" s="90"/>
      <c r="L1415" s="111"/>
      <c r="N1415" s="90"/>
    </row>
    <row r="1416" spans="4:14" x14ac:dyDescent="0.25">
      <c r="D1416" s="90"/>
      <c r="F1416" s="90"/>
      <c r="H1416" s="90"/>
      <c r="J1416" s="90"/>
      <c r="L1416" s="111"/>
      <c r="N1416" s="90"/>
    </row>
    <row r="1417" spans="4:14" x14ac:dyDescent="0.25">
      <c r="D1417" s="90"/>
      <c r="F1417" s="90"/>
      <c r="H1417" s="90"/>
      <c r="J1417" s="90"/>
      <c r="L1417" s="111"/>
      <c r="N1417" s="90"/>
    </row>
    <row r="1418" spans="4:14" x14ac:dyDescent="0.25">
      <c r="D1418" s="90"/>
      <c r="F1418" s="90"/>
      <c r="H1418" s="90"/>
      <c r="J1418" s="90"/>
      <c r="L1418" s="111"/>
      <c r="N1418" s="90"/>
    </row>
    <row r="1419" spans="4:14" x14ac:dyDescent="0.25">
      <c r="D1419" s="90"/>
      <c r="F1419" s="90"/>
      <c r="H1419" s="90"/>
      <c r="J1419" s="90"/>
      <c r="L1419" s="111"/>
      <c r="N1419" s="90"/>
    </row>
    <row r="1420" spans="4:14" x14ac:dyDescent="0.25">
      <c r="D1420" s="90"/>
      <c r="F1420" s="90"/>
      <c r="H1420" s="90"/>
      <c r="J1420" s="90"/>
      <c r="L1420" s="111"/>
      <c r="N1420" s="90"/>
    </row>
    <row r="1421" spans="4:14" x14ac:dyDescent="0.25">
      <c r="D1421" s="90"/>
      <c r="F1421" s="90"/>
      <c r="H1421" s="90"/>
      <c r="J1421" s="90"/>
      <c r="L1421" s="111"/>
      <c r="N1421" s="90"/>
    </row>
    <row r="1422" spans="4:14" x14ac:dyDescent="0.25">
      <c r="D1422" s="90"/>
      <c r="F1422" s="90"/>
      <c r="H1422" s="90"/>
      <c r="J1422" s="90"/>
      <c r="L1422" s="111"/>
      <c r="N1422" s="90"/>
    </row>
    <row r="1423" spans="4:14" x14ac:dyDescent="0.25">
      <c r="D1423" s="90"/>
      <c r="F1423" s="90"/>
      <c r="H1423" s="90"/>
      <c r="J1423" s="90"/>
      <c r="L1423" s="111"/>
      <c r="N1423" s="90"/>
    </row>
    <row r="1424" spans="4:14" x14ac:dyDescent="0.25">
      <c r="D1424" s="90"/>
      <c r="F1424" s="90"/>
      <c r="H1424" s="90"/>
      <c r="J1424" s="90"/>
      <c r="L1424" s="111"/>
      <c r="N1424" s="90"/>
    </row>
    <row r="1425" spans="4:14" x14ac:dyDescent="0.25">
      <c r="D1425" s="90"/>
      <c r="F1425" s="90"/>
      <c r="H1425" s="90"/>
      <c r="J1425" s="90"/>
      <c r="L1425" s="111"/>
      <c r="N1425" s="90"/>
    </row>
    <row r="1426" spans="4:14" x14ac:dyDescent="0.25">
      <c r="D1426" s="90"/>
      <c r="F1426" s="90"/>
      <c r="H1426" s="90"/>
      <c r="J1426" s="90"/>
      <c r="L1426" s="111"/>
      <c r="N1426" s="90"/>
    </row>
    <row r="1427" spans="4:14" x14ac:dyDescent="0.25">
      <c r="D1427" s="90"/>
      <c r="F1427" s="90"/>
      <c r="H1427" s="90"/>
      <c r="J1427" s="90"/>
      <c r="L1427" s="111"/>
      <c r="N1427" s="90"/>
    </row>
    <row r="1428" spans="4:14" x14ac:dyDescent="0.25">
      <c r="D1428" s="90"/>
      <c r="F1428" s="90"/>
      <c r="H1428" s="90"/>
      <c r="J1428" s="90"/>
      <c r="L1428" s="111"/>
      <c r="N1428" s="90"/>
    </row>
    <row r="1429" spans="4:14" x14ac:dyDescent="0.25">
      <c r="D1429" s="90"/>
      <c r="F1429" s="90"/>
      <c r="H1429" s="90"/>
      <c r="J1429" s="90"/>
      <c r="L1429" s="111"/>
      <c r="N1429" s="90"/>
    </row>
    <row r="1430" spans="4:14" x14ac:dyDescent="0.25">
      <c r="D1430" s="90"/>
      <c r="F1430" s="90"/>
      <c r="H1430" s="90"/>
      <c r="J1430" s="90"/>
      <c r="L1430" s="111"/>
      <c r="N1430" s="90"/>
    </row>
    <row r="1431" spans="4:14" x14ac:dyDescent="0.25">
      <c r="D1431" s="90"/>
      <c r="F1431" s="90"/>
      <c r="H1431" s="90"/>
      <c r="J1431" s="90"/>
      <c r="L1431" s="111"/>
      <c r="N1431" s="90"/>
    </row>
    <row r="1432" spans="4:14" x14ac:dyDescent="0.25">
      <c r="D1432" s="90"/>
      <c r="F1432" s="90"/>
      <c r="H1432" s="90"/>
      <c r="J1432" s="90"/>
      <c r="L1432" s="111"/>
      <c r="N1432" s="90"/>
    </row>
    <row r="1433" spans="4:14" x14ac:dyDescent="0.25">
      <c r="D1433" s="90"/>
      <c r="F1433" s="90"/>
      <c r="H1433" s="90"/>
      <c r="J1433" s="90"/>
      <c r="L1433" s="111"/>
      <c r="N1433" s="90"/>
    </row>
    <row r="1434" spans="4:14" x14ac:dyDescent="0.25">
      <c r="D1434" s="90"/>
      <c r="F1434" s="90"/>
      <c r="H1434" s="90"/>
      <c r="J1434" s="90"/>
      <c r="L1434" s="111"/>
      <c r="N1434" s="90"/>
    </row>
    <row r="1435" spans="4:14" x14ac:dyDescent="0.25">
      <c r="D1435" s="90"/>
      <c r="F1435" s="90"/>
      <c r="H1435" s="90"/>
      <c r="J1435" s="90"/>
      <c r="L1435" s="111"/>
      <c r="N1435" s="90"/>
    </row>
    <row r="1436" spans="4:14" x14ac:dyDescent="0.25">
      <c r="D1436" s="90"/>
      <c r="F1436" s="90"/>
      <c r="H1436" s="90"/>
      <c r="J1436" s="90"/>
      <c r="L1436" s="111"/>
      <c r="N1436" s="90"/>
    </row>
    <row r="1437" spans="4:14" x14ac:dyDescent="0.25">
      <c r="D1437" s="90"/>
      <c r="F1437" s="90"/>
      <c r="H1437" s="90"/>
      <c r="J1437" s="90"/>
      <c r="L1437" s="111"/>
      <c r="N1437" s="90"/>
    </row>
    <row r="1438" spans="4:14" x14ac:dyDescent="0.25">
      <c r="D1438" s="90"/>
      <c r="F1438" s="90"/>
      <c r="H1438" s="90"/>
      <c r="J1438" s="90"/>
      <c r="L1438" s="111"/>
      <c r="N1438" s="90"/>
    </row>
    <row r="1439" spans="4:14" x14ac:dyDescent="0.25">
      <c r="D1439" s="90"/>
      <c r="F1439" s="90"/>
      <c r="H1439" s="90"/>
      <c r="J1439" s="90"/>
      <c r="L1439" s="111"/>
      <c r="N1439" s="90"/>
    </row>
    <row r="1440" spans="4:14" x14ac:dyDescent="0.25">
      <c r="D1440" s="90"/>
      <c r="F1440" s="90"/>
      <c r="H1440" s="90"/>
      <c r="J1440" s="90"/>
      <c r="L1440" s="111"/>
      <c r="N1440" s="90"/>
    </row>
    <row r="1441" spans="4:14" x14ac:dyDescent="0.25">
      <c r="D1441" s="90"/>
      <c r="F1441" s="90"/>
      <c r="H1441" s="90"/>
      <c r="J1441" s="90"/>
      <c r="L1441" s="111"/>
      <c r="N1441" s="90"/>
    </row>
    <row r="1442" spans="4:14" x14ac:dyDescent="0.25">
      <c r="D1442" s="90"/>
      <c r="F1442" s="90"/>
      <c r="H1442" s="90"/>
      <c r="J1442" s="90"/>
      <c r="L1442" s="111"/>
      <c r="N1442" s="90"/>
    </row>
    <row r="1443" spans="4:14" x14ac:dyDescent="0.25">
      <c r="D1443" s="90"/>
      <c r="F1443" s="90"/>
      <c r="H1443" s="90"/>
      <c r="J1443" s="90"/>
      <c r="L1443" s="111"/>
      <c r="N1443" s="90"/>
    </row>
    <row r="1444" spans="4:14" x14ac:dyDescent="0.25">
      <c r="D1444" s="90"/>
      <c r="F1444" s="90"/>
      <c r="H1444" s="90"/>
      <c r="J1444" s="90"/>
      <c r="L1444" s="111"/>
      <c r="N1444" s="90"/>
    </row>
    <row r="1445" spans="4:14" x14ac:dyDescent="0.25">
      <c r="D1445" s="90"/>
      <c r="F1445" s="90"/>
      <c r="H1445" s="90"/>
      <c r="J1445" s="90"/>
      <c r="L1445" s="111"/>
      <c r="N1445" s="90"/>
    </row>
    <row r="1446" spans="4:14" x14ac:dyDescent="0.25">
      <c r="D1446" s="90"/>
      <c r="F1446" s="90"/>
      <c r="H1446" s="90"/>
      <c r="J1446" s="90"/>
      <c r="L1446" s="111"/>
      <c r="N1446" s="90"/>
    </row>
    <row r="1447" spans="4:14" x14ac:dyDescent="0.25">
      <c r="D1447" s="90"/>
      <c r="F1447" s="90"/>
      <c r="H1447" s="90"/>
      <c r="J1447" s="90"/>
      <c r="L1447" s="111"/>
      <c r="N1447" s="90"/>
    </row>
    <row r="1448" spans="4:14" x14ac:dyDescent="0.25">
      <c r="D1448" s="90"/>
      <c r="F1448" s="90"/>
      <c r="H1448" s="90"/>
      <c r="J1448" s="90"/>
      <c r="L1448" s="111"/>
      <c r="N1448" s="90"/>
    </row>
    <row r="1449" spans="4:14" x14ac:dyDescent="0.25">
      <c r="D1449" s="90"/>
      <c r="F1449" s="90"/>
      <c r="H1449" s="90"/>
      <c r="J1449" s="90"/>
      <c r="L1449" s="111"/>
      <c r="N1449" s="90"/>
    </row>
    <row r="1450" spans="4:14" x14ac:dyDescent="0.25">
      <c r="D1450" s="90"/>
      <c r="F1450" s="90"/>
      <c r="H1450" s="90"/>
      <c r="J1450" s="90"/>
      <c r="L1450" s="111"/>
      <c r="N1450" s="90"/>
    </row>
    <row r="1451" spans="4:14" x14ac:dyDescent="0.25">
      <c r="D1451" s="90"/>
      <c r="F1451" s="90"/>
      <c r="H1451" s="90"/>
      <c r="J1451" s="90"/>
      <c r="L1451" s="111"/>
      <c r="N1451" s="90"/>
    </row>
    <row r="1452" spans="4:14" x14ac:dyDescent="0.25">
      <c r="D1452" s="90"/>
      <c r="F1452" s="90"/>
      <c r="H1452" s="90"/>
      <c r="J1452" s="90"/>
      <c r="L1452" s="111"/>
      <c r="N1452" s="90"/>
    </row>
    <row r="1453" spans="4:14" x14ac:dyDescent="0.25">
      <c r="D1453" s="90"/>
      <c r="F1453" s="90"/>
      <c r="H1453" s="90"/>
      <c r="J1453" s="90"/>
      <c r="L1453" s="111"/>
      <c r="N1453" s="90"/>
    </row>
    <row r="1454" spans="4:14" x14ac:dyDescent="0.25">
      <c r="D1454" s="90"/>
      <c r="F1454" s="90"/>
      <c r="H1454" s="90"/>
      <c r="J1454" s="90"/>
      <c r="L1454" s="111"/>
      <c r="N1454" s="90"/>
    </row>
    <row r="1455" spans="4:14" x14ac:dyDescent="0.25">
      <c r="D1455" s="90"/>
      <c r="F1455" s="90"/>
      <c r="H1455" s="90"/>
      <c r="J1455" s="90"/>
      <c r="L1455" s="111"/>
      <c r="N1455" s="90"/>
    </row>
  </sheetData>
  <hyperlinks>
    <hyperlink ref="N129" r:id="rId1"/>
    <hyperlink ref="N237" r:id="rId2"/>
    <hyperlink ref="N238" r:id="rId3"/>
    <hyperlink ref="N363" r:id="rId4"/>
    <hyperlink ref="N236" r:id="rId5"/>
    <hyperlink ref="N464" r:id="rId6"/>
    <hyperlink ref="N56" r:id="rId7"/>
    <hyperlink ref="N378" r:id="rId8"/>
    <hyperlink ref="N39" r:id="rId9"/>
    <hyperlink ref="N87" r:id="rId10"/>
    <hyperlink ref="N2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8"/>
  <sheetViews>
    <sheetView topLeftCell="M1243" workbookViewId="0">
      <selection activeCell="AD2" sqref="AD2:AD1258"/>
    </sheetView>
  </sheetViews>
  <sheetFormatPr baseColWidth="10" defaultRowHeight="15" x14ac:dyDescent="0.25"/>
  <cols>
    <col min="2" max="2" width="6" style="18" customWidth="1"/>
    <col min="4" max="4" width="2.5703125" style="24" customWidth="1"/>
    <col min="6" max="6" width="10.28515625" style="31" customWidth="1"/>
    <col min="8" max="8" width="3.140625" style="24" customWidth="1"/>
    <col min="10" max="10" width="4.42578125" style="18" customWidth="1"/>
    <col min="12" max="12" width="3" bestFit="1" customWidth="1"/>
    <col min="13" max="13" width="2.85546875" bestFit="1" customWidth="1"/>
    <col min="14" max="14" width="7.42578125" style="18" customWidth="1"/>
    <col min="15" max="15" width="2.85546875" bestFit="1" customWidth="1"/>
    <col min="16" max="16" width="10.42578125" style="44" customWidth="1"/>
    <col min="17" max="17" width="2.85546875" bestFit="1" customWidth="1"/>
    <col min="18" max="18" width="10.42578125" bestFit="1" customWidth="1"/>
    <col min="19" max="19" width="2.85546875" bestFit="1" customWidth="1"/>
    <col min="20" max="20" width="3.85546875" style="18" customWidth="1"/>
    <col min="21" max="21" width="2.85546875" bestFit="1" customWidth="1"/>
    <col min="22" max="22" width="11.85546875" style="38" bestFit="1" customWidth="1"/>
    <col min="23" max="23" width="2.85546875" bestFit="1" customWidth="1"/>
    <col min="24" max="24" width="3" bestFit="1" customWidth="1"/>
    <col min="25" max="25" width="2.42578125" bestFit="1" customWidth="1"/>
    <col min="26" max="26" width="29.42578125" style="44" customWidth="1"/>
    <col min="27" max="27" width="2.42578125" bestFit="1" customWidth="1"/>
    <col min="28" max="28" width="10.85546875" style="88" customWidth="1"/>
  </cols>
  <sheetData>
    <row r="1" spans="1:30" ht="28.5" x14ac:dyDescent="0.25">
      <c r="B1" s="4" t="s">
        <v>1</v>
      </c>
      <c r="D1" s="21" t="s">
        <v>494</v>
      </c>
      <c r="F1" s="25" t="s">
        <v>500</v>
      </c>
      <c r="H1" s="32" t="s">
        <v>3442</v>
      </c>
      <c r="J1" s="4" t="s">
        <v>568</v>
      </c>
      <c r="L1" t="s">
        <v>4721</v>
      </c>
      <c r="N1" s="33" t="s">
        <v>4722</v>
      </c>
      <c r="P1" s="39" t="s">
        <v>529</v>
      </c>
      <c r="R1" s="69" t="s">
        <v>1857</v>
      </c>
      <c r="T1" s="4" t="s">
        <v>1905</v>
      </c>
      <c r="V1" s="36" t="s">
        <v>1906</v>
      </c>
      <c r="X1" s="77" t="s">
        <v>4731</v>
      </c>
      <c r="Z1" s="39" t="s">
        <v>1909</v>
      </c>
      <c r="AB1" s="77" t="s">
        <v>2288</v>
      </c>
    </row>
    <row r="2" spans="1:30" ht="22.5" x14ac:dyDescent="0.25">
      <c r="A2" t="s">
        <v>0</v>
      </c>
      <c r="B2" s="7" t="s">
        <v>2</v>
      </c>
      <c r="C2" s="2" t="s">
        <v>493</v>
      </c>
      <c r="D2" s="22" t="s">
        <v>495</v>
      </c>
      <c r="E2" s="2" t="s">
        <v>499</v>
      </c>
      <c r="F2" s="26" t="s">
        <v>501</v>
      </c>
      <c r="G2" s="2" t="s">
        <v>534</v>
      </c>
      <c r="H2" s="22" t="s">
        <v>535</v>
      </c>
      <c r="I2" s="2" t="s">
        <v>567</v>
      </c>
      <c r="J2" s="5" t="s">
        <v>569</v>
      </c>
      <c r="K2" s="2" t="s">
        <v>574</v>
      </c>
      <c r="L2" t="s">
        <v>1805</v>
      </c>
      <c r="M2" s="2" t="s">
        <v>1851</v>
      </c>
      <c r="N2" s="7" t="s">
        <v>3466</v>
      </c>
      <c r="O2" s="2" t="s">
        <v>1851</v>
      </c>
      <c r="P2" s="56"/>
      <c r="Q2" s="2" t="s">
        <v>1851</v>
      </c>
      <c r="R2" t="s">
        <v>2487</v>
      </c>
      <c r="S2" s="2" t="s">
        <v>1851</v>
      </c>
      <c r="T2" s="5">
        <v>0</v>
      </c>
      <c r="U2" s="2" t="s">
        <v>1851</v>
      </c>
      <c r="V2" s="37">
        <v>0</v>
      </c>
      <c r="W2" s="2" t="s">
        <v>1907</v>
      </c>
      <c r="X2">
        <v>0</v>
      </c>
      <c r="Y2" t="s">
        <v>1908</v>
      </c>
      <c r="Z2" s="40" t="s">
        <v>2038</v>
      </c>
      <c r="AA2" s="2" t="s">
        <v>1907</v>
      </c>
      <c r="AB2" s="82">
        <v>0</v>
      </c>
      <c r="AC2" t="s">
        <v>2289</v>
      </c>
      <c r="AD2" t="str">
        <f>CONCATENATE(A2,B2,C2,D2,E2,F2,G2,H2,I2,J2,K2,L2,M2,N2,O2,P2,Q2,R2,S2,T2,U2,V2,W2,X2,Y2,Z2,AA2,AB2,AC2)</f>
        <v>SET @cliente = (SELECT id_cliente FROM cliente WHERE cod_cliente LIKE 'C0063');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'P0063001', '', '2011-10-01', '0', '0', 0, 'Diagnostico Organizativo', 0, null, 1, now(), null, 1, null);</v>
      </c>
    </row>
    <row r="3" spans="1:30" ht="22.5" x14ac:dyDescent="0.25">
      <c r="A3" t="s">
        <v>0</v>
      </c>
      <c r="B3" s="7" t="s">
        <v>2</v>
      </c>
      <c r="C3" s="2" t="s">
        <v>493</v>
      </c>
      <c r="D3" s="22" t="s">
        <v>495</v>
      </c>
      <c r="E3" s="2" t="s">
        <v>499</v>
      </c>
      <c r="F3" s="55" t="s">
        <v>520</v>
      </c>
      <c r="G3" s="2" t="s">
        <v>534</v>
      </c>
      <c r="H3" s="54" t="s">
        <v>555</v>
      </c>
      <c r="I3" s="2" t="s">
        <v>567</v>
      </c>
      <c r="J3" s="13" t="s">
        <v>570</v>
      </c>
      <c r="K3" s="2" t="s">
        <v>574</v>
      </c>
      <c r="L3" t="s">
        <v>1806</v>
      </c>
      <c r="M3" s="2" t="s">
        <v>1851</v>
      </c>
      <c r="N3" s="7" t="s">
        <v>3467</v>
      </c>
      <c r="O3" s="2" t="s">
        <v>1851</v>
      </c>
      <c r="P3" s="57" t="s">
        <v>3187</v>
      </c>
      <c r="Q3" s="2" t="s">
        <v>1851</v>
      </c>
      <c r="R3" t="s">
        <v>2492</v>
      </c>
      <c r="S3" s="2" t="s">
        <v>1851</v>
      </c>
      <c r="T3" s="5">
        <v>1</v>
      </c>
      <c r="U3" s="2" t="s">
        <v>1851</v>
      </c>
      <c r="V3" s="37">
        <v>0</v>
      </c>
      <c r="W3" s="2" t="s">
        <v>1907</v>
      </c>
      <c r="X3">
        <v>10</v>
      </c>
      <c r="Y3" t="s">
        <v>1908</v>
      </c>
      <c r="Z3" s="40"/>
      <c r="AA3" s="2" t="s">
        <v>1907</v>
      </c>
      <c r="AB3" s="82">
        <v>0</v>
      </c>
      <c r="AC3" t="s">
        <v>2289</v>
      </c>
      <c r="AD3" t="str">
        <f t="shared" ref="AD3:AD66" si="0">CONCATENATE(A3,B3,C3,D3,E3,F3,G3,H3,I3,J3,K3,L3,M3,N3,O3,P3,Q3,R3,S3,T3,U3,V3,W3,X3,Y3,Z3,AA3,AB3,AC3)</f>
        <v>SET @cliente = (SELECT id_cliente FROM cliente WHERE cod_cliente LIKE 'C0063'); SET @tipoPropuesta = (SELECT id_tipo_propuesta FROM tipo_propuesta WHERE cod_tipo_propuesta LIKE 'C'); SET @tipoServicio = (SELECT id_tipo_servicio FROM tipo_servicio WHERE cod_tipo_servicio LIKE 'GESCAL'); SET @tipoArea = (SELECT id_tipo_area FROM tipo_area WHERE cod_tipo_area LIKE 'QL'); set @situacion = (select id_situacion from situacion where nom_situacion like 'PDTE'); INSERT INTO propuesta VALUES (NULL, @cliente, NULL, NULL, @moneda, @tipoServicio, @tipoArea, @tipoPropuesta, @situacion, '02', 'P0063002', '1.REUNION', '2012-11-01', '1', '0', 10, '', 0, null, 1, now(), null, 1, null);</v>
      </c>
    </row>
    <row r="4" spans="1:30" ht="22.5" x14ac:dyDescent="0.25">
      <c r="A4" t="s">
        <v>0</v>
      </c>
      <c r="B4" s="7" t="s">
        <v>3</v>
      </c>
      <c r="C4" s="2" t="s">
        <v>493</v>
      </c>
      <c r="D4" s="22" t="s">
        <v>495</v>
      </c>
      <c r="E4" s="2" t="s">
        <v>499</v>
      </c>
      <c r="F4" s="26" t="s">
        <v>501</v>
      </c>
      <c r="G4" s="2" t="s">
        <v>534</v>
      </c>
      <c r="H4" s="22" t="s">
        <v>535</v>
      </c>
      <c r="I4" s="2" t="s">
        <v>567</v>
      </c>
      <c r="J4" s="6" t="s">
        <v>569</v>
      </c>
      <c r="K4" s="2" t="s">
        <v>574</v>
      </c>
      <c r="L4" t="s">
        <v>1805</v>
      </c>
      <c r="M4" s="2" t="s">
        <v>1851</v>
      </c>
      <c r="N4" s="7" t="s">
        <v>3468</v>
      </c>
      <c r="O4" s="2" t="s">
        <v>1851</v>
      </c>
      <c r="P4" s="58"/>
      <c r="Q4" s="2" t="s">
        <v>1851</v>
      </c>
      <c r="R4" t="s">
        <v>2488</v>
      </c>
      <c r="S4" s="2" t="s">
        <v>1851</v>
      </c>
      <c r="T4" s="5">
        <v>0</v>
      </c>
      <c r="U4" s="2" t="s">
        <v>1851</v>
      </c>
      <c r="V4" s="37">
        <v>0</v>
      </c>
      <c r="W4" s="2" t="s">
        <v>1907</v>
      </c>
      <c r="X4">
        <v>0</v>
      </c>
      <c r="Y4" t="s">
        <v>1908</v>
      </c>
      <c r="Z4" s="40" t="s">
        <v>2038</v>
      </c>
      <c r="AA4" s="2" t="s">
        <v>1907</v>
      </c>
      <c r="AB4" s="82">
        <v>35400</v>
      </c>
      <c r="AC4" t="s">
        <v>2289</v>
      </c>
      <c r="AD4" t="str">
        <f t="shared" si="0"/>
        <v>SET @cliente = (SELECT id_cliente FROM cliente WHERE cod_cliente LIKE 'C1172');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'P1172001', '', '2011-03-01', '0', '0', 0, 'Diagnostico Organizativo', 35400, null, 1, now(), null, 1, null);</v>
      </c>
    </row>
    <row r="5" spans="1:30" ht="33.75" x14ac:dyDescent="0.25">
      <c r="A5" t="s">
        <v>0</v>
      </c>
      <c r="B5" s="7" t="s">
        <v>4</v>
      </c>
      <c r="C5" s="2" t="s">
        <v>493</v>
      </c>
      <c r="D5" s="22" t="s">
        <v>495</v>
      </c>
      <c r="E5" s="2" t="s">
        <v>499</v>
      </c>
      <c r="F5" s="26" t="s">
        <v>502</v>
      </c>
      <c r="G5" s="2" t="s">
        <v>534</v>
      </c>
      <c r="H5" s="22" t="s">
        <v>536</v>
      </c>
      <c r="I5" s="2" t="s">
        <v>567</v>
      </c>
      <c r="J5" s="5" t="s">
        <v>569</v>
      </c>
      <c r="K5" s="2" t="s">
        <v>574</v>
      </c>
      <c r="L5" t="s">
        <v>1805</v>
      </c>
      <c r="M5" s="2" t="s">
        <v>1851</v>
      </c>
      <c r="N5" s="7" t="s">
        <v>3469</v>
      </c>
      <c r="O5" s="2" t="s">
        <v>1851</v>
      </c>
      <c r="P5" s="56"/>
      <c r="Q5" s="2" t="s">
        <v>1851</v>
      </c>
      <c r="R5" t="s">
        <v>2489</v>
      </c>
      <c r="S5" s="2" t="s">
        <v>1851</v>
      </c>
      <c r="T5" s="5">
        <v>0</v>
      </c>
      <c r="U5" s="2" t="s">
        <v>1851</v>
      </c>
      <c r="V5" s="76">
        <v>1</v>
      </c>
      <c r="W5" s="2" t="s">
        <v>1907</v>
      </c>
      <c r="X5">
        <v>0</v>
      </c>
      <c r="Y5" t="s">
        <v>1908</v>
      </c>
      <c r="Z5" s="40" t="s">
        <v>2460</v>
      </c>
      <c r="AA5" s="2" t="s">
        <v>1907</v>
      </c>
      <c r="AB5" s="82">
        <v>17500</v>
      </c>
      <c r="AC5" t="s">
        <v>2289</v>
      </c>
      <c r="AD5" t="str">
        <f t="shared" si="0"/>
        <v>SET @cliente = (SELECT id_cliente FROM cliente WHERE cod_cliente LIKE 'C0195');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'P0195001', '', '2010-11-01', '0', '1', 0, 'Elaboracion del Presupuesto Analitico de Personal y Propuesta de Implementacion de Nueva Escala Remunerativa', 17500, null, 1, now(), null, 1, null);</v>
      </c>
    </row>
    <row r="6" spans="1:30" ht="22.5" x14ac:dyDescent="0.25">
      <c r="A6" t="s">
        <v>0</v>
      </c>
      <c r="B6" s="7" t="s">
        <v>5</v>
      </c>
      <c r="C6" s="2" t="s">
        <v>493</v>
      </c>
      <c r="D6" s="22" t="s">
        <v>496</v>
      </c>
      <c r="E6" s="2" t="s">
        <v>499</v>
      </c>
      <c r="F6" s="26" t="s">
        <v>503</v>
      </c>
      <c r="G6" s="2" t="s">
        <v>534</v>
      </c>
      <c r="H6" s="22" t="s">
        <v>537</v>
      </c>
      <c r="I6" s="2" t="s">
        <v>567</v>
      </c>
      <c r="J6" s="5" t="s">
        <v>569</v>
      </c>
      <c r="K6" s="2" t="s">
        <v>574</v>
      </c>
      <c r="L6" t="s">
        <v>1805</v>
      </c>
      <c r="M6" s="2" t="s">
        <v>1851</v>
      </c>
      <c r="N6" s="7" t="s">
        <v>3470</v>
      </c>
      <c r="O6" s="2" t="s">
        <v>1851</v>
      </c>
      <c r="P6" s="56"/>
      <c r="Q6" s="2" t="s">
        <v>1851</v>
      </c>
      <c r="R6" t="s">
        <v>2490</v>
      </c>
      <c r="S6" s="2" t="s">
        <v>1851</v>
      </c>
      <c r="T6" s="5">
        <v>0</v>
      </c>
      <c r="U6" s="2" t="s">
        <v>1851</v>
      </c>
      <c r="V6" s="37">
        <v>0</v>
      </c>
      <c r="W6" s="2" t="s">
        <v>1907</v>
      </c>
      <c r="X6">
        <v>0</v>
      </c>
      <c r="Y6" t="s">
        <v>1908</v>
      </c>
      <c r="Z6" s="40" t="s">
        <v>2290</v>
      </c>
      <c r="AA6" s="2" t="s">
        <v>1907</v>
      </c>
      <c r="AB6" s="82">
        <v>0</v>
      </c>
      <c r="AC6" t="s">
        <v>2289</v>
      </c>
      <c r="AD6" t="str">
        <f t="shared" si="0"/>
        <v>SET @cliente = (SELECT id_cliente FROM cliente WHERE cod_cliente LIKE 'C0054');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'NO'); INSERT INTO propuesta VALUES (NULL, @cliente, NULL, NULL, @moneda, @tipoServicio, @tipoArea, @tipoPropuesta, @situacion, '01', 'P0054001', '', '2009-06-01', '0', '0', 0, 'Programa de Induccion', 0, null, 1, now(), null, 1, null);</v>
      </c>
    </row>
    <row r="7" spans="1:30" ht="22.5" x14ac:dyDescent="0.25">
      <c r="A7" t="s">
        <v>0</v>
      </c>
      <c r="B7" s="7" t="s">
        <v>5</v>
      </c>
      <c r="C7" s="2" t="s">
        <v>493</v>
      </c>
      <c r="D7" s="22" t="s">
        <v>495</v>
      </c>
      <c r="E7" s="2" t="s">
        <v>499</v>
      </c>
      <c r="F7" s="26" t="s">
        <v>504</v>
      </c>
      <c r="G7" s="2" t="s">
        <v>534</v>
      </c>
      <c r="H7" s="22" t="s">
        <v>538</v>
      </c>
      <c r="I7" s="2" t="s">
        <v>567</v>
      </c>
      <c r="J7" s="5" t="s">
        <v>569</v>
      </c>
      <c r="K7" s="2" t="s">
        <v>574</v>
      </c>
      <c r="L7" t="s">
        <v>1806</v>
      </c>
      <c r="M7" s="2" t="s">
        <v>1851</v>
      </c>
      <c r="N7" s="7" t="s">
        <v>3471</v>
      </c>
      <c r="O7" s="2" t="s">
        <v>1851</v>
      </c>
      <c r="P7" s="56"/>
      <c r="Q7" s="2" t="s">
        <v>1851</v>
      </c>
      <c r="R7" t="s">
        <v>2491</v>
      </c>
      <c r="S7" s="2" t="s">
        <v>1851</v>
      </c>
      <c r="T7" s="5">
        <v>0</v>
      </c>
      <c r="U7" s="2" t="s">
        <v>1851</v>
      </c>
      <c r="V7" s="37">
        <v>0</v>
      </c>
      <c r="W7" s="2" t="s">
        <v>1907</v>
      </c>
      <c r="X7">
        <v>0</v>
      </c>
      <c r="Y7" t="s">
        <v>1908</v>
      </c>
      <c r="Z7" s="40" t="s">
        <v>1910</v>
      </c>
      <c r="AA7" s="2" t="s">
        <v>1907</v>
      </c>
      <c r="AB7" s="82">
        <v>0</v>
      </c>
      <c r="AC7" t="s">
        <v>2289</v>
      </c>
      <c r="AD7" t="str">
        <f t="shared" si="0"/>
        <v>SET @cliente = (SELECT id_cliente FROM cliente WHERE cod_cliente LIKE 'C0054');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'02', 'P0054002', '', '2011-08-01', '0', '0', 0, 'Equipos de Alta Competencia', 0, null, 1, now(), null, 1, null);</v>
      </c>
    </row>
    <row r="8" spans="1:30" ht="22.5" x14ac:dyDescent="0.25">
      <c r="A8" t="s">
        <v>0</v>
      </c>
      <c r="B8" s="7" t="s">
        <v>5</v>
      </c>
      <c r="C8" s="2" t="s">
        <v>493</v>
      </c>
      <c r="D8" s="22" t="s">
        <v>497</v>
      </c>
      <c r="E8" s="2" t="s">
        <v>499</v>
      </c>
      <c r="F8" s="27" t="s">
        <v>505</v>
      </c>
      <c r="G8" s="2" t="s">
        <v>534</v>
      </c>
      <c r="H8" s="22" t="s">
        <v>539</v>
      </c>
      <c r="I8" s="2" t="s">
        <v>567</v>
      </c>
      <c r="J8" s="7" t="s">
        <v>505</v>
      </c>
      <c r="K8" s="2" t="s">
        <v>574</v>
      </c>
      <c r="L8" t="s">
        <v>1807</v>
      </c>
      <c r="M8" s="2" t="s">
        <v>1851</v>
      </c>
      <c r="N8" s="7" t="s">
        <v>3472</v>
      </c>
      <c r="O8" s="2" t="s">
        <v>1851</v>
      </c>
      <c r="P8" s="40"/>
      <c r="Q8" s="2" t="s">
        <v>1851</v>
      </c>
      <c r="R8" t="s">
        <v>2492</v>
      </c>
      <c r="S8" s="2" t="s">
        <v>1851</v>
      </c>
      <c r="T8" s="5">
        <v>0</v>
      </c>
      <c r="U8" s="2" t="s">
        <v>1851</v>
      </c>
      <c r="V8" s="37">
        <v>0</v>
      </c>
      <c r="W8" s="2" t="s">
        <v>1907</v>
      </c>
      <c r="X8">
        <v>0</v>
      </c>
      <c r="Y8" t="s">
        <v>1908</v>
      </c>
      <c r="Z8" s="40" t="s">
        <v>1911</v>
      </c>
      <c r="AA8" s="2" t="s">
        <v>1907</v>
      </c>
      <c r="AB8" s="82">
        <v>0</v>
      </c>
      <c r="AC8" t="s">
        <v>2289</v>
      </c>
      <c r="AD8" t="str">
        <f t="shared" si="0"/>
        <v>SET @cliente = (SELECT id_cliente FROM cliente WHERE cod_cliente LIKE 'C0054');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'P0054003', '', '2012-11-01', '0', '0', 0, 'Hacer Lobby', 0, null, 1, now(), null, 1, null);</v>
      </c>
    </row>
    <row r="9" spans="1:30" ht="22.5" x14ac:dyDescent="0.25">
      <c r="A9" t="s">
        <v>0</v>
      </c>
      <c r="B9" s="7" t="s">
        <v>6</v>
      </c>
      <c r="C9" s="2" t="s">
        <v>493</v>
      </c>
      <c r="D9" s="22" t="s">
        <v>498</v>
      </c>
      <c r="E9" s="2" t="s">
        <v>499</v>
      </c>
      <c r="F9" s="26" t="s">
        <v>506</v>
      </c>
      <c r="G9" s="2" t="s">
        <v>534</v>
      </c>
      <c r="H9" s="22" t="s">
        <v>540</v>
      </c>
      <c r="I9" s="2" t="s">
        <v>567</v>
      </c>
      <c r="J9" s="5" t="s">
        <v>569</v>
      </c>
      <c r="K9" s="2" t="s">
        <v>574</v>
      </c>
      <c r="L9" t="s">
        <v>1805</v>
      </c>
      <c r="M9" s="2" t="s">
        <v>1851</v>
      </c>
      <c r="N9" s="7" t="s">
        <v>3473</v>
      </c>
      <c r="O9" s="2" t="s">
        <v>1851</v>
      </c>
      <c r="P9" s="56"/>
      <c r="Q9" s="2" t="s">
        <v>1851</v>
      </c>
      <c r="R9" t="s">
        <v>2493</v>
      </c>
      <c r="S9" s="2" t="s">
        <v>1851</v>
      </c>
      <c r="T9" s="5">
        <v>0</v>
      </c>
      <c r="U9" s="2" t="s">
        <v>1851</v>
      </c>
      <c r="V9" s="37">
        <v>0</v>
      </c>
      <c r="W9" s="2" t="s">
        <v>1907</v>
      </c>
      <c r="X9">
        <v>0</v>
      </c>
      <c r="Y9" t="s">
        <v>1908</v>
      </c>
      <c r="Z9" s="40" t="s">
        <v>1912</v>
      </c>
      <c r="AA9" s="2" t="s">
        <v>1907</v>
      </c>
      <c r="AB9" s="82">
        <v>0</v>
      </c>
      <c r="AC9" t="s">
        <v>2289</v>
      </c>
      <c r="AD9" t="str">
        <f t="shared" si="0"/>
        <v>SET @cliente = (SELECT id_cliente FROM cliente WHERE cod_cliente LIKE 'C0146');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'P0146001', '', '2010-09-01', '0', '0', 0, 'Asistentes (4)', 0, null, 1, now(), null, 1, null);</v>
      </c>
    </row>
    <row r="10" spans="1:30" ht="22.5" x14ac:dyDescent="0.25">
      <c r="A10" t="s">
        <v>0</v>
      </c>
      <c r="B10" s="7" t="s">
        <v>6</v>
      </c>
      <c r="C10" s="2" t="s">
        <v>493</v>
      </c>
      <c r="D10" s="22" t="s">
        <v>498</v>
      </c>
      <c r="E10" s="2" t="s">
        <v>499</v>
      </c>
      <c r="F10" s="26" t="s">
        <v>506</v>
      </c>
      <c r="G10" s="2" t="s">
        <v>534</v>
      </c>
      <c r="H10" s="22" t="s">
        <v>540</v>
      </c>
      <c r="I10" s="2" t="s">
        <v>567</v>
      </c>
      <c r="J10" s="5" t="s">
        <v>569</v>
      </c>
      <c r="K10" s="2" t="s">
        <v>574</v>
      </c>
      <c r="L10" t="s">
        <v>1806</v>
      </c>
      <c r="M10" s="2" t="s">
        <v>1851</v>
      </c>
      <c r="N10" s="7" t="s">
        <v>3474</v>
      </c>
      <c r="O10" s="2" t="s">
        <v>1851</v>
      </c>
      <c r="P10" s="56"/>
      <c r="Q10" s="2" t="s">
        <v>1851</v>
      </c>
      <c r="R10" t="s">
        <v>2494</v>
      </c>
      <c r="S10" s="2" t="s">
        <v>1851</v>
      </c>
      <c r="T10" s="5">
        <v>0</v>
      </c>
      <c r="U10" s="2" t="s">
        <v>1851</v>
      </c>
      <c r="V10" s="37">
        <v>0</v>
      </c>
      <c r="W10" s="2" t="s">
        <v>1907</v>
      </c>
      <c r="X10">
        <v>0</v>
      </c>
      <c r="Y10" t="s">
        <v>1908</v>
      </c>
      <c r="Z10" s="40" t="s">
        <v>1913</v>
      </c>
      <c r="AA10" s="2" t="s">
        <v>1907</v>
      </c>
      <c r="AB10" s="82">
        <v>9600</v>
      </c>
      <c r="AC10" t="s">
        <v>2289</v>
      </c>
      <c r="AD10" t="str">
        <f t="shared" si="0"/>
        <v>SET @cliente = (SELECT id_cliente FROM cliente WHERE cod_cliente LIKE 'C0146');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'P0146002', '', '2011-01-01', '0', '0', 0, 'Varios', 9600, null, 1, now(), null, 1, null);</v>
      </c>
    </row>
    <row r="11" spans="1:30" ht="22.5" x14ac:dyDescent="0.25">
      <c r="A11" t="s">
        <v>0</v>
      </c>
      <c r="B11" s="7" t="s">
        <v>7</v>
      </c>
      <c r="C11" s="2" t="s">
        <v>493</v>
      </c>
      <c r="D11" s="22" t="s">
        <v>495</v>
      </c>
      <c r="E11" s="2" t="s">
        <v>499</v>
      </c>
      <c r="F11" s="26" t="s">
        <v>507</v>
      </c>
      <c r="G11" s="2" t="s">
        <v>534</v>
      </c>
      <c r="H11" s="22" t="s">
        <v>541</v>
      </c>
      <c r="I11" s="2" t="s">
        <v>567</v>
      </c>
      <c r="J11" s="5" t="s">
        <v>569</v>
      </c>
      <c r="K11" s="2" t="s">
        <v>574</v>
      </c>
      <c r="L11" t="s">
        <v>1805</v>
      </c>
      <c r="M11" s="2" t="s">
        <v>1851</v>
      </c>
      <c r="N11" s="7" t="s">
        <v>3475</v>
      </c>
      <c r="O11" s="2" t="s">
        <v>1851</v>
      </c>
      <c r="P11" s="56"/>
      <c r="Q11" s="2" t="s">
        <v>1851</v>
      </c>
      <c r="R11" t="s">
        <v>2495</v>
      </c>
      <c r="S11" s="2" t="s">
        <v>1851</v>
      </c>
      <c r="T11" s="5">
        <v>0</v>
      </c>
      <c r="U11" s="2" t="s">
        <v>1851</v>
      </c>
      <c r="V11" s="37">
        <v>0</v>
      </c>
      <c r="W11" s="2" t="s">
        <v>1907</v>
      </c>
      <c r="X11">
        <v>0</v>
      </c>
      <c r="Y11" t="s">
        <v>1908</v>
      </c>
      <c r="Z11" s="40" t="s">
        <v>3188</v>
      </c>
      <c r="AA11" s="2" t="s">
        <v>1907</v>
      </c>
      <c r="AB11" s="82">
        <v>0</v>
      </c>
      <c r="AC11" t="s">
        <v>2289</v>
      </c>
      <c r="AD11" t="str">
        <f t="shared" si="0"/>
        <v>SET @cliente = (SELECT id_cliente FROM cliente WHERE cod_cliente LIKE 'C0123');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'01', 'P0123001', '', '2010-07-01', '0', '0', 0, 'Mapa Eval. Potencial-Desempeño', 0, null, 1, now(), null, 1, null);</v>
      </c>
    </row>
    <row r="12" spans="1:30" ht="22.5" x14ac:dyDescent="0.25">
      <c r="A12" t="s">
        <v>0</v>
      </c>
      <c r="B12" s="7" t="s">
        <v>7</v>
      </c>
      <c r="C12" s="2" t="s">
        <v>493</v>
      </c>
      <c r="D12" s="22" t="s">
        <v>495</v>
      </c>
      <c r="E12" s="2" t="s">
        <v>499</v>
      </c>
      <c r="F12" s="26" t="s">
        <v>508</v>
      </c>
      <c r="G12" s="2" t="s">
        <v>534</v>
      </c>
      <c r="H12" s="22" t="s">
        <v>542</v>
      </c>
      <c r="I12" s="2" t="s">
        <v>567</v>
      </c>
      <c r="J12" s="5" t="s">
        <v>569</v>
      </c>
      <c r="K12" s="2" t="s">
        <v>574</v>
      </c>
      <c r="L12" t="s">
        <v>1806</v>
      </c>
      <c r="M12" s="2" t="s">
        <v>1851</v>
      </c>
      <c r="N12" s="7" t="s">
        <v>3476</v>
      </c>
      <c r="O12" s="2" t="s">
        <v>1851</v>
      </c>
      <c r="P12" s="56"/>
      <c r="Q12" s="2" t="s">
        <v>1851</v>
      </c>
      <c r="R12" t="s">
        <v>2496</v>
      </c>
      <c r="S12" s="2" t="s">
        <v>1851</v>
      </c>
      <c r="T12" s="5">
        <v>0</v>
      </c>
      <c r="U12" s="2" t="s">
        <v>1851</v>
      </c>
      <c r="V12" s="37">
        <v>0</v>
      </c>
      <c r="W12" s="2" t="s">
        <v>1907</v>
      </c>
      <c r="X12">
        <v>0</v>
      </c>
      <c r="Y12" t="s">
        <v>1908</v>
      </c>
      <c r="Z12" s="40" t="s">
        <v>2291</v>
      </c>
      <c r="AA12" s="2" t="s">
        <v>1907</v>
      </c>
      <c r="AB12" s="82">
        <v>0</v>
      </c>
      <c r="AC12" t="s">
        <v>2289</v>
      </c>
      <c r="AD12" t="str">
        <f t="shared" si="0"/>
        <v>SET @cliente = (SELECT id_cliente FROM cliente WHERE cod_cliente LIKE 'C0123');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'02', 'P0123002', '', '2011-05-01', '0', '0', 0, 'Plan Retencion de Talento', 0, null, 1, now(), null, 1, null);</v>
      </c>
    </row>
    <row r="13" spans="1:30" ht="22.5" x14ac:dyDescent="0.25">
      <c r="A13" t="s">
        <v>0</v>
      </c>
      <c r="B13" s="7" t="s">
        <v>7</v>
      </c>
      <c r="C13" s="2" t="s">
        <v>493</v>
      </c>
      <c r="D13" s="22" t="s">
        <v>498</v>
      </c>
      <c r="E13" s="2" t="s">
        <v>499</v>
      </c>
      <c r="F13" s="26" t="s">
        <v>509</v>
      </c>
      <c r="G13" s="2" t="s">
        <v>534</v>
      </c>
      <c r="H13" s="22" t="s">
        <v>543</v>
      </c>
      <c r="I13" s="2" t="s">
        <v>567</v>
      </c>
      <c r="J13" s="5" t="s">
        <v>569</v>
      </c>
      <c r="K13" s="2" t="s">
        <v>574</v>
      </c>
      <c r="L13" t="s">
        <v>1807</v>
      </c>
      <c r="M13" s="2" t="s">
        <v>1851</v>
      </c>
      <c r="N13" s="7" t="s">
        <v>3477</v>
      </c>
      <c r="O13" s="2" t="s">
        <v>1851</v>
      </c>
      <c r="P13" s="56"/>
      <c r="Q13" s="2" t="s">
        <v>1851</v>
      </c>
      <c r="R13" t="s">
        <v>2497</v>
      </c>
      <c r="S13" s="2" t="s">
        <v>1851</v>
      </c>
      <c r="T13" s="5">
        <v>0</v>
      </c>
      <c r="U13" s="2" t="s">
        <v>1851</v>
      </c>
      <c r="V13" s="37">
        <v>0</v>
      </c>
      <c r="W13" s="2" t="s">
        <v>1907</v>
      </c>
      <c r="X13">
        <v>0</v>
      </c>
      <c r="Y13" t="s">
        <v>1908</v>
      </c>
      <c r="Z13" s="40" t="s">
        <v>1914</v>
      </c>
      <c r="AA13" s="2" t="s">
        <v>1907</v>
      </c>
      <c r="AB13" s="82">
        <v>0</v>
      </c>
      <c r="AC13" t="s">
        <v>2289</v>
      </c>
      <c r="AD13" t="str">
        <f t="shared" si="0"/>
        <v>SET @cliente = (SELECT id_cliente FROM cliente WHERE cod_cliente LIKE 'C0123');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'P0123003', '', '2011-07-01', '0', '0', 0, 'Potencial', 0, null, 1, now(), null, 1, null);</v>
      </c>
    </row>
    <row r="14" spans="1:30" ht="22.5" x14ac:dyDescent="0.25">
      <c r="A14" t="s">
        <v>0</v>
      </c>
      <c r="B14" s="7" t="s">
        <v>8</v>
      </c>
      <c r="C14" s="2" t="s">
        <v>493</v>
      </c>
      <c r="D14" s="22" t="s">
        <v>498</v>
      </c>
      <c r="E14" s="2" t="s">
        <v>499</v>
      </c>
      <c r="F14" s="26" t="s">
        <v>506</v>
      </c>
      <c r="G14" s="2" t="s">
        <v>534</v>
      </c>
      <c r="H14" s="22" t="s">
        <v>544</v>
      </c>
      <c r="I14" s="2" t="s">
        <v>567</v>
      </c>
      <c r="J14" s="5" t="s">
        <v>569</v>
      </c>
      <c r="K14" s="2" t="s">
        <v>574</v>
      </c>
      <c r="L14" t="s">
        <v>1805</v>
      </c>
      <c r="M14" s="2" t="s">
        <v>1851</v>
      </c>
      <c r="N14" s="7" t="s">
        <v>3478</v>
      </c>
      <c r="O14" s="2" t="s">
        <v>1851</v>
      </c>
      <c r="P14" s="56"/>
      <c r="Q14" s="2" t="s">
        <v>1851</v>
      </c>
      <c r="R14" t="s">
        <v>2498</v>
      </c>
      <c r="S14" s="2" t="s">
        <v>1851</v>
      </c>
      <c r="T14" s="5">
        <v>0</v>
      </c>
      <c r="U14" s="2" t="s">
        <v>1851</v>
      </c>
      <c r="V14" s="37">
        <v>0</v>
      </c>
      <c r="W14" s="2" t="s">
        <v>1907</v>
      </c>
      <c r="X14">
        <v>0</v>
      </c>
      <c r="Y14" t="s">
        <v>1908</v>
      </c>
      <c r="Z14" s="40" t="s">
        <v>1915</v>
      </c>
      <c r="AA14" s="2" t="s">
        <v>1907</v>
      </c>
      <c r="AB14" s="82">
        <v>12000</v>
      </c>
      <c r="AC14" t="s">
        <v>2289</v>
      </c>
      <c r="AD14" t="str">
        <f t="shared" si="0"/>
        <v>SET @cliente = (SELECT id_cliente FROM cliente WHERE cod_cliente LIKE 'C1221');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'P1221001', '', '2011-09-01', '0', '0', 0, 'HH Jefe de Producto OTC', 12000, null, 1, now(), null, 1, null);</v>
      </c>
    </row>
    <row r="15" spans="1:30" ht="22.5" x14ac:dyDescent="0.25">
      <c r="A15" t="s">
        <v>0</v>
      </c>
      <c r="B15" s="7" t="s">
        <v>8</v>
      </c>
      <c r="C15" s="2" t="s">
        <v>493</v>
      </c>
      <c r="D15" s="22" t="s">
        <v>495</v>
      </c>
      <c r="E15" s="2" t="s">
        <v>499</v>
      </c>
      <c r="F15" s="26" t="s">
        <v>510</v>
      </c>
      <c r="G15" s="2" t="s">
        <v>534</v>
      </c>
      <c r="H15" s="22" t="s">
        <v>545</v>
      </c>
      <c r="I15" s="2" t="s">
        <v>567</v>
      </c>
      <c r="J15" s="8" t="s">
        <v>570</v>
      </c>
      <c r="K15" s="2" t="s">
        <v>574</v>
      </c>
      <c r="L15" t="s">
        <v>1806</v>
      </c>
      <c r="M15" s="2" t="s">
        <v>1851</v>
      </c>
      <c r="N15" s="17" t="s">
        <v>3479</v>
      </c>
      <c r="O15" s="2" t="s">
        <v>1851</v>
      </c>
      <c r="P15" s="59" t="s">
        <v>1852</v>
      </c>
      <c r="Q15" s="2" t="s">
        <v>1851</v>
      </c>
      <c r="R15" t="s">
        <v>2499</v>
      </c>
      <c r="S15" s="2" t="s">
        <v>1851</v>
      </c>
      <c r="T15" s="5">
        <v>1</v>
      </c>
      <c r="U15" s="2" t="s">
        <v>1851</v>
      </c>
      <c r="V15" s="37">
        <v>0</v>
      </c>
      <c r="W15" s="2" t="s">
        <v>1907</v>
      </c>
      <c r="X15">
        <v>80</v>
      </c>
      <c r="Y15" t="s">
        <v>1908</v>
      </c>
      <c r="Z15" s="40" t="s">
        <v>2430</v>
      </c>
      <c r="AA15" s="2" t="s">
        <v>1907</v>
      </c>
      <c r="AB15" s="82">
        <v>52080</v>
      </c>
      <c r="AC15" t="s">
        <v>2289</v>
      </c>
      <c r="AD15" t="str">
        <f t="shared" si="0"/>
        <v>SET @cliente = (SELECT id_cliente FROM cliente WHERE cod_cliente LIKE 'C1221');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'02', 'P1221002', 'RESPUESTA', '2012-09-01', '1', '0', 80, 'Gestion por Procesos (solo areas administrativas, 21 puestos)', 52080, null, 1, now(), null, 1, null);</v>
      </c>
    </row>
    <row r="16" spans="1:30" ht="22.5" x14ac:dyDescent="0.25">
      <c r="A16" t="s">
        <v>0</v>
      </c>
      <c r="B16" s="17" t="s">
        <v>9</v>
      </c>
      <c r="C16" s="2" t="s">
        <v>493</v>
      </c>
      <c r="D16" s="22" t="s">
        <v>495</v>
      </c>
      <c r="E16" s="2" t="s">
        <v>499</v>
      </c>
      <c r="F16" s="26" t="s">
        <v>508</v>
      </c>
      <c r="G16" s="2" t="s">
        <v>534</v>
      </c>
      <c r="H16" s="22" t="s">
        <v>542</v>
      </c>
      <c r="I16" s="2" t="s">
        <v>567</v>
      </c>
      <c r="J16" s="5" t="s">
        <v>569</v>
      </c>
      <c r="K16" s="2" t="s">
        <v>574</v>
      </c>
      <c r="L16" t="s">
        <v>1805</v>
      </c>
      <c r="M16" s="2" t="s">
        <v>1851</v>
      </c>
      <c r="N16" s="17" t="s">
        <v>3480</v>
      </c>
      <c r="O16" s="2" t="s">
        <v>1851</v>
      </c>
      <c r="P16" s="56"/>
      <c r="Q16" s="2" t="s">
        <v>1851</v>
      </c>
      <c r="R16" t="s">
        <v>2500</v>
      </c>
      <c r="S16" s="2" t="s">
        <v>1851</v>
      </c>
      <c r="T16" s="5">
        <v>0</v>
      </c>
      <c r="U16" s="2" t="s">
        <v>1851</v>
      </c>
      <c r="V16" s="37">
        <v>0</v>
      </c>
      <c r="W16" s="2" t="s">
        <v>1907</v>
      </c>
      <c r="X16">
        <v>0</v>
      </c>
      <c r="Y16" t="s">
        <v>1908</v>
      </c>
      <c r="Z16" s="28" t="s">
        <v>1916</v>
      </c>
      <c r="AA16" s="2" t="s">
        <v>1907</v>
      </c>
      <c r="AB16" s="82">
        <v>0</v>
      </c>
      <c r="AC16" t="s">
        <v>2289</v>
      </c>
      <c r="AD16" t="str">
        <f t="shared" si="0"/>
        <v>SET @cliente = (SELECT id_cliente FROM cliente WHERE cod_cliente LIKE 'C1266');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'01', 'P1266001', '', '2012-02-01', '0', '0', 0, 'Desarrollo Organizacional', 0, null, 1, now(), null, 1, null);</v>
      </c>
    </row>
    <row r="17" spans="1:30" ht="22.5" x14ac:dyDescent="0.25">
      <c r="A17" t="s">
        <v>0</v>
      </c>
      <c r="B17" s="17" t="s">
        <v>9</v>
      </c>
      <c r="C17" s="2" t="s">
        <v>493</v>
      </c>
      <c r="D17" s="22" t="s">
        <v>495</v>
      </c>
      <c r="E17" s="2" t="s">
        <v>499</v>
      </c>
      <c r="F17" s="28" t="s">
        <v>502</v>
      </c>
      <c r="G17" s="2" t="s">
        <v>534</v>
      </c>
      <c r="H17" s="22" t="s">
        <v>536</v>
      </c>
      <c r="I17" s="2" t="s">
        <v>567</v>
      </c>
      <c r="J17" s="5" t="s">
        <v>569</v>
      </c>
      <c r="K17" s="2" t="s">
        <v>574</v>
      </c>
      <c r="L17" t="s">
        <v>1806</v>
      </c>
      <c r="M17" s="2" t="s">
        <v>1851</v>
      </c>
      <c r="N17" s="7" t="s">
        <v>3481</v>
      </c>
      <c r="O17" s="2" t="s">
        <v>1851</v>
      </c>
      <c r="P17" s="56"/>
      <c r="Q17" s="2" t="s">
        <v>1851</v>
      </c>
      <c r="R17" t="s">
        <v>2500</v>
      </c>
      <c r="S17" s="2" t="s">
        <v>1851</v>
      </c>
      <c r="T17" s="5">
        <v>0</v>
      </c>
      <c r="U17" s="2" t="s">
        <v>1851</v>
      </c>
      <c r="V17" s="37">
        <v>0</v>
      </c>
      <c r="W17" s="2" t="s">
        <v>1907</v>
      </c>
      <c r="X17">
        <v>0</v>
      </c>
      <c r="Y17" t="s">
        <v>1908</v>
      </c>
      <c r="Z17" s="28" t="s">
        <v>1917</v>
      </c>
      <c r="AA17" s="2" t="s">
        <v>1907</v>
      </c>
      <c r="AB17" s="82">
        <v>0</v>
      </c>
      <c r="AC17" t="s">
        <v>2289</v>
      </c>
      <c r="AD17" t="str">
        <f t="shared" si="0"/>
        <v>SET @cliente = (SELECT id_cliente FROM cliente WHERE cod_cliente LIKE 'C1266');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'P1266002', '', '2012-02-01', '0', '0', 0, 'Sistema Salarial', 0, null, 1, now(), null, 1, null);</v>
      </c>
    </row>
    <row r="18" spans="1:30" ht="22.5" x14ac:dyDescent="0.25">
      <c r="A18" t="s">
        <v>0</v>
      </c>
      <c r="B18" s="7" t="s">
        <v>10</v>
      </c>
      <c r="C18" s="2" t="s">
        <v>493</v>
      </c>
      <c r="D18" s="22" t="s">
        <v>498</v>
      </c>
      <c r="E18" s="2" t="s">
        <v>499</v>
      </c>
      <c r="F18" s="26" t="s">
        <v>509</v>
      </c>
      <c r="G18" s="2" t="s">
        <v>534</v>
      </c>
      <c r="H18" s="22" t="s">
        <v>543</v>
      </c>
      <c r="I18" s="2" t="s">
        <v>567</v>
      </c>
      <c r="J18" s="5" t="s">
        <v>569</v>
      </c>
      <c r="K18" s="2" t="s">
        <v>574</v>
      </c>
      <c r="L18" t="s">
        <v>1805</v>
      </c>
      <c r="M18" s="2" t="s">
        <v>1851</v>
      </c>
      <c r="N18" s="7" t="s">
        <v>3482</v>
      </c>
      <c r="O18" s="2" t="s">
        <v>1851</v>
      </c>
      <c r="P18" s="56"/>
      <c r="Q18" s="2" t="s">
        <v>1851</v>
      </c>
      <c r="R18" t="s">
        <v>2487</v>
      </c>
      <c r="S18" s="2" t="s">
        <v>1851</v>
      </c>
      <c r="T18" s="5">
        <v>0</v>
      </c>
      <c r="U18" s="2" t="s">
        <v>1851</v>
      </c>
      <c r="V18" s="37">
        <v>0</v>
      </c>
      <c r="W18" s="2" t="s">
        <v>1907</v>
      </c>
      <c r="X18">
        <v>0</v>
      </c>
      <c r="Y18" t="s">
        <v>1908</v>
      </c>
      <c r="Z18" s="40" t="s">
        <v>1914</v>
      </c>
      <c r="AA18" s="2" t="s">
        <v>1907</v>
      </c>
      <c r="AB18" s="82">
        <v>0</v>
      </c>
      <c r="AC18" t="s">
        <v>2289</v>
      </c>
      <c r="AD18" t="str">
        <f t="shared" si="0"/>
        <v>SET @cliente = (SELECT id_cliente FROM cliente WHERE cod_cliente LIKE 'C1227');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'P1227001', '', '2011-10-01', '0', '0', 0, 'Potencial', 0, null, 1, now(), null, 1, null);</v>
      </c>
    </row>
    <row r="19" spans="1:30" ht="22.5" x14ac:dyDescent="0.25">
      <c r="A19" t="s">
        <v>0</v>
      </c>
      <c r="B19" s="19" t="s">
        <v>11</v>
      </c>
      <c r="C19" s="2" t="s">
        <v>493</v>
      </c>
      <c r="D19" s="22" t="s">
        <v>495</v>
      </c>
      <c r="E19" s="2" t="s">
        <v>499</v>
      </c>
      <c r="F19" s="26" t="s">
        <v>510</v>
      </c>
      <c r="G19" s="2" t="s">
        <v>534</v>
      </c>
      <c r="H19" s="22" t="s">
        <v>545</v>
      </c>
      <c r="I19" s="2" t="s">
        <v>567</v>
      </c>
      <c r="J19" s="5" t="s">
        <v>569</v>
      </c>
      <c r="K19" s="2" t="s">
        <v>574</v>
      </c>
      <c r="L19" t="s">
        <v>1805</v>
      </c>
      <c r="M19" s="2" t="s">
        <v>1851</v>
      </c>
      <c r="N19" s="7" t="s">
        <v>3483</v>
      </c>
      <c r="O19" s="2" t="s">
        <v>1851</v>
      </c>
      <c r="P19" s="56"/>
      <c r="Q19" s="2" t="s">
        <v>1851</v>
      </c>
      <c r="R19" t="s">
        <v>2488</v>
      </c>
      <c r="S19" s="2" t="s">
        <v>1851</v>
      </c>
      <c r="T19" s="5">
        <v>0</v>
      </c>
      <c r="U19" s="2" t="s">
        <v>1851</v>
      </c>
      <c r="V19" s="37">
        <v>0</v>
      </c>
      <c r="W19" s="2" t="s">
        <v>1907</v>
      </c>
      <c r="X19">
        <v>0</v>
      </c>
      <c r="Y19" t="s">
        <v>1908</v>
      </c>
      <c r="Z19" s="40" t="s">
        <v>2292</v>
      </c>
      <c r="AA19" s="2" t="s">
        <v>1907</v>
      </c>
      <c r="AB19" s="82">
        <v>58000</v>
      </c>
      <c r="AC19" t="s">
        <v>2289</v>
      </c>
      <c r="AD19" t="str">
        <f t="shared" si="0"/>
        <v>SET @cliente = (SELECT id_cliente FROM cliente WHERE cod_cliente LIKE 'C0074');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'P0074001', '', '2011-03-01', '0', '0', 0, 'Gestion por Procesos (RRHH)', 58000, null, 1, now(), null, 1, null);</v>
      </c>
    </row>
    <row r="20" spans="1:30" ht="22.5" x14ac:dyDescent="0.25">
      <c r="A20" t="s">
        <v>0</v>
      </c>
      <c r="B20" s="7" t="s">
        <v>12</v>
      </c>
      <c r="C20" s="2" t="s">
        <v>493</v>
      </c>
      <c r="D20" s="22" t="s">
        <v>498</v>
      </c>
      <c r="E20" s="2" t="s">
        <v>499</v>
      </c>
      <c r="F20" s="26" t="s">
        <v>511</v>
      </c>
      <c r="G20" s="2" t="s">
        <v>534</v>
      </c>
      <c r="H20" s="22" t="s">
        <v>546</v>
      </c>
      <c r="I20" s="2" t="s">
        <v>567</v>
      </c>
      <c r="J20" s="5" t="s">
        <v>569</v>
      </c>
      <c r="K20" s="2" t="s">
        <v>574</v>
      </c>
      <c r="L20" t="s">
        <v>1805</v>
      </c>
      <c r="M20" s="2" t="s">
        <v>1851</v>
      </c>
      <c r="N20" s="7" t="s">
        <v>3484</v>
      </c>
      <c r="O20" s="2" t="s">
        <v>1851</v>
      </c>
      <c r="P20" s="56"/>
      <c r="Q20" s="2" t="s">
        <v>1851</v>
      </c>
      <c r="R20" t="s">
        <v>2501</v>
      </c>
      <c r="S20" s="2" t="s">
        <v>1851</v>
      </c>
      <c r="T20" s="5">
        <v>0</v>
      </c>
      <c r="U20" s="2" t="s">
        <v>1851</v>
      </c>
      <c r="V20" s="37">
        <v>0</v>
      </c>
      <c r="W20" s="2" t="s">
        <v>1907</v>
      </c>
      <c r="X20">
        <v>0</v>
      </c>
      <c r="Y20" t="s">
        <v>1908</v>
      </c>
      <c r="Z20" s="40" t="s">
        <v>2293</v>
      </c>
      <c r="AA20" s="2" t="s">
        <v>1907</v>
      </c>
      <c r="AB20" s="82">
        <v>10400</v>
      </c>
      <c r="AC20" t="s">
        <v>2289</v>
      </c>
      <c r="AD20" t="str">
        <f t="shared" si="0"/>
        <v>SET @cliente = (SELECT id_cliente FROM cliente WHERE cod_cliente LIKE 'C0326');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'P0326001', '', '2012-08-01', '0', '0', 0, 'Evaluacion de potencial por AC a 26 personas de atencion al cliente', 10400, null, 1, now(), null, 1, null);</v>
      </c>
    </row>
    <row r="21" spans="1:30" ht="22.5" x14ac:dyDescent="0.25">
      <c r="A21" t="s">
        <v>0</v>
      </c>
      <c r="B21" s="7" t="s">
        <v>13</v>
      </c>
      <c r="C21" s="2" t="s">
        <v>493</v>
      </c>
      <c r="D21" s="22" t="s">
        <v>498</v>
      </c>
      <c r="E21" s="2" t="s">
        <v>499</v>
      </c>
      <c r="F21" s="26" t="s">
        <v>506</v>
      </c>
      <c r="G21" s="2" t="s">
        <v>534</v>
      </c>
      <c r="H21" s="22" t="s">
        <v>540</v>
      </c>
      <c r="I21" s="2" t="s">
        <v>567</v>
      </c>
      <c r="J21" s="5" t="s">
        <v>569</v>
      </c>
      <c r="K21" s="2" t="s">
        <v>574</v>
      </c>
      <c r="L21" t="s">
        <v>1805</v>
      </c>
      <c r="M21" s="2" t="s">
        <v>1851</v>
      </c>
      <c r="N21" s="7" t="s">
        <v>3485</v>
      </c>
      <c r="O21" s="2" t="s">
        <v>1851</v>
      </c>
      <c r="P21" s="56"/>
      <c r="Q21" s="2" t="s">
        <v>1851</v>
      </c>
      <c r="R21" t="s">
        <v>2488</v>
      </c>
      <c r="S21" s="2" t="s">
        <v>1851</v>
      </c>
      <c r="T21" s="5">
        <v>0</v>
      </c>
      <c r="U21" s="2" t="s">
        <v>1851</v>
      </c>
      <c r="V21" s="37">
        <v>0</v>
      </c>
      <c r="W21" s="2" t="s">
        <v>1907</v>
      </c>
      <c r="X21">
        <v>0</v>
      </c>
      <c r="Y21" t="s">
        <v>1908</v>
      </c>
      <c r="Z21" s="40" t="s">
        <v>2294</v>
      </c>
      <c r="AA21" s="2" t="s">
        <v>1907</v>
      </c>
      <c r="AB21" s="82">
        <v>0</v>
      </c>
      <c r="AC21" t="s">
        <v>2289</v>
      </c>
      <c r="AD21" t="str">
        <f t="shared" si="0"/>
        <v>SET @cliente = (SELECT id_cliente FROM cliente WHERE cod_cliente LIKE 'C0316');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'P0316001', '', '2011-03-01', '0', '0', 0, 'Informacion sobre Selecciones', 0, null, 1, now(), null, 1, null);</v>
      </c>
    </row>
    <row r="22" spans="1:30" ht="22.5" x14ac:dyDescent="0.25">
      <c r="A22" t="s">
        <v>0</v>
      </c>
      <c r="B22" s="7" t="s">
        <v>13</v>
      </c>
      <c r="C22" s="2" t="s">
        <v>493</v>
      </c>
      <c r="D22" s="22" t="s">
        <v>496</v>
      </c>
      <c r="E22" s="2" t="s">
        <v>499</v>
      </c>
      <c r="F22" s="26" t="s">
        <v>512</v>
      </c>
      <c r="G22" s="2" t="s">
        <v>534</v>
      </c>
      <c r="H22" s="22" t="s">
        <v>547</v>
      </c>
      <c r="I22" s="2" t="s">
        <v>567</v>
      </c>
      <c r="J22" s="5" t="s">
        <v>569</v>
      </c>
      <c r="K22" s="2" t="s">
        <v>574</v>
      </c>
      <c r="L22" t="s">
        <v>1806</v>
      </c>
      <c r="M22" s="2" t="s">
        <v>1851</v>
      </c>
      <c r="N22" s="7" t="s">
        <v>3486</v>
      </c>
      <c r="O22" s="2" t="s">
        <v>1851</v>
      </c>
      <c r="P22" s="56"/>
      <c r="Q22" s="2" t="s">
        <v>1851</v>
      </c>
      <c r="R22" t="s">
        <v>2488</v>
      </c>
      <c r="S22" s="2" t="s">
        <v>1851</v>
      </c>
      <c r="T22" s="5">
        <v>0</v>
      </c>
      <c r="U22" s="2" t="s">
        <v>1851</v>
      </c>
      <c r="V22" s="37">
        <v>0</v>
      </c>
      <c r="W22" s="2" t="s">
        <v>1907</v>
      </c>
      <c r="X22">
        <v>0</v>
      </c>
      <c r="Y22" t="s">
        <v>1908</v>
      </c>
      <c r="Z22" s="40" t="s">
        <v>1918</v>
      </c>
      <c r="AA22" s="2" t="s">
        <v>1907</v>
      </c>
      <c r="AB22" s="82">
        <v>13200</v>
      </c>
      <c r="AC22" t="s">
        <v>2289</v>
      </c>
      <c r="AD22" t="str">
        <f t="shared" si="0"/>
        <v>SET @cliente = (SELECT id_cliente FROM cliente WHERE cod_cliente LIKE 'C0316');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'P0316002', '', '2011-03-01', '0', '0', 0, 'Liderazgo situacional', 13200, null, 1, now(), null, 1, null);</v>
      </c>
    </row>
    <row r="23" spans="1:30" ht="22.5" x14ac:dyDescent="0.25">
      <c r="A23" t="s">
        <v>0</v>
      </c>
      <c r="B23" s="7" t="s">
        <v>14</v>
      </c>
      <c r="C23" s="2" t="s">
        <v>493</v>
      </c>
      <c r="D23" s="22" t="s">
        <v>498</v>
      </c>
      <c r="E23" s="2" t="s">
        <v>499</v>
      </c>
      <c r="F23" s="26" t="s">
        <v>511</v>
      </c>
      <c r="G23" s="2" t="s">
        <v>534</v>
      </c>
      <c r="H23" s="22" t="s">
        <v>546</v>
      </c>
      <c r="I23" s="2" t="s">
        <v>567</v>
      </c>
      <c r="J23" s="5" t="s">
        <v>569</v>
      </c>
      <c r="K23" s="2" t="s">
        <v>574</v>
      </c>
      <c r="L23" t="s">
        <v>1805</v>
      </c>
      <c r="M23" s="2" t="s">
        <v>1851</v>
      </c>
      <c r="N23" s="7" t="s">
        <v>3487</v>
      </c>
      <c r="O23" s="2" t="s">
        <v>1851</v>
      </c>
      <c r="P23" s="56"/>
      <c r="Q23" s="2" t="s">
        <v>1851</v>
      </c>
      <c r="R23" t="s">
        <v>2498</v>
      </c>
      <c r="S23" s="2" t="s">
        <v>1851</v>
      </c>
      <c r="T23" s="5">
        <v>0</v>
      </c>
      <c r="U23" s="2" t="s">
        <v>1851</v>
      </c>
      <c r="V23" s="37">
        <v>0</v>
      </c>
      <c r="W23" s="2" t="s">
        <v>1907</v>
      </c>
      <c r="X23">
        <v>0</v>
      </c>
      <c r="Y23" t="s">
        <v>1908</v>
      </c>
      <c r="Z23" s="40" t="s">
        <v>1919</v>
      </c>
      <c r="AA23" s="2" t="s">
        <v>1907</v>
      </c>
      <c r="AB23" s="82">
        <v>0</v>
      </c>
      <c r="AC23" t="s">
        <v>2289</v>
      </c>
      <c r="AD23" t="str">
        <f t="shared" si="0"/>
        <v>SET @cliente = (SELECT id_cliente FROM cliente WHERE cod_cliente LIKE 'C1244');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'P1244001', '', '2011-09-01', '0', '0', 0, 'Candidatos por Assessment Center', 0, null, 1, now(), null, 1, null);</v>
      </c>
    </row>
    <row r="24" spans="1:30" ht="22.5" x14ac:dyDescent="0.25">
      <c r="A24" t="s">
        <v>0</v>
      </c>
      <c r="B24" s="7" t="s">
        <v>15</v>
      </c>
      <c r="C24" s="2" t="s">
        <v>493</v>
      </c>
      <c r="D24" s="22" t="s">
        <v>498</v>
      </c>
      <c r="E24" s="2" t="s">
        <v>499</v>
      </c>
      <c r="F24" s="26" t="s">
        <v>506</v>
      </c>
      <c r="G24" s="2" t="s">
        <v>534</v>
      </c>
      <c r="H24" s="22" t="s">
        <v>540</v>
      </c>
      <c r="I24" s="2" t="s">
        <v>567</v>
      </c>
      <c r="J24" s="5" t="s">
        <v>569</v>
      </c>
      <c r="K24" s="2" t="s">
        <v>574</v>
      </c>
      <c r="L24" t="s">
        <v>1805</v>
      </c>
      <c r="M24" s="2" t="s">
        <v>1851</v>
      </c>
      <c r="N24" s="7" t="s">
        <v>3488</v>
      </c>
      <c r="O24" s="2" t="s">
        <v>1851</v>
      </c>
      <c r="P24" s="56"/>
      <c r="Q24" s="2" t="s">
        <v>1851</v>
      </c>
      <c r="R24" t="s">
        <v>2502</v>
      </c>
      <c r="S24" s="2" t="s">
        <v>1851</v>
      </c>
      <c r="T24" s="5">
        <v>0</v>
      </c>
      <c r="U24" s="2" t="s">
        <v>1851</v>
      </c>
      <c r="V24" s="37">
        <v>0</v>
      </c>
      <c r="W24" s="2" t="s">
        <v>1907</v>
      </c>
      <c r="X24">
        <v>0</v>
      </c>
      <c r="Y24" t="s">
        <v>1908</v>
      </c>
      <c r="Z24" s="40" t="s">
        <v>1913</v>
      </c>
      <c r="AA24" s="2" t="s">
        <v>1907</v>
      </c>
      <c r="AB24" s="82">
        <v>0</v>
      </c>
      <c r="AC24" t="s">
        <v>2289</v>
      </c>
      <c r="AD24" t="str">
        <f t="shared" si="0"/>
        <v>SET @cliente = (SELECT id_cliente FROM cliente WHERE cod_cliente LIKE 'C0125');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'P0125001', '', '2010-08-01', '0', '0', 0, 'Varios', 0, null, 1, now(), null, 1, null);</v>
      </c>
    </row>
    <row r="25" spans="1:30" ht="22.5" x14ac:dyDescent="0.25">
      <c r="A25" t="s">
        <v>0</v>
      </c>
      <c r="B25" s="7" t="s">
        <v>16</v>
      </c>
      <c r="C25" s="2" t="s">
        <v>493</v>
      </c>
      <c r="D25" s="22" t="s">
        <v>495</v>
      </c>
      <c r="E25" s="2" t="s">
        <v>499</v>
      </c>
      <c r="F25" s="26" t="s">
        <v>513</v>
      </c>
      <c r="G25" s="2" t="s">
        <v>534</v>
      </c>
      <c r="H25" s="22" t="s">
        <v>548</v>
      </c>
      <c r="I25" s="2" t="s">
        <v>567</v>
      </c>
      <c r="J25" s="5" t="s">
        <v>571</v>
      </c>
      <c r="K25" s="2" t="s">
        <v>574</v>
      </c>
      <c r="L25" t="s">
        <v>1805</v>
      </c>
      <c r="M25" s="2" t="s">
        <v>1851</v>
      </c>
      <c r="N25" s="7" t="s">
        <v>3489</v>
      </c>
      <c r="O25" s="2" t="s">
        <v>1851</v>
      </c>
      <c r="P25" s="60"/>
      <c r="Q25" s="2" t="s">
        <v>1851</v>
      </c>
      <c r="R25" t="s">
        <v>2503</v>
      </c>
      <c r="S25" s="2" t="s">
        <v>1851</v>
      </c>
      <c r="T25" s="5">
        <v>0</v>
      </c>
      <c r="U25" s="2" t="s">
        <v>1851</v>
      </c>
      <c r="V25" s="37">
        <v>0</v>
      </c>
      <c r="W25" s="2" t="s">
        <v>1907</v>
      </c>
      <c r="X25">
        <v>0</v>
      </c>
      <c r="Y25" t="s">
        <v>1908</v>
      </c>
      <c r="Z25" s="40" t="s">
        <v>1920</v>
      </c>
      <c r="AA25" s="2" t="s">
        <v>1907</v>
      </c>
      <c r="AB25" s="82">
        <v>41040</v>
      </c>
      <c r="AC25" t="s">
        <v>2289</v>
      </c>
      <c r="AD25" t="str">
        <f t="shared" si="0"/>
        <v>SET @cliente = (SELECT id_cliente FROM cliente WHERE cod_cliente LIKE 'C0048');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'FIN'); INSERT INTO propuesta VALUES (NULL, @cliente, NULL, NULL, @moneda, @tipoServicio, @tipoArea, @tipoPropuesta, @situacion, '01', 'P0048001', '', '2009-12-01', '0', '0', 0, 'MOF', 41040, null, 1, now(), null, 1, null);</v>
      </c>
    </row>
    <row r="26" spans="1:30" ht="22.5" x14ac:dyDescent="0.25">
      <c r="A26" t="s">
        <v>0</v>
      </c>
      <c r="B26" s="7" t="s">
        <v>16</v>
      </c>
      <c r="C26" s="2" t="s">
        <v>493</v>
      </c>
      <c r="D26" s="22" t="s">
        <v>496</v>
      </c>
      <c r="E26" s="2" t="s">
        <v>499</v>
      </c>
      <c r="F26" s="26" t="s">
        <v>514</v>
      </c>
      <c r="G26" s="2" t="s">
        <v>534</v>
      </c>
      <c r="H26" s="22" t="s">
        <v>549</v>
      </c>
      <c r="I26" s="2" t="s">
        <v>567</v>
      </c>
      <c r="J26" s="5" t="s">
        <v>569</v>
      </c>
      <c r="K26" s="2" t="s">
        <v>574</v>
      </c>
      <c r="L26" t="s">
        <v>1806</v>
      </c>
      <c r="M26" s="2" t="s">
        <v>1851</v>
      </c>
      <c r="N26" s="7" t="s">
        <v>3490</v>
      </c>
      <c r="O26" s="2" t="s">
        <v>1851</v>
      </c>
      <c r="P26" s="56"/>
      <c r="Q26" s="2" t="s">
        <v>1851</v>
      </c>
      <c r="R26" t="s">
        <v>2504</v>
      </c>
      <c r="S26" s="2" t="s">
        <v>1851</v>
      </c>
      <c r="T26" s="5">
        <v>0</v>
      </c>
      <c r="U26" s="2" t="s">
        <v>1851</v>
      </c>
      <c r="V26" s="37">
        <v>0</v>
      </c>
      <c r="W26" s="2" t="s">
        <v>1907</v>
      </c>
      <c r="X26">
        <v>0</v>
      </c>
      <c r="Y26" t="s">
        <v>1908</v>
      </c>
      <c r="Z26" s="40" t="s">
        <v>1921</v>
      </c>
      <c r="AA26" s="2" t="s">
        <v>1907</v>
      </c>
      <c r="AB26" s="82">
        <v>10150</v>
      </c>
      <c r="AC26" t="s">
        <v>2289</v>
      </c>
      <c r="AD26" t="str">
        <f t="shared" si="0"/>
        <v>SET @cliente = (SELECT id_cliente FROM cliente WHERE cod_cliente LIKE 'C0048');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'02', 'P0048002', '', '2010-03-01', '0', '0', 0, 'Entrenamiento para Entrenadores', 10150, null, 1, now(), null, 1, null);</v>
      </c>
    </row>
    <row r="27" spans="1:30" ht="22.5" x14ac:dyDescent="0.25">
      <c r="A27" t="s">
        <v>0</v>
      </c>
      <c r="B27" s="7" t="s">
        <v>16</v>
      </c>
      <c r="C27" s="2" t="s">
        <v>493</v>
      </c>
      <c r="D27" s="22" t="s">
        <v>498</v>
      </c>
      <c r="E27" s="2" t="s">
        <v>499</v>
      </c>
      <c r="F27" s="26" t="s">
        <v>506</v>
      </c>
      <c r="G27" s="2" t="s">
        <v>534</v>
      </c>
      <c r="H27" s="22" t="s">
        <v>544</v>
      </c>
      <c r="I27" s="2" t="s">
        <v>567</v>
      </c>
      <c r="J27" s="5" t="s">
        <v>571</v>
      </c>
      <c r="K27" s="2" t="s">
        <v>574</v>
      </c>
      <c r="L27" t="s">
        <v>1807</v>
      </c>
      <c r="M27" s="2" t="s">
        <v>1851</v>
      </c>
      <c r="N27" s="7" t="s">
        <v>3491</v>
      </c>
      <c r="O27" s="2" t="s">
        <v>1851</v>
      </c>
      <c r="P27" s="60"/>
      <c r="Q27" s="2" t="s">
        <v>1851</v>
      </c>
      <c r="R27" t="s">
        <v>2493</v>
      </c>
      <c r="S27" s="2" t="s">
        <v>1851</v>
      </c>
      <c r="T27" s="5">
        <v>0</v>
      </c>
      <c r="U27" s="2" t="s">
        <v>1851</v>
      </c>
      <c r="V27" s="37">
        <v>0</v>
      </c>
      <c r="W27" s="2" t="s">
        <v>1907</v>
      </c>
      <c r="X27">
        <v>0</v>
      </c>
      <c r="Y27" t="s">
        <v>1908</v>
      </c>
      <c r="Z27" s="40" t="s">
        <v>2295</v>
      </c>
      <c r="AA27" s="2" t="s">
        <v>1907</v>
      </c>
      <c r="AB27" s="82">
        <v>56000</v>
      </c>
      <c r="AC27" t="s">
        <v>2289</v>
      </c>
      <c r="AD27" t="str">
        <f t="shared" si="0"/>
        <v>SET @cliente = (SELECT id_cliente FROM cliente WHERE cod_cliente LIKE 'C0048');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'03', 'P0048003', '', '2010-09-01', '0', '0', 0, 'HH Gerente Produccion', 56000, null, 1, now(), null, 1, null);</v>
      </c>
    </row>
    <row r="28" spans="1:30" ht="22.5" x14ac:dyDescent="0.25">
      <c r="A28" t="s">
        <v>0</v>
      </c>
      <c r="B28" s="7" t="s">
        <v>16</v>
      </c>
      <c r="C28" s="2" t="s">
        <v>493</v>
      </c>
      <c r="D28" s="22" t="s">
        <v>498</v>
      </c>
      <c r="E28" s="2" t="s">
        <v>499</v>
      </c>
      <c r="F28" s="26" t="s">
        <v>506</v>
      </c>
      <c r="G28" s="2" t="s">
        <v>534</v>
      </c>
      <c r="H28" s="22" t="s">
        <v>544</v>
      </c>
      <c r="I28" s="2" t="s">
        <v>567</v>
      </c>
      <c r="J28" s="5" t="s">
        <v>569</v>
      </c>
      <c r="K28" s="2" t="s">
        <v>574</v>
      </c>
      <c r="L28" t="s">
        <v>1808</v>
      </c>
      <c r="M28" s="2" t="s">
        <v>1851</v>
      </c>
      <c r="N28" s="7" t="s">
        <v>3492</v>
      </c>
      <c r="O28" s="2" t="s">
        <v>1851</v>
      </c>
      <c r="P28" s="56"/>
      <c r="Q28" s="2" t="s">
        <v>1851</v>
      </c>
      <c r="R28" t="s">
        <v>2505</v>
      </c>
      <c r="S28" s="2" t="s">
        <v>1851</v>
      </c>
      <c r="T28" s="5">
        <v>0</v>
      </c>
      <c r="U28" s="2" t="s">
        <v>1851</v>
      </c>
      <c r="V28" s="37">
        <v>0</v>
      </c>
      <c r="W28" s="2" t="s">
        <v>1907</v>
      </c>
      <c r="X28">
        <v>0</v>
      </c>
      <c r="Y28" t="s">
        <v>1908</v>
      </c>
      <c r="Z28" s="40" t="s">
        <v>1922</v>
      </c>
      <c r="AA28" s="2" t="s">
        <v>1907</v>
      </c>
      <c r="AB28" s="82">
        <v>98000</v>
      </c>
      <c r="AC28" t="s">
        <v>2289</v>
      </c>
      <c r="AD28" t="str">
        <f t="shared" si="0"/>
        <v>SET @cliente = (SELECT id_cliente FROM cliente WHERE cod_cliente LIKE 'C0048');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'04', 'P0048004', '', '2011-02-01', '0', '0', 0, 'HH Gerente General', 98000, null, 1, now(), null, 1, null);</v>
      </c>
    </row>
    <row r="29" spans="1:30" ht="22.5" x14ac:dyDescent="0.25">
      <c r="A29" t="s">
        <v>0</v>
      </c>
      <c r="B29" s="7" t="s">
        <v>16</v>
      </c>
      <c r="C29" s="2" t="s">
        <v>493</v>
      </c>
      <c r="D29" s="22" t="s">
        <v>496</v>
      </c>
      <c r="E29" s="2" t="s">
        <v>499</v>
      </c>
      <c r="F29" s="26" t="s">
        <v>515</v>
      </c>
      <c r="G29" s="2" t="s">
        <v>534</v>
      </c>
      <c r="H29" s="22" t="s">
        <v>550</v>
      </c>
      <c r="I29" s="2" t="s">
        <v>567</v>
      </c>
      <c r="J29" s="5" t="s">
        <v>569</v>
      </c>
      <c r="K29" s="2" t="s">
        <v>574</v>
      </c>
      <c r="L29" t="s">
        <v>1809</v>
      </c>
      <c r="M29" s="2" t="s">
        <v>1851</v>
      </c>
      <c r="N29" s="7" t="s">
        <v>3493</v>
      </c>
      <c r="O29" s="2" t="s">
        <v>1851</v>
      </c>
      <c r="P29" s="56"/>
      <c r="Q29" s="2" t="s">
        <v>1851</v>
      </c>
      <c r="R29" t="s">
        <v>2505</v>
      </c>
      <c r="S29" s="2" t="s">
        <v>1851</v>
      </c>
      <c r="T29" s="5">
        <v>0</v>
      </c>
      <c r="U29" s="2" t="s">
        <v>1851</v>
      </c>
      <c r="V29" s="37">
        <v>0</v>
      </c>
      <c r="W29" s="2" t="s">
        <v>1907</v>
      </c>
      <c r="X29">
        <v>0</v>
      </c>
      <c r="Y29" t="s">
        <v>1908</v>
      </c>
      <c r="Z29" s="40" t="s">
        <v>1923</v>
      </c>
      <c r="AA29" s="2" t="s">
        <v>1907</v>
      </c>
      <c r="AB29" s="82">
        <f>10*3623</f>
        <v>36230</v>
      </c>
      <c r="AC29" t="s">
        <v>2289</v>
      </c>
      <c r="AD29" t="str">
        <f t="shared" si="0"/>
        <v>SET @cliente = (SELECT id_cliente FROM cliente WHERE cod_cliente LIKE 'C0048');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'05', 'P0048005', '', '2011-02-01', '0', '0', 0, 'Trabajo en Equipo y Comunicacion', 36230, null, 1, now(), null, 1, null);</v>
      </c>
    </row>
    <row r="30" spans="1:30" ht="22.5" x14ac:dyDescent="0.25">
      <c r="A30" t="s">
        <v>0</v>
      </c>
      <c r="B30" s="7" t="s">
        <v>16</v>
      </c>
      <c r="C30" s="2" t="s">
        <v>493</v>
      </c>
      <c r="D30" s="22" t="s">
        <v>496</v>
      </c>
      <c r="E30" s="2" t="s">
        <v>499</v>
      </c>
      <c r="F30" s="26" t="s">
        <v>512</v>
      </c>
      <c r="G30" s="2" t="s">
        <v>534</v>
      </c>
      <c r="H30" s="22" t="s">
        <v>547</v>
      </c>
      <c r="I30" s="2" t="s">
        <v>567</v>
      </c>
      <c r="J30" s="5" t="s">
        <v>569</v>
      </c>
      <c r="K30" s="2" t="s">
        <v>574</v>
      </c>
      <c r="L30" t="s">
        <v>1810</v>
      </c>
      <c r="M30" s="2" t="s">
        <v>1851</v>
      </c>
      <c r="N30" s="7" t="s">
        <v>3494</v>
      </c>
      <c r="O30" s="2" t="s">
        <v>1851</v>
      </c>
      <c r="P30" s="56"/>
      <c r="Q30" s="2" t="s">
        <v>1851</v>
      </c>
      <c r="R30" t="s">
        <v>2505</v>
      </c>
      <c r="S30" s="2" t="s">
        <v>1851</v>
      </c>
      <c r="T30" s="5">
        <v>0</v>
      </c>
      <c r="U30" s="2" t="s">
        <v>1851</v>
      </c>
      <c r="V30" s="37">
        <v>0</v>
      </c>
      <c r="W30" s="2" t="s">
        <v>1907</v>
      </c>
      <c r="X30">
        <v>0</v>
      </c>
      <c r="Y30" t="s">
        <v>1908</v>
      </c>
      <c r="Z30" s="40" t="s">
        <v>1924</v>
      </c>
      <c r="AA30" s="2" t="s">
        <v>1907</v>
      </c>
      <c r="AB30" s="82">
        <v>4880</v>
      </c>
      <c r="AC30" t="s">
        <v>2289</v>
      </c>
      <c r="AD30" t="str">
        <f t="shared" si="0"/>
        <v>SET @cliente = (SELECT id_cliente FROM cliente WHERE cod_cliente LIKE 'C0048');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'06', 'P0048006', '', '2011-02-01', '0', '0', 0, 'Habilidades Directivas', 4880, null, 1, now(), null, 1, null);</v>
      </c>
    </row>
    <row r="31" spans="1:30" ht="22.5" x14ac:dyDescent="0.25">
      <c r="A31" t="s">
        <v>0</v>
      </c>
      <c r="B31" s="7" t="s">
        <v>16</v>
      </c>
      <c r="C31" s="2" t="s">
        <v>493</v>
      </c>
      <c r="D31" s="17" t="s">
        <v>498</v>
      </c>
      <c r="E31" s="2" t="s">
        <v>499</v>
      </c>
      <c r="F31" s="26" t="s">
        <v>516</v>
      </c>
      <c r="G31" s="2" t="s">
        <v>534</v>
      </c>
      <c r="H31" s="17" t="s">
        <v>551</v>
      </c>
      <c r="I31" s="2" t="s">
        <v>567</v>
      </c>
      <c r="J31" s="5" t="s">
        <v>569</v>
      </c>
      <c r="K31" s="2" t="s">
        <v>574</v>
      </c>
      <c r="L31" t="s">
        <v>1811</v>
      </c>
      <c r="M31" s="2" t="s">
        <v>1851</v>
      </c>
      <c r="N31" s="7" t="s">
        <v>3495</v>
      </c>
      <c r="O31" s="2" t="s">
        <v>1851</v>
      </c>
      <c r="P31" s="56"/>
      <c r="Q31" s="2" t="s">
        <v>1851</v>
      </c>
      <c r="R31" t="s">
        <v>2505</v>
      </c>
      <c r="S31" s="2" t="s">
        <v>1851</v>
      </c>
      <c r="T31" s="5">
        <v>0</v>
      </c>
      <c r="U31" s="2" t="s">
        <v>1851</v>
      </c>
      <c r="V31" s="37">
        <v>0</v>
      </c>
      <c r="W31" s="2" t="s">
        <v>1907</v>
      </c>
      <c r="X31">
        <v>0</v>
      </c>
      <c r="Y31" t="s">
        <v>1908</v>
      </c>
      <c r="Z31" s="40" t="s">
        <v>3189</v>
      </c>
      <c r="AA31" s="2" t="s">
        <v>1907</v>
      </c>
      <c r="AB31" s="82">
        <v>10500</v>
      </c>
      <c r="AC31" t="s">
        <v>2289</v>
      </c>
      <c r="AD31" t="str">
        <f t="shared" si="0"/>
        <v>SET @cliente = (SELECT id_cliente FROM cliente WHERE cod_cliente LIKE 'C0048');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'07', 'P0048007', '', '2011-02-01', '0', '0', 0, 'Desempeño', 10500, null, 1, now(), null, 1, null);</v>
      </c>
    </row>
    <row r="32" spans="1:30" ht="22.5" x14ac:dyDescent="0.25">
      <c r="A32" t="s">
        <v>0</v>
      </c>
      <c r="B32" s="7" t="s">
        <v>16</v>
      </c>
      <c r="C32" s="2" t="s">
        <v>493</v>
      </c>
      <c r="D32" s="22" t="s">
        <v>495</v>
      </c>
      <c r="E32" s="2" t="s">
        <v>499</v>
      </c>
      <c r="F32" s="26" t="s">
        <v>517</v>
      </c>
      <c r="G32" s="2" t="s">
        <v>534</v>
      </c>
      <c r="H32" s="22" t="s">
        <v>552</v>
      </c>
      <c r="I32" s="2" t="s">
        <v>567</v>
      </c>
      <c r="J32" s="5" t="s">
        <v>569</v>
      </c>
      <c r="K32" s="2" t="s">
        <v>574</v>
      </c>
      <c r="L32" t="s">
        <v>1812</v>
      </c>
      <c r="M32" s="2" t="s">
        <v>1851</v>
      </c>
      <c r="N32" s="7" t="s">
        <v>3496</v>
      </c>
      <c r="O32" s="2" t="s">
        <v>1851</v>
      </c>
      <c r="P32" s="56"/>
      <c r="Q32" s="2" t="s">
        <v>1851</v>
      </c>
      <c r="R32" t="s">
        <v>2505</v>
      </c>
      <c r="S32" s="2" t="s">
        <v>1851</v>
      </c>
      <c r="T32" s="5">
        <v>0</v>
      </c>
      <c r="U32" s="2" t="s">
        <v>1851</v>
      </c>
      <c r="V32" s="37">
        <v>0</v>
      </c>
      <c r="W32" s="2" t="s">
        <v>1907</v>
      </c>
      <c r="X32">
        <v>0</v>
      </c>
      <c r="Y32" t="s">
        <v>1908</v>
      </c>
      <c r="Z32" s="40" t="s">
        <v>1925</v>
      </c>
      <c r="AA32" s="2" t="s">
        <v>1907</v>
      </c>
      <c r="AB32" s="82">
        <v>0</v>
      </c>
      <c r="AC32" t="s">
        <v>2289</v>
      </c>
      <c r="AD32" t="str">
        <f t="shared" si="0"/>
        <v>SET @cliente = (SELECT id_cliente FROM cliente WHERE cod_cliente LIKE 'C0048');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'08', 'P0048008', '', '2011-02-01', '0', '0', 0, 'Cultura Organizacional', 0, null, 1, now(), null, 1, null);</v>
      </c>
    </row>
    <row r="33" spans="1:30" ht="22.5" x14ac:dyDescent="0.25">
      <c r="A33" t="s">
        <v>0</v>
      </c>
      <c r="B33" s="7" t="s">
        <v>16</v>
      </c>
      <c r="C33" s="2" t="s">
        <v>493</v>
      </c>
      <c r="D33" s="22" t="s">
        <v>495</v>
      </c>
      <c r="E33" s="2" t="s">
        <v>499</v>
      </c>
      <c r="F33" s="26" t="s">
        <v>504</v>
      </c>
      <c r="G33" s="2" t="s">
        <v>534</v>
      </c>
      <c r="H33" s="22" t="s">
        <v>538</v>
      </c>
      <c r="I33" s="2" t="s">
        <v>567</v>
      </c>
      <c r="J33" s="5" t="s">
        <v>571</v>
      </c>
      <c r="K33" s="2" t="s">
        <v>574</v>
      </c>
      <c r="L33" t="s">
        <v>1813</v>
      </c>
      <c r="M33" s="2" t="s">
        <v>1851</v>
      </c>
      <c r="N33" s="7" t="s">
        <v>3497</v>
      </c>
      <c r="O33" s="2" t="s">
        <v>1851</v>
      </c>
      <c r="P33" s="60"/>
      <c r="Q33" s="2" t="s">
        <v>1851</v>
      </c>
      <c r="R33" t="s">
        <v>2491</v>
      </c>
      <c r="S33" s="2" t="s">
        <v>1851</v>
      </c>
      <c r="T33" s="5">
        <v>0</v>
      </c>
      <c r="U33" s="2" t="s">
        <v>1851</v>
      </c>
      <c r="V33" s="37">
        <v>0</v>
      </c>
      <c r="W33" s="2" t="s">
        <v>1907</v>
      </c>
      <c r="X33">
        <v>0</v>
      </c>
      <c r="Y33" t="s">
        <v>1908</v>
      </c>
      <c r="Z33" s="40" t="s">
        <v>1926</v>
      </c>
      <c r="AA33" s="2" t="s">
        <v>1907</v>
      </c>
      <c r="AB33" s="82">
        <v>16600</v>
      </c>
      <c r="AC33" t="s">
        <v>2289</v>
      </c>
      <c r="AD33" t="str">
        <f t="shared" si="0"/>
        <v>SET @cliente = (SELECT id_cliente FROM cliente WHERE cod_cliente LIKE 'C0048');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'FIN'); INSERT INTO propuesta VALUES (NULL, @cliente, NULL, NULL, @moneda, @tipoServicio, @tipoArea, @tipoPropuesta, @situacion, '09', 'P0048009', '', '2011-08-01', '0', '0', 0, 'Grupos de Trabajo', 16600, null, 1, now(), null, 1, null);</v>
      </c>
    </row>
    <row r="34" spans="1:30" ht="22.5" x14ac:dyDescent="0.25">
      <c r="A34" t="s">
        <v>0</v>
      </c>
      <c r="B34" s="7" t="s">
        <v>16</v>
      </c>
      <c r="C34" s="2" t="s">
        <v>493</v>
      </c>
      <c r="D34" s="17" t="s">
        <v>498</v>
      </c>
      <c r="E34" s="2" t="s">
        <v>499</v>
      </c>
      <c r="F34" s="26" t="s">
        <v>516</v>
      </c>
      <c r="G34" s="2" t="s">
        <v>534</v>
      </c>
      <c r="H34" s="17" t="s">
        <v>551</v>
      </c>
      <c r="I34" s="2" t="s">
        <v>567</v>
      </c>
      <c r="J34" s="5" t="s">
        <v>569</v>
      </c>
      <c r="K34" s="2" t="s">
        <v>574</v>
      </c>
      <c r="L34" t="s">
        <v>1814</v>
      </c>
      <c r="M34" s="2" t="s">
        <v>1851</v>
      </c>
      <c r="N34" s="7" t="s">
        <v>3498</v>
      </c>
      <c r="O34" s="2" t="s">
        <v>1851</v>
      </c>
      <c r="P34" s="60"/>
      <c r="Q34" s="2" t="s">
        <v>1851</v>
      </c>
      <c r="R34" t="s">
        <v>2498</v>
      </c>
      <c r="S34" s="2" t="s">
        <v>1851</v>
      </c>
      <c r="T34" s="5">
        <v>0</v>
      </c>
      <c r="U34" s="2" t="s">
        <v>1851</v>
      </c>
      <c r="V34" s="37">
        <v>0</v>
      </c>
      <c r="W34" s="2" t="s">
        <v>1907</v>
      </c>
      <c r="X34">
        <v>0</v>
      </c>
      <c r="Y34" t="s">
        <v>1908</v>
      </c>
      <c r="Z34" s="40" t="s">
        <v>3189</v>
      </c>
      <c r="AA34" s="2" t="s">
        <v>1907</v>
      </c>
      <c r="AB34" s="82">
        <v>0</v>
      </c>
      <c r="AC34" t="s">
        <v>2289</v>
      </c>
      <c r="AD34" t="str">
        <f t="shared" si="0"/>
        <v>SET @cliente = (SELECT id_cliente FROM cliente WHERE cod_cliente LIKE 'C0048');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'10', 'P0048010', '', '2011-09-01', '0', '0', 0, 'Desempeño', 0, null, 1, now(), null, 1, null);</v>
      </c>
    </row>
    <row r="35" spans="1:30" ht="22.5" x14ac:dyDescent="0.25">
      <c r="A35" t="s">
        <v>0</v>
      </c>
      <c r="B35" s="7" t="s">
        <v>16</v>
      </c>
      <c r="C35" s="2" t="s">
        <v>493</v>
      </c>
      <c r="D35" s="17" t="s">
        <v>498</v>
      </c>
      <c r="E35" s="2" t="s">
        <v>499</v>
      </c>
      <c r="F35" s="26" t="s">
        <v>516</v>
      </c>
      <c r="G35" s="2" t="s">
        <v>534</v>
      </c>
      <c r="H35" s="17" t="s">
        <v>551</v>
      </c>
      <c r="I35" s="2" t="s">
        <v>567</v>
      </c>
      <c r="J35" s="8" t="s">
        <v>570</v>
      </c>
      <c r="K35" s="2" t="s">
        <v>574</v>
      </c>
      <c r="L35" t="s">
        <v>1815</v>
      </c>
      <c r="M35" s="2" t="s">
        <v>1851</v>
      </c>
      <c r="N35" s="7" t="s">
        <v>3499</v>
      </c>
      <c r="O35" s="2" t="s">
        <v>1851</v>
      </c>
      <c r="P35" s="59" t="s">
        <v>1852</v>
      </c>
      <c r="Q35" s="2" t="s">
        <v>1851</v>
      </c>
      <c r="R35" t="s">
        <v>2492</v>
      </c>
      <c r="S35" s="2" t="s">
        <v>1851</v>
      </c>
      <c r="T35" s="5">
        <v>1</v>
      </c>
      <c r="U35" s="2" t="s">
        <v>1851</v>
      </c>
      <c r="V35" s="37">
        <v>0</v>
      </c>
      <c r="W35" s="2" t="s">
        <v>1907</v>
      </c>
      <c r="X35">
        <v>10</v>
      </c>
      <c r="Y35" t="s">
        <v>1908</v>
      </c>
      <c r="Z35" s="40" t="s">
        <v>3197</v>
      </c>
      <c r="AA35" s="2" t="s">
        <v>1907</v>
      </c>
      <c r="AB35" s="82">
        <v>0</v>
      </c>
      <c r="AC35" t="s">
        <v>2289</v>
      </c>
      <c r="AD35" t="str">
        <f t="shared" si="0"/>
        <v>SET @cliente = (SELECT id_cliente FROM cliente WHERE cod_cliente LIKE 'C0048');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'PDTE'); INSERT INTO propuesta VALUES (NULL, @cliente, NULL, NULL, @moneda, @tipoServicio, @tipoArea, @tipoPropuesta, @situacion, '11', 'P0048011', 'RESPUESTA', '2012-11-01', '1', '0', 10, 'Evaluacion Desempeño', 0, null, 1, now(), null, 1, null);</v>
      </c>
    </row>
    <row r="36" spans="1:30" ht="22.5" x14ac:dyDescent="0.25">
      <c r="A36" t="s">
        <v>0</v>
      </c>
      <c r="B36" s="7" t="s">
        <v>17</v>
      </c>
      <c r="C36" s="2" t="s">
        <v>493</v>
      </c>
      <c r="D36" s="22" t="s">
        <v>495</v>
      </c>
      <c r="E36" s="2" t="s">
        <v>499</v>
      </c>
      <c r="F36" s="26" t="s">
        <v>510</v>
      </c>
      <c r="G36" s="2" t="s">
        <v>534</v>
      </c>
      <c r="H36" s="22" t="s">
        <v>545</v>
      </c>
      <c r="I36" s="2" t="s">
        <v>567</v>
      </c>
      <c r="J36" s="5" t="s">
        <v>572</v>
      </c>
      <c r="K36" s="2" t="s">
        <v>574</v>
      </c>
      <c r="L36" t="s">
        <v>1805</v>
      </c>
      <c r="M36" s="2" t="s">
        <v>1851</v>
      </c>
      <c r="N36" s="7" t="s">
        <v>3500</v>
      </c>
      <c r="O36" s="2" t="s">
        <v>1851</v>
      </c>
      <c r="P36" s="56" t="s">
        <v>609</v>
      </c>
      <c r="Q36" s="2" t="s">
        <v>1851</v>
      </c>
      <c r="R36" t="s">
        <v>2487</v>
      </c>
      <c r="S36" s="2" t="s">
        <v>1851</v>
      </c>
      <c r="T36" s="5">
        <v>0</v>
      </c>
      <c r="U36" s="2" t="s">
        <v>1851</v>
      </c>
      <c r="V36" s="37">
        <v>0</v>
      </c>
      <c r="W36" s="2" t="s">
        <v>1907</v>
      </c>
      <c r="X36">
        <v>0</v>
      </c>
      <c r="Y36" t="s">
        <v>1908</v>
      </c>
      <c r="Z36" s="40" t="s">
        <v>2296</v>
      </c>
      <c r="AA36" s="2" t="s">
        <v>1907</v>
      </c>
      <c r="AB36" s="82">
        <v>21000</v>
      </c>
      <c r="AC36" t="s">
        <v>2289</v>
      </c>
      <c r="AD36" t="str">
        <f t="shared" si="0"/>
        <v>SET @cliente = (SELECT id_cliente FROM cliente WHERE cod_cliente LIKE 'C1216');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'01', 'P1216001', 'P121602', '2011-10-01', '0', '0', 0, 'Elaboracion MAPRO', 21000, null, 1, now(), null, 1, null);</v>
      </c>
    </row>
    <row r="37" spans="1:30" ht="22.5" x14ac:dyDescent="0.25">
      <c r="A37" t="s">
        <v>0</v>
      </c>
      <c r="B37" s="7" t="s">
        <v>17</v>
      </c>
      <c r="C37" s="2" t="s">
        <v>493</v>
      </c>
      <c r="D37" s="22" t="s">
        <v>495</v>
      </c>
      <c r="E37" s="2" t="s">
        <v>499</v>
      </c>
      <c r="F37" s="26" t="s">
        <v>501</v>
      </c>
      <c r="G37" s="2" t="s">
        <v>534</v>
      </c>
      <c r="H37" s="22" t="s">
        <v>535</v>
      </c>
      <c r="I37" s="2" t="s">
        <v>567</v>
      </c>
      <c r="J37" s="5" t="s">
        <v>571</v>
      </c>
      <c r="K37" s="2" t="s">
        <v>574</v>
      </c>
      <c r="L37" t="s">
        <v>1806</v>
      </c>
      <c r="M37" s="2" t="s">
        <v>1851</v>
      </c>
      <c r="N37" s="7" t="s">
        <v>3501</v>
      </c>
      <c r="O37" s="2" t="s">
        <v>1851</v>
      </c>
      <c r="P37" s="60"/>
      <c r="Q37" s="2" t="s">
        <v>1851</v>
      </c>
      <c r="R37" t="s">
        <v>2506</v>
      </c>
      <c r="S37" s="2" t="s">
        <v>1851</v>
      </c>
      <c r="T37" s="5">
        <v>0</v>
      </c>
      <c r="U37" s="2" t="s">
        <v>1851</v>
      </c>
      <c r="V37" s="37">
        <v>0</v>
      </c>
      <c r="W37" s="2" t="s">
        <v>1907</v>
      </c>
      <c r="X37">
        <v>0</v>
      </c>
      <c r="Y37" t="s">
        <v>1908</v>
      </c>
      <c r="Z37" s="40" t="s">
        <v>2297</v>
      </c>
      <c r="AA37" s="2" t="s">
        <v>1907</v>
      </c>
      <c r="AB37" s="82">
        <v>7200</v>
      </c>
      <c r="AC37" t="s">
        <v>2289</v>
      </c>
      <c r="AD37" t="str">
        <f t="shared" si="0"/>
        <v>SET @cliente = (SELECT id_cliente FROM cliente WHERE cod_cliente LIKE 'C1216');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'02', 'P1216002', '', '2011-11-01', '0', '0', 0, 'Diagnostico Organizacional (breve)', 7200, null, 1, now(), null, 1, null);</v>
      </c>
    </row>
    <row r="38" spans="1:30" ht="22.5" x14ac:dyDescent="0.25">
      <c r="A38" t="s">
        <v>0</v>
      </c>
      <c r="B38" s="7" t="s">
        <v>18</v>
      </c>
      <c r="C38" s="2" t="s">
        <v>493</v>
      </c>
      <c r="D38" s="22" t="s">
        <v>498</v>
      </c>
      <c r="E38" s="2" t="s">
        <v>499</v>
      </c>
      <c r="F38" s="26" t="s">
        <v>509</v>
      </c>
      <c r="G38" s="2" t="s">
        <v>534</v>
      </c>
      <c r="H38" s="22" t="s">
        <v>543</v>
      </c>
      <c r="I38" s="2" t="s">
        <v>567</v>
      </c>
      <c r="J38" s="7" t="s">
        <v>569</v>
      </c>
      <c r="K38" s="2" t="s">
        <v>574</v>
      </c>
      <c r="L38" t="s">
        <v>1805</v>
      </c>
      <c r="M38" s="2" t="s">
        <v>1851</v>
      </c>
      <c r="N38" s="7" t="s">
        <v>3502</v>
      </c>
      <c r="O38" s="2" t="s">
        <v>1851</v>
      </c>
      <c r="P38" s="40"/>
      <c r="Q38" s="2" t="s">
        <v>1851</v>
      </c>
      <c r="R38" t="s">
        <v>2507</v>
      </c>
      <c r="S38" s="2" t="s">
        <v>1851</v>
      </c>
      <c r="T38" s="5">
        <v>0</v>
      </c>
      <c r="U38" s="2" t="s">
        <v>1851</v>
      </c>
      <c r="V38" s="37">
        <v>0</v>
      </c>
      <c r="W38" s="2" t="s">
        <v>1907</v>
      </c>
      <c r="X38">
        <v>0</v>
      </c>
      <c r="Y38" t="s">
        <v>1908</v>
      </c>
      <c r="Z38" s="40" t="s">
        <v>1914</v>
      </c>
      <c r="AA38" s="2" t="s">
        <v>1907</v>
      </c>
      <c r="AB38" s="82">
        <v>8900</v>
      </c>
      <c r="AC38" t="s">
        <v>2289</v>
      </c>
      <c r="AD38" t="str">
        <f t="shared" si="0"/>
        <v>SET @cliente = (SELECT id_cliente FROM cliente WHERE cod_cliente LIKE 'C0057');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'P0057001', '', '2012-04-01', '0', '0', 0, 'Potencial', 8900, null, 1, now(), null, 1, null);</v>
      </c>
    </row>
    <row r="39" spans="1:30" ht="22.5" x14ac:dyDescent="0.25">
      <c r="A39" t="s">
        <v>0</v>
      </c>
      <c r="B39" s="7" t="s">
        <v>19</v>
      </c>
      <c r="C39" s="2" t="s">
        <v>493</v>
      </c>
      <c r="D39" s="17" t="s">
        <v>498</v>
      </c>
      <c r="E39" s="2" t="s">
        <v>499</v>
      </c>
      <c r="F39" s="26" t="s">
        <v>516</v>
      </c>
      <c r="G39" s="2" t="s">
        <v>534</v>
      </c>
      <c r="H39" s="17" t="s">
        <v>551</v>
      </c>
      <c r="I39" s="2" t="s">
        <v>567</v>
      </c>
      <c r="J39" s="5" t="s">
        <v>569</v>
      </c>
      <c r="K39" s="2" t="s">
        <v>574</v>
      </c>
      <c r="L39" t="s">
        <v>1805</v>
      </c>
      <c r="M39" s="2" t="s">
        <v>1851</v>
      </c>
      <c r="N39" s="7" t="s">
        <v>3503</v>
      </c>
      <c r="O39" s="2" t="s">
        <v>1851</v>
      </c>
      <c r="P39" s="56"/>
      <c r="Q39" s="2" t="s">
        <v>1851</v>
      </c>
      <c r="R39" t="s">
        <v>2487</v>
      </c>
      <c r="S39" s="2" t="s">
        <v>1851</v>
      </c>
      <c r="T39" s="5">
        <v>0</v>
      </c>
      <c r="U39" s="2" t="s">
        <v>1851</v>
      </c>
      <c r="V39" s="37">
        <v>0</v>
      </c>
      <c r="W39" s="2" t="s">
        <v>1907</v>
      </c>
      <c r="X39">
        <v>0</v>
      </c>
      <c r="Y39" t="s">
        <v>1908</v>
      </c>
      <c r="Z39" s="40" t="s">
        <v>3189</v>
      </c>
      <c r="AA39" s="2" t="s">
        <v>1907</v>
      </c>
      <c r="AB39" s="82">
        <v>0</v>
      </c>
      <c r="AC39" t="s">
        <v>2289</v>
      </c>
      <c r="AD39" t="str">
        <f t="shared" si="0"/>
        <v>SET @cliente = (SELECT id_cliente FROM cliente WHERE cod_cliente LIKE 'C1231');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'P1231001', '', '2011-10-01', '0', '0', 0, 'Desempeño', 0, null, 1, now(), null, 1, null);</v>
      </c>
    </row>
    <row r="40" spans="1:30" ht="22.5" x14ac:dyDescent="0.25">
      <c r="A40" t="s">
        <v>0</v>
      </c>
      <c r="B40" s="7" t="s">
        <v>19</v>
      </c>
      <c r="C40" s="2" t="s">
        <v>493</v>
      </c>
      <c r="D40" s="22" t="s">
        <v>495</v>
      </c>
      <c r="E40" s="2" t="s">
        <v>499</v>
      </c>
      <c r="F40" s="26" t="s">
        <v>502</v>
      </c>
      <c r="G40" s="2" t="s">
        <v>534</v>
      </c>
      <c r="H40" s="22" t="s">
        <v>536</v>
      </c>
      <c r="I40" s="2" t="s">
        <v>567</v>
      </c>
      <c r="J40" s="5" t="s">
        <v>569</v>
      </c>
      <c r="K40" s="2" t="s">
        <v>574</v>
      </c>
      <c r="L40" t="s">
        <v>1806</v>
      </c>
      <c r="M40" s="2" t="s">
        <v>1851</v>
      </c>
      <c r="N40" s="7" t="s">
        <v>3504</v>
      </c>
      <c r="O40" s="2" t="s">
        <v>1851</v>
      </c>
      <c r="P40" s="56"/>
      <c r="Q40" s="2" t="s">
        <v>1851</v>
      </c>
      <c r="R40" t="s">
        <v>2487</v>
      </c>
      <c r="S40" s="2" t="s">
        <v>1851</v>
      </c>
      <c r="T40" s="5">
        <v>0</v>
      </c>
      <c r="U40" s="2" t="s">
        <v>1851</v>
      </c>
      <c r="V40" s="37">
        <v>0</v>
      </c>
      <c r="W40" s="2" t="s">
        <v>1907</v>
      </c>
      <c r="X40">
        <v>0</v>
      </c>
      <c r="Y40" t="s">
        <v>1908</v>
      </c>
      <c r="Z40" s="40" t="s">
        <v>1927</v>
      </c>
      <c r="AA40" s="2" t="s">
        <v>1907</v>
      </c>
      <c r="AB40" s="82">
        <v>0</v>
      </c>
      <c r="AC40" t="s">
        <v>2289</v>
      </c>
      <c r="AD40" t="str">
        <f t="shared" si="0"/>
        <v>SET @cliente = (SELECT id_cliente FROM cliente WHERE cod_cliente LIKE 'C1231');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'P1231002', '', '2011-10-01', '0', '0', 0, 'Mapeo de Salarios', 0, null, 1, now(), null, 1, null);</v>
      </c>
    </row>
    <row r="41" spans="1:30" ht="22.5" x14ac:dyDescent="0.25">
      <c r="A41" t="s">
        <v>0</v>
      </c>
      <c r="B41" s="7" t="s">
        <v>20</v>
      </c>
      <c r="C41" s="2" t="s">
        <v>493</v>
      </c>
      <c r="D41" s="22" t="s">
        <v>495</v>
      </c>
      <c r="E41" s="2" t="s">
        <v>499</v>
      </c>
      <c r="F41" s="26" t="s">
        <v>513</v>
      </c>
      <c r="G41" s="2" t="s">
        <v>534</v>
      </c>
      <c r="H41" s="22" t="s">
        <v>548</v>
      </c>
      <c r="I41" s="2" t="s">
        <v>567</v>
      </c>
      <c r="J41" s="5" t="s">
        <v>569</v>
      </c>
      <c r="K41" s="2" t="s">
        <v>574</v>
      </c>
      <c r="L41" t="s">
        <v>1805</v>
      </c>
      <c r="M41" s="2" t="s">
        <v>1851</v>
      </c>
      <c r="N41" s="7" t="s">
        <v>3505</v>
      </c>
      <c r="O41" s="2" t="s">
        <v>1851</v>
      </c>
      <c r="P41" s="56"/>
      <c r="Q41" s="2" t="s">
        <v>1851</v>
      </c>
      <c r="R41" t="s">
        <v>2498</v>
      </c>
      <c r="S41" s="2" t="s">
        <v>1851</v>
      </c>
      <c r="T41" s="5">
        <v>0</v>
      </c>
      <c r="U41" s="2" t="s">
        <v>1851</v>
      </c>
      <c r="V41" s="37">
        <v>0</v>
      </c>
      <c r="W41" s="2" t="s">
        <v>1907</v>
      </c>
      <c r="X41">
        <v>0</v>
      </c>
      <c r="Y41" t="s">
        <v>1908</v>
      </c>
      <c r="Z41" s="40" t="s">
        <v>2298</v>
      </c>
      <c r="AA41" s="2" t="s">
        <v>1907</v>
      </c>
      <c r="AB41" s="82">
        <v>16000</v>
      </c>
      <c r="AC41" t="s">
        <v>2289</v>
      </c>
      <c r="AD41" t="str">
        <f t="shared" si="0"/>
        <v>SET @cliente = (SELECT id_cliente FROM cliente WHERE cod_cliente LIKE 'C1219');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'P1219001', '', '2011-09-01', '0', '0', 0, 'MOF Administracion', 16000, null, 1, now(), null, 1, null);</v>
      </c>
    </row>
    <row r="42" spans="1:30" ht="22.5" x14ac:dyDescent="0.25">
      <c r="A42" t="s">
        <v>0</v>
      </c>
      <c r="B42" s="19" t="s">
        <v>21</v>
      </c>
      <c r="C42" s="2" t="s">
        <v>493</v>
      </c>
      <c r="D42" s="22" t="s">
        <v>496</v>
      </c>
      <c r="E42" s="2" t="s">
        <v>499</v>
      </c>
      <c r="F42" s="26" t="s">
        <v>512</v>
      </c>
      <c r="G42" s="2" t="s">
        <v>534</v>
      </c>
      <c r="H42" s="22" t="s">
        <v>547</v>
      </c>
      <c r="I42" s="2" t="s">
        <v>567</v>
      </c>
      <c r="J42" s="5" t="s">
        <v>572</v>
      </c>
      <c r="K42" s="2" t="s">
        <v>574</v>
      </c>
      <c r="L42" t="s">
        <v>1805</v>
      </c>
      <c r="M42" s="2" t="s">
        <v>1851</v>
      </c>
      <c r="N42" s="7" t="s">
        <v>3506</v>
      </c>
      <c r="O42" s="2" t="s">
        <v>1851</v>
      </c>
      <c r="P42" s="40" t="s">
        <v>615</v>
      </c>
      <c r="Q42" s="2" t="s">
        <v>1851</v>
      </c>
      <c r="R42" t="s">
        <v>2508</v>
      </c>
      <c r="S42" s="2" t="s">
        <v>1851</v>
      </c>
      <c r="T42" s="5">
        <v>0</v>
      </c>
      <c r="U42" s="2" t="s">
        <v>1851</v>
      </c>
      <c r="V42" s="37">
        <v>0</v>
      </c>
      <c r="W42" s="2" t="s">
        <v>1907</v>
      </c>
      <c r="X42">
        <v>0</v>
      </c>
      <c r="Y42" t="s">
        <v>1908</v>
      </c>
      <c r="Z42" s="40" t="s">
        <v>1928</v>
      </c>
      <c r="AA42" s="2" t="s">
        <v>1907</v>
      </c>
      <c r="AB42" s="82">
        <v>4800</v>
      </c>
      <c r="AC42" t="s">
        <v>2289</v>
      </c>
      <c r="AD42"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'01', 'P0006001', 'P000602', '2009-04-01', '0', '0', 0, 'Administracion del Tiempo', 4800, null, 1, now(), null, 1, null);</v>
      </c>
    </row>
    <row r="43" spans="1:30" ht="22.5" x14ac:dyDescent="0.25">
      <c r="A43" t="s">
        <v>0</v>
      </c>
      <c r="B43" s="19" t="s">
        <v>21</v>
      </c>
      <c r="C43" s="2" t="s">
        <v>493</v>
      </c>
      <c r="D43" s="22" t="s">
        <v>496</v>
      </c>
      <c r="E43" s="2" t="s">
        <v>499</v>
      </c>
      <c r="F43" s="26" t="s">
        <v>518</v>
      </c>
      <c r="G43" s="2" t="s">
        <v>534</v>
      </c>
      <c r="H43" s="22" t="s">
        <v>553</v>
      </c>
      <c r="I43" s="2" t="s">
        <v>567</v>
      </c>
      <c r="J43" s="5" t="s">
        <v>571</v>
      </c>
      <c r="K43" s="2" t="s">
        <v>574</v>
      </c>
      <c r="L43" t="s">
        <v>1806</v>
      </c>
      <c r="M43" s="2" t="s">
        <v>1851</v>
      </c>
      <c r="N43" s="7" t="s">
        <v>3507</v>
      </c>
      <c r="O43" s="2" t="s">
        <v>1851</v>
      </c>
      <c r="P43" s="60"/>
      <c r="Q43" s="2" t="s">
        <v>1851</v>
      </c>
      <c r="R43" t="s">
        <v>2509</v>
      </c>
      <c r="S43" s="2" t="s">
        <v>1851</v>
      </c>
      <c r="T43" s="5">
        <v>0</v>
      </c>
      <c r="U43" s="2" t="s">
        <v>1851</v>
      </c>
      <c r="V43" s="37">
        <v>0</v>
      </c>
      <c r="W43" s="2" t="s">
        <v>1907</v>
      </c>
      <c r="X43">
        <v>0</v>
      </c>
      <c r="Y43" t="s">
        <v>1908</v>
      </c>
      <c r="Z43" s="40" t="s">
        <v>1929</v>
      </c>
      <c r="AA43" s="2" t="s">
        <v>1907</v>
      </c>
      <c r="AB43" s="82">
        <v>19868.75</v>
      </c>
      <c r="AC43" t="s">
        <v>2289</v>
      </c>
      <c r="AD43"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'02', 'P0006002', '', '2009-07-01', '0', '0', 0, 'Profesionales Senior', 19868.75, null, 1, now(), null, 1, null);</v>
      </c>
    </row>
    <row r="44" spans="1:30" ht="22.5" x14ac:dyDescent="0.25">
      <c r="A44" t="s">
        <v>0</v>
      </c>
      <c r="B44" s="19" t="s">
        <v>21</v>
      </c>
      <c r="C44" s="2" t="s">
        <v>493</v>
      </c>
      <c r="D44" s="22" t="s">
        <v>496</v>
      </c>
      <c r="E44" s="2" t="s">
        <v>499</v>
      </c>
      <c r="F44" s="26" t="s">
        <v>518</v>
      </c>
      <c r="G44" s="2" t="s">
        <v>534</v>
      </c>
      <c r="H44" s="22" t="s">
        <v>553</v>
      </c>
      <c r="I44" s="2" t="s">
        <v>567</v>
      </c>
      <c r="J44" s="5" t="s">
        <v>571</v>
      </c>
      <c r="K44" s="2" t="s">
        <v>574</v>
      </c>
      <c r="L44" t="s">
        <v>1807</v>
      </c>
      <c r="M44" s="2" t="s">
        <v>1851</v>
      </c>
      <c r="N44" s="7" t="s">
        <v>3508</v>
      </c>
      <c r="O44" s="2" t="s">
        <v>1851</v>
      </c>
      <c r="P44" s="60"/>
      <c r="Q44" s="2" t="s">
        <v>1851</v>
      </c>
      <c r="R44" t="s">
        <v>2510</v>
      </c>
      <c r="S44" s="2" t="s">
        <v>1851</v>
      </c>
      <c r="T44" s="5">
        <v>0</v>
      </c>
      <c r="U44" s="2" t="s">
        <v>1851</v>
      </c>
      <c r="V44" s="37">
        <v>0</v>
      </c>
      <c r="W44" s="2" t="s">
        <v>1907</v>
      </c>
      <c r="X44">
        <v>0</v>
      </c>
      <c r="Y44" t="s">
        <v>1908</v>
      </c>
      <c r="Z44" s="40" t="s">
        <v>1930</v>
      </c>
      <c r="AA44" s="2" t="s">
        <v>1907</v>
      </c>
      <c r="AB44" s="82">
        <v>4435</v>
      </c>
      <c r="AC44" t="s">
        <v>2289</v>
      </c>
      <c r="AD44"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'03', 'P0006003', '', '2009-08-01', '0', '0', 0, 'Skills (Administracion) 2009', 4435, null, 1, now(), null, 1, null);</v>
      </c>
    </row>
    <row r="45" spans="1:30" ht="22.5" x14ac:dyDescent="0.25">
      <c r="A45" t="s">
        <v>0</v>
      </c>
      <c r="B45" s="19" t="s">
        <v>21</v>
      </c>
      <c r="C45" s="2" t="s">
        <v>493</v>
      </c>
      <c r="D45" s="22" t="s">
        <v>498</v>
      </c>
      <c r="E45" s="2" t="s">
        <v>499</v>
      </c>
      <c r="F45" s="26" t="s">
        <v>506</v>
      </c>
      <c r="G45" s="2" t="s">
        <v>534</v>
      </c>
      <c r="H45" s="22" t="s">
        <v>540</v>
      </c>
      <c r="I45" s="2" t="s">
        <v>567</v>
      </c>
      <c r="J45" s="5" t="s">
        <v>571</v>
      </c>
      <c r="K45" s="2" t="s">
        <v>574</v>
      </c>
      <c r="L45" t="s">
        <v>1808</v>
      </c>
      <c r="M45" s="2" t="s">
        <v>1851</v>
      </c>
      <c r="N45" s="7" t="s">
        <v>3509</v>
      </c>
      <c r="O45" s="2" t="s">
        <v>1851</v>
      </c>
      <c r="P45" s="60"/>
      <c r="Q45" s="2" t="s">
        <v>1851</v>
      </c>
      <c r="R45" t="s">
        <v>2511</v>
      </c>
      <c r="S45" s="2" t="s">
        <v>1851</v>
      </c>
      <c r="T45" s="5">
        <v>0</v>
      </c>
      <c r="U45" s="2" t="s">
        <v>1851</v>
      </c>
      <c r="V45" s="37">
        <v>0</v>
      </c>
      <c r="W45" s="2" t="s">
        <v>1907</v>
      </c>
      <c r="X45">
        <v>0</v>
      </c>
      <c r="Y45" t="s">
        <v>1908</v>
      </c>
      <c r="Z45" s="40" t="s">
        <v>1931</v>
      </c>
      <c r="AA45" s="2" t="s">
        <v>1907</v>
      </c>
      <c r="AB45" s="82">
        <v>3136</v>
      </c>
      <c r="AC45" t="s">
        <v>2289</v>
      </c>
      <c r="AD45" t="str">
        <f t="shared" si="0"/>
        <v>SET @cliente = (SELECT id_cliente FROM cliente WHERE cod_cliente LIKE 'C0006');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'04', 'P0006004', '', '2009-09-01', '0', '0', 0, 'Asesor Comercial', 3136, null, 1, now(), null, 1, null);</v>
      </c>
    </row>
    <row r="46" spans="1:30" ht="22.5" x14ac:dyDescent="0.25">
      <c r="A46" t="s">
        <v>0</v>
      </c>
      <c r="B46" s="19" t="s">
        <v>21</v>
      </c>
      <c r="C46" s="2" t="s">
        <v>493</v>
      </c>
      <c r="D46" s="22" t="s">
        <v>496</v>
      </c>
      <c r="E46" s="2" t="s">
        <v>499</v>
      </c>
      <c r="F46" s="26" t="s">
        <v>518</v>
      </c>
      <c r="G46" s="2" t="s">
        <v>534</v>
      </c>
      <c r="H46" s="22" t="s">
        <v>553</v>
      </c>
      <c r="I46" s="2" t="s">
        <v>567</v>
      </c>
      <c r="J46" s="5" t="s">
        <v>571</v>
      </c>
      <c r="K46" s="2" t="s">
        <v>574</v>
      </c>
      <c r="L46" t="s">
        <v>1809</v>
      </c>
      <c r="M46" s="2" t="s">
        <v>1851</v>
      </c>
      <c r="N46" s="7" t="s">
        <v>3510</v>
      </c>
      <c r="O46" s="2" t="s">
        <v>1851</v>
      </c>
      <c r="P46" s="60"/>
      <c r="Q46" s="2" t="s">
        <v>1851</v>
      </c>
      <c r="R46" t="s">
        <v>2511</v>
      </c>
      <c r="S46" s="2" t="s">
        <v>1851</v>
      </c>
      <c r="T46" s="5">
        <v>0</v>
      </c>
      <c r="U46" s="2" t="s">
        <v>1851</v>
      </c>
      <c r="V46" s="37">
        <v>0</v>
      </c>
      <c r="W46" s="2" t="s">
        <v>1907</v>
      </c>
      <c r="X46">
        <v>0</v>
      </c>
      <c r="Y46" t="s">
        <v>1908</v>
      </c>
      <c r="Z46" s="40" t="s">
        <v>1932</v>
      </c>
      <c r="AA46" s="2" t="s">
        <v>1907</v>
      </c>
      <c r="AB46" s="82">
        <v>1922.9</v>
      </c>
      <c r="AC46" t="s">
        <v>2289</v>
      </c>
      <c r="AD46"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'05', 'P0006005', '', '2009-09-01', '0', '0', 0, 'Skills (Evaluacion)', 1922.9, null, 1, now(), null, 1, null);</v>
      </c>
    </row>
    <row r="47" spans="1:30" ht="22.5" x14ac:dyDescent="0.25">
      <c r="A47" t="s">
        <v>0</v>
      </c>
      <c r="B47" s="19" t="s">
        <v>21</v>
      </c>
      <c r="C47" s="2" t="s">
        <v>493</v>
      </c>
      <c r="D47" s="22" t="s">
        <v>498</v>
      </c>
      <c r="E47" s="2" t="s">
        <v>499</v>
      </c>
      <c r="F47" s="26" t="s">
        <v>506</v>
      </c>
      <c r="G47" s="2" t="s">
        <v>534</v>
      </c>
      <c r="H47" s="22" t="s">
        <v>540</v>
      </c>
      <c r="I47" s="2" t="s">
        <v>567</v>
      </c>
      <c r="J47" s="5" t="s">
        <v>571</v>
      </c>
      <c r="K47" s="2" t="s">
        <v>574</v>
      </c>
      <c r="L47" t="s">
        <v>1810</v>
      </c>
      <c r="M47" s="2" t="s">
        <v>1851</v>
      </c>
      <c r="N47" s="7" t="s">
        <v>3511</v>
      </c>
      <c r="O47" s="2" t="s">
        <v>1851</v>
      </c>
      <c r="P47" s="60"/>
      <c r="Q47" s="2" t="s">
        <v>1851</v>
      </c>
      <c r="R47" t="s">
        <v>2512</v>
      </c>
      <c r="S47" s="2" t="s">
        <v>1851</v>
      </c>
      <c r="T47" s="5">
        <v>0</v>
      </c>
      <c r="U47" s="2" t="s">
        <v>1851</v>
      </c>
      <c r="V47" s="37">
        <v>0</v>
      </c>
      <c r="W47" s="2" t="s">
        <v>1907</v>
      </c>
      <c r="X47">
        <v>0</v>
      </c>
      <c r="Y47" t="s">
        <v>1908</v>
      </c>
      <c r="Z47" s="40" t="s">
        <v>1933</v>
      </c>
      <c r="AA47" s="2" t="s">
        <v>1907</v>
      </c>
      <c r="AB47" s="82">
        <v>6496</v>
      </c>
      <c r="AC47" t="s">
        <v>2289</v>
      </c>
      <c r="AD47" t="str">
        <f t="shared" si="0"/>
        <v>SET @cliente = (SELECT id_cliente FROM cliente WHERE cod_cliente LIKE 'C0006');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'06', 'P0006006', '', '2009-10-01', '0', '0', 0, 'Asesores Comerciales', 6496, null, 1, now(), null, 1, null);</v>
      </c>
    </row>
    <row r="48" spans="1:30" ht="22.5" x14ac:dyDescent="0.25">
      <c r="A48" t="s">
        <v>0</v>
      </c>
      <c r="B48" s="19" t="s">
        <v>21</v>
      </c>
      <c r="C48" s="2" t="s">
        <v>493</v>
      </c>
      <c r="D48" s="22" t="s">
        <v>498</v>
      </c>
      <c r="E48" s="2" t="s">
        <v>499</v>
      </c>
      <c r="F48" s="26" t="s">
        <v>506</v>
      </c>
      <c r="G48" s="2" t="s">
        <v>534</v>
      </c>
      <c r="H48" s="22" t="s">
        <v>540</v>
      </c>
      <c r="I48" s="2" t="s">
        <v>567</v>
      </c>
      <c r="J48" s="5" t="s">
        <v>571</v>
      </c>
      <c r="K48" s="2" t="s">
        <v>574</v>
      </c>
      <c r="L48" t="s">
        <v>1811</v>
      </c>
      <c r="M48" s="2" t="s">
        <v>1851</v>
      </c>
      <c r="N48" s="7" t="s">
        <v>3512</v>
      </c>
      <c r="O48" s="2" t="s">
        <v>1851</v>
      </c>
      <c r="P48" s="60"/>
      <c r="Q48" s="2" t="s">
        <v>1851</v>
      </c>
      <c r="R48" t="s">
        <v>2513</v>
      </c>
      <c r="S48" s="2" t="s">
        <v>1851</v>
      </c>
      <c r="T48" s="5">
        <v>0</v>
      </c>
      <c r="U48" s="2" t="s">
        <v>1851</v>
      </c>
      <c r="V48" s="37">
        <v>0</v>
      </c>
      <c r="W48" s="2" t="s">
        <v>1907</v>
      </c>
      <c r="X48">
        <v>0</v>
      </c>
      <c r="Y48" t="s">
        <v>1908</v>
      </c>
      <c r="Z48" s="40" t="s">
        <v>1934</v>
      </c>
      <c r="AA48" s="2" t="s">
        <v>1907</v>
      </c>
      <c r="AB48" s="82">
        <v>3920</v>
      </c>
      <c r="AC48" t="s">
        <v>2289</v>
      </c>
      <c r="AD48" t="str">
        <f t="shared" si="0"/>
        <v>SET @cliente = (SELECT id_cliente FROM cliente WHERE cod_cliente LIKE 'C0006');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'07', 'P0006007', '', '2009-11-01', '0', '0', 0, 'Asesor de Compras', 3920, null, 1, now(), null, 1, null);</v>
      </c>
    </row>
    <row r="49" spans="1:30" ht="22.5" x14ac:dyDescent="0.25">
      <c r="A49" t="s">
        <v>0</v>
      </c>
      <c r="B49" s="19" t="s">
        <v>21</v>
      </c>
      <c r="C49" s="2" t="s">
        <v>493</v>
      </c>
      <c r="D49" s="22" t="s">
        <v>496</v>
      </c>
      <c r="E49" s="2" t="s">
        <v>499</v>
      </c>
      <c r="F49" s="26" t="s">
        <v>518</v>
      </c>
      <c r="G49" s="2" t="s">
        <v>534</v>
      </c>
      <c r="H49" s="22" t="s">
        <v>553</v>
      </c>
      <c r="I49" s="2" t="s">
        <v>567</v>
      </c>
      <c r="J49" s="5" t="s">
        <v>571</v>
      </c>
      <c r="K49" s="2" t="s">
        <v>574</v>
      </c>
      <c r="L49" t="s">
        <v>1812</v>
      </c>
      <c r="M49" s="2" t="s">
        <v>1851</v>
      </c>
      <c r="N49" s="7" t="s">
        <v>3513</v>
      </c>
      <c r="O49" s="2" t="s">
        <v>1851</v>
      </c>
      <c r="P49" s="60"/>
      <c r="Q49" s="2" t="s">
        <v>1851</v>
      </c>
      <c r="R49" t="s">
        <v>2514</v>
      </c>
      <c r="S49" s="2" t="s">
        <v>1851</v>
      </c>
      <c r="T49" s="5">
        <v>0</v>
      </c>
      <c r="U49" s="2" t="s">
        <v>1851</v>
      </c>
      <c r="V49" s="37">
        <v>0</v>
      </c>
      <c r="W49" s="2" t="s">
        <v>1907</v>
      </c>
      <c r="X49">
        <v>0</v>
      </c>
      <c r="Y49" t="s">
        <v>1908</v>
      </c>
      <c r="Z49" s="40" t="s">
        <v>1935</v>
      </c>
      <c r="AA49" s="2" t="s">
        <v>1907</v>
      </c>
      <c r="AB49" s="82">
        <v>22860</v>
      </c>
      <c r="AC49" t="s">
        <v>2289</v>
      </c>
      <c r="AD49"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'08', 'P0006008', '', '2010-02-01', '0', '0', 0, 'Skills (Administracion) 2010-1', 22860, null, 1, now(), null, 1, null);</v>
      </c>
    </row>
    <row r="50" spans="1:30" ht="22.5" x14ac:dyDescent="0.25">
      <c r="A50" t="s">
        <v>0</v>
      </c>
      <c r="B50" s="7" t="s">
        <v>21</v>
      </c>
      <c r="C50" s="2" t="s">
        <v>493</v>
      </c>
      <c r="D50" s="22" t="s">
        <v>496</v>
      </c>
      <c r="E50" s="2" t="s">
        <v>499</v>
      </c>
      <c r="F50" s="26" t="s">
        <v>518</v>
      </c>
      <c r="G50" s="2" t="s">
        <v>534</v>
      </c>
      <c r="H50" s="22" t="s">
        <v>553</v>
      </c>
      <c r="I50" s="2" t="s">
        <v>567</v>
      </c>
      <c r="J50" s="5" t="s">
        <v>572</v>
      </c>
      <c r="K50" s="2" t="s">
        <v>574</v>
      </c>
      <c r="L50" t="s">
        <v>1813</v>
      </c>
      <c r="M50" s="2" t="s">
        <v>1851</v>
      </c>
      <c r="N50" s="7" t="s">
        <v>3514</v>
      </c>
      <c r="O50" s="2" t="s">
        <v>1851</v>
      </c>
      <c r="P50" s="56" t="s">
        <v>623</v>
      </c>
      <c r="Q50" s="2" t="s">
        <v>1851</v>
      </c>
      <c r="R50" t="s">
        <v>2504</v>
      </c>
      <c r="S50" s="2" t="s">
        <v>1851</v>
      </c>
      <c r="T50" s="5">
        <v>0</v>
      </c>
      <c r="U50" s="2" t="s">
        <v>1851</v>
      </c>
      <c r="V50" s="37">
        <v>0</v>
      </c>
      <c r="W50" s="2" t="s">
        <v>1907</v>
      </c>
      <c r="X50">
        <v>0</v>
      </c>
      <c r="Y50" t="s">
        <v>1908</v>
      </c>
      <c r="Z50" s="40" t="s">
        <v>1936</v>
      </c>
      <c r="AA50" s="2" t="s">
        <v>1907</v>
      </c>
      <c r="AB50" s="82">
        <v>21150</v>
      </c>
      <c r="AC50" t="s">
        <v>2289</v>
      </c>
      <c r="AD50"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'OTRA'); INSERT INTO propuesta VALUES (NULL, @cliente, NULL, NULL, @moneda, @tipoServicio, @tipoArea, @tipoPropuesta, @situacion, '09', 'P0006009', 'P000610', '2010-03-01', '0', '0', 0, 'Marketing', 21150, null, 1, now(), null, 1, null);</v>
      </c>
    </row>
    <row r="51" spans="1:30" ht="22.5" x14ac:dyDescent="0.25">
      <c r="A51" t="s">
        <v>0</v>
      </c>
      <c r="B51" s="7" t="s">
        <v>21</v>
      </c>
      <c r="C51" s="2" t="s">
        <v>493</v>
      </c>
      <c r="D51" s="22" t="s">
        <v>496</v>
      </c>
      <c r="E51" s="2" t="s">
        <v>499</v>
      </c>
      <c r="F51" s="26" t="s">
        <v>518</v>
      </c>
      <c r="G51" s="2" t="s">
        <v>534</v>
      </c>
      <c r="H51" s="22" t="s">
        <v>553</v>
      </c>
      <c r="I51" s="2" t="s">
        <v>567</v>
      </c>
      <c r="J51" s="5" t="s">
        <v>571</v>
      </c>
      <c r="K51" s="2" t="s">
        <v>574</v>
      </c>
      <c r="L51" t="s">
        <v>1814</v>
      </c>
      <c r="M51" s="2" t="s">
        <v>1851</v>
      </c>
      <c r="N51" s="7" t="s">
        <v>3515</v>
      </c>
      <c r="O51" s="2" t="s">
        <v>1851</v>
      </c>
      <c r="P51" s="60"/>
      <c r="Q51" s="2" t="s">
        <v>1851</v>
      </c>
      <c r="R51" t="s">
        <v>2515</v>
      </c>
      <c r="S51" s="2" t="s">
        <v>1851</v>
      </c>
      <c r="T51" s="5">
        <v>0</v>
      </c>
      <c r="U51" s="2" t="s">
        <v>1851</v>
      </c>
      <c r="V51" s="37">
        <v>0</v>
      </c>
      <c r="W51" s="2" t="s">
        <v>1907</v>
      </c>
      <c r="X51">
        <v>0</v>
      </c>
      <c r="Y51" t="s">
        <v>1908</v>
      </c>
      <c r="Z51" s="40" t="s">
        <v>1937</v>
      </c>
      <c r="AA51" s="2" t="s">
        <v>1907</v>
      </c>
      <c r="AB51" s="82">
        <v>40600</v>
      </c>
      <c r="AC51" t="s">
        <v>2289</v>
      </c>
      <c r="AD51"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'10', 'P0006010', '', '2010-05-01', '0', '0', 0, 'Skills (Administracion) 2010-2', 40600, null, 1, now(), null, 1, null);</v>
      </c>
    </row>
    <row r="52" spans="1:30" ht="22.5" x14ac:dyDescent="0.25">
      <c r="A52" t="s">
        <v>0</v>
      </c>
      <c r="B52" s="7" t="s">
        <v>21</v>
      </c>
      <c r="C52" s="2" t="s">
        <v>493</v>
      </c>
      <c r="D52" s="22" t="s">
        <v>496</v>
      </c>
      <c r="E52" s="2" t="s">
        <v>499</v>
      </c>
      <c r="F52" s="26" t="s">
        <v>518</v>
      </c>
      <c r="G52" s="2" t="s">
        <v>534</v>
      </c>
      <c r="H52" s="22" t="s">
        <v>553</v>
      </c>
      <c r="I52" s="2" t="s">
        <v>567</v>
      </c>
      <c r="J52" s="5" t="s">
        <v>571</v>
      </c>
      <c r="K52" s="2" t="s">
        <v>574</v>
      </c>
      <c r="L52" t="s">
        <v>1815</v>
      </c>
      <c r="M52" s="2" t="s">
        <v>1851</v>
      </c>
      <c r="N52" s="7" t="s">
        <v>3516</v>
      </c>
      <c r="O52" s="2" t="s">
        <v>1851</v>
      </c>
      <c r="P52" s="60"/>
      <c r="Q52" s="2" t="s">
        <v>1851</v>
      </c>
      <c r="R52" t="s">
        <v>2494</v>
      </c>
      <c r="S52" s="2" t="s">
        <v>1851</v>
      </c>
      <c r="T52" s="5">
        <v>0</v>
      </c>
      <c r="U52" s="2" t="s">
        <v>1851</v>
      </c>
      <c r="V52" s="37">
        <v>0</v>
      </c>
      <c r="W52" s="2" t="s">
        <v>1907</v>
      </c>
      <c r="X52">
        <v>0</v>
      </c>
      <c r="Y52" t="s">
        <v>1908</v>
      </c>
      <c r="Z52" s="40" t="s">
        <v>1938</v>
      </c>
      <c r="AA52" s="2" t="s">
        <v>1907</v>
      </c>
      <c r="AB52" s="82">
        <v>65149.57</v>
      </c>
      <c r="AC52" t="s">
        <v>2289</v>
      </c>
      <c r="AD52"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'11', 'P0006011', '', '2011-01-01', '0', '0', 0, 'Skills (Administracion) 2011', 65149.57, null, 1, now(), null, 1, null);</v>
      </c>
    </row>
    <row r="53" spans="1:30" ht="22.5" x14ac:dyDescent="0.25">
      <c r="A53" t="s">
        <v>0</v>
      </c>
      <c r="B53" s="7" t="s">
        <v>21</v>
      </c>
      <c r="C53" s="2" t="s">
        <v>493</v>
      </c>
      <c r="D53" s="22" t="s">
        <v>495</v>
      </c>
      <c r="E53" s="2" t="s">
        <v>499</v>
      </c>
      <c r="F53" s="26" t="s">
        <v>507</v>
      </c>
      <c r="G53" s="2" t="s">
        <v>534</v>
      </c>
      <c r="H53" s="22" t="s">
        <v>541</v>
      </c>
      <c r="I53" s="2" t="s">
        <v>567</v>
      </c>
      <c r="J53" s="5" t="s">
        <v>569</v>
      </c>
      <c r="K53" s="2" t="s">
        <v>574</v>
      </c>
      <c r="L53" t="s">
        <v>1816</v>
      </c>
      <c r="M53" s="2" t="s">
        <v>1851</v>
      </c>
      <c r="N53" s="7" t="s">
        <v>3517</v>
      </c>
      <c r="O53" s="2" t="s">
        <v>1851</v>
      </c>
      <c r="P53" s="56"/>
      <c r="Q53" s="2" t="s">
        <v>1851</v>
      </c>
      <c r="R53" t="s">
        <v>2505</v>
      </c>
      <c r="S53" s="2" t="s">
        <v>1851</v>
      </c>
      <c r="T53" s="5">
        <v>0</v>
      </c>
      <c r="U53" s="2" t="s">
        <v>1851</v>
      </c>
      <c r="V53" s="37">
        <v>0</v>
      </c>
      <c r="W53" s="2" t="s">
        <v>1907</v>
      </c>
      <c r="X53">
        <v>0</v>
      </c>
      <c r="Y53" t="s">
        <v>1908</v>
      </c>
      <c r="Z53" s="40" t="s">
        <v>3190</v>
      </c>
      <c r="AA53" s="2" t="s">
        <v>1907</v>
      </c>
      <c r="AB53" s="82">
        <v>0</v>
      </c>
      <c r="AC53" t="s">
        <v>2289</v>
      </c>
      <c r="AD53" t="str">
        <f t="shared" si="0"/>
        <v>SET @cliente = (SELECT id_cliente FROM cliente WHERE cod_cliente LIKE 'C0006');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'12', 'P0006012', '', '2011-02-01', '0', '0', 0, 'ADMINISTRACION DESEMPEÑO INTERNO', 0, null, 1, now(), null, 1, null);</v>
      </c>
    </row>
    <row r="54" spans="1:30" ht="22.5" x14ac:dyDescent="0.25">
      <c r="A54" t="s">
        <v>0</v>
      </c>
      <c r="B54" s="7" t="s">
        <v>21</v>
      </c>
      <c r="C54" s="2" t="s">
        <v>493</v>
      </c>
      <c r="D54" s="22" t="s">
        <v>498</v>
      </c>
      <c r="E54" s="2" t="s">
        <v>499</v>
      </c>
      <c r="F54" s="26" t="s">
        <v>511</v>
      </c>
      <c r="G54" s="2" t="s">
        <v>534</v>
      </c>
      <c r="H54" s="22" t="s">
        <v>546</v>
      </c>
      <c r="I54" s="2" t="s">
        <v>567</v>
      </c>
      <c r="J54" s="5" t="s">
        <v>569</v>
      </c>
      <c r="K54" s="2" t="s">
        <v>574</v>
      </c>
      <c r="L54" t="s">
        <v>1817</v>
      </c>
      <c r="M54" s="2" t="s">
        <v>1851</v>
      </c>
      <c r="N54" s="7" t="s">
        <v>3518</v>
      </c>
      <c r="O54" s="2" t="s">
        <v>1851</v>
      </c>
      <c r="P54" s="56"/>
      <c r="Q54" s="2" t="s">
        <v>1851</v>
      </c>
      <c r="R54" t="s">
        <v>2505</v>
      </c>
      <c r="S54" s="2" t="s">
        <v>1851</v>
      </c>
      <c r="T54" s="5">
        <v>0</v>
      </c>
      <c r="U54" s="2" t="s">
        <v>1851</v>
      </c>
      <c r="V54" s="37">
        <v>0</v>
      </c>
      <c r="W54" s="2" t="s">
        <v>1907</v>
      </c>
      <c r="X54">
        <v>0</v>
      </c>
      <c r="Y54" t="s">
        <v>1908</v>
      </c>
      <c r="Z54" s="40" t="s">
        <v>3191</v>
      </c>
      <c r="AA54" s="2" t="s">
        <v>1907</v>
      </c>
      <c r="AB54" s="82">
        <v>0</v>
      </c>
      <c r="AC54" t="s">
        <v>2289</v>
      </c>
      <c r="AD54" t="str">
        <f t="shared" si="0"/>
        <v>SET @cliente = (SELECT id_cliente FROM cliente WHERE cod_cliente LIKE 'C0006');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'13', 'P0006013', '', '2011-02-01', '0', '0', 0, 'Metodologia de Assesment Center.', 0, null, 1, now(), null, 1, null);</v>
      </c>
    </row>
    <row r="55" spans="1:30" ht="22.5" x14ac:dyDescent="0.25">
      <c r="A55" t="s">
        <v>0</v>
      </c>
      <c r="B55" s="7" t="s">
        <v>21</v>
      </c>
      <c r="C55" s="2" t="s">
        <v>493</v>
      </c>
      <c r="D55" s="22" t="s">
        <v>496</v>
      </c>
      <c r="E55" s="2" t="s">
        <v>499</v>
      </c>
      <c r="F55" s="26" t="s">
        <v>518</v>
      </c>
      <c r="G55" s="2" t="s">
        <v>534</v>
      </c>
      <c r="H55" s="22" t="s">
        <v>553</v>
      </c>
      <c r="I55" s="2" t="s">
        <v>567</v>
      </c>
      <c r="J55" s="5" t="s">
        <v>569</v>
      </c>
      <c r="K55" s="2" t="s">
        <v>574</v>
      </c>
      <c r="L55" t="s">
        <v>1818</v>
      </c>
      <c r="M55" s="2" t="s">
        <v>1851</v>
      </c>
      <c r="N55" s="7" t="s">
        <v>3519</v>
      </c>
      <c r="O55" s="2" t="s">
        <v>1851</v>
      </c>
      <c r="P55" s="56"/>
      <c r="Q55" s="2" t="s">
        <v>1851</v>
      </c>
      <c r="R55" t="s">
        <v>2516</v>
      </c>
      <c r="S55" s="2" t="s">
        <v>1851</v>
      </c>
      <c r="T55" s="5">
        <v>0</v>
      </c>
      <c r="U55" s="2" t="s">
        <v>1851</v>
      </c>
      <c r="V55" s="37">
        <v>0</v>
      </c>
      <c r="W55" s="2" t="s">
        <v>1907</v>
      </c>
      <c r="X55">
        <v>0</v>
      </c>
      <c r="Y55" t="s">
        <v>1908</v>
      </c>
      <c r="Z55" s="40" t="s">
        <v>3192</v>
      </c>
      <c r="AA55" s="2" t="s">
        <v>1907</v>
      </c>
      <c r="AB55" s="82">
        <v>2800</v>
      </c>
      <c r="AC55" t="s">
        <v>2289</v>
      </c>
      <c r="AD55"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'NO'); INSERT INTO propuesta VALUES (NULL, @cliente, NULL, NULL, @moneda, @tipoServicio, @tipoArea, @tipoPropuesta, @situacion, '14', 'P0006014', '', '2011-06-01', '0', '0', 0, 'AMPLIACIoN DE MALLAS CURRICULARES', 2800, null, 1, now(), null, 1, null);</v>
      </c>
    </row>
    <row r="56" spans="1:30" ht="22.5" x14ac:dyDescent="0.25">
      <c r="A56" t="s">
        <v>0</v>
      </c>
      <c r="B56" s="7" t="s">
        <v>21</v>
      </c>
      <c r="C56" s="2" t="s">
        <v>493</v>
      </c>
      <c r="D56" s="17" t="s">
        <v>498</v>
      </c>
      <c r="E56" s="2" t="s">
        <v>499</v>
      </c>
      <c r="F56" s="26" t="s">
        <v>516</v>
      </c>
      <c r="G56" s="2" t="s">
        <v>534</v>
      </c>
      <c r="H56" s="17" t="s">
        <v>551</v>
      </c>
      <c r="I56" s="2" t="s">
        <v>567</v>
      </c>
      <c r="J56" s="5" t="s">
        <v>569</v>
      </c>
      <c r="K56" s="2" t="s">
        <v>574</v>
      </c>
      <c r="L56" t="s">
        <v>1819</v>
      </c>
      <c r="M56" s="2" t="s">
        <v>1851</v>
      </c>
      <c r="N56" s="7" t="s">
        <v>3520</v>
      </c>
      <c r="O56" s="2" t="s">
        <v>1851</v>
      </c>
      <c r="P56" s="56"/>
      <c r="Q56" s="2" t="s">
        <v>1851</v>
      </c>
      <c r="R56" t="s">
        <v>2497</v>
      </c>
      <c r="S56" s="2" t="s">
        <v>1851</v>
      </c>
      <c r="T56" s="5">
        <v>0</v>
      </c>
      <c r="U56" s="2" t="s">
        <v>1851</v>
      </c>
      <c r="V56" s="37">
        <v>0</v>
      </c>
      <c r="W56" s="2" t="s">
        <v>1907</v>
      </c>
      <c r="X56">
        <v>0</v>
      </c>
      <c r="Y56" t="s">
        <v>1908</v>
      </c>
      <c r="Z56" s="40" t="s">
        <v>3193</v>
      </c>
      <c r="AA56" s="2" t="s">
        <v>1907</v>
      </c>
      <c r="AB56" s="82">
        <v>0</v>
      </c>
      <c r="AC56" t="s">
        <v>2289</v>
      </c>
      <c r="AD56" t="str">
        <f t="shared" si="0"/>
        <v>SET @cliente = (SELECT id_cliente FROM cliente WHERE cod_cliente LIKE 'C0006');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'15', 'P0006015', '', '2011-07-01', '0', '0', 0, 'Desempeño (Coach's)', 0, null, 1, now(), null, 1, null);</v>
      </c>
    </row>
    <row r="57" spans="1:30" ht="22.5" x14ac:dyDescent="0.25">
      <c r="A57" t="s">
        <v>0</v>
      </c>
      <c r="B57" s="7" t="s">
        <v>21</v>
      </c>
      <c r="C57" s="2" t="s">
        <v>493</v>
      </c>
      <c r="D57" s="22" t="s">
        <v>496</v>
      </c>
      <c r="E57" s="2" t="s">
        <v>499</v>
      </c>
      <c r="F57" s="26" t="s">
        <v>515</v>
      </c>
      <c r="G57" s="2" t="s">
        <v>534</v>
      </c>
      <c r="H57" s="22" t="s">
        <v>550</v>
      </c>
      <c r="I57" s="2" t="s">
        <v>567</v>
      </c>
      <c r="J57" s="7" t="s">
        <v>571</v>
      </c>
      <c r="K57" s="2" t="s">
        <v>574</v>
      </c>
      <c r="L57" t="s">
        <v>1820</v>
      </c>
      <c r="M57" s="2" t="s">
        <v>1851</v>
      </c>
      <c r="N57" s="7" t="s">
        <v>3521</v>
      </c>
      <c r="O57" s="2" t="s">
        <v>1851</v>
      </c>
      <c r="P57" s="60"/>
      <c r="Q57" s="2" t="s">
        <v>1851</v>
      </c>
      <c r="R57" t="s">
        <v>2517</v>
      </c>
      <c r="S57" s="2" t="s">
        <v>1851</v>
      </c>
      <c r="T57" s="5">
        <v>0</v>
      </c>
      <c r="U57" s="2" t="s">
        <v>1851</v>
      </c>
      <c r="V57" s="37">
        <v>0</v>
      </c>
      <c r="W57" s="2" t="s">
        <v>1907</v>
      </c>
      <c r="X57">
        <v>0</v>
      </c>
      <c r="Y57" t="s">
        <v>1908</v>
      </c>
      <c r="Z57" s="40" t="s">
        <v>515</v>
      </c>
      <c r="AA57" s="2" t="s">
        <v>1907</v>
      </c>
      <c r="AB57" s="82">
        <v>8650</v>
      </c>
      <c r="AC57" t="s">
        <v>2289</v>
      </c>
      <c r="AD57"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'16', 'P0006016', '', '2011-12-01', '0', '0', 0, 'OUTDOOR', 8650, null, 1, now(), null, 1, null);</v>
      </c>
    </row>
    <row r="58" spans="1:30" ht="22.5" x14ac:dyDescent="0.25">
      <c r="A58" t="s">
        <v>0</v>
      </c>
      <c r="B58" s="7" t="s">
        <v>21</v>
      </c>
      <c r="C58" s="2" t="s">
        <v>493</v>
      </c>
      <c r="D58" s="22" t="s">
        <v>496</v>
      </c>
      <c r="E58" s="2" t="s">
        <v>499</v>
      </c>
      <c r="F58" s="26" t="s">
        <v>518</v>
      </c>
      <c r="G58" s="2" t="s">
        <v>534</v>
      </c>
      <c r="H58" s="22" t="s">
        <v>553</v>
      </c>
      <c r="I58" s="2" t="s">
        <v>567</v>
      </c>
      <c r="J58" s="7" t="s">
        <v>573</v>
      </c>
      <c r="K58" s="2" t="s">
        <v>574</v>
      </c>
      <c r="L58" t="s">
        <v>1821</v>
      </c>
      <c r="M58" s="2" t="s">
        <v>1851</v>
      </c>
      <c r="N58" s="7" t="s">
        <v>3522</v>
      </c>
      <c r="O58" s="2" t="s">
        <v>1851</v>
      </c>
      <c r="P58" s="60"/>
      <c r="Q58" s="2" t="s">
        <v>1851</v>
      </c>
      <c r="R58" t="s">
        <v>2518</v>
      </c>
      <c r="S58" s="2" t="s">
        <v>1851</v>
      </c>
      <c r="T58" s="5">
        <v>0</v>
      </c>
      <c r="U58" s="2" t="s">
        <v>1851</v>
      </c>
      <c r="V58" s="37">
        <v>0</v>
      </c>
      <c r="W58" s="2" t="s">
        <v>1907</v>
      </c>
      <c r="X58">
        <v>0</v>
      </c>
      <c r="Y58" t="s">
        <v>1908</v>
      </c>
      <c r="Z58" s="40" t="s">
        <v>1939</v>
      </c>
      <c r="AA58" s="2" t="s">
        <v>1907</v>
      </c>
      <c r="AB58" s="82">
        <v>73802.62</v>
      </c>
      <c r="AC58" t="s">
        <v>2289</v>
      </c>
      <c r="AD58"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'SI'); INSERT INTO propuesta VALUES (NULL, @cliente, NULL, NULL, @moneda, @tipoServicio, @tipoArea, @tipoPropuesta, @situacion, '17', 'P0006017', '', '2012-01-01', '0', '0', 0, 'Skills (Administracion) 2012', 73802.62, null, 1, now(), null, 1, null);</v>
      </c>
    </row>
    <row r="59" spans="1:30" ht="22.5" x14ac:dyDescent="0.25">
      <c r="A59" t="s">
        <v>0</v>
      </c>
      <c r="B59" s="7" t="s">
        <v>21</v>
      </c>
      <c r="C59" s="2" t="s">
        <v>493</v>
      </c>
      <c r="D59" s="22" t="s">
        <v>496</v>
      </c>
      <c r="E59" s="2" t="s">
        <v>499</v>
      </c>
      <c r="F59" s="26" t="s">
        <v>503</v>
      </c>
      <c r="G59" s="2" t="s">
        <v>534</v>
      </c>
      <c r="H59" s="22" t="s">
        <v>537</v>
      </c>
      <c r="I59" s="2" t="s">
        <v>567</v>
      </c>
      <c r="J59" s="5" t="s">
        <v>569</v>
      </c>
      <c r="K59" s="2" t="s">
        <v>574</v>
      </c>
      <c r="L59" t="s">
        <v>1822</v>
      </c>
      <c r="M59" s="2" t="s">
        <v>1851</v>
      </c>
      <c r="N59" s="7" t="s">
        <v>3523</v>
      </c>
      <c r="O59" s="2" t="s">
        <v>1851</v>
      </c>
      <c r="P59" s="56"/>
      <c r="Q59" s="2" t="s">
        <v>1851</v>
      </c>
      <c r="R59" t="s">
        <v>2519</v>
      </c>
      <c r="S59" s="2" t="s">
        <v>1851</v>
      </c>
      <c r="T59" s="5">
        <v>0</v>
      </c>
      <c r="U59" s="2" t="s">
        <v>1851</v>
      </c>
      <c r="V59" s="37">
        <v>0</v>
      </c>
      <c r="W59" s="2" t="s">
        <v>1907</v>
      </c>
      <c r="X59">
        <v>0</v>
      </c>
      <c r="Y59" t="s">
        <v>1908</v>
      </c>
      <c r="Z59" s="40" t="s">
        <v>2445</v>
      </c>
      <c r="AA59" s="2" t="s">
        <v>1907</v>
      </c>
      <c r="AB59" s="82">
        <v>0</v>
      </c>
      <c r="AC59" t="s">
        <v>2289</v>
      </c>
      <c r="AD59"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'NO'); INSERT INTO propuesta VALUES (NULL, @cliente, NULL, NULL, @moneda, @tipoServicio, @tipoArea, @tipoPropuesta, @situacion, '18', 'P0006018', '', '2012-05-01', '0', '0', 0, 'Elaborar manual de induccion tecnica para nueva planta de Ecuador', 0, null, 1, now(), null, 1, null);</v>
      </c>
    </row>
    <row r="60" spans="1:30" ht="22.5" x14ac:dyDescent="0.25">
      <c r="A60" t="s">
        <v>0</v>
      </c>
      <c r="B60" s="7" t="s">
        <v>21</v>
      </c>
      <c r="C60" s="2" t="s">
        <v>493</v>
      </c>
      <c r="D60" s="22" t="s">
        <v>496</v>
      </c>
      <c r="E60" s="2" t="s">
        <v>499</v>
      </c>
      <c r="F60" s="26" t="s">
        <v>512</v>
      </c>
      <c r="G60" s="2" t="s">
        <v>534</v>
      </c>
      <c r="H60" s="22" t="s">
        <v>547</v>
      </c>
      <c r="I60" s="2" t="s">
        <v>567</v>
      </c>
      <c r="J60" s="6" t="s">
        <v>573</v>
      </c>
      <c r="K60" s="2" t="s">
        <v>574</v>
      </c>
      <c r="L60" t="s">
        <v>1823</v>
      </c>
      <c r="M60" s="2" t="s">
        <v>1851</v>
      </c>
      <c r="N60" s="7" t="s">
        <v>3524</v>
      </c>
      <c r="O60" s="2" t="s">
        <v>1851</v>
      </c>
      <c r="P60" s="58"/>
      <c r="Q60" s="2" t="s">
        <v>1851</v>
      </c>
      <c r="R60" t="s">
        <v>2519</v>
      </c>
      <c r="S60" s="2" t="s">
        <v>1851</v>
      </c>
      <c r="T60" s="5">
        <v>0</v>
      </c>
      <c r="U60" s="2" t="s">
        <v>1851</v>
      </c>
      <c r="V60" s="37">
        <v>0</v>
      </c>
      <c r="W60" s="2" t="s">
        <v>1907</v>
      </c>
      <c r="X60">
        <v>0</v>
      </c>
      <c r="Y60" t="s">
        <v>1908</v>
      </c>
      <c r="Z60" s="40" t="s">
        <v>3194</v>
      </c>
      <c r="AA60" s="2" t="s">
        <v>1907</v>
      </c>
      <c r="AB60" s="82">
        <v>19000</v>
      </c>
      <c r="AC60" t="s">
        <v>2289</v>
      </c>
      <c r="AD60"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'SI'); INSERT INTO propuesta VALUES (NULL, @cliente, NULL, NULL, @moneda, @tipoServicio, @tipoArea, @tipoPropuesta, @situacion, '19', 'P0006019', '', '2012-05-01', '0', '0', 0, 'Programa de Desarrollo NPI', 19000, null, 1, now(), null, 1, null);</v>
      </c>
    </row>
    <row r="61" spans="1:30" ht="22.5" x14ac:dyDescent="0.25">
      <c r="A61" t="s">
        <v>0</v>
      </c>
      <c r="B61" s="7" t="s">
        <v>21</v>
      </c>
      <c r="C61" s="2" t="s">
        <v>493</v>
      </c>
      <c r="D61" s="22" t="s">
        <v>496</v>
      </c>
      <c r="E61" s="2" t="s">
        <v>499</v>
      </c>
      <c r="F61" s="26" t="s">
        <v>515</v>
      </c>
      <c r="G61" s="2" t="s">
        <v>534</v>
      </c>
      <c r="H61" s="22" t="s">
        <v>550</v>
      </c>
      <c r="I61" s="2" t="s">
        <v>567</v>
      </c>
      <c r="J61" s="7" t="s">
        <v>571</v>
      </c>
      <c r="K61" s="2" t="s">
        <v>574</v>
      </c>
      <c r="L61" t="s">
        <v>1824</v>
      </c>
      <c r="M61" s="2" t="s">
        <v>1851</v>
      </c>
      <c r="N61" s="7" t="s">
        <v>3525</v>
      </c>
      <c r="O61" s="2" t="s">
        <v>1851</v>
      </c>
      <c r="P61" s="60"/>
      <c r="Q61" s="2" t="s">
        <v>1851</v>
      </c>
      <c r="R61" t="s">
        <v>2520</v>
      </c>
      <c r="S61" s="2" t="s">
        <v>1851</v>
      </c>
      <c r="T61" s="5">
        <v>0</v>
      </c>
      <c r="U61" s="2" t="s">
        <v>1851</v>
      </c>
      <c r="V61" s="37">
        <v>0</v>
      </c>
      <c r="W61" s="2" t="s">
        <v>1907</v>
      </c>
      <c r="X61">
        <v>0</v>
      </c>
      <c r="Y61" t="s">
        <v>1908</v>
      </c>
      <c r="Z61" s="40" t="s">
        <v>515</v>
      </c>
      <c r="AA61" s="2" t="s">
        <v>1907</v>
      </c>
      <c r="AB61" s="82">
        <v>8650</v>
      </c>
      <c r="AC61" t="s">
        <v>2289</v>
      </c>
      <c r="AD61"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'20', 'P0006020', '', '2012-07-01', '0', '0', 0, 'OUTDOOR', 8650, null, 1, now(), null, 1, null);</v>
      </c>
    </row>
    <row r="62" spans="1:30" ht="22.5" x14ac:dyDescent="0.25">
      <c r="A62" t="s">
        <v>0</v>
      </c>
      <c r="B62" s="7" t="s">
        <v>21</v>
      </c>
      <c r="C62" s="2" t="s">
        <v>493</v>
      </c>
      <c r="D62" s="22" t="s">
        <v>496</v>
      </c>
      <c r="E62" s="2" t="s">
        <v>499</v>
      </c>
      <c r="F62" s="26" t="s">
        <v>515</v>
      </c>
      <c r="G62" s="2" t="s">
        <v>534</v>
      </c>
      <c r="H62" s="22" t="s">
        <v>550</v>
      </c>
      <c r="I62" s="2" t="s">
        <v>567</v>
      </c>
      <c r="J62" s="10" t="s">
        <v>569</v>
      </c>
      <c r="K62" s="2" t="s">
        <v>574</v>
      </c>
      <c r="L62" t="s">
        <v>1825</v>
      </c>
      <c r="M62" s="2" t="s">
        <v>1851</v>
      </c>
      <c r="N62" s="7" t="s">
        <v>3526</v>
      </c>
      <c r="O62" s="2" t="s">
        <v>1851</v>
      </c>
      <c r="P62" s="61"/>
      <c r="Q62" s="2" t="s">
        <v>1851</v>
      </c>
      <c r="R62" t="s">
        <v>2501</v>
      </c>
      <c r="S62" s="2" t="s">
        <v>1851</v>
      </c>
      <c r="T62" s="5">
        <v>0</v>
      </c>
      <c r="U62" s="2" t="s">
        <v>1851</v>
      </c>
      <c r="V62" s="37">
        <v>0</v>
      </c>
      <c r="W62" s="2" t="s">
        <v>1907</v>
      </c>
      <c r="X62">
        <v>0</v>
      </c>
      <c r="Y62" t="s">
        <v>1908</v>
      </c>
      <c r="Z62" s="40" t="s">
        <v>2431</v>
      </c>
      <c r="AA62" s="2" t="s">
        <v>1907</v>
      </c>
      <c r="AB62" s="82">
        <v>20000</v>
      </c>
      <c r="AC62" t="s">
        <v>2289</v>
      </c>
      <c r="AD62"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'21', 'P0006021', '', '2012-08-01', '0', '0', 0, 'OUTDOOR Integracion para el area de Calidad (80pp)', 20000, null, 1, now(), null, 1, null);</v>
      </c>
    </row>
    <row r="63" spans="1:30" ht="22.5" x14ac:dyDescent="0.25">
      <c r="A63" t="s">
        <v>0</v>
      </c>
      <c r="B63" s="7" t="s">
        <v>21</v>
      </c>
      <c r="C63" s="2" t="s">
        <v>493</v>
      </c>
      <c r="D63" s="22" t="s">
        <v>496</v>
      </c>
      <c r="E63" s="2" t="s">
        <v>499</v>
      </c>
      <c r="F63" s="26" t="s">
        <v>518</v>
      </c>
      <c r="G63" s="2" t="s">
        <v>534</v>
      </c>
      <c r="H63" s="22" t="s">
        <v>553</v>
      </c>
      <c r="I63" s="2" t="s">
        <v>567</v>
      </c>
      <c r="J63" s="11" t="s">
        <v>570</v>
      </c>
      <c r="K63" s="2" t="s">
        <v>574</v>
      </c>
      <c r="L63" t="s">
        <v>1826</v>
      </c>
      <c r="M63" s="2" t="s">
        <v>1851</v>
      </c>
      <c r="N63" s="7" t="s">
        <v>3527</v>
      </c>
      <c r="O63" s="2" t="s">
        <v>1851</v>
      </c>
      <c r="P63" s="62" t="s">
        <v>1853</v>
      </c>
      <c r="Q63" s="2" t="s">
        <v>1851</v>
      </c>
      <c r="R63" t="s">
        <v>2492</v>
      </c>
      <c r="S63" s="2" t="s">
        <v>1851</v>
      </c>
      <c r="T63" s="5">
        <v>0</v>
      </c>
      <c r="U63" s="2" t="s">
        <v>1851</v>
      </c>
      <c r="V63" s="37">
        <v>0</v>
      </c>
      <c r="W63" s="2" t="s">
        <v>1907</v>
      </c>
      <c r="X63">
        <v>99</v>
      </c>
      <c r="Y63" t="s">
        <v>1908</v>
      </c>
      <c r="Z63" s="40" t="s">
        <v>4732</v>
      </c>
      <c r="AA63" s="2" t="s">
        <v>1907</v>
      </c>
      <c r="AB63" s="82">
        <v>0</v>
      </c>
      <c r="AC63" t="s">
        <v>2289</v>
      </c>
      <c r="AD63" t="str">
        <f t="shared" si="0"/>
        <v>SET @cliente = (SELECT id_cliente FROM cliente WHERE cod_cliente LIKE 'C0006');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'PDTE'); INSERT INTO propuesta VALUES (NULL, @cliente, NULL, NULL, @moneda, @tipoServicio, @tipoArea, @tipoPropuesta, @situacion, '22', 'P0006022', 'PROPUESTA', '2012-11-01', '0', '0', 99, 'Skills (Administracion) 2013', 0, null, 1, now(), null, 1, null);</v>
      </c>
    </row>
    <row r="64" spans="1:30" ht="22.5" x14ac:dyDescent="0.25">
      <c r="A64" t="s">
        <v>0</v>
      </c>
      <c r="B64" s="7" t="s">
        <v>22</v>
      </c>
      <c r="C64" s="2" t="s">
        <v>493</v>
      </c>
      <c r="D64" s="22" t="s">
        <v>498</v>
      </c>
      <c r="E64" s="2" t="s">
        <v>499</v>
      </c>
      <c r="F64" s="26" t="s">
        <v>506</v>
      </c>
      <c r="G64" s="2" t="s">
        <v>534</v>
      </c>
      <c r="H64" s="22" t="s">
        <v>540</v>
      </c>
      <c r="I64" s="2" t="s">
        <v>567</v>
      </c>
      <c r="J64" s="5" t="s">
        <v>569</v>
      </c>
      <c r="K64" s="2" t="s">
        <v>574</v>
      </c>
      <c r="L64" t="s">
        <v>1805</v>
      </c>
      <c r="M64" s="2" t="s">
        <v>1851</v>
      </c>
      <c r="N64" s="7" t="s">
        <v>3528</v>
      </c>
      <c r="O64" s="2" t="s">
        <v>1851</v>
      </c>
      <c r="P64" s="56"/>
      <c r="Q64" s="2" t="s">
        <v>1851</v>
      </c>
      <c r="R64" t="s">
        <v>2521</v>
      </c>
      <c r="S64" s="2" t="s">
        <v>1851</v>
      </c>
      <c r="T64" s="5">
        <v>0</v>
      </c>
      <c r="U64" s="2" t="s">
        <v>1851</v>
      </c>
      <c r="V64" s="37">
        <v>0</v>
      </c>
      <c r="W64" s="2" t="s">
        <v>1907</v>
      </c>
      <c r="X64">
        <v>0</v>
      </c>
      <c r="Y64" t="s">
        <v>1908</v>
      </c>
      <c r="Z64" s="40" t="s">
        <v>1940</v>
      </c>
      <c r="AA64" s="2" t="s">
        <v>1907</v>
      </c>
      <c r="AB64" s="82">
        <v>0</v>
      </c>
      <c r="AC64" t="s">
        <v>2289</v>
      </c>
      <c r="AD64" t="str">
        <f t="shared" si="0"/>
        <v>SET @cliente = (SELECT id_cliente FROM cliente WHERE cod_cliente LIKE 'C0187');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'P0187001', '', '2010-10-01', '0', '0', 0, 'ASISTENTE GERENCIA PRODUCCION', 0, null, 1, now(), null, 1, null);</v>
      </c>
    </row>
    <row r="65" spans="1:30" ht="22.5" x14ac:dyDescent="0.25">
      <c r="A65" t="s">
        <v>0</v>
      </c>
      <c r="B65" s="7" t="s">
        <v>23</v>
      </c>
      <c r="C65" s="2" t="s">
        <v>493</v>
      </c>
      <c r="D65" s="22" t="s">
        <v>498</v>
      </c>
      <c r="E65" s="2" t="s">
        <v>499</v>
      </c>
      <c r="F65" s="26" t="s">
        <v>506</v>
      </c>
      <c r="G65" s="2" t="s">
        <v>534</v>
      </c>
      <c r="H65" s="22" t="s">
        <v>540</v>
      </c>
      <c r="I65" s="2" t="s">
        <v>567</v>
      </c>
      <c r="J65" s="5" t="s">
        <v>569</v>
      </c>
      <c r="K65" s="2" t="s">
        <v>574</v>
      </c>
      <c r="L65" t="s">
        <v>1805</v>
      </c>
      <c r="M65" s="2" t="s">
        <v>1851</v>
      </c>
      <c r="N65" s="7" t="s">
        <v>3529</v>
      </c>
      <c r="O65" s="2" t="s">
        <v>1851</v>
      </c>
      <c r="P65" s="56"/>
      <c r="Q65" s="2" t="s">
        <v>1851</v>
      </c>
      <c r="R65" t="s">
        <v>2493</v>
      </c>
      <c r="S65" s="2" t="s">
        <v>1851</v>
      </c>
      <c r="T65" s="5">
        <v>0</v>
      </c>
      <c r="U65" s="2" t="s">
        <v>1851</v>
      </c>
      <c r="V65" s="37">
        <v>0</v>
      </c>
      <c r="W65" s="2" t="s">
        <v>1907</v>
      </c>
      <c r="X65">
        <v>0</v>
      </c>
      <c r="Y65" t="s">
        <v>1908</v>
      </c>
      <c r="Z65" s="40" t="s">
        <v>1913</v>
      </c>
      <c r="AA65" s="2" t="s">
        <v>1907</v>
      </c>
      <c r="AB65" s="82">
        <v>0</v>
      </c>
      <c r="AC65" t="s">
        <v>2289</v>
      </c>
      <c r="AD65" t="str">
        <f t="shared" si="0"/>
        <v>SET @cliente = (SELECT id_cliente FROM cliente WHERE cod_cliente LIKE 'C0058');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'P0058001', '', '2010-09-01', '0', '0', 0, 'Varios', 0, null, 1, now(), null, 1, null);</v>
      </c>
    </row>
    <row r="66" spans="1:30" ht="22.5" x14ac:dyDescent="0.25">
      <c r="A66" t="s">
        <v>0</v>
      </c>
      <c r="B66" s="7" t="s">
        <v>24</v>
      </c>
      <c r="C66" s="2" t="s">
        <v>493</v>
      </c>
      <c r="D66" s="22" t="s">
        <v>495</v>
      </c>
      <c r="E66" s="2" t="s">
        <v>499</v>
      </c>
      <c r="F66" s="26" t="s">
        <v>519</v>
      </c>
      <c r="G66" s="2" t="s">
        <v>534</v>
      </c>
      <c r="H66" s="22" t="s">
        <v>554</v>
      </c>
      <c r="I66" s="2" t="s">
        <v>567</v>
      </c>
      <c r="J66" s="6" t="s">
        <v>569</v>
      </c>
      <c r="K66" s="2" t="s">
        <v>574</v>
      </c>
      <c r="L66" t="s">
        <v>1805</v>
      </c>
      <c r="M66" s="2" t="s">
        <v>1851</v>
      </c>
      <c r="N66" s="7" t="s">
        <v>3530</v>
      </c>
      <c r="O66" s="2" t="s">
        <v>1851</v>
      </c>
      <c r="P66" s="58"/>
      <c r="Q66" s="2" t="s">
        <v>1851</v>
      </c>
      <c r="R66" t="s">
        <v>2501</v>
      </c>
      <c r="S66" s="2" t="s">
        <v>1851</v>
      </c>
      <c r="T66" s="5">
        <v>0</v>
      </c>
      <c r="U66" s="2" t="s">
        <v>1851</v>
      </c>
      <c r="V66" s="37">
        <v>0</v>
      </c>
      <c r="W66" s="2" t="s">
        <v>1907</v>
      </c>
      <c r="X66">
        <v>0</v>
      </c>
      <c r="Y66" t="s">
        <v>1908</v>
      </c>
      <c r="Z66" s="26" t="s">
        <v>1941</v>
      </c>
      <c r="AA66" s="2" t="s">
        <v>1907</v>
      </c>
      <c r="AB66" s="82">
        <v>0</v>
      </c>
      <c r="AC66" t="s">
        <v>2289</v>
      </c>
      <c r="AD66" t="str">
        <f t="shared" si="0"/>
        <v>SET @cliente = (SELECT id_cliente FROM cliente WHERE cod_cliente LIKE 'C0337');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'01', 'P0337001', '', '2012-08-01', '0', '0', 0, 'Desarrollo de Protocolo Familiar y Gobierno Corporativo', 0, null, 1, now(), null, 1, null);</v>
      </c>
    </row>
    <row r="67" spans="1:30" ht="22.5" x14ac:dyDescent="0.25">
      <c r="A67" t="s">
        <v>0</v>
      </c>
      <c r="B67" s="7" t="s">
        <v>25</v>
      </c>
      <c r="C67" s="2" t="s">
        <v>493</v>
      </c>
      <c r="D67" s="22" t="s">
        <v>498</v>
      </c>
      <c r="E67" s="2" t="s">
        <v>499</v>
      </c>
      <c r="F67" s="26" t="s">
        <v>511</v>
      </c>
      <c r="G67" s="2" t="s">
        <v>534</v>
      </c>
      <c r="H67" s="22" t="s">
        <v>546</v>
      </c>
      <c r="I67" s="2" t="s">
        <v>567</v>
      </c>
      <c r="J67" s="10" t="s">
        <v>569</v>
      </c>
      <c r="K67" s="2" t="s">
        <v>574</v>
      </c>
      <c r="L67" t="s">
        <v>1805</v>
      </c>
      <c r="M67" s="2" t="s">
        <v>1851</v>
      </c>
      <c r="N67" s="7" t="s">
        <v>3531</v>
      </c>
      <c r="O67" s="2" t="s">
        <v>1851</v>
      </c>
      <c r="P67" s="61"/>
      <c r="Q67" s="2" t="s">
        <v>1851</v>
      </c>
      <c r="R67" t="s">
        <v>2520</v>
      </c>
      <c r="S67" s="2" t="s">
        <v>1851</v>
      </c>
      <c r="T67" s="5">
        <v>0</v>
      </c>
      <c r="U67" s="2" t="s">
        <v>1851</v>
      </c>
      <c r="V67" s="37">
        <v>0</v>
      </c>
      <c r="W67" s="2" t="s">
        <v>1907</v>
      </c>
      <c r="X67">
        <v>0</v>
      </c>
      <c r="Y67" t="s">
        <v>1908</v>
      </c>
      <c r="Z67" s="40" t="s">
        <v>1942</v>
      </c>
      <c r="AA67" s="2" t="s">
        <v>1907</v>
      </c>
      <c r="AB67" s="82">
        <v>26000</v>
      </c>
      <c r="AC67" t="s">
        <v>2289</v>
      </c>
      <c r="AD67" t="str">
        <f t="shared" ref="AD67:AD130" si="1">CONCATENATE(A67,B67,C67,D67,E67,F67,G67,H67,I67,J67,K67,L67,M67,N67,O67,P67,Q67,R67,S67,T67,U67,V67,W67,X67,Y67,Z67,AA67,AB67,AC67)</f>
        <v>SET @cliente = (SELECT id_cliente FROM cliente WHERE cod_cliente LIKE 'C0320');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'P0320001', '', '2012-07-01', '0', '0', 0, 'Programa de Graduados 2012 (100 personas)', 26000, null, 1, now(), null, 1, null);</v>
      </c>
    </row>
    <row r="68" spans="1:30" ht="22.5" x14ac:dyDescent="0.25">
      <c r="A68" t="s">
        <v>0</v>
      </c>
      <c r="B68" s="7" t="s">
        <v>26</v>
      </c>
      <c r="C68" s="2" t="s">
        <v>493</v>
      </c>
      <c r="D68" s="22" t="s">
        <v>495</v>
      </c>
      <c r="E68" s="2" t="s">
        <v>499</v>
      </c>
      <c r="F68" s="26" t="s">
        <v>517</v>
      </c>
      <c r="G68" s="2" t="s">
        <v>534</v>
      </c>
      <c r="H68" s="22" t="s">
        <v>552</v>
      </c>
      <c r="I68" s="2" t="s">
        <v>567</v>
      </c>
      <c r="J68" s="5" t="s">
        <v>569</v>
      </c>
      <c r="K68" s="2" t="s">
        <v>574</v>
      </c>
      <c r="L68" t="s">
        <v>1805</v>
      </c>
      <c r="M68" s="2" t="s">
        <v>1851</v>
      </c>
      <c r="N68" s="7" t="s">
        <v>3532</v>
      </c>
      <c r="O68" s="2" t="s">
        <v>1851</v>
      </c>
      <c r="P68" s="56"/>
      <c r="Q68" s="2" t="s">
        <v>1851</v>
      </c>
      <c r="R68" t="s">
        <v>2522</v>
      </c>
      <c r="S68" s="2" t="s">
        <v>1851</v>
      </c>
      <c r="T68" s="5">
        <v>0</v>
      </c>
      <c r="U68" s="2" t="s">
        <v>1851</v>
      </c>
      <c r="V68" s="37">
        <v>0</v>
      </c>
      <c r="W68" s="2" t="s">
        <v>1907</v>
      </c>
      <c r="X68">
        <v>0</v>
      </c>
      <c r="Y68" t="s">
        <v>1908</v>
      </c>
      <c r="Z68" s="40" t="s">
        <v>1999</v>
      </c>
      <c r="AA68" s="2" t="s">
        <v>1907</v>
      </c>
      <c r="AB68" s="82">
        <v>0</v>
      </c>
      <c r="AC68" t="s">
        <v>2289</v>
      </c>
      <c r="AD68" t="str">
        <f t="shared" si="1"/>
        <v>SET @cliente = (SELECT id_cliente FROM cliente WHERE cod_cliente LIKE 'C0117');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'01', 'P0117001', '', '2010-06-01', '0', '0', 0, 'Gestion del Cambio', 0, null, 1, now(), null, 1, null);</v>
      </c>
    </row>
    <row r="69" spans="1:30" ht="22.5" x14ac:dyDescent="0.25">
      <c r="A69" t="s">
        <v>0</v>
      </c>
      <c r="B69" s="7" t="s">
        <v>26</v>
      </c>
      <c r="C69" s="2" t="s">
        <v>493</v>
      </c>
      <c r="D69" s="22" t="s">
        <v>498</v>
      </c>
      <c r="E69" s="2" t="s">
        <v>499</v>
      </c>
      <c r="F69" s="26" t="s">
        <v>509</v>
      </c>
      <c r="G69" s="2" t="s">
        <v>534</v>
      </c>
      <c r="H69" s="22" t="s">
        <v>543</v>
      </c>
      <c r="I69" s="2" t="s">
        <v>567</v>
      </c>
      <c r="J69" s="5" t="s">
        <v>569</v>
      </c>
      <c r="K69" s="2" t="s">
        <v>574</v>
      </c>
      <c r="L69" t="s">
        <v>1806</v>
      </c>
      <c r="M69" s="2" t="s">
        <v>1851</v>
      </c>
      <c r="N69" s="7" t="s">
        <v>3533</v>
      </c>
      <c r="O69" s="2" t="s">
        <v>1851</v>
      </c>
      <c r="P69" s="56"/>
      <c r="Q69" s="2" t="s">
        <v>1851</v>
      </c>
      <c r="R69" t="s">
        <v>2493</v>
      </c>
      <c r="S69" s="2" t="s">
        <v>1851</v>
      </c>
      <c r="T69" s="5">
        <v>0</v>
      </c>
      <c r="U69" s="2" t="s">
        <v>1851</v>
      </c>
      <c r="V69" s="37">
        <v>0</v>
      </c>
      <c r="W69" s="2" t="s">
        <v>1907</v>
      </c>
      <c r="X69">
        <v>0</v>
      </c>
      <c r="Y69" t="s">
        <v>1908</v>
      </c>
      <c r="Z69" s="40" t="s">
        <v>1943</v>
      </c>
      <c r="AA69" s="2" t="s">
        <v>1907</v>
      </c>
      <c r="AB69" s="82">
        <v>0</v>
      </c>
      <c r="AC69" t="s">
        <v>2289</v>
      </c>
      <c r="AD69" t="str">
        <f t="shared" si="1"/>
        <v>SET @cliente = (SELECT id_cliente FROM cliente WHERE cod_cliente LIKE 'C0117');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'P0117002', '', '2010-09-01', '0', '0', 0, 'Candidatos', 0, null, 1, now(), null, 1, null);</v>
      </c>
    </row>
    <row r="70" spans="1:30" ht="22.5" x14ac:dyDescent="0.25">
      <c r="A70" t="s">
        <v>0</v>
      </c>
      <c r="B70" s="7" t="s">
        <v>26</v>
      </c>
      <c r="C70" s="2" t="s">
        <v>493</v>
      </c>
      <c r="D70" s="22" t="s">
        <v>498</v>
      </c>
      <c r="E70" s="2" t="s">
        <v>499</v>
      </c>
      <c r="F70" s="26" t="s">
        <v>506</v>
      </c>
      <c r="G70" s="2" t="s">
        <v>534</v>
      </c>
      <c r="H70" s="22" t="s">
        <v>540</v>
      </c>
      <c r="I70" s="2" t="s">
        <v>567</v>
      </c>
      <c r="J70" s="5" t="s">
        <v>569</v>
      </c>
      <c r="K70" s="2" t="s">
        <v>574</v>
      </c>
      <c r="L70" t="s">
        <v>1807</v>
      </c>
      <c r="M70" s="2" t="s">
        <v>1851</v>
      </c>
      <c r="N70" s="7" t="s">
        <v>3534</v>
      </c>
      <c r="O70" s="2" t="s">
        <v>1851</v>
      </c>
      <c r="P70" s="56"/>
      <c r="Q70" s="2" t="s">
        <v>1851</v>
      </c>
      <c r="R70" t="s">
        <v>2493</v>
      </c>
      <c r="S70" s="2" t="s">
        <v>1851</v>
      </c>
      <c r="T70" s="5">
        <v>0</v>
      </c>
      <c r="U70" s="2" t="s">
        <v>1851</v>
      </c>
      <c r="V70" s="37">
        <v>0</v>
      </c>
      <c r="W70" s="2" t="s">
        <v>1907</v>
      </c>
      <c r="X70">
        <v>0</v>
      </c>
      <c r="Y70" t="s">
        <v>1908</v>
      </c>
      <c r="Z70" s="40" t="s">
        <v>1913</v>
      </c>
      <c r="AA70" s="2" t="s">
        <v>1907</v>
      </c>
      <c r="AB70" s="82">
        <v>0</v>
      </c>
      <c r="AC70" t="s">
        <v>2289</v>
      </c>
      <c r="AD70" t="str">
        <f t="shared" si="1"/>
        <v>SET @cliente = (SELECT id_cliente FROM cliente WHERE cod_cliente LIKE 'C0117');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'P0117003', '', '2010-09-01', '0', '0', 0, 'Varios', 0, null, 1, now(), null, 1, null);</v>
      </c>
    </row>
    <row r="71" spans="1:30" ht="22.5" x14ac:dyDescent="0.25">
      <c r="A71" t="s">
        <v>0</v>
      </c>
      <c r="B71" s="7" t="s">
        <v>27</v>
      </c>
      <c r="C71" s="2" t="s">
        <v>493</v>
      </c>
      <c r="D71" s="22" t="s">
        <v>498</v>
      </c>
      <c r="E71" s="2" t="s">
        <v>499</v>
      </c>
      <c r="F71" s="26" t="s">
        <v>509</v>
      </c>
      <c r="G71" s="2" t="s">
        <v>534</v>
      </c>
      <c r="H71" s="22" t="s">
        <v>543</v>
      </c>
      <c r="I71" s="2" t="s">
        <v>567</v>
      </c>
      <c r="J71" s="5" t="s">
        <v>571</v>
      </c>
      <c r="K71" s="2" t="s">
        <v>574</v>
      </c>
      <c r="L71" t="s">
        <v>1805</v>
      </c>
      <c r="M71" s="2" t="s">
        <v>1851</v>
      </c>
      <c r="N71" s="7" t="s">
        <v>3535</v>
      </c>
      <c r="O71" s="2" t="s">
        <v>1851</v>
      </c>
      <c r="P71" s="60"/>
      <c r="Q71" s="2" t="s">
        <v>1851</v>
      </c>
      <c r="R71" t="s">
        <v>2497</v>
      </c>
      <c r="S71" s="2" t="s">
        <v>1851</v>
      </c>
      <c r="T71" s="5">
        <v>0</v>
      </c>
      <c r="U71" s="2" t="s">
        <v>1851</v>
      </c>
      <c r="V71" s="37">
        <v>0</v>
      </c>
      <c r="W71" s="2" t="s">
        <v>1907</v>
      </c>
      <c r="X71">
        <v>0</v>
      </c>
      <c r="Y71" t="s">
        <v>1908</v>
      </c>
      <c r="Z71" s="40" t="s">
        <v>1943</v>
      </c>
      <c r="AA71" s="2" t="s">
        <v>1907</v>
      </c>
      <c r="AB71" s="82">
        <v>1092</v>
      </c>
      <c r="AC71" t="s">
        <v>2289</v>
      </c>
      <c r="AD71" t="str">
        <f t="shared" si="1"/>
        <v>SET @cliente = (SELECT id_cliente FROM cliente WHERE cod_cliente LIKE 'C1200');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'01', 'P1200001', '', '2011-07-01', '0', '0', 0, 'Candidatos', 1092, null, 1, now(), null, 1, null);</v>
      </c>
    </row>
    <row r="72" spans="1:30" ht="22.5" x14ac:dyDescent="0.25">
      <c r="A72" t="s">
        <v>0</v>
      </c>
      <c r="B72" s="7" t="s">
        <v>27</v>
      </c>
      <c r="C72" s="2" t="s">
        <v>493</v>
      </c>
      <c r="D72" s="22" t="s">
        <v>498</v>
      </c>
      <c r="E72" s="2" t="s">
        <v>499</v>
      </c>
      <c r="F72" s="26" t="s">
        <v>509</v>
      </c>
      <c r="G72" s="2" t="s">
        <v>534</v>
      </c>
      <c r="H72" s="22" t="s">
        <v>543</v>
      </c>
      <c r="I72" s="2" t="s">
        <v>567</v>
      </c>
      <c r="J72" s="5" t="s">
        <v>569</v>
      </c>
      <c r="K72" s="2" t="s">
        <v>574</v>
      </c>
      <c r="L72" t="s">
        <v>1806</v>
      </c>
      <c r="M72" s="2" t="s">
        <v>1851</v>
      </c>
      <c r="N72" s="7" t="s">
        <v>3536</v>
      </c>
      <c r="O72" s="2" t="s">
        <v>1851</v>
      </c>
      <c r="P72" s="56"/>
      <c r="Q72" s="2" t="s">
        <v>1851</v>
      </c>
      <c r="R72" t="s">
        <v>2497</v>
      </c>
      <c r="S72" s="2" t="s">
        <v>1851</v>
      </c>
      <c r="T72" s="5">
        <v>0</v>
      </c>
      <c r="U72" s="2" t="s">
        <v>1851</v>
      </c>
      <c r="V72" s="37">
        <v>0</v>
      </c>
      <c r="W72" s="2" t="s">
        <v>1907</v>
      </c>
      <c r="X72">
        <v>0</v>
      </c>
      <c r="Y72" t="s">
        <v>1908</v>
      </c>
      <c r="Z72" s="40" t="s">
        <v>1944</v>
      </c>
      <c r="AA72" s="2" t="s">
        <v>1907</v>
      </c>
      <c r="AB72" s="82">
        <v>0</v>
      </c>
      <c r="AC72" t="s">
        <v>2289</v>
      </c>
      <c r="AD72" t="str">
        <f t="shared" si="1"/>
        <v>SET @cliente = (SELECT id_cliente FROM cliente WHERE cod_cliente LIKE 'C1200');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'P1200002', '', '2011-07-01', '0', '0', 0, 'Candidatos (2012)', 0, null, 1, now(), null, 1, null);</v>
      </c>
    </row>
    <row r="73" spans="1:30" ht="22.5" x14ac:dyDescent="0.25">
      <c r="A73" t="s">
        <v>0</v>
      </c>
      <c r="B73" s="7" t="s">
        <v>28</v>
      </c>
      <c r="C73" s="2" t="s">
        <v>493</v>
      </c>
      <c r="D73" s="22" t="s">
        <v>496</v>
      </c>
      <c r="E73" s="2" t="s">
        <v>499</v>
      </c>
      <c r="F73" s="26" t="s">
        <v>512</v>
      </c>
      <c r="G73" s="2" t="s">
        <v>534</v>
      </c>
      <c r="H73" s="22" t="s">
        <v>547</v>
      </c>
      <c r="I73" s="2" t="s">
        <v>567</v>
      </c>
      <c r="J73" s="5" t="s">
        <v>569</v>
      </c>
      <c r="K73" s="2" t="s">
        <v>574</v>
      </c>
      <c r="L73" t="s">
        <v>1805</v>
      </c>
      <c r="M73" s="2" t="s">
        <v>1851</v>
      </c>
      <c r="N73" s="7" t="s">
        <v>3537</v>
      </c>
      <c r="O73" s="2" t="s">
        <v>1851</v>
      </c>
      <c r="P73" s="56"/>
      <c r="Q73" s="2" t="s">
        <v>1851</v>
      </c>
      <c r="R73" t="s">
        <v>2523</v>
      </c>
      <c r="S73" s="2" t="s">
        <v>1851</v>
      </c>
      <c r="T73" s="5">
        <v>0</v>
      </c>
      <c r="U73" s="2" t="s">
        <v>1851</v>
      </c>
      <c r="V73" s="37">
        <v>0</v>
      </c>
      <c r="W73" s="2" t="s">
        <v>1907</v>
      </c>
      <c r="X73">
        <v>0</v>
      </c>
      <c r="Y73" t="s">
        <v>1908</v>
      </c>
      <c r="Z73" s="40" t="s">
        <v>2053</v>
      </c>
      <c r="AA73" s="2" t="s">
        <v>1907</v>
      </c>
      <c r="AB73" s="82">
        <v>0</v>
      </c>
      <c r="AC73" t="s">
        <v>2289</v>
      </c>
      <c r="AD73" t="str">
        <f t="shared" si="1"/>
        <v>SET @cliente = (SELECT id_cliente FROM cliente WHERE cod_cliente LIKE 'C0259');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'P0259001', '', '2010-12-01', '0', '0', 0, 'Auditoria de Procesos', 0, null, 1, now(), null, 1, null);</v>
      </c>
    </row>
    <row r="74" spans="1:30" ht="22.5" x14ac:dyDescent="0.25">
      <c r="A74" t="s">
        <v>0</v>
      </c>
      <c r="B74" s="7" t="s">
        <v>29</v>
      </c>
      <c r="C74" s="2" t="s">
        <v>493</v>
      </c>
      <c r="D74" s="22" t="s">
        <v>498</v>
      </c>
      <c r="E74" s="2" t="s">
        <v>499</v>
      </c>
      <c r="F74" s="26" t="s">
        <v>509</v>
      </c>
      <c r="G74" s="2" t="s">
        <v>534</v>
      </c>
      <c r="H74" s="22" t="s">
        <v>543</v>
      </c>
      <c r="I74" s="2" t="s">
        <v>567</v>
      </c>
      <c r="J74" s="5" t="s">
        <v>569</v>
      </c>
      <c r="K74" s="2" t="s">
        <v>574</v>
      </c>
      <c r="L74" t="s">
        <v>1805</v>
      </c>
      <c r="M74" s="2" t="s">
        <v>1851</v>
      </c>
      <c r="N74" s="7" t="s">
        <v>3538</v>
      </c>
      <c r="O74" s="2" t="s">
        <v>1851</v>
      </c>
      <c r="P74" s="56"/>
      <c r="Q74" s="2" t="s">
        <v>1851</v>
      </c>
      <c r="R74" t="s">
        <v>2521</v>
      </c>
      <c r="S74" s="2" t="s">
        <v>1851</v>
      </c>
      <c r="T74" s="5">
        <v>0</v>
      </c>
      <c r="U74" s="2" t="s">
        <v>1851</v>
      </c>
      <c r="V74" s="37">
        <v>0</v>
      </c>
      <c r="W74" s="2" t="s">
        <v>1907</v>
      </c>
      <c r="X74">
        <v>0</v>
      </c>
      <c r="Y74" t="s">
        <v>1908</v>
      </c>
      <c r="Z74" s="40" t="s">
        <v>1943</v>
      </c>
      <c r="AA74" s="2" t="s">
        <v>1907</v>
      </c>
      <c r="AB74" s="82">
        <v>0</v>
      </c>
      <c r="AC74" t="s">
        <v>2289</v>
      </c>
      <c r="AD74" t="str">
        <f t="shared" si="1"/>
        <v>SET @cliente = (SELECT id_cliente FROM cliente WHERE cod_cliente LIKE 'C0175');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'P0175001', '', '2010-10-01', '0', '0', 0, 'Candidatos', 0, null, 1, now(), null, 1, null);</v>
      </c>
    </row>
    <row r="75" spans="1:30" ht="22.5" x14ac:dyDescent="0.25">
      <c r="A75" t="s">
        <v>0</v>
      </c>
      <c r="B75" s="7" t="s">
        <v>29</v>
      </c>
      <c r="C75" s="2" t="s">
        <v>493</v>
      </c>
      <c r="D75" s="22" t="s">
        <v>498</v>
      </c>
      <c r="E75" s="2" t="s">
        <v>499</v>
      </c>
      <c r="F75" s="26" t="s">
        <v>506</v>
      </c>
      <c r="G75" s="2" t="s">
        <v>534</v>
      </c>
      <c r="H75" s="22" t="s">
        <v>540</v>
      </c>
      <c r="I75" s="2" t="s">
        <v>567</v>
      </c>
      <c r="J75" s="5" t="s">
        <v>569</v>
      </c>
      <c r="K75" s="2" t="s">
        <v>574</v>
      </c>
      <c r="L75" t="s">
        <v>1806</v>
      </c>
      <c r="M75" s="2" t="s">
        <v>1851</v>
      </c>
      <c r="N75" s="7" t="s">
        <v>3539</v>
      </c>
      <c r="O75" s="2" t="s">
        <v>1851</v>
      </c>
      <c r="P75" s="56"/>
      <c r="Q75" s="2" t="s">
        <v>1851</v>
      </c>
      <c r="R75" t="s">
        <v>2521</v>
      </c>
      <c r="S75" s="2" t="s">
        <v>1851</v>
      </c>
      <c r="T75" s="5">
        <v>0</v>
      </c>
      <c r="U75" s="2" t="s">
        <v>1851</v>
      </c>
      <c r="V75" s="37">
        <v>0</v>
      </c>
      <c r="W75" s="2" t="s">
        <v>1907</v>
      </c>
      <c r="X75">
        <v>0</v>
      </c>
      <c r="Y75" t="s">
        <v>1908</v>
      </c>
      <c r="Z75" s="40" t="s">
        <v>1913</v>
      </c>
      <c r="AA75" s="2" t="s">
        <v>1907</v>
      </c>
      <c r="AB75" s="82">
        <v>0</v>
      </c>
      <c r="AC75" t="s">
        <v>2289</v>
      </c>
      <c r="AD75" t="str">
        <f t="shared" si="1"/>
        <v>SET @cliente = (SELECT id_cliente FROM cliente WHERE cod_cliente LIKE 'C0175');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'P0175002', '', '2010-10-01', '0', '0', 0, 'Varios', 0, null, 1, now(), null, 1, null);</v>
      </c>
    </row>
    <row r="76" spans="1:30" ht="22.5" x14ac:dyDescent="0.25">
      <c r="A76" t="s">
        <v>0</v>
      </c>
      <c r="B76" s="7" t="s">
        <v>30</v>
      </c>
      <c r="C76" s="2" t="s">
        <v>493</v>
      </c>
      <c r="D76" s="22" t="s">
        <v>498</v>
      </c>
      <c r="E76" s="2" t="s">
        <v>499</v>
      </c>
      <c r="F76" s="26" t="s">
        <v>509</v>
      </c>
      <c r="G76" s="2" t="s">
        <v>534</v>
      </c>
      <c r="H76" s="22" t="s">
        <v>543</v>
      </c>
      <c r="I76" s="2" t="s">
        <v>567</v>
      </c>
      <c r="J76" s="5" t="s">
        <v>569</v>
      </c>
      <c r="K76" s="2" t="s">
        <v>574</v>
      </c>
      <c r="L76" t="s">
        <v>1805</v>
      </c>
      <c r="M76" s="2" t="s">
        <v>1851</v>
      </c>
      <c r="N76" s="7" t="s">
        <v>3540</v>
      </c>
      <c r="O76" s="2" t="s">
        <v>1851</v>
      </c>
      <c r="P76" s="56"/>
      <c r="Q76" s="2" t="s">
        <v>1851</v>
      </c>
      <c r="R76" t="s">
        <v>2493</v>
      </c>
      <c r="S76" s="2" t="s">
        <v>1851</v>
      </c>
      <c r="T76" s="5">
        <v>0</v>
      </c>
      <c r="U76" s="2" t="s">
        <v>1851</v>
      </c>
      <c r="V76" s="37">
        <v>0</v>
      </c>
      <c r="W76" s="2" t="s">
        <v>1907</v>
      </c>
      <c r="X76">
        <v>0</v>
      </c>
      <c r="Y76" t="s">
        <v>1908</v>
      </c>
      <c r="Z76" s="40" t="s">
        <v>1943</v>
      </c>
      <c r="AA76" s="2" t="s">
        <v>1907</v>
      </c>
      <c r="AB76" s="82">
        <v>0</v>
      </c>
      <c r="AC76" t="s">
        <v>2289</v>
      </c>
      <c r="AD76" t="str">
        <f t="shared" si="1"/>
        <v>SET @cliente = (SELECT id_cliente FROM cliente WHERE cod_cliente LIKE 'C0161');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'P0161001', '', '2010-09-01', '0', '0', 0, 'Candidatos', 0, null, 1, now(), null, 1, null);</v>
      </c>
    </row>
    <row r="77" spans="1:30" ht="22.5" x14ac:dyDescent="0.25">
      <c r="A77" t="s">
        <v>0</v>
      </c>
      <c r="B77" s="7" t="s">
        <v>30</v>
      </c>
      <c r="C77" s="2" t="s">
        <v>493</v>
      </c>
      <c r="D77" s="17" t="s">
        <v>498</v>
      </c>
      <c r="E77" s="2" t="s">
        <v>499</v>
      </c>
      <c r="F77" s="26" t="s">
        <v>516</v>
      </c>
      <c r="G77" s="2" t="s">
        <v>534</v>
      </c>
      <c r="H77" s="17" t="s">
        <v>551</v>
      </c>
      <c r="I77" s="2" t="s">
        <v>567</v>
      </c>
      <c r="J77" s="5" t="s">
        <v>569</v>
      </c>
      <c r="K77" s="2" t="s">
        <v>574</v>
      </c>
      <c r="L77" t="s">
        <v>1806</v>
      </c>
      <c r="M77" s="2" t="s">
        <v>1851</v>
      </c>
      <c r="N77" s="7" t="s">
        <v>3541</v>
      </c>
      <c r="O77" s="2" t="s">
        <v>1851</v>
      </c>
      <c r="P77" s="56"/>
      <c r="Q77" s="2" t="s">
        <v>1851</v>
      </c>
      <c r="R77" t="s">
        <v>2489</v>
      </c>
      <c r="S77" s="2" t="s">
        <v>1851</v>
      </c>
      <c r="T77" s="5">
        <v>0</v>
      </c>
      <c r="U77" s="2" t="s">
        <v>1851</v>
      </c>
      <c r="V77" s="37">
        <v>0</v>
      </c>
      <c r="W77" s="2" t="s">
        <v>1907</v>
      </c>
      <c r="X77">
        <v>0</v>
      </c>
      <c r="Y77" t="s">
        <v>1908</v>
      </c>
      <c r="Z77" s="40" t="s">
        <v>3189</v>
      </c>
      <c r="AA77" s="2" t="s">
        <v>1907</v>
      </c>
      <c r="AB77" s="82">
        <v>0</v>
      </c>
      <c r="AC77" t="s">
        <v>2289</v>
      </c>
      <c r="AD77" t="str">
        <f t="shared" si="1"/>
        <v>SET @cliente = (SELECT id_cliente FROM cliente WHERE cod_cliente LIKE 'C0161');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'P0161002', '', '2010-11-01', '0', '0', 0, 'Desempeño', 0, null, 1, now(), null, 1, null);</v>
      </c>
    </row>
    <row r="78" spans="1:30" ht="22.5" x14ac:dyDescent="0.25">
      <c r="A78" t="s">
        <v>0</v>
      </c>
      <c r="B78" s="7" t="s">
        <v>30</v>
      </c>
      <c r="C78" s="2" t="s">
        <v>493</v>
      </c>
      <c r="D78" s="22" t="s">
        <v>498</v>
      </c>
      <c r="E78" s="2" t="s">
        <v>499</v>
      </c>
      <c r="F78" s="26" t="s">
        <v>509</v>
      </c>
      <c r="G78" s="2" t="s">
        <v>534</v>
      </c>
      <c r="H78" s="22" t="s">
        <v>543</v>
      </c>
      <c r="I78" s="2" t="s">
        <v>567</v>
      </c>
      <c r="J78" s="5" t="s">
        <v>571</v>
      </c>
      <c r="K78" s="2" t="s">
        <v>574</v>
      </c>
      <c r="L78" t="s">
        <v>1808</v>
      </c>
      <c r="M78" s="2" t="s">
        <v>1851</v>
      </c>
      <c r="N78" s="7" t="s">
        <v>3542</v>
      </c>
      <c r="O78" s="2" t="s">
        <v>1851</v>
      </c>
      <c r="P78" s="60"/>
      <c r="Q78" s="2" t="s">
        <v>1851</v>
      </c>
      <c r="R78" t="s">
        <v>2516</v>
      </c>
      <c r="S78" s="2" t="s">
        <v>1851</v>
      </c>
      <c r="T78" s="5">
        <v>0</v>
      </c>
      <c r="U78" s="2" t="s">
        <v>1851</v>
      </c>
      <c r="V78" s="37">
        <v>0</v>
      </c>
      <c r="W78" s="2" t="s">
        <v>1907</v>
      </c>
      <c r="X78">
        <v>0</v>
      </c>
      <c r="Y78" t="s">
        <v>1908</v>
      </c>
      <c r="Z78" s="40" t="s">
        <v>1945</v>
      </c>
      <c r="AA78" s="2" t="s">
        <v>1907</v>
      </c>
      <c r="AB78" s="82">
        <v>4368</v>
      </c>
      <c r="AC78" t="s">
        <v>2289</v>
      </c>
      <c r="AD78" t="str">
        <f t="shared" si="1"/>
        <v>SET @cliente = (SELECT id_cliente FROM cliente WHERE cod_cliente LIKE 'C0161');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'04', 'P0161004', '', '2011-06-01', '0', '0', 0, 'Candidatos (2011)', 4368, null, 1, now(), null, 1, null);</v>
      </c>
    </row>
    <row r="79" spans="1:30" ht="22.5" x14ac:dyDescent="0.25">
      <c r="A79" t="s">
        <v>0</v>
      </c>
      <c r="B79" s="7" t="s">
        <v>31</v>
      </c>
      <c r="C79" s="2" t="s">
        <v>493</v>
      </c>
      <c r="D79" s="22" t="s">
        <v>495</v>
      </c>
      <c r="E79" s="2" t="s">
        <v>499</v>
      </c>
      <c r="F79" s="26" t="s">
        <v>520</v>
      </c>
      <c r="G79" s="2" t="s">
        <v>534</v>
      </c>
      <c r="H79" s="22" t="s">
        <v>555</v>
      </c>
      <c r="I79" s="2" t="s">
        <v>567</v>
      </c>
      <c r="J79" s="5" t="s">
        <v>569</v>
      </c>
      <c r="K79" s="2" t="s">
        <v>574</v>
      </c>
      <c r="L79" t="s">
        <v>1805</v>
      </c>
      <c r="M79" s="2" t="s">
        <v>1851</v>
      </c>
      <c r="N79" s="7" t="s">
        <v>3543</v>
      </c>
      <c r="O79" s="2" t="s">
        <v>1851</v>
      </c>
      <c r="P79" s="56"/>
      <c r="Q79" s="2" t="s">
        <v>1851</v>
      </c>
      <c r="R79" t="s">
        <v>2511</v>
      </c>
      <c r="S79" s="2" t="s">
        <v>1851</v>
      </c>
      <c r="T79" s="5">
        <v>0</v>
      </c>
      <c r="U79" s="2" t="s">
        <v>1851</v>
      </c>
      <c r="V79" s="37">
        <v>0</v>
      </c>
      <c r="W79" s="2" t="s">
        <v>1907</v>
      </c>
      <c r="X79">
        <v>0</v>
      </c>
      <c r="Y79" t="s">
        <v>1908</v>
      </c>
      <c r="Z79" s="40" t="s">
        <v>1946</v>
      </c>
      <c r="AA79" s="2" t="s">
        <v>1907</v>
      </c>
      <c r="AB79" s="82">
        <v>0</v>
      </c>
      <c r="AC79" t="s">
        <v>2289</v>
      </c>
      <c r="AD79" t="str">
        <f t="shared" si="1"/>
        <v>SET @cliente = (SELECT id_cliente FROM cliente WHERE cod_cliente LIKE 'C0060'); SET @tipoPropuesta = (SELECT id_tipo_propuesta FROM tipo_propuesta WHERE cod_tipo_propuesta LIKE 'C'); SET @tipoServicio = (SELECT id_tipo_servicio FROM tipo_servicio WHERE cod_tipo_servicio LIKE 'GESCAL'); SET @tipoArea = (SELECT id_tipo_area FROM tipo_area WHERE cod_tipo_area LIKE 'QL'); set @situacion = (select id_situacion from situacion where nom_situacion like 'NO'); INSERT INTO propuesta VALUES (NULL, @cliente, NULL, NULL, @moneda, @tipoServicio, @tipoArea, @tipoPropuesta, @situacion, '01', 'P0060001', '', '2009-09-01', '0', '0', 0, 'Certificacion en calidad ISO 9001', 0, null, 1, now(), null, 1, null);</v>
      </c>
    </row>
    <row r="80" spans="1:30" ht="33.75" x14ac:dyDescent="0.25">
      <c r="A80" t="s">
        <v>0</v>
      </c>
      <c r="B80" s="7" t="s">
        <v>32</v>
      </c>
      <c r="C80" s="2" t="s">
        <v>493</v>
      </c>
      <c r="D80" s="22" t="s">
        <v>495</v>
      </c>
      <c r="E80" s="2" t="s">
        <v>499</v>
      </c>
      <c r="F80" s="26" t="s">
        <v>521</v>
      </c>
      <c r="G80" s="2" t="s">
        <v>534</v>
      </c>
      <c r="H80" s="22" t="s">
        <v>556</v>
      </c>
      <c r="I80" s="2" t="s">
        <v>567</v>
      </c>
      <c r="J80" s="5" t="s">
        <v>569</v>
      </c>
      <c r="K80" s="2" t="s">
        <v>574</v>
      </c>
      <c r="L80" t="s">
        <v>1805</v>
      </c>
      <c r="M80" s="2" t="s">
        <v>1851</v>
      </c>
      <c r="N80" s="7" t="s">
        <v>3544</v>
      </c>
      <c r="O80" s="2" t="s">
        <v>1851</v>
      </c>
      <c r="P80" s="56"/>
      <c r="Q80" s="2" t="s">
        <v>1851</v>
      </c>
      <c r="R80" t="s">
        <v>2493</v>
      </c>
      <c r="S80" s="2" t="s">
        <v>1851</v>
      </c>
      <c r="T80" s="5">
        <v>0</v>
      </c>
      <c r="U80" s="2" t="s">
        <v>1851</v>
      </c>
      <c r="V80" s="76">
        <v>1</v>
      </c>
      <c r="W80" s="2" t="s">
        <v>1907</v>
      </c>
      <c r="X80">
        <v>0</v>
      </c>
      <c r="Y80" t="s">
        <v>1908</v>
      </c>
      <c r="Z80" s="40" t="s">
        <v>1947</v>
      </c>
      <c r="AA80" s="2" t="s">
        <v>1907</v>
      </c>
      <c r="AB80" s="82">
        <v>90978</v>
      </c>
      <c r="AC80" t="s">
        <v>2289</v>
      </c>
      <c r="AD80"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'P0147001', '', '2010-09-01', '0', '1', 0, 'Formulacion del Plan Estrategico Institucional de la Autoridad Nacional del Agua', 90978, null, 1, now(), null, 1, null);</v>
      </c>
    </row>
    <row r="81" spans="1:30" ht="33.75" x14ac:dyDescent="0.25">
      <c r="A81" t="s">
        <v>0</v>
      </c>
      <c r="B81" s="7" t="s">
        <v>32</v>
      </c>
      <c r="C81" s="2" t="s">
        <v>493</v>
      </c>
      <c r="D81" s="22" t="s">
        <v>495</v>
      </c>
      <c r="E81" s="2" t="s">
        <v>499</v>
      </c>
      <c r="F81" s="26" t="s">
        <v>510</v>
      </c>
      <c r="G81" s="2" t="s">
        <v>534</v>
      </c>
      <c r="H81" s="22" t="s">
        <v>545</v>
      </c>
      <c r="I81" s="2" t="s">
        <v>567</v>
      </c>
      <c r="J81" s="5" t="s">
        <v>572</v>
      </c>
      <c r="K81" s="2" t="s">
        <v>574</v>
      </c>
      <c r="L81" t="s">
        <v>1806</v>
      </c>
      <c r="M81" s="2" t="s">
        <v>1851</v>
      </c>
      <c r="N81" s="7" t="s">
        <v>3545</v>
      </c>
      <c r="O81" s="2" t="s">
        <v>1851</v>
      </c>
      <c r="P81" s="56" t="s">
        <v>656</v>
      </c>
      <c r="Q81" s="2" t="s">
        <v>1851</v>
      </c>
      <c r="R81" t="s">
        <v>2518</v>
      </c>
      <c r="S81" s="2" t="s">
        <v>1851</v>
      </c>
      <c r="T81" s="5">
        <v>0</v>
      </c>
      <c r="U81" s="2" t="s">
        <v>1851</v>
      </c>
      <c r="V81" s="37">
        <v>0</v>
      </c>
      <c r="W81" s="2" t="s">
        <v>1907</v>
      </c>
      <c r="X81">
        <v>0</v>
      </c>
      <c r="Y81" t="s">
        <v>1908</v>
      </c>
      <c r="Z81" s="40" t="s">
        <v>2480</v>
      </c>
      <c r="AA81" s="2" t="s">
        <v>1907</v>
      </c>
      <c r="AB81" s="82">
        <v>0</v>
      </c>
      <c r="AC81" t="s">
        <v>2289</v>
      </c>
      <c r="AD81"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'02', 'P0147002', 'P014706', '2012-01-01', '0', '0', 0, 'Implementacion modelo de gestion segun Plan Estrategico (procesos, MOF, competencias, etc.)', 0, null, 1, now(), null, 1, null);</v>
      </c>
    </row>
    <row r="82" spans="1:30" ht="22.5" x14ac:dyDescent="0.25">
      <c r="A82" t="s">
        <v>0</v>
      </c>
      <c r="B82" s="7" t="s">
        <v>32</v>
      </c>
      <c r="C82" s="2" t="s">
        <v>493</v>
      </c>
      <c r="D82" s="22" t="s">
        <v>495</v>
      </c>
      <c r="E82" s="2" t="s">
        <v>499</v>
      </c>
      <c r="F82" s="26" t="s">
        <v>501</v>
      </c>
      <c r="G82" s="2" t="s">
        <v>534</v>
      </c>
      <c r="H82" s="22" t="s">
        <v>535</v>
      </c>
      <c r="I82" s="2" t="s">
        <v>567</v>
      </c>
      <c r="J82" s="5" t="s">
        <v>569</v>
      </c>
      <c r="K82" s="2" t="s">
        <v>574</v>
      </c>
      <c r="L82" t="s">
        <v>1807</v>
      </c>
      <c r="M82" s="2" t="s">
        <v>1851</v>
      </c>
      <c r="N82" s="7" t="s">
        <v>3546</v>
      </c>
      <c r="O82" s="2" t="s">
        <v>1851</v>
      </c>
      <c r="P82" s="56"/>
      <c r="Q82" s="2" t="s">
        <v>1851</v>
      </c>
      <c r="R82" t="s">
        <v>2500</v>
      </c>
      <c r="S82" s="2" t="s">
        <v>1851</v>
      </c>
      <c r="T82" s="5">
        <v>0</v>
      </c>
      <c r="U82" s="2" t="s">
        <v>1851</v>
      </c>
      <c r="V82" s="37">
        <v>0</v>
      </c>
      <c r="W82" s="2" t="s">
        <v>1907</v>
      </c>
      <c r="X82">
        <v>0</v>
      </c>
      <c r="Y82" t="s">
        <v>1908</v>
      </c>
      <c r="Z82" s="40" t="s">
        <v>1948</v>
      </c>
      <c r="AA82" s="2" t="s">
        <v>1907</v>
      </c>
      <c r="AB82" s="82">
        <v>55185</v>
      </c>
      <c r="AC82" t="s">
        <v>2289</v>
      </c>
      <c r="AD82"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'03', 'P0147003', '', '2012-02-01', '0', '0', 0, 'Diagnostico Organizativo del PMGRH', 55185, null, 1, now(), null, 1, null);</v>
      </c>
    </row>
    <row r="83" spans="1:30" ht="22.5" x14ac:dyDescent="0.25">
      <c r="A83" t="s">
        <v>0</v>
      </c>
      <c r="B83" s="7" t="s">
        <v>32</v>
      </c>
      <c r="C83" s="2" t="s">
        <v>493</v>
      </c>
      <c r="D83" s="22" t="s">
        <v>495</v>
      </c>
      <c r="E83" s="2" t="s">
        <v>499</v>
      </c>
      <c r="F83" s="26" t="s">
        <v>513</v>
      </c>
      <c r="G83" s="2" t="s">
        <v>534</v>
      </c>
      <c r="H83" s="22" t="s">
        <v>548</v>
      </c>
      <c r="I83" s="2" t="s">
        <v>567</v>
      </c>
      <c r="J83" s="7" t="s">
        <v>572</v>
      </c>
      <c r="K83" s="2" t="s">
        <v>574</v>
      </c>
      <c r="L83" t="s">
        <v>1808</v>
      </c>
      <c r="M83" s="2" t="s">
        <v>1851</v>
      </c>
      <c r="N83" s="7" t="s">
        <v>3547</v>
      </c>
      <c r="O83" s="2" t="s">
        <v>1851</v>
      </c>
      <c r="P83" s="40" t="s">
        <v>656</v>
      </c>
      <c r="Q83" s="2" t="s">
        <v>1851</v>
      </c>
      <c r="R83" t="s">
        <v>2500</v>
      </c>
      <c r="S83" s="2" t="s">
        <v>1851</v>
      </c>
      <c r="T83" s="5">
        <v>0</v>
      </c>
      <c r="U83" s="2" t="s">
        <v>1851</v>
      </c>
      <c r="V83" s="37">
        <v>0</v>
      </c>
      <c r="W83" s="2" t="s">
        <v>1907</v>
      </c>
      <c r="X83">
        <v>0</v>
      </c>
      <c r="Y83" t="s">
        <v>1908</v>
      </c>
      <c r="Z83" s="40" t="s">
        <v>2432</v>
      </c>
      <c r="AA83" s="2" t="s">
        <v>1907</v>
      </c>
      <c r="AB83" s="82">
        <v>126400</v>
      </c>
      <c r="AC83" t="s">
        <v>2289</v>
      </c>
      <c r="AD83"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'OTRA'); INSERT INTO propuesta VALUES (NULL, @cliente, NULL, NULL, @moneda, @tipoServicio, @tipoArea, @tipoPropuesta, @situacion, '04', 'P0147004', 'P014706', '2012-02-01', '0', '0', 0, 'Analisis actividades personal CAS', 126400, null, 1, now(), null, 1, null);</v>
      </c>
    </row>
    <row r="84" spans="1:30" ht="22.5" x14ac:dyDescent="0.25">
      <c r="A84" t="s">
        <v>0</v>
      </c>
      <c r="B84" s="7" t="s">
        <v>32</v>
      </c>
      <c r="C84" s="2" t="s">
        <v>493</v>
      </c>
      <c r="D84" s="22" t="s">
        <v>498</v>
      </c>
      <c r="E84" s="2" t="s">
        <v>499</v>
      </c>
      <c r="F84" s="26" t="s">
        <v>522</v>
      </c>
      <c r="G84" s="2" t="s">
        <v>534</v>
      </c>
      <c r="H84" s="17" t="s">
        <v>551</v>
      </c>
      <c r="I84" s="2" t="s">
        <v>567</v>
      </c>
      <c r="J84" s="7" t="s">
        <v>572</v>
      </c>
      <c r="K84" s="2" t="s">
        <v>574</v>
      </c>
      <c r="L84" t="s">
        <v>1809</v>
      </c>
      <c r="M84" s="2" t="s">
        <v>1851</v>
      </c>
      <c r="N84" s="7" t="s">
        <v>3548</v>
      </c>
      <c r="O84" s="2" t="s">
        <v>1851</v>
      </c>
      <c r="P84" s="40" t="s">
        <v>656</v>
      </c>
      <c r="Q84" s="2" t="s">
        <v>1851</v>
      </c>
      <c r="R84" t="s">
        <v>2500</v>
      </c>
      <c r="S84" s="2" t="s">
        <v>1851</v>
      </c>
      <c r="T84" s="5">
        <v>0</v>
      </c>
      <c r="U84" s="2" t="s">
        <v>1851</v>
      </c>
      <c r="V84" s="37">
        <v>0</v>
      </c>
      <c r="W84" s="2" t="s">
        <v>1907</v>
      </c>
      <c r="X84">
        <v>0</v>
      </c>
      <c r="Y84" t="s">
        <v>1908</v>
      </c>
      <c r="Z84" s="40" t="s">
        <v>2299</v>
      </c>
      <c r="AA84" s="2" t="s">
        <v>1907</v>
      </c>
      <c r="AB84" s="82">
        <v>28305</v>
      </c>
      <c r="AC84" t="s">
        <v>2289</v>
      </c>
      <c r="AD84" t="str">
        <f t="shared" si="1"/>
        <v>SET @cliente = (SELECT id_cliente FROM cliente WHERE cod_cliente LIKE 'C0147');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'05', 'P0147005', 'P014706', '2012-02-01', '0', '0', 0, 'Clima para toda la institucion', 28305, null, 1, now(), null, 1, null);</v>
      </c>
    </row>
    <row r="85" spans="1:30" ht="33.75" x14ac:dyDescent="0.25">
      <c r="A85" t="s">
        <v>0</v>
      </c>
      <c r="B85" s="7" t="s">
        <v>32</v>
      </c>
      <c r="C85" s="2" t="s">
        <v>493</v>
      </c>
      <c r="D85" s="22" t="s">
        <v>495</v>
      </c>
      <c r="E85" s="2" t="s">
        <v>499</v>
      </c>
      <c r="F85" s="26" t="s">
        <v>508</v>
      </c>
      <c r="G85" s="2" t="s">
        <v>534</v>
      </c>
      <c r="H85" s="22" t="s">
        <v>542</v>
      </c>
      <c r="I85" s="2" t="s">
        <v>567</v>
      </c>
      <c r="J85" s="7" t="s">
        <v>572</v>
      </c>
      <c r="K85" s="2" t="s">
        <v>574</v>
      </c>
      <c r="L85" t="s">
        <v>1810</v>
      </c>
      <c r="M85" s="2" t="s">
        <v>1851</v>
      </c>
      <c r="N85" s="7" t="s">
        <v>3549</v>
      </c>
      <c r="O85" s="2" t="s">
        <v>1851</v>
      </c>
      <c r="P85" s="40" t="s">
        <v>660</v>
      </c>
      <c r="Q85" s="2" t="s">
        <v>1851</v>
      </c>
      <c r="R85" t="s">
        <v>2500</v>
      </c>
      <c r="S85" s="2" t="s">
        <v>1851</v>
      </c>
      <c r="T85" s="5">
        <v>0</v>
      </c>
      <c r="U85" s="2" t="s">
        <v>1851</v>
      </c>
      <c r="V85" s="37">
        <v>0</v>
      </c>
      <c r="W85" s="2" t="s">
        <v>1907</v>
      </c>
      <c r="X85">
        <v>0</v>
      </c>
      <c r="Y85" t="s">
        <v>1908</v>
      </c>
      <c r="Z85" s="40" t="s">
        <v>2300</v>
      </c>
      <c r="AA85" s="2" t="s">
        <v>1907</v>
      </c>
      <c r="AB85" s="82">
        <v>0</v>
      </c>
      <c r="AC85" t="s">
        <v>2289</v>
      </c>
      <c r="AD85"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'OTRA'); INSERT INTO propuesta VALUES (NULL, @cliente, NULL, NULL, @moneda, @tipoServicio, @tipoArea, @tipoPropuesta, @situacion, '06', 'P0147006', 'P014710', '2012-02-01', '0', '0', 0, 'MOF, CAS, CLIMA, Desarrollo e Implementacion del Modelo de Gestion de RRHH por Competencias.', 0, null, 1, now(), null, 1, null);</v>
      </c>
    </row>
    <row r="86" spans="1:30" ht="22.5" x14ac:dyDescent="0.25">
      <c r="A86" t="s">
        <v>0</v>
      </c>
      <c r="B86" s="7" t="s">
        <v>32</v>
      </c>
      <c r="C86" s="2" t="s">
        <v>493</v>
      </c>
      <c r="D86" s="22" t="s">
        <v>495</v>
      </c>
      <c r="E86" s="2" t="s">
        <v>499</v>
      </c>
      <c r="F86" s="26" t="s">
        <v>523</v>
      </c>
      <c r="G86" s="2" t="s">
        <v>534</v>
      </c>
      <c r="H86" s="22" t="s">
        <v>557</v>
      </c>
      <c r="I86" s="2" t="s">
        <v>567</v>
      </c>
      <c r="J86" s="7" t="s">
        <v>572</v>
      </c>
      <c r="K86" s="2" t="s">
        <v>574</v>
      </c>
      <c r="L86" t="s">
        <v>1811</v>
      </c>
      <c r="M86" s="2" t="s">
        <v>1851</v>
      </c>
      <c r="N86" s="7" t="s">
        <v>3550</v>
      </c>
      <c r="O86" s="2" t="s">
        <v>1851</v>
      </c>
      <c r="P86" s="40" t="s">
        <v>660</v>
      </c>
      <c r="Q86" s="2" t="s">
        <v>1851</v>
      </c>
      <c r="R86" t="s">
        <v>2501</v>
      </c>
      <c r="S86" s="2" t="s">
        <v>1851</v>
      </c>
      <c r="T86" s="5">
        <v>0</v>
      </c>
      <c r="U86" s="2" t="s">
        <v>1851</v>
      </c>
      <c r="V86" s="37">
        <v>0</v>
      </c>
      <c r="W86" s="2" t="s">
        <v>1907</v>
      </c>
      <c r="X86">
        <v>0</v>
      </c>
      <c r="Y86" t="s">
        <v>1908</v>
      </c>
      <c r="Z86" s="40" t="s">
        <v>3195</v>
      </c>
      <c r="AA86" s="2" t="s">
        <v>1907</v>
      </c>
      <c r="AB86" s="82">
        <v>0</v>
      </c>
      <c r="AC86" t="s">
        <v>2289</v>
      </c>
      <c r="AD86"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'OTRA'); INSERT INTO propuesta VALUES (NULL, @cliente, NULL, NULL, @moneda, @tipoServicio, @tipoArea, @tipoPropuesta, @situacion, '07', 'P0147007', 'P014710', '2012-08-01', '0', '0', 0, 'Diseño del Modelo de Competencias', 0, null, 1, now(), null, 1, null);</v>
      </c>
    </row>
    <row r="87" spans="1:30" ht="22.5" x14ac:dyDescent="0.25">
      <c r="A87" t="s">
        <v>0</v>
      </c>
      <c r="B87" s="7" t="s">
        <v>32</v>
      </c>
      <c r="C87" s="2" t="s">
        <v>493</v>
      </c>
      <c r="D87" s="22" t="s">
        <v>495</v>
      </c>
      <c r="E87" s="2" t="s">
        <v>499</v>
      </c>
      <c r="F87" s="26" t="s">
        <v>507</v>
      </c>
      <c r="G87" s="2" t="s">
        <v>534</v>
      </c>
      <c r="H87" s="22" t="s">
        <v>541</v>
      </c>
      <c r="I87" s="2" t="s">
        <v>567</v>
      </c>
      <c r="J87" s="7" t="s">
        <v>572</v>
      </c>
      <c r="K87" s="2" t="s">
        <v>574</v>
      </c>
      <c r="L87" t="s">
        <v>1812</v>
      </c>
      <c r="M87" s="2" t="s">
        <v>1851</v>
      </c>
      <c r="N87" s="7" t="s">
        <v>3551</v>
      </c>
      <c r="O87" s="2" t="s">
        <v>1851</v>
      </c>
      <c r="P87" s="40" t="s">
        <v>660</v>
      </c>
      <c r="Q87" s="2" t="s">
        <v>1851</v>
      </c>
      <c r="R87" t="s">
        <v>2501</v>
      </c>
      <c r="S87" s="2" t="s">
        <v>1851</v>
      </c>
      <c r="T87" s="5">
        <v>0</v>
      </c>
      <c r="U87" s="2" t="s">
        <v>1851</v>
      </c>
      <c r="V87" s="37">
        <v>0</v>
      </c>
      <c r="W87" s="2" t="s">
        <v>1907</v>
      </c>
      <c r="X87">
        <v>0</v>
      </c>
      <c r="Y87" t="s">
        <v>1908</v>
      </c>
      <c r="Z87" s="40" t="s">
        <v>3196</v>
      </c>
      <c r="AA87" s="2" t="s">
        <v>1907</v>
      </c>
      <c r="AB87" s="82">
        <v>0</v>
      </c>
      <c r="AC87" t="s">
        <v>2289</v>
      </c>
      <c r="AD87"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'OTRA'); INSERT INTO propuesta VALUES (NULL, @cliente, NULL, NULL, @moneda, @tipoServicio, @tipoArea, @tipoPropuesta, @situacion, '08', 'P0147008', 'P014710', '2012-08-01', '0', '0', 0, 'Diseño de herramienta de desempeño', 0, null, 1, now(), null, 1, null);</v>
      </c>
    </row>
    <row r="88" spans="1:30" ht="22.5" x14ac:dyDescent="0.25">
      <c r="A88" t="s">
        <v>0</v>
      </c>
      <c r="B88" s="7" t="s">
        <v>32</v>
      </c>
      <c r="C88" s="2" t="s">
        <v>493</v>
      </c>
      <c r="D88" s="22" t="s">
        <v>498</v>
      </c>
      <c r="E88" s="2" t="s">
        <v>499</v>
      </c>
      <c r="F88" s="26" t="s">
        <v>516</v>
      </c>
      <c r="G88" s="2" t="s">
        <v>534</v>
      </c>
      <c r="H88" s="17" t="s">
        <v>551</v>
      </c>
      <c r="I88" s="2" t="s">
        <v>567</v>
      </c>
      <c r="J88" s="7" t="s">
        <v>572</v>
      </c>
      <c r="K88" s="2" t="s">
        <v>574</v>
      </c>
      <c r="L88" t="s">
        <v>1813</v>
      </c>
      <c r="M88" s="2" t="s">
        <v>1851</v>
      </c>
      <c r="N88" s="7" t="s">
        <v>3552</v>
      </c>
      <c r="O88" s="2" t="s">
        <v>1851</v>
      </c>
      <c r="P88" s="40" t="s">
        <v>660</v>
      </c>
      <c r="Q88" s="2" t="s">
        <v>1851</v>
      </c>
      <c r="R88" t="s">
        <v>2501</v>
      </c>
      <c r="S88" s="2" t="s">
        <v>1851</v>
      </c>
      <c r="T88" s="5">
        <v>0</v>
      </c>
      <c r="U88" s="2" t="s">
        <v>1851</v>
      </c>
      <c r="V88" s="37">
        <v>0</v>
      </c>
      <c r="W88" s="2" t="s">
        <v>1907</v>
      </c>
      <c r="X88">
        <v>0</v>
      </c>
      <c r="Y88" t="s">
        <v>1908</v>
      </c>
      <c r="Z88" s="40" t="s">
        <v>3197</v>
      </c>
      <c r="AA88" s="2" t="s">
        <v>1907</v>
      </c>
      <c r="AB88" s="82">
        <v>0</v>
      </c>
      <c r="AC88" t="s">
        <v>2289</v>
      </c>
      <c r="AD88" t="str">
        <f t="shared" si="1"/>
        <v>SET @cliente = (SELECT id_cliente FROM cliente WHERE cod_cliente LIKE 'C0147');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'09', 'P0147009', 'P014710', '2012-08-01', '0', '0', 0, 'Evaluacion Desempeño', 0, null, 1, now(), null, 1, null);</v>
      </c>
    </row>
    <row r="89" spans="1:30" ht="22.5" x14ac:dyDescent="0.25">
      <c r="A89" t="s">
        <v>0</v>
      </c>
      <c r="B89" s="7" t="s">
        <v>32</v>
      </c>
      <c r="C89" s="2" t="s">
        <v>493</v>
      </c>
      <c r="D89" s="22" t="s">
        <v>495</v>
      </c>
      <c r="E89" s="2" t="s">
        <v>499</v>
      </c>
      <c r="F89" s="26" t="s">
        <v>508</v>
      </c>
      <c r="G89" s="2" t="s">
        <v>534</v>
      </c>
      <c r="H89" s="22" t="s">
        <v>542</v>
      </c>
      <c r="I89" s="2" t="s">
        <v>567</v>
      </c>
      <c r="J89" s="11" t="s">
        <v>570</v>
      </c>
      <c r="K89" s="2" t="s">
        <v>574</v>
      </c>
      <c r="L89" t="s">
        <v>1814</v>
      </c>
      <c r="M89" s="2" t="s">
        <v>1851</v>
      </c>
      <c r="N89" s="7" t="s">
        <v>3553</v>
      </c>
      <c r="O89" s="2" t="s">
        <v>1851</v>
      </c>
      <c r="P89" s="62" t="s">
        <v>1853</v>
      </c>
      <c r="Q89" s="2" t="s">
        <v>1851</v>
      </c>
      <c r="R89" t="s">
        <v>2499</v>
      </c>
      <c r="S89" s="2" t="s">
        <v>1851</v>
      </c>
      <c r="T89" s="5">
        <v>0</v>
      </c>
      <c r="U89" s="2" t="s">
        <v>1851</v>
      </c>
      <c r="V89" s="37">
        <v>0</v>
      </c>
      <c r="W89" s="2" t="s">
        <v>1907</v>
      </c>
      <c r="X89">
        <v>80</v>
      </c>
      <c r="Y89" t="s">
        <v>1908</v>
      </c>
      <c r="Z89" s="40" t="s">
        <v>2446</v>
      </c>
      <c r="AA89" s="2" t="s">
        <v>1907</v>
      </c>
      <c r="AB89" s="82">
        <v>0</v>
      </c>
      <c r="AC89" t="s">
        <v>2289</v>
      </c>
      <c r="AD89" t="str">
        <f t="shared" si="1"/>
        <v>SET @cliente = (SELECT id_cliente FROM cliente WHERE cod_cliente LIKE 'C0147');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'PDTE'); INSERT INTO propuesta VALUES (NULL, @cliente, NULL, NULL, @moneda, @tipoServicio, @tipoArea, @tipoPropuesta, @situacion, '10', 'P0147010', 'PROPUESTA', '2012-09-01', '0', '0', 80, 'Gestion Estrategica de RRHH', 0, null, 1, now(), null, 1, null);</v>
      </c>
    </row>
    <row r="90" spans="1:30" ht="22.5" x14ac:dyDescent="0.25">
      <c r="A90" t="s">
        <v>0</v>
      </c>
      <c r="B90" s="7" t="s">
        <v>33</v>
      </c>
      <c r="C90" s="2" t="s">
        <v>493</v>
      </c>
      <c r="D90" s="17" t="s">
        <v>498</v>
      </c>
      <c r="E90" s="2" t="s">
        <v>499</v>
      </c>
      <c r="F90" s="26" t="s">
        <v>516</v>
      </c>
      <c r="G90" s="2" t="s">
        <v>534</v>
      </c>
      <c r="H90" s="17" t="s">
        <v>551</v>
      </c>
      <c r="I90" s="2" t="s">
        <v>567</v>
      </c>
      <c r="J90" s="5" t="s">
        <v>569</v>
      </c>
      <c r="K90" s="2" t="s">
        <v>574</v>
      </c>
      <c r="L90" t="s">
        <v>1805</v>
      </c>
      <c r="M90" s="2" t="s">
        <v>1851</v>
      </c>
      <c r="N90" s="7" t="s">
        <v>3554</v>
      </c>
      <c r="O90" s="2" t="s">
        <v>1851</v>
      </c>
      <c r="P90" s="56"/>
      <c r="Q90" s="2" t="s">
        <v>1851</v>
      </c>
      <c r="R90" t="s">
        <v>2521</v>
      </c>
      <c r="S90" s="2" t="s">
        <v>1851</v>
      </c>
      <c r="T90" s="5">
        <v>0</v>
      </c>
      <c r="U90" s="2" t="s">
        <v>1851</v>
      </c>
      <c r="V90" s="37">
        <v>0</v>
      </c>
      <c r="W90" s="2" t="s">
        <v>1907</v>
      </c>
      <c r="X90">
        <v>0</v>
      </c>
      <c r="Y90" t="s">
        <v>1908</v>
      </c>
      <c r="Z90" s="40" t="s">
        <v>3189</v>
      </c>
      <c r="AA90" s="2" t="s">
        <v>1907</v>
      </c>
      <c r="AB90" s="82">
        <v>0</v>
      </c>
      <c r="AC90" t="s">
        <v>2289</v>
      </c>
      <c r="AD90" t="str">
        <f t="shared" si="1"/>
        <v>SET @cliente = (SELECT id_cliente FROM cliente WHERE cod_cliente LIKE 'C0177');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'P0177001', '', '2010-10-01', '0', '0', 0, 'Desempeño', 0, null, 1, now(), null, 1, null);</v>
      </c>
    </row>
    <row r="91" spans="1:30" ht="22.5" x14ac:dyDescent="0.25">
      <c r="A91" t="s">
        <v>0</v>
      </c>
      <c r="B91" s="7" t="s">
        <v>33</v>
      </c>
      <c r="C91" s="2" t="s">
        <v>493</v>
      </c>
      <c r="D91" s="22" t="s">
        <v>495</v>
      </c>
      <c r="E91" s="2" t="s">
        <v>499</v>
      </c>
      <c r="F91" s="26" t="s">
        <v>513</v>
      </c>
      <c r="G91" s="2" t="s">
        <v>534</v>
      </c>
      <c r="H91" s="22" t="s">
        <v>548</v>
      </c>
      <c r="I91" s="2" t="s">
        <v>567</v>
      </c>
      <c r="J91" s="5" t="s">
        <v>569</v>
      </c>
      <c r="K91" s="2" t="s">
        <v>574</v>
      </c>
      <c r="L91" t="s">
        <v>1806</v>
      </c>
      <c r="M91" s="2" t="s">
        <v>1851</v>
      </c>
      <c r="N91" s="7" t="s">
        <v>3555</v>
      </c>
      <c r="O91" s="2" t="s">
        <v>1851</v>
      </c>
      <c r="P91" s="56"/>
      <c r="Q91" s="2" t="s">
        <v>1851</v>
      </c>
      <c r="R91" t="s">
        <v>2489</v>
      </c>
      <c r="S91" s="2" t="s">
        <v>1851</v>
      </c>
      <c r="T91" s="5">
        <v>0</v>
      </c>
      <c r="U91" s="2" t="s">
        <v>1851</v>
      </c>
      <c r="V91" s="37">
        <v>0</v>
      </c>
      <c r="W91" s="2" t="s">
        <v>1907</v>
      </c>
      <c r="X91">
        <v>0</v>
      </c>
      <c r="Y91" t="s">
        <v>1908</v>
      </c>
      <c r="Z91" s="41" t="s">
        <v>1949</v>
      </c>
      <c r="AA91" s="2" t="s">
        <v>1907</v>
      </c>
      <c r="AB91" s="82">
        <v>9100</v>
      </c>
      <c r="AC91" t="s">
        <v>2289</v>
      </c>
      <c r="AD91" t="str">
        <f t="shared" si="1"/>
        <v>SET @cliente = (SELECT id_cliente FROM cliente WHERE cod_cliente LIKE 'C0177');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'P0177002', '', '2010-11-01', '0', '0', 0, 'MOF + Estructura Salarial', 9100, null, 1, now(), null, 1, null);</v>
      </c>
    </row>
    <row r="92" spans="1:30" ht="22.5" x14ac:dyDescent="0.25">
      <c r="A92" t="s">
        <v>0</v>
      </c>
      <c r="B92" s="7" t="s">
        <v>33</v>
      </c>
      <c r="C92" s="2" t="s">
        <v>493</v>
      </c>
      <c r="D92" s="22" t="s">
        <v>498</v>
      </c>
      <c r="E92" s="2" t="s">
        <v>499</v>
      </c>
      <c r="F92" s="26" t="s">
        <v>509</v>
      </c>
      <c r="G92" s="2" t="s">
        <v>534</v>
      </c>
      <c r="H92" s="22" t="s">
        <v>543</v>
      </c>
      <c r="I92" s="2" t="s">
        <v>567</v>
      </c>
      <c r="J92" s="5" t="s">
        <v>569</v>
      </c>
      <c r="K92" s="2" t="s">
        <v>574</v>
      </c>
      <c r="L92" t="s">
        <v>1807</v>
      </c>
      <c r="M92" s="2" t="s">
        <v>1851</v>
      </c>
      <c r="N92" s="7" t="s">
        <v>3556</v>
      </c>
      <c r="O92" s="2" t="s">
        <v>1851</v>
      </c>
      <c r="P92" s="56"/>
      <c r="Q92" s="2" t="s">
        <v>1851</v>
      </c>
      <c r="R92" t="s">
        <v>2505</v>
      </c>
      <c r="S92" s="2" t="s">
        <v>1851</v>
      </c>
      <c r="T92" s="5">
        <v>0</v>
      </c>
      <c r="U92" s="2" t="s">
        <v>1851</v>
      </c>
      <c r="V92" s="37">
        <v>0</v>
      </c>
      <c r="W92" s="2" t="s">
        <v>1907</v>
      </c>
      <c r="X92">
        <v>0</v>
      </c>
      <c r="Y92" t="s">
        <v>1908</v>
      </c>
      <c r="Z92" s="40" t="s">
        <v>1943</v>
      </c>
      <c r="AA92" s="2" t="s">
        <v>1907</v>
      </c>
      <c r="AB92" s="82">
        <v>0</v>
      </c>
      <c r="AC92" t="s">
        <v>2289</v>
      </c>
      <c r="AD92" t="str">
        <f t="shared" si="1"/>
        <v>SET @cliente = (SELECT id_cliente FROM cliente WHERE cod_cliente LIKE 'C0177');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'P0177003', '', '2011-02-01', '0', '0', 0, 'Candidatos', 0, null, 1, now(), null, 1, null);</v>
      </c>
    </row>
    <row r="93" spans="1:30" ht="22.5" x14ac:dyDescent="0.25">
      <c r="A93" t="s">
        <v>0</v>
      </c>
      <c r="B93" s="7" t="s">
        <v>33</v>
      </c>
      <c r="C93" s="2" t="s">
        <v>493</v>
      </c>
      <c r="D93" s="22" t="s">
        <v>498</v>
      </c>
      <c r="E93" s="2" t="s">
        <v>499</v>
      </c>
      <c r="F93" s="26" t="s">
        <v>506</v>
      </c>
      <c r="G93" s="2" t="s">
        <v>534</v>
      </c>
      <c r="H93" s="22" t="s">
        <v>540</v>
      </c>
      <c r="I93" s="2" t="s">
        <v>567</v>
      </c>
      <c r="J93" s="5" t="s">
        <v>569</v>
      </c>
      <c r="K93" s="2" t="s">
        <v>574</v>
      </c>
      <c r="L93" t="s">
        <v>1808</v>
      </c>
      <c r="M93" s="2" t="s">
        <v>1851</v>
      </c>
      <c r="N93" s="7" t="s">
        <v>3557</v>
      </c>
      <c r="O93" s="2" t="s">
        <v>1851</v>
      </c>
      <c r="P93" s="56"/>
      <c r="Q93" s="2" t="s">
        <v>1851</v>
      </c>
      <c r="R93" t="s">
        <v>2506</v>
      </c>
      <c r="S93" s="2" t="s">
        <v>1851</v>
      </c>
      <c r="T93" s="5">
        <v>0</v>
      </c>
      <c r="U93" s="2" t="s">
        <v>1851</v>
      </c>
      <c r="V93" s="37">
        <v>0</v>
      </c>
      <c r="W93" s="2" t="s">
        <v>1907</v>
      </c>
      <c r="X93">
        <v>0</v>
      </c>
      <c r="Y93" t="s">
        <v>1908</v>
      </c>
      <c r="Z93" s="40" t="s">
        <v>1950</v>
      </c>
      <c r="AA93" s="2" t="s">
        <v>1907</v>
      </c>
      <c r="AB93" s="82">
        <v>0</v>
      </c>
      <c r="AC93" t="s">
        <v>2289</v>
      </c>
      <c r="AD93" t="str">
        <f t="shared" si="1"/>
        <v>SET @cliente = (SELECT id_cliente FROM cliente WHERE cod_cliente LIKE 'C0177');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'P0177004', '', '2011-11-01', '0', '0', 0, 'Jefe comercial', 0, null, 1, now(), null, 1, null);</v>
      </c>
    </row>
    <row r="94" spans="1:30" ht="22.5" x14ac:dyDescent="0.25">
      <c r="A94" t="s">
        <v>0</v>
      </c>
      <c r="B94" s="19" t="s">
        <v>34</v>
      </c>
      <c r="C94" s="2" t="s">
        <v>493</v>
      </c>
      <c r="D94" s="22" t="s">
        <v>498</v>
      </c>
      <c r="E94" s="2" t="s">
        <v>499</v>
      </c>
      <c r="F94" s="26" t="s">
        <v>509</v>
      </c>
      <c r="G94" s="2" t="s">
        <v>534</v>
      </c>
      <c r="H94" s="22" t="s">
        <v>543</v>
      </c>
      <c r="I94" s="2" t="s">
        <v>567</v>
      </c>
      <c r="J94" s="5" t="s">
        <v>571</v>
      </c>
      <c r="K94" s="2" t="s">
        <v>574</v>
      </c>
      <c r="L94" t="s">
        <v>1805</v>
      </c>
      <c r="M94" s="2" t="s">
        <v>1851</v>
      </c>
      <c r="N94" s="7" t="s">
        <v>3558</v>
      </c>
      <c r="O94" s="2" t="s">
        <v>1851</v>
      </c>
      <c r="P94" s="60"/>
      <c r="Q94" s="2" t="s">
        <v>1851</v>
      </c>
      <c r="R94" t="s">
        <v>2511</v>
      </c>
      <c r="S94" s="2" t="s">
        <v>1851</v>
      </c>
      <c r="T94" s="5">
        <v>0</v>
      </c>
      <c r="U94" s="2" t="s">
        <v>1851</v>
      </c>
      <c r="V94" s="37">
        <v>0</v>
      </c>
      <c r="W94" s="2" t="s">
        <v>1907</v>
      </c>
      <c r="X94">
        <v>0</v>
      </c>
      <c r="Y94" t="s">
        <v>1908</v>
      </c>
      <c r="Z94" s="40" t="s">
        <v>1914</v>
      </c>
      <c r="AA94" s="2" t="s">
        <v>1907</v>
      </c>
      <c r="AB94" s="82">
        <v>684.5</v>
      </c>
      <c r="AC94" t="s">
        <v>2289</v>
      </c>
      <c r="AD94"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'01', 'P0022001', '', '2009-09-01', '0', '0', 0, 'Potencial', 684.5, null, 1, now(), null, 1, null);</v>
      </c>
    </row>
    <row r="95" spans="1:30" ht="22.5" x14ac:dyDescent="0.25">
      <c r="A95" t="s">
        <v>0</v>
      </c>
      <c r="B95" s="19" t="s">
        <v>34</v>
      </c>
      <c r="C95" s="2" t="s">
        <v>493</v>
      </c>
      <c r="D95" s="22" t="s">
        <v>498</v>
      </c>
      <c r="E95" s="2" t="s">
        <v>499</v>
      </c>
      <c r="F95" s="26" t="s">
        <v>509</v>
      </c>
      <c r="G95" s="2" t="s">
        <v>534</v>
      </c>
      <c r="H95" s="22" t="s">
        <v>543</v>
      </c>
      <c r="I95" s="2" t="s">
        <v>567</v>
      </c>
      <c r="J95" s="5" t="s">
        <v>571</v>
      </c>
      <c r="K95" s="2" t="s">
        <v>574</v>
      </c>
      <c r="L95" t="s">
        <v>1806</v>
      </c>
      <c r="M95" s="2" t="s">
        <v>1851</v>
      </c>
      <c r="N95" s="7" t="s">
        <v>3559</v>
      </c>
      <c r="O95" s="2" t="s">
        <v>1851</v>
      </c>
      <c r="P95" s="60"/>
      <c r="Q95" s="2" t="s">
        <v>1851</v>
      </c>
      <c r="R95" t="s">
        <v>2488</v>
      </c>
      <c r="S95" s="2" t="s">
        <v>1851</v>
      </c>
      <c r="T95" s="5">
        <v>0</v>
      </c>
      <c r="U95" s="2" t="s">
        <v>1851</v>
      </c>
      <c r="V95" s="37">
        <v>0</v>
      </c>
      <c r="W95" s="2" t="s">
        <v>1907</v>
      </c>
      <c r="X95">
        <v>0</v>
      </c>
      <c r="Y95" t="s">
        <v>1908</v>
      </c>
      <c r="Z95" s="40" t="s">
        <v>1943</v>
      </c>
      <c r="AA95" s="2" t="s">
        <v>1907</v>
      </c>
      <c r="AB95" s="82">
        <v>360</v>
      </c>
      <c r="AC95" t="s">
        <v>2289</v>
      </c>
      <c r="AD95"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'02', 'P0022002', '', '2011-03-01', '0', '0', 0, 'Candidatos', 360, null, 1, now(), null, 1, null);</v>
      </c>
    </row>
    <row r="96" spans="1:30" ht="22.5" x14ac:dyDescent="0.25">
      <c r="A96" t="s">
        <v>0</v>
      </c>
      <c r="B96" s="7" t="s">
        <v>34</v>
      </c>
      <c r="C96" s="2" t="s">
        <v>493</v>
      </c>
      <c r="D96" s="22" t="s">
        <v>498</v>
      </c>
      <c r="E96" s="2" t="s">
        <v>499</v>
      </c>
      <c r="F96" s="26" t="s">
        <v>506</v>
      </c>
      <c r="G96" s="2" t="s">
        <v>534</v>
      </c>
      <c r="H96" s="22" t="s">
        <v>540</v>
      </c>
      <c r="I96" s="2" t="s">
        <v>567</v>
      </c>
      <c r="J96" s="5" t="s">
        <v>569</v>
      </c>
      <c r="K96" s="2" t="s">
        <v>574</v>
      </c>
      <c r="L96" t="s">
        <v>1807</v>
      </c>
      <c r="M96" s="2" t="s">
        <v>1851</v>
      </c>
      <c r="N96" s="7" t="s">
        <v>3560</v>
      </c>
      <c r="O96" s="2" t="s">
        <v>1851</v>
      </c>
      <c r="P96" s="56"/>
      <c r="Q96" s="2" t="s">
        <v>1851</v>
      </c>
      <c r="R96" t="s">
        <v>2515</v>
      </c>
      <c r="S96" s="2" t="s">
        <v>1851</v>
      </c>
      <c r="T96" s="5">
        <v>0</v>
      </c>
      <c r="U96" s="2" t="s">
        <v>1851</v>
      </c>
      <c r="V96" s="37">
        <v>0</v>
      </c>
      <c r="W96" s="2" t="s">
        <v>1907</v>
      </c>
      <c r="X96">
        <v>0</v>
      </c>
      <c r="Y96" t="s">
        <v>1908</v>
      </c>
      <c r="Z96" s="40" t="s">
        <v>1951</v>
      </c>
      <c r="AA96" s="2" t="s">
        <v>1907</v>
      </c>
      <c r="AB96" s="82">
        <v>0</v>
      </c>
      <c r="AC96" t="s">
        <v>2289</v>
      </c>
      <c r="AD96"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'P0022003', '', '2010-05-01', '0', '0', 0, 'Profesional Area Comercial', 0, null, 1, now(), null, 1, null);</v>
      </c>
    </row>
    <row r="97" spans="1:30" ht="22.5" x14ac:dyDescent="0.25">
      <c r="A97" t="s">
        <v>0</v>
      </c>
      <c r="B97" s="7" t="s">
        <v>34</v>
      </c>
      <c r="C97" s="2" t="s">
        <v>493</v>
      </c>
      <c r="D97" s="22" t="s">
        <v>498</v>
      </c>
      <c r="E97" s="2" t="s">
        <v>499</v>
      </c>
      <c r="F97" s="26" t="s">
        <v>509</v>
      </c>
      <c r="G97" s="2" t="s">
        <v>534</v>
      </c>
      <c r="H97" s="22" t="s">
        <v>543</v>
      </c>
      <c r="I97" s="2" t="s">
        <v>567</v>
      </c>
      <c r="J97" s="5" t="s">
        <v>571</v>
      </c>
      <c r="K97" s="2" t="s">
        <v>574</v>
      </c>
      <c r="L97" t="s">
        <v>1808</v>
      </c>
      <c r="M97" s="2" t="s">
        <v>1851</v>
      </c>
      <c r="N97" s="7" t="s">
        <v>3561</v>
      </c>
      <c r="O97" s="2" t="s">
        <v>1851</v>
      </c>
      <c r="P97" s="60"/>
      <c r="Q97" s="2" t="s">
        <v>1851</v>
      </c>
      <c r="R97" t="s">
        <v>2515</v>
      </c>
      <c r="S97" s="2" t="s">
        <v>1851</v>
      </c>
      <c r="T97" s="5">
        <v>0</v>
      </c>
      <c r="U97" s="2" t="s">
        <v>1851</v>
      </c>
      <c r="V97" s="37">
        <v>0</v>
      </c>
      <c r="W97" s="2" t="s">
        <v>1907</v>
      </c>
      <c r="X97">
        <v>0</v>
      </c>
      <c r="Y97" t="s">
        <v>1908</v>
      </c>
      <c r="Z97" s="40" t="s">
        <v>1914</v>
      </c>
      <c r="AA97" s="2" t="s">
        <v>1907</v>
      </c>
      <c r="AB97" s="82">
        <v>300</v>
      </c>
      <c r="AC97" t="s">
        <v>2289</v>
      </c>
      <c r="AD97"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'04', 'P0022004', '', '2010-05-01', '0', '0', 0, 'Potencial', 300, null, 1, now(), null, 1, null);</v>
      </c>
    </row>
    <row r="98" spans="1:30" ht="22.5" x14ac:dyDescent="0.25">
      <c r="A98" t="s">
        <v>0</v>
      </c>
      <c r="B98" s="7" t="s">
        <v>34</v>
      </c>
      <c r="C98" s="2" t="s">
        <v>493</v>
      </c>
      <c r="D98" s="22" t="s">
        <v>498</v>
      </c>
      <c r="E98" s="2" t="s">
        <v>499</v>
      </c>
      <c r="F98" s="26" t="s">
        <v>506</v>
      </c>
      <c r="G98" s="2" t="s">
        <v>534</v>
      </c>
      <c r="H98" s="22" t="s">
        <v>544</v>
      </c>
      <c r="I98" s="2" t="s">
        <v>567</v>
      </c>
      <c r="J98" s="5" t="s">
        <v>569</v>
      </c>
      <c r="K98" s="2" t="s">
        <v>574</v>
      </c>
      <c r="L98" t="s">
        <v>1809</v>
      </c>
      <c r="M98" s="2" t="s">
        <v>1851</v>
      </c>
      <c r="N98" s="7" t="s">
        <v>3562</v>
      </c>
      <c r="O98" s="2" t="s">
        <v>1851</v>
      </c>
      <c r="P98" s="56"/>
      <c r="Q98" s="2" t="s">
        <v>1851</v>
      </c>
      <c r="R98" t="s">
        <v>2502</v>
      </c>
      <c r="S98" s="2" t="s">
        <v>1851</v>
      </c>
      <c r="T98" s="5">
        <v>0</v>
      </c>
      <c r="U98" s="2" t="s">
        <v>1851</v>
      </c>
      <c r="V98" s="37">
        <v>0</v>
      </c>
      <c r="W98" s="2" t="s">
        <v>1907</v>
      </c>
      <c r="X98">
        <v>0</v>
      </c>
      <c r="Y98" t="s">
        <v>1908</v>
      </c>
      <c r="Z98" s="40" t="s">
        <v>1952</v>
      </c>
      <c r="AA98" s="2" t="s">
        <v>1907</v>
      </c>
      <c r="AB98" s="82">
        <v>11760</v>
      </c>
      <c r="AC98" t="s">
        <v>2289</v>
      </c>
      <c r="AD98"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'05', 'P0022005', '', '2010-08-01', '0', '0', 0, 'HH puesto gerencial', 11760, null, 1, now(), null, 1, null);</v>
      </c>
    </row>
    <row r="99" spans="1:30" ht="22.5" x14ac:dyDescent="0.25">
      <c r="A99" t="s">
        <v>0</v>
      </c>
      <c r="B99" s="7" t="s">
        <v>34</v>
      </c>
      <c r="C99" s="2" t="s">
        <v>493</v>
      </c>
      <c r="D99" s="22" t="s">
        <v>498</v>
      </c>
      <c r="E99" s="2" t="s">
        <v>499</v>
      </c>
      <c r="F99" s="26" t="s">
        <v>509</v>
      </c>
      <c r="G99" s="2" t="s">
        <v>534</v>
      </c>
      <c r="H99" s="22" t="s">
        <v>543</v>
      </c>
      <c r="I99" s="2" t="s">
        <v>567</v>
      </c>
      <c r="J99" s="5" t="s">
        <v>569</v>
      </c>
      <c r="K99" s="2" t="s">
        <v>574</v>
      </c>
      <c r="L99" t="s">
        <v>1810</v>
      </c>
      <c r="M99" s="2" t="s">
        <v>1851</v>
      </c>
      <c r="N99" s="7" t="s">
        <v>3563</v>
      </c>
      <c r="O99" s="2" t="s">
        <v>1851</v>
      </c>
      <c r="P99" s="56"/>
      <c r="Q99" s="2" t="s">
        <v>1851</v>
      </c>
      <c r="R99" t="s">
        <v>2493</v>
      </c>
      <c r="S99" s="2" t="s">
        <v>1851</v>
      </c>
      <c r="T99" s="5">
        <v>0</v>
      </c>
      <c r="U99" s="2" t="s">
        <v>1851</v>
      </c>
      <c r="V99" s="37">
        <v>0</v>
      </c>
      <c r="W99" s="2" t="s">
        <v>1907</v>
      </c>
      <c r="X99">
        <v>0</v>
      </c>
      <c r="Y99" t="s">
        <v>1908</v>
      </c>
      <c r="Z99" s="40" t="s">
        <v>1943</v>
      </c>
      <c r="AA99" s="2" t="s">
        <v>1907</v>
      </c>
      <c r="AB99" s="82">
        <v>0</v>
      </c>
      <c r="AC99" t="s">
        <v>2289</v>
      </c>
      <c r="AD99"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'06', 'P0022006', '', '2010-09-01', '0', '0', 0, 'Candidatos', 0, null, 1, now(), null, 1, null);</v>
      </c>
    </row>
    <row r="100" spans="1:30" ht="22.5" x14ac:dyDescent="0.25">
      <c r="A100" t="s">
        <v>0</v>
      </c>
      <c r="B100" s="7" t="s">
        <v>34</v>
      </c>
      <c r="C100" s="2" t="s">
        <v>493</v>
      </c>
      <c r="D100" s="22" t="s">
        <v>498</v>
      </c>
      <c r="E100" s="2" t="s">
        <v>499</v>
      </c>
      <c r="F100" s="26" t="s">
        <v>509</v>
      </c>
      <c r="G100" s="2" t="s">
        <v>534</v>
      </c>
      <c r="H100" s="22" t="s">
        <v>543</v>
      </c>
      <c r="I100" s="2" t="s">
        <v>567</v>
      </c>
      <c r="J100" s="5" t="s">
        <v>572</v>
      </c>
      <c r="K100" s="2" t="s">
        <v>574</v>
      </c>
      <c r="L100" t="s">
        <v>1811</v>
      </c>
      <c r="M100" s="2" t="s">
        <v>1851</v>
      </c>
      <c r="N100" s="7" t="s">
        <v>3564</v>
      </c>
      <c r="O100" s="2" t="s">
        <v>1851</v>
      </c>
      <c r="P100" s="56" t="s">
        <v>675</v>
      </c>
      <c r="Q100" s="2" t="s">
        <v>1851</v>
      </c>
      <c r="R100" t="s">
        <v>2516</v>
      </c>
      <c r="S100" s="2" t="s">
        <v>1851</v>
      </c>
      <c r="T100" s="5">
        <v>0</v>
      </c>
      <c r="U100" s="2" t="s">
        <v>1851</v>
      </c>
      <c r="V100" s="37">
        <v>0</v>
      </c>
      <c r="W100" s="2" t="s">
        <v>1907</v>
      </c>
      <c r="X100">
        <v>0</v>
      </c>
      <c r="Y100" t="s">
        <v>1908</v>
      </c>
      <c r="Z100" s="40" t="s">
        <v>1943</v>
      </c>
      <c r="AA100" s="2" t="s">
        <v>1907</v>
      </c>
      <c r="AB100" s="82">
        <v>0</v>
      </c>
      <c r="AC100" t="s">
        <v>2289</v>
      </c>
      <c r="AD100"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'07', 'P0022007', 'P002211', '2011-06-01', '0', '0', 0, 'Candidatos', 0, null, 1, now(), null, 1, null);</v>
      </c>
    </row>
    <row r="101" spans="1:30" ht="22.5" x14ac:dyDescent="0.25">
      <c r="A101" t="s">
        <v>0</v>
      </c>
      <c r="B101" s="7" t="s">
        <v>34</v>
      </c>
      <c r="C101" s="2" t="s">
        <v>493</v>
      </c>
      <c r="D101" s="22" t="s">
        <v>496</v>
      </c>
      <c r="E101" s="2" t="s">
        <v>499</v>
      </c>
      <c r="F101" s="26" t="s">
        <v>515</v>
      </c>
      <c r="G101" s="2" t="s">
        <v>534</v>
      </c>
      <c r="H101" s="22" t="s">
        <v>550</v>
      </c>
      <c r="I101" s="2" t="s">
        <v>567</v>
      </c>
      <c r="J101" s="5" t="s">
        <v>571</v>
      </c>
      <c r="K101" s="2" t="s">
        <v>574</v>
      </c>
      <c r="L101" t="s">
        <v>1812</v>
      </c>
      <c r="M101" s="2" t="s">
        <v>1851</v>
      </c>
      <c r="N101" s="7" t="s">
        <v>3565</v>
      </c>
      <c r="O101" s="2" t="s">
        <v>1851</v>
      </c>
      <c r="P101" s="60"/>
      <c r="Q101" s="2" t="s">
        <v>1851</v>
      </c>
      <c r="R101" t="s">
        <v>2487</v>
      </c>
      <c r="S101" s="2" t="s">
        <v>1851</v>
      </c>
      <c r="T101" s="5">
        <v>0</v>
      </c>
      <c r="U101" s="2" t="s">
        <v>1851</v>
      </c>
      <c r="V101" s="37">
        <v>0</v>
      </c>
      <c r="W101" s="2" t="s">
        <v>1907</v>
      </c>
      <c r="X101">
        <v>0</v>
      </c>
      <c r="Y101" t="s">
        <v>1908</v>
      </c>
      <c r="Z101" s="40" t="s">
        <v>2301</v>
      </c>
      <c r="AA101" s="2" t="s">
        <v>1907</v>
      </c>
      <c r="AB101" s="82">
        <v>10700</v>
      </c>
      <c r="AC101" t="s">
        <v>2289</v>
      </c>
      <c r="AD101" t="str">
        <f t="shared" si="1"/>
        <v>SET @cliente = (SELECT id_cliente FROM cliente WHERE cod_cliente LIKE 'C0022');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'08', 'P0022008', '', '2011-10-01', '0', '0', 0, 'Integracion', 10700, null, 1, now(), null, 1, null);</v>
      </c>
    </row>
    <row r="102" spans="1:30" ht="22.5" x14ac:dyDescent="0.25">
      <c r="A102" t="s">
        <v>0</v>
      </c>
      <c r="B102" s="7" t="s">
        <v>34</v>
      </c>
      <c r="C102" s="2" t="s">
        <v>493</v>
      </c>
      <c r="D102" s="22" t="s">
        <v>496</v>
      </c>
      <c r="E102" s="2" t="s">
        <v>499</v>
      </c>
      <c r="F102" s="26" t="s">
        <v>515</v>
      </c>
      <c r="G102" s="2" t="s">
        <v>534</v>
      </c>
      <c r="H102" s="22" t="s">
        <v>550</v>
      </c>
      <c r="I102" s="2" t="s">
        <v>567</v>
      </c>
      <c r="J102" s="5" t="s">
        <v>572</v>
      </c>
      <c r="K102" s="2" t="s">
        <v>574</v>
      </c>
      <c r="L102" t="s">
        <v>1813</v>
      </c>
      <c r="M102" s="2" t="s">
        <v>1851</v>
      </c>
      <c r="N102" s="7" t="s">
        <v>3566</v>
      </c>
      <c r="O102" s="2" t="s">
        <v>1851</v>
      </c>
      <c r="P102" s="56" t="s">
        <v>672</v>
      </c>
      <c r="Q102" s="2" t="s">
        <v>1851</v>
      </c>
      <c r="R102" t="s">
        <v>2487</v>
      </c>
      <c r="S102" s="2" t="s">
        <v>1851</v>
      </c>
      <c r="T102" s="5">
        <v>0</v>
      </c>
      <c r="U102" s="2" t="s">
        <v>1851</v>
      </c>
      <c r="V102" s="37">
        <v>0</v>
      </c>
      <c r="W102" s="2" t="s">
        <v>1907</v>
      </c>
      <c r="X102">
        <v>0</v>
      </c>
      <c r="Y102" t="s">
        <v>1908</v>
      </c>
      <c r="Z102" s="40" t="s">
        <v>2301</v>
      </c>
      <c r="AA102" s="2" t="s">
        <v>1907</v>
      </c>
      <c r="AB102" s="82">
        <v>5650</v>
      </c>
      <c r="AC102" t="s">
        <v>2289</v>
      </c>
      <c r="AD102" t="str">
        <f t="shared" si="1"/>
        <v>SET @cliente = (SELECT id_cliente FROM cliente WHERE cod_cliente LIKE 'C0022');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'09', 'P0022009', 'P002208', '2011-10-01', '0', '0', 0, 'Integracion', 5650, null, 1, now(), null, 1, null);</v>
      </c>
    </row>
    <row r="103" spans="1:30" ht="22.5" x14ac:dyDescent="0.25">
      <c r="A103" t="s">
        <v>0</v>
      </c>
      <c r="B103" s="7" t="s">
        <v>34</v>
      </c>
      <c r="C103" s="2" t="s">
        <v>493</v>
      </c>
      <c r="D103" s="22" t="s">
        <v>498</v>
      </c>
      <c r="E103" s="2" t="s">
        <v>499</v>
      </c>
      <c r="F103" s="26" t="s">
        <v>509</v>
      </c>
      <c r="G103" s="2" t="s">
        <v>534</v>
      </c>
      <c r="H103" s="22" t="s">
        <v>543</v>
      </c>
      <c r="I103" s="2" t="s">
        <v>567</v>
      </c>
      <c r="J103" s="12" t="s">
        <v>571</v>
      </c>
      <c r="K103" s="2" t="s">
        <v>574</v>
      </c>
      <c r="L103" t="s">
        <v>1814</v>
      </c>
      <c r="M103" s="2" t="s">
        <v>1851</v>
      </c>
      <c r="N103" s="7" t="s">
        <v>3567</v>
      </c>
      <c r="O103" s="2" t="s">
        <v>1851</v>
      </c>
      <c r="P103" s="60"/>
      <c r="Q103" s="2" t="s">
        <v>1851</v>
      </c>
      <c r="R103" t="s">
        <v>2500</v>
      </c>
      <c r="S103" s="2" t="s">
        <v>1851</v>
      </c>
      <c r="T103" s="5">
        <v>0</v>
      </c>
      <c r="U103" s="2" t="s">
        <v>1851</v>
      </c>
      <c r="V103" s="37">
        <v>0</v>
      </c>
      <c r="W103" s="2" t="s">
        <v>1907</v>
      </c>
      <c r="X103">
        <v>0</v>
      </c>
      <c r="Y103" t="s">
        <v>1908</v>
      </c>
      <c r="Z103" s="40" t="s">
        <v>1943</v>
      </c>
      <c r="AA103" s="2" t="s">
        <v>1907</v>
      </c>
      <c r="AB103" s="82">
        <v>360</v>
      </c>
      <c r="AC103" t="s">
        <v>2289</v>
      </c>
      <c r="AD103"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'10', 'P0022010', '', '2012-02-01', '0', '0', 0, 'Candidatos', 360, null, 1, now(), null, 1, null);</v>
      </c>
    </row>
    <row r="104" spans="1:30" ht="22.5" x14ac:dyDescent="0.25">
      <c r="A104" t="s">
        <v>0</v>
      </c>
      <c r="B104" s="19" t="s">
        <v>34</v>
      </c>
      <c r="C104" s="2" t="s">
        <v>493</v>
      </c>
      <c r="D104" s="22" t="s">
        <v>498</v>
      </c>
      <c r="E104" s="2" t="s">
        <v>499</v>
      </c>
      <c r="F104" s="26" t="s">
        <v>509</v>
      </c>
      <c r="G104" s="2" t="s">
        <v>534</v>
      </c>
      <c r="H104" s="22" t="s">
        <v>543</v>
      </c>
      <c r="I104" s="2" t="s">
        <v>567</v>
      </c>
      <c r="J104" s="5" t="s">
        <v>571</v>
      </c>
      <c r="K104" s="2" t="s">
        <v>574</v>
      </c>
      <c r="L104" t="s">
        <v>1815</v>
      </c>
      <c r="M104" s="2" t="s">
        <v>1851</v>
      </c>
      <c r="N104" s="7" t="s">
        <v>3568</v>
      </c>
      <c r="O104" s="2" t="s">
        <v>1851</v>
      </c>
      <c r="P104" s="60"/>
      <c r="Q104" s="2" t="s">
        <v>1851</v>
      </c>
      <c r="R104" t="s">
        <v>2496</v>
      </c>
      <c r="S104" s="2" t="s">
        <v>1851</v>
      </c>
      <c r="T104" s="5">
        <v>0</v>
      </c>
      <c r="U104" s="2" t="s">
        <v>1851</v>
      </c>
      <c r="V104" s="37">
        <v>0</v>
      </c>
      <c r="W104" s="2" t="s">
        <v>1907</v>
      </c>
      <c r="X104">
        <v>0</v>
      </c>
      <c r="Y104" t="s">
        <v>1908</v>
      </c>
      <c r="Z104" s="40" t="s">
        <v>1943</v>
      </c>
      <c r="AA104" s="2" t="s">
        <v>1907</v>
      </c>
      <c r="AB104" s="82">
        <v>720</v>
      </c>
      <c r="AC104" t="s">
        <v>2289</v>
      </c>
      <c r="AD104"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'11', 'P0022011', '', '2011-05-01', '0', '0', 0, 'Candidatos', 720, null, 1, now(), null, 1, null);</v>
      </c>
    </row>
    <row r="105" spans="1:30" ht="22.5" x14ac:dyDescent="0.25">
      <c r="A105" t="s">
        <v>0</v>
      </c>
      <c r="B105" s="19" t="s">
        <v>34</v>
      </c>
      <c r="C105" s="2" t="s">
        <v>493</v>
      </c>
      <c r="D105" s="22" t="s">
        <v>498</v>
      </c>
      <c r="E105" s="2" t="s">
        <v>499</v>
      </c>
      <c r="F105" s="26" t="s">
        <v>509</v>
      </c>
      <c r="G105" s="2" t="s">
        <v>534</v>
      </c>
      <c r="H105" s="22" t="s">
        <v>543</v>
      </c>
      <c r="I105" s="2" t="s">
        <v>567</v>
      </c>
      <c r="J105" s="7" t="s">
        <v>573</v>
      </c>
      <c r="K105" s="2" t="s">
        <v>574</v>
      </c>
      <c r="L105" t="s">
        <v>1816</v>
      </c>
      <c r="M105" s="2" t="s">
        <v>1851</v>
      </c>
      <c r="N105" s="7" t="s">
        <v>3569</v>
      </c>
      <c r="O105" s="2" t="s">
        <v>1851</v>
      </c>
      <c r="P105" s="60"/>
      <c r="Q105" s="2" t="s">
        <v>1851</v>
      </c>
      <c r="R105" t="s">
        <v>2524</v>
      </c>
      <c r="S105" s="2" t="s">
        <v>1851</v>
      </c>
      <c r="T105" s="5">
        <v>0</v>
      </c>
      <c r="U105" s="2" t="s">
        <v>1851</v>
      </c>
      <c r="V105" s="37">
        <v>0</v>
      </c>
      <c r="W105" s="2" t="s">
        <v>1907</v>
      </c>
      <c r="X105">
        <v>0</v>
      </c>
      <c r="Y105" t="s">
        <v>1908</v>
      </c>
      <c r="Z105" s="40" t="s">
        <v>3198</v>
      </c>
      <c r="AA105" s="2" t="s">
        <v>1907</v>
      </c>
      <c r="AB105" s="82">
        <v>720</v>
      </c>
      <c r="AC105" t="s">
        <v>2289</v>
      </c>
      <c r="AD105" t="str">
        <f t="shared" si="1"/>
        <v>SET @cliente = (SELECT id_cliente FROM cliente WHERE cod_cliente LIKE 'C0022');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'SI'); INSERT INTO propuesta VALUES (NULL, @cliente, NULL, NULL, @moneda, @tipoServicio, @tipoArea, @tipoPropuesta, @situacion, '12', 'P0022012', '', '2012-03-01', '0', '0', 0, 'Evaluacion de Candidatos año 2012', 720, null, 1, now(), null, 1, null);</v>
      </c>
    </row>
    <row r="106" spans="1:30" ht="22.5" x14ac:dyDescent="0.25">
      <c r="A106" t="s">
        <v>0</v>
      </c>
      <c r="B106" s="19" t="s">
        <v>34</v>
      </c>
      <c r="C106" s="2" t="s">
        <v>493</v>
      </c>
      <c r="D106" s="22" t="s">
        <v>496</v>
      </c>
      <c r="E106" s="2" t="s">
        <v>499</v>
      </c>
      <c r="F106" s="26" t="s">
        <v>512</v>
      </c>
      <c r="G106" s="2" t="s">
        <v>534</v>
      </c>
      <c r="H106" s="22" t="s">
        <v>547</v>
      </c>
      <c r="I106" s="2" t="s">
        <v>567</v>
      </c>
      <c r="J106" s="7" t="s">
        <v>569</v>
      </c>
      <c r="K106" s="2" t="s">
        <v>574</v>
      </c>
      <c r="L106" t="s">
        <v>1817</v>
      </c>
      <c r="M106" s="2" t="s">
        <v>1851</v>
      </c>
      <c r="N106" s="7" t="s">
        <v>3570</v>
      </c>
      <c r="O106" s="2" t="s">
        <v>1851</v>
      </c>
      <c r="P106" s="40"/>
      <c r="Q106" s="2" t="s">
        <v>1851</v>
      </c>
      <c r="R106" t="s">
        <v>2519</v>
      </c>
      <c r="S106" s="2" t="s">
        <v>1851</v>
      </c>
      <c r="T106" s="5">
        <v>0</v>
      </c>
      <c r="U106" s="2" t="s">
        <v>1851</v>
      </c>
      <c r="V106" s="37">
        <v>0</v>
      </c>
      <c r="W106" s="2" t="s">
        <v>1907</v>
      </c>
      <c r="X106">
        <v>0</v>
      </c>
      <c r="Y106" t="s">
        <v>1908</v>
      </c>
      <c r="Z106" s="40" t="s">
        <v>1953</v>
      </c>
      <c r="AA106" s="2" t="s">
        <v>1907</v>
      </c>
      <c r="AB106" s="82">
        <v>6600</v>
      </c>
      <c r="AC106" t="s">
        <v>2289</v>
      </c>
      <c r="AD106" t="str">
        <f t="shared" si="1"/>
        <v>SET @cliente = (SELECT id_cliente FROM cliente WHERE cod_cliente LIKE 'C0022');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'13', 'P0022013', '', '2012-05-01', '0', '0', 0, 'Taller de Ventas', 6600, null, 1, now(), null, 1, null);</v>
      </c>
    </row>
    <row r="107" spans="1:30" ht="22.5" x14ac:dyDescent="0.25">
      <c r="A107" t="s">
        <v>0</v>
      </c>
      <c r="B107" s="19" t="s">
        <v>35</v>
      </c>
      <c r="C107" s="2" t="s">
        <v>493</v>
      </c>
      <c r="D107" s="22" t="s">
        <v>498</v>
      </c>
      <c r="E107" s="2" t="s">
        <v>499</v>
      </c>
      <c r="F107" s="26" t="s">
        <v>509</v>
      </c>
      <c r="G107" s="2" t="s">
        <v>534</v>
      </c>
      <c r="H107" s="22" t="s">
        <v>543</v>
      </c>
      <c r="I107" s="2" t="s">
        <v>567</v>
      </c>
      <c r="J107" s="5" t="s">
        <v>569</v>
      </c>
      <c r="K107" s="2" t="s">
        <v>574</v>
      </c>
      <c r="L107" t="s">
        <v>1806</v>
      </c>
      <c r="M107" s="2" t="s">
        <v>1851</v>
      </c>
      <c r="N107" s="7" t="s">
        <v>3571</v>
      </c>
      <c r="O107" s="2" t="s">
        <v>1851</v>
      </c>
      <c r="P107" s="56"/>
      <c r="Q107" s="2" t="s">
        <v>1851</v>
      </c>
      <c r="R107" t="s">
        <v>2510</v>
      </c>
      <c r="S107" s="2" t="s">
        <v>1851</v>
      </c>
      <c r="T107" s="5">
        <v>0</v>
      </c>
      <c r="U107" s="2" t="s">
        <v>1851</v>
      </c>
      <c r="V107" s="37">
        <v>0</v>
      </c>
      <c r="W107" s="2" t="s">
        <v>1907</v>
      </c>
      <c r="X107">
        <v>0</v>
      </c>
      <c r="Y107" t="s">
        <v>1908</v>
      </c>
      <c r="Z107" s="40" t="s">
        <v>1914</v>
      </c>
      <c r="AA107" s="2" t="s">
        <v>1907</v>
      </c>
      <c r="AB107" s="82">
        <v>0</v>
      </c>
      <c r="AC107" t="s">
        <v>2289</v>
      </c>
      <c r="AD107" t="str">
        <f t="shared" si="1"/>
        <v>SET @cliente = (SELECT id_cliente FROM cliente WHERE cod_cliente LIKE 'C0019');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'P0019002', '', '2009-08-01', '0', '0', 0, 'Potencial', 0, null, 1, now(), null, 1, null);</v>
      </c>
    </row>
    <row r="108" spans="1:30" ht="22.5" x14ac:dyDescent="0.25">
      <c r="A108" t="s">
        <v>0</v>
      </c>
      <c r="B108" s="19" t="s">
        <v>35</v>
      </c>
      <c r="C108" s="2" t="s">
        <v>493</v>
      </c>
      <c r="D108" s="22" t="s">
        <v>498</v>
      </c>
      <c r="E108" s="2" t="s">
        <v>499</v>
      </c>
      <c r="F108" s="26" t="s">
        <v>506</v>
      </c>
      <c r="G108" s="2" t="s">
        <v>534</v>
      </c>
      <c r="H108" s="22" t="s">
        <v>540</v>
      </c>
      <c r="I108" s="2" t="s">
        <v>567</v>
      </c>
      <c r="J108" s="5" t="s">
        <v>569</v>
      </c>
      <c r="K108" s="2" t="s">
        <v>574</v>
      </c>
      <c r="L108" t="s">
        <v>1807</v>
      </c>
      <c r="M108" s="2" t="s">
        <v>1851</v>
      </c>
      <c r="N108" s="7" t="s">
        <v>3572</v>
      </c>
      <c r="O108" s="2" t="s">
        <v>1851</v>
      </c>
      <c r="P108" s="56"/>
      <c r="Q108" s="2" t="s">
        <v>1851</v>
      </c>
      <c r="R108" t="s">
        <v>2511</v>
      </c>
      <c r="S108" s="2" t="s">
        <v>1851</v>
      </c>
      <c r="T108" s="5">
        <v>0</v>
      </c>
      <c r="U108" s="2" t="s">
        <v>1851</v>
      </c>
      <c r="V108" s="37">
        <v>0</v>
      </c>
      <c r="W108" s="2" t="s">
        <v>1907</v>
      </c>
      <c r="X108">
        <v>0</v>
      </c>
      <c r="Y108" t="s">
        <v>1908</v>
      </c>
      <c r="Z108" s="40" t="s">
        <v>1954</v>
      </c>
      <c r="AA108" s="2" t="s">
        <v>1907</v>
      </c>
      <c r="AB108" s="82">
        <v>0</v>
      </c>
      <c r="AC108" t="s">
        <v>2289</v>
      </c>
      <c r="AD108" t="str">
        <f t="shared" si="1"/>
        <v>SET @cliente = (SELECT id_cliente FROM cliente WHERE cod_cliente LIKE 'C0019');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'P0019003', '', '2009-09-01', '0', '0', 0, 'Publicacion Anuncio y Filtrado CV', 0, null, 1, now(), null, 1, null);</v>
      </c>
    </row>
    <row r="109" spans="1:30" ht="22.5" x14ac:dyDescent="0.25">
      <c r="A109" t="s">
        <v>0</v>
      </c>
      <c r="B109" s="7" t="s">
        <v>35</v>
      </c>
      <c r="C109" s="2" t="s">
        <v>493</v>
      </c>
      <c r="D109" s="22" t="s">
        <v>496</v>
      </c>
      <c r="E109" s="2" t="s">
        <v>499</v>
      </c>
      <c r="F109" s="26" t="s">
        <v>512</v>
      </c>
      <c r="G109" s="2" t="s">
        <v>534</v>
      </c>
      <c r="H109" s="22" t="s">
        <v>547</v>
      </c>
      <c r="I109" s="2" t="s">
        <v>567</v>
      </c>
      <c r="J109" s="5" t="s">
        <v>569</v>
      </c>
      <c r="K109" s="2" t="s">
        <v>574</v>
      </c>
      <c r="L109" t="s">
        <v>1808</v>
      </c>
      <c r="M109" s="2" t="s">
        <v>1851</v>
      </c>
      <c r="N109" s="7" t="s">
        <v>3573</v>
      </c>
      <c r="O109" s="2" t="s">
        <v>1851</v>
      </c>
      <c r="P109" s="56"/>
      <c r="Q109" s="2" t="s">
        <v>1851</v>
      </c>
      <c r="R109" t="s">
        <v>2502</v>
      </c>
      <c r="S109" s="2" t="s">
        <v>1851</v>
      </c>
      <c r="T109" s="5">
        <v>0</v>
      </c>
      <c r="U109" s="2" t="s">
        <v>1851</v>
      </c>
      <c r="V109" s="37">
        <v>0</v>
      </c>
      <c r="W109" s="2" t="s">
        <v>1907</v>
      </c>
      <c r="X109">
        <v>0</v>
      </c>
      <c r="Y109" t="s">
        <v>1908</v>
      </c>
      <c r="Z109" s="40" t="s">
        <v>1924</v>
      </c>
      <c r="AA109" s="2" t="s">
        <v>1907</v>
      </c>
      <c r="AB109" s="82">
        <v>0</v>
      </c>
      <c r="AC109" t="s">
        <v>2289</v>
      </c>
      <c r="AD109"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'04', 'P0019004', '', '2010-08-01', '0', '0', 0, 'Habilidades Directivas', 0, null, 1, now(), null, 1, null);</v>
      </c>
    </row>
    <row r="110" spans="1:30" ht="22.5" x14ac:dyDescent="0.25">
      <c r="A110" t="s">
        <v>0</v>
      </c>
      <c r="B110" s="7" t="s">
        <v>35</v>
      </c>
      <c r="C110" s="2" t="s">
        <v>493</v>
      </c>
      <c r="D110" s="22" t="s">
        <v>498</v>
      </c>
      <c r="E110" s="2" t="s">
        <v>499</v>
      </c>
      <c r="F110" s="26" t="s">
        <v>506</v>
      </c>
      <c r="G110" s="2" t="s">
        <v>534</v>
      </c>
      <c r="H110" s="22" t="s">
        <v>540</v>
      </c>
      <c r="I110" s="2" t="s">
        <v>567</v>
      </c>
      <c r="J110" s="5" t="s">
        <v>569</v>
      </c>
      <c r="K110" s="2" t="s">
        <v>574</v>
      </c>
      <c r="L110" t="s">
        <v>1809</v>
      </c>
      <c r="M110" s="2" t="s">
        <v>1851</v>
      </c>
      <c r="N110" s="7" t="s">
        <v>3574</v>
      </c>
      <c r="O110" s="2" t="s">
        <v>1851</v>
      </c>
      <c r="P110" s="56"/>
      <c r="Q110" s="2" t="s">
        <v>1851</v>
      </c>
      <c r="R110" t="s">
        <v>2493</v>
      </c>
      <c r="S110" s="2" t="s">
        <v>1851</v>
      </c>
      <c r="T110" s="5">
        <v>0</v>
      </c>
      <c r="U110" s="2" t="s">
        <v>1851</v>
      </c>
      <c r="V110" s="37">
        <v>0</v>
      </c>
      <c r="W110" s="2" t="s">
        <v>1907</v>
      </c>
      <c r="X110">
        <v>0</v>
      </c>
      <c r="Y110" t="s">
        <v>1908</v>
      </c>
      <c r="Z110" s="40" t="s">
        <v>1955</v>
      </c>
      <c r="AA110" s="2" t="s">
        <v>1907</v>
      </c>
      <c r="AB110" s="82">
        <v>344640</v>
      </c>
      <c r="AC110" t="s">
        <v>2289</v>
      </c>
      <c r="AD110" t="str">
        <f t="shared" si="1"/>
        <v>SET @cliente = (SELECT id_cliente FROM cliente WHERE cod_cliente LIKE 'C0019');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'05', 'P0019005', '', '2010-09-01', '0', '0', 0, 'Mapeo Bbdd Profesionales', 344640, null, 1, now(), null, 1, null);</v>
      </c>
    </row>
    <row r="111" spans="1:30" ht="22.5" x14ac:dyDescent="0.25">
      <c r="A111" t="s">
        <v>0</v>
      </c>
      <c r="B111" s="7" t="s">
        <v>35</v>
      </c>
      <c r="C111" s="2" t="s">
        <v>493</v>
      </c>
      <c r="D111" s="22" t="s">
        <v>495</v>
      </c>
      <c r="E111" s="2" t="s">
        <v>499</v>
      </c>
      <c r="F111" s="26" t="s">
        <v>501</v>
      </c>
      <c r="G111" s="2" t="s">
        <v>534</v>
      </c>
      <c r="H111" s="22" t="s">
        <v>535</v>
      </c>
      <c r="I111" s="2" t="s">
        <v>567</v>
      </c>
      <c r="J111" s="5" t="s">
        <v>569</v>
      </c>
      <c r="K111" s="2" t="s">
        <v>574</v>
      </c>
      <c r="L111" t="s">
        <v>1810</v>
      </c>
      <c r="M111" s="2" t="s">
        <v>1851</v>
      </c>
      <c r="N111" s="7" t="s">
        <v>3575</v>
      </c>
      <c r="O111" s="2" t="s">
        <v>1851</v>
      </c>
      <c r="P111" s="56"/>
      <c r="Q111" s="2" t="s">
        <v>1851</v>
      </c>
      <c r="R111" t="s">
        <v>2505</v>
      </c>
      <c r="S111" s="2" t="s">
        <v>1851</v>
      </c>
      <c r="T111" s="5">
        <v>0</v>
      </c>
      <c r="U111" s="2" t="s">
        <v>1851</v>
      </c>
      <c r="V111" s="37">
        <v>0</v>
      </c>
      <c r="W111" s="2" t="s">
        <v>1907</v>
      </c>
      <c r="X111">
        <v>0</v>
      </c>
      <c r="Y111" t="s">
        <v>1908</v>
      </c>
      <c r="Z111" s="40" t="s">
        <v>2038</v>
      </c>
      <c r="AA111" s="2" t="s">
        <v>1907</v>
      </c>
      <c r="AB111" s="82">
        <v>0</v>
      </c>
      <c r="AC111" t="s">
        <v>2289</v>
      </c>
      <c r="AD111" t="str">
        <f t="shared" si="1"/>
        <v>SET @cliente = (SELECT id_cliente FROM cliente WHERE cod_cliente LIKE 'C0019');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'06', 'P0019006', '', '2011-02-01', '0', '0', 0, 'Diagnostico Organizativo', 0, null, 1, now(), null, 1, null);</v>
      </c>
    </row>
    <row r="112" spans="1:30" ht="22.5" x14ac:dyDescent="0.25">
      <c r="A112" t="s">
        <v>0</v>
      </c>
      <c r="B112" s="7" t="s">
        <v>35</v>
      </c>
      <c r="C112" s="2" t="s">
        <v>493</v>
      </c>
      <c r="D112" s="22" t="s">
        <v>495</v>
      </c>
      <c r="E112" s="2" t="s">
        <v>499</v>
      </c>
      <c r="F112" s="26" t="s">
        <v>517</v>
      </c>
      <c r="G112" s="2" t="s">
        <v>534</v>
      </c>
      <c r="H112" s="22" t="s">
        <v>552</v>
      </c>
      <c r="I112" s="2" t="s">
        <v>567</v>
      </c>
      <c r="J112" s="5" t="s">
        <v>569</v>
      </c>
      <c r="K112" s="2" t="s">
        <v>574</v>
      </c>
      <c r="L112" t="s">
        <v>1811</v>
      </c>
      <c r="M112" s="2" t="s">
        <v>1851</v>
      </c>
      <c r="N112" s="7" t="s">
        <v>3576</v>
      </c>
      <c r="O112" s="2" t="s">
        <v>1851</v>
      </c>
      <c r="P112" s="56"/>
      <c r="Q112" s="2" t="s">
        <v>1851</v>
      </c>
      <c r="R112" t="s">
        <v>2505</v>
      </c>
      <c r="S112" s="2" t="s">
        <v>1851</v>
      </c>
      <c r="T112" s="5">
        <v>0</v>
      </c>
      <c r="U112" s="2" t="s">
        <v>1851</v>
      </c>
      <c r="V112" s="37">
        <v>0</v>
      </c>
      <c r="W112" s="2" t="s">
        <v>1907</v>
      </c>
      <c r="X112">
        <v>0</v>
      </c>
      <c r="Y112" t="s">
        <v>1908</v>
      </c>
      <c r="Z112" s="40" t="s">
        <v>1956</v>
      </c>
      <c r="AA112" s="2" t="s">
        <v>1907</v>
      </c>
      <c r="AB112" s="82">
        <f>31350*2.8</f>
        <v>87780</v>
      </c>
      <c r="AC112" t="s">
        <v>2289</v>
      </c>
      <c r="AD112" t="str">
        <f t="shared" si="1"/>
        <v>SET @cliente = (SELECT id_cliente FROM cliente WHERE cod_cliente LIKE 'C0019');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'07', 'P0019007', '', '2011-02-01', '0', '0', 0, 'Cambio de Cultura TI', 87780, null, 1, now(), null, 1, null);</v>
      </c>
    </row>
    <row r="113" spans="1:30" ht="22.5" x14ac:dyDescent="0.25">
      <c r="A113" t="s">
        <v>0</v>
      </c>
      <c r="B113" s="7" t="s">
        <v>35</v>
      </c>
      <c r="C113" s="2" t="s">
        <v>493</v>
      </c>
      <c r="D113" s="22" t="s">
        <v>496</v>
      </c>
      <c r="E113" s="2" t="s">
        <v>499</v>
      </c>
      <c r="F113" s="26" t="s">
        <v>515</v>
      </c>
      <c r="G113" s="2" t="s">
        <v>534</v>
      </c>
      <c r="H113" s="22" t="s">
        <v>550</v>
      </c>
      <c r="I113" s="2" t="s">
        <v>567</v>
      </c>
      <c r="J113" s="5" t="s">
        <v>571</v>
      </c>
      <c r="K113" s="2" t="s">
        <v>574</v>
      </c>
      <c r="L113" t="s">
        <v>1812</v>
      </c>
      <c r="M113" s="2" t="s">
        <v>1851</v>
      </c>
      <c r="N113" s="7" t="s">
        <v>3577</v>
      </c>
      <c r="O113" s="2" t="s">
        <v>1851</v>
      </c>
      <c r="P113" s="60"/>
      <c r="Q113" s="2" t="s">
        <v>1851</v>
      </c>
      <c r="R113" t="s">
        <v>2505</v>
      </c>
      <c r="S113" s="2" t="s">
        <v>1851</v>
      </c>
      <c r="T113" s="5">
        <v>0</v>
      </c>
      <c r="U113" s="2" t="s">
        <v>1851</v>
      </c>
      <c r="V113" s="37">
        <v>0</v>
      </c>
      <c r="W113" s="2" t="s">
        <v>1907</v>
      </c>
      <c r="X113">
        <v>0</v>
      </c>
      <c r="Y113" t="s">
        <v>1908</v>
      </c>
      <c r="Z113" s="40" t="s">
        <v>1957</v>
      </c>
      <c r="AA113" s="2" t="s">
        <v>1907</v>
      </c>
      <c r="AB113" s="82">
        <f>6850*2.8</f>
        <v>19180</v>
      </c>
      <c r="AC113" t="s">
        <v>2289</v>
      </c>
      <c r="AD113"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'08', 'P0019008', '', '2011-02-01', '0', '0', 0, 'Team Building TI (Primera Parte)', 19180, null, 1, now(), null, 1, null);</v>
      </c>
    </row>
    <row r="114" spans="1:30" ht="22.5" x14ac:dyDescent="0.25">
      <c r="A114" t="s">
        <v>0</v>
      </c>
      <c r="B114" s="7" t="s">
        <v>35</v>
      </c>
      <c r="C114" s="2" t="s">
        <v>493</v>
      </c>
      <c r="D114" s="22" t="s">
        <v>498</v>
      </c>
      <c r="E114" s="2" t="s">
        <v>499</v>
      </c>
      <c r="F114" s="26" t="s">
        <v>511</v>
      </c>
      <c r="G114" s="2" t="s">
        <v>534</v>
      </c>
      <c r="H114" s="22" t="s">
        <v>546</v>
      </c>
      <c r="I114" s="2" t="s">
        <v>567</v>
      </c>
      <c r="J114" s="5" t="s">
        <v>571</v>
      </c>
      <c r="K114" s="2" t="s">
        <v>574</v>
      </c>
      <c r="L114" t="s">
        <v>1813</v>
      </c>
      <c r="M114" s="2" t="s">
        <v>1851</v>
      </c>
      <c r="N114" s="7" t="s">
        <v>3578</v>
      </c>
      <c r="O114" s="2" t="s">
        <v>1851</v>
      </c>
      <c r="P114" s="60"/>
      <c r="Q114" s="2" t="s">
        <v>1851</v>
      </c>
      <c r="R114" t="s">
        <v>2496</v>
      </c>
      <c r="S114" s="2" t="s">
        <v>1851</v>
      </c>
      <c r="T114" s="5">
        <v>0</v>
      </c>
      <c r="U114" s="2" t="s">
        <v>1851</v>
      </c>
      <c r="V114" s="37">
        <v>0</v>
      </c>
      <c r="W114" s="2" t="s">
        <v>1907</v>
      </c>
      <c r="X114">
        <v>0</v>
      </c>
      <c r="Y114" t="s">
        <v>1908</v>
      </c>
      <c r="Z114" s="40" t="s">
        <v>1958</v>
      </c>
      <c r="AA114" s="2" t="s">
        <v>1907</v>
      </c>
      <c r="AB114" s="82">
        <v>41400</v>
      </c>
      <c r="AC114" t="s">
        <v>2289</v>
      </c>
      <c r="AD114" t="str">
        <f t="shared" si="1"/>
        <v>SET @cliente = (SELECT id_cliente FROM cliente WHERE cod_cliente LIKE 'C0019');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'09', 'P0019009', '', '2011-05-01', '0', '0', 0, 'PRACTICANTES 600 (DINAMICAS)', 41400, null, 1, now(), null, 1, null);</v>
      </c>
    </row>
    <row r="115" spans="1:30" ht="22.5" x14ac:dyDescent="0.25">
      <c r="A115" t="s">
        <v>0</v>
      </c>
      <c r="B115" s="7" t="s">
        <v>35</v>
      </c>
      <c r="C115" s="2" t="s">
        <v>493</v>
      </c>
      <c r="D115" s="22" t="s">
        <v>496</v>
      </c>
      <c r="E115" s="2" t="s">
        <v>499</v>
      </c>
      <c r="F115" s="26" t="s">
        <v>515</v>
      </c>
      <c r="G115" s="2" t="s">
        <v>534</v>
      </c>
      <c r="H115" s="22" t="s">
        <v>550</v>
      </c>
      <c r="I115" s="2" t="s">
        <v>567</v>
      </c>
      <c r="J115" s="5" t="s">
        <v>571</v>
      </c>
      <c r="K115" s="2" t="s">
        <v>574</v>
      </c>
      <c r="L115" t="s">
        <v>1814</v>
      </c>
      <c r="M115" s="2" t="s">
        <v>1851</v>
      </c>
      <c r="N115" s="7" t="s">
        <v>3579</v>
      </c>
      <c r="O115" s="2" t="s">
        <v>1851</v>
      </c>
      <c r="P115" s="60"/>
      <c r="Q115" s="2" t="s">
        <v>1851</v>
      </c>
      <c r="R115" t="s">
        <v>2505</v>
      </c>
      <c r="S115" s="2" t="s">
        <v>1851</v>
      </c>
      <c r="T115" s="5">
        <v>0</v>
      </c>
      <c r="U115" s="2" t="s">
        <v>1851</v>
      </c>
      <c r="V115" s="37">
        <v>0</v>
      </c>
      <c r="W115" s="2" t="s">
        <v>1907</v>
      </c>
      <c r="X115">
        <v>0</v>
      </c>
      <c r="Y115" t="s">
        <v>1908</v>
      </c>
      <c r="Z115" s="40" t="s">
        <v>1959</v>
      </c>
      <c r="AA115" s="2" t="s">
        <v>1907</v>
      </c>
      <c r="AB115" s="82">
        <v>17262</v>
      </c>
      <c r="AC115" t="s">
        <v>2289</v>
      </c>
      <c r="AD115"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'10', 'P0019010', '', '2011-02-01', '0', '0', 0, 'Team Building TI (Segunda Parte)', 17262, null, 1, now(), null, 1, null);</v>
      </c>
    </row>
    <row r="116" spans="1:30" ht="22.5" x14ac:dyDescent="0.25">
      <c r="A116" t="s">
        <v>0</v>
      </c>
      <c r="B116" s="7" t="s">
        <v>35</v>
      </c>
      <c r="C116" s="2" t="s">
        <v>493</v>
      </c>
      <c r="D116" s="22" t="s">
        <v>496</v>
      </c>
      <c r="E116" s="2" t="s">
        <v>499</v>
      </c>
      <c r="F116" s="26" t="s">
        <v>515</v>
      </c>
      <c r="G116" s="2" t="s">
        <v>534</v>
      </c>
      <c r="H116" s="22" t="s">
        <v>550</v>
      </c>
      <c r="I116" s="2" t="s">
        <v>567</v>
      </c>
      <c r="J116" s="5" t="s">
        <v>569</v>
      </c>
      <c r="K116" s="2" t="s">
        <v>574</v>
      </c>
      <c r="L116" t="s">
        <v>1815</v>
      </c>
      <c r="M116" s="2" t="s">
        <v>1851</v>
      </c>
      <c r="N116" s="7" t="s">
        <v>3580</v>
      </c>
      <c r="O116" s="2" t="s">
        <v>1851</v>
      </c>
      <c r="P116" s="56"/>
      <c r="Q116" s="2" t="s">
        <v>1851</v>
      </c>
      <c r="R116" t="s">
        <v>2491</v>
      </c>
      <c r="S116" s="2" t="s">
        <v>1851</v>
      </c>
      <c r="T116" s="5">
        <v>0</v>
      </c>
      <c r="U116" s="2" t="s">
        <v>1851</v>
      </c>
      <c r="V116" s="37">
        <v>0</v>
      </c>
      <c r="W116" s="2" t="s">
        <v>1907</v>
      </c>
      <c r="X116">
        <v>0</v>
      </c>
      <c r="Y116" t="s">
        <v>1908</v>
      </c>
      <c r="Z116" s="40" t="s">
        <v>1960</v>
      </c>
      <c r="AA116" s="2" t="s">
        <v>1907</v>
      </c>
      <c r="AB116" s="82">
        <v>17262</v>
      </c>
      <c r="AC116" t="s">
        <v>2289</v>
      </c>
      <c r="AD116"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'11', 'P0019011', '', '2011-08-01', '0', '0', 0, 'TEAM BUILDINGS RRHH', 17262, null, 1, now(), null, 1, null);</v>
      </c>
    </row>
    <row r="117" spans="1:30" ht="22.5" x14ac:dyDescent="0.25">
      <c r="A117" t="s">
        <v>0</v>
      </c>
      <c r="B117" s="7" t="s">
        <v>35</v>
      </c>
      <c r="C117" s="2" t="s">
        <v>493</v>
      </c>
      <c r="D117" s="22" t="s">
        <v>496</v>
      </c>
      <c r="E117" s="2" t="s">
        <v>499</v>
      </c>
      <c r="F117" s="26" t="s">
        <v>515</v>
      </c>
      <c r="G117" s="2" t="s">
        <v>534</v>
      </c>
      <c r="H117" s="22" t="s">
        <v>550</v>
      </c>
      <c r="I117" s="2" t="s">
        <v>567</v>
      </c>
      <c r="J117" s="5" t="s">
        <v>569</v>
      </c>
      <c r="K117" s="2" t="s">
        <v>574</v>
      </c>
      <c r="L117" t="s">
        <v>1816</v>
      </c>
      <c r="M117" s="2" t="s">
        <v>1851</v>
      </c>
      <c r="N117" s="7" t="s">
        <v>3581</v>
      </c>
      <c r="O117" s="2" t="s">
        <v>1851</v>
      </c>
      <c r="P117" s="56"/>
      <c r="Q117" s="2" t="s">
        <v>1851</v>
      </c>
      <c r="R117" t="s">
        <v>2491</v>
      </c>
      <c r="S117" s="2" t="s">
        <v>1851</v>
      </c>
      <c r="T117" s="5">
        <v>0</v>
      </c>
      <c r="U117" s="2" t="s">
        <v>1851</v>
      </c>
      <c r="V117" s="37">
        <v>0</v>
      </c>
      <c r="W117" s="2" t="s">
        <v>1907</v>
      </c>
      <c r="X117">
        <v>0</v>
      </c>
      <c r="Y117" t="s">
        <v>1908</v>
      </c>
      <c r="Z117" s="40" t="s">
        <v>1961</v>
      </c>
      <c r="AA117" s="2" t="s">
        <v>1907</v>
      </c>
      <c r="AB117" s="82">
        <v>17262</v>
      </c>
      <c r="AC117" t="s">
        <v>2289</v>
      </c>
      <c r="AD117"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'12', 'P0019012', '', '2011-08-01', '0', '0', 0, 'TEAM BUILDINGS LOGISTICA', 17262, null, 1, now(), null, 1, null);</v>
      </c>
    </row>
    <row r="118" spans="1:30" ht="22.5" x14ac:dyDescent="0.25">
      <c r="A118" t="s">
        <v>0</v>
      </c>
      <c r="B118" s="7" t="s">
        <v>35</v>
      </c>
      <c r="C118" s="2" t="s">
        <v>493</v>
      </c>
      <c r="D118" s="22" t="s">
        <v>496</v>
      </c>
      <c r="E118" s="2" t="s">
        <v>499</v>
      </c>
      <c r="F118" s="26" t="s">
        <v>515</v>
      </c>
      <c r="G118" s="2" t="s">
        <v>534</v>
      </c>
      <c r="H118" s="22" t="s">
        <v>550</v>
      </c>
      <c r="I118" s="2" t="s">
        <v>567</v>
      </c>
      <c r="J118" s="5" t="s">
        <v>569</v>
      </c>
      <c r="K118" s="2" t="s">
        <v>574</v>
      </c>
      <c r="L118" t="s">
        <v>1817</v>
      </c>
      <c r="M118" s="2" t="s">
        <v>1851</v>
      </c>
      <c r="N118" s="7" t="s">
        <v>3582</v>
      </c>
      <c r="O118" s="2" t="s">
        <v>1851</v>
      </c>
      <c r="P118" s="56"/>
      <c r="Q118" s="2" t="s">
        <v>1851</v>
      </c>
      <c r="R118" t="s">
        <v>2487</v>
      </c>
      <c r="S118" s="2" t="s">
        <v>1851</v>
      </c>
      <c r="T118" s="5">
        <v>0</v>
      </c>
      <c r="U118" s="2" t="s">
        <v>1851</v>
      </c>
      <c r="V118" s="37">
        <v>0</v>
      </c>
      <c r="W118" s="2" t="s">
        <v>1907</v>
      </c>
      <c r="X118">
        <v>0</v>
      </c>
      <c r="Y118" t="s">
        <v>1908</v>
      </c>
      <c r="Z118" s="40" t="s">
        <v>2302</v>
      </c>
      <c r="AA118" s="2" t="s">
        <v>1907</v>
      </c>
      <c r="AB118" s="82">
        <v>392000</v>
      </c>
      <c r="AC118" t="s">
        <v>2289</v>
      </c>
      <c r="AD118"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'13', 'P0019013', '', '2011-10-01', '0', '0', 0, 'Taller de formacion de competencias (x68)', 392000, null, 1, now(), null, 1, null);</v>
      </c>
    </row>
    <row r="119" spans="1:30" ht="22.5" x14ac:dyDescent="0.25">
      <c r="A119" t="s">
        <v>0</v>
      </c>
      <c r="B119" s="7" t="s">
        <v>35</v>
      </c>
      <c r="C119" s="2" t="s">
        <v>493</v>
      </c>
      <c r="D119" s="22" t="s">
        <v>496</v>
      </c>
      <c r="E119" s="2" t="s">
        <v>499</v>
      </c>
      <c r="F119" s="26" t="s">
        <v>515</v>
      </c>
      <c r="G119" s="2" t="s">
        <v>534</v>
      </c>
      <c r="H119" s="22" t="s">
        <v>550</v>
      </c>
      <c r="I119" s="2" t="s">
        <v>567</v>
      </c>
      <c r="J119" s="5" t="s">
        <v>571</v>
      </c>
      <c r="K119" s="2" t="s">
        <v>574</v>
      </c>
      <c r="L119" t="s">
        <v>1818</v>
      </c>
      <c r="M119" s="2" t="s">
        <v>1851</v>
      </c>
      <c r="N119" s="7" t="s">
        <v>3583</v>
      </c>
      <c r="O119" s="2" t="s">
        <v>1851</v>
      </c>
      <c r="P119" s="60"/>
      <c r="Q119" s="2" t="s">
        <v>1851</v>
      </c>
      <c r="R119" t="s">
        <v>2487</v>
      </c>
      <c r="S119" s="2" t="s">
        <v>1851</v>
      </c>
      <c r="T119" s="5">
        <v>0</v>
      </c>
      <c r="U119" s="2" t="s">
        <v>1851</v>
      </c>
      <c r="V119" s="37">
        <v>0</v>
      </c>
      <c r="W119" s="2" t="s">
        <v>1907</v>
      </c>
      <c r="X119">
        <v>0</v>
      </c>
      <c r="Y119" t="s">
        <v>1908</v>
      </c>
      <c r="Z119" s="40" t="s">
        <v>1962</v>
      </c>
      <c r="AA119" s="2" t="s">
        <v>1907</v>
      </c>
      <c r="AB119" s="82">
        <v>7650</v>
      </c>
      <c r="AC119" t="s">
        <v>2289</v>
      </c>
      <c r="AD119"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'14', 'P0019014', '', '2011-10-01', '0', '0', 0, 'Taller de Integracion Finanzas', 7650, null, 1, now(), null, 1, null);</v>
      </c>
    </row>
    <row r="120" spans="1:30" ht="22.5" x14ac:dyDescent="0.25">
      <c r="A120" t="s">
        <v>0</v>
      </c>
      <c r="B120" s="7" t="s">
        <v>35</v>
      </c>
      <c r="C120" s="2" t="s">
        <v>493</v>
      </c>
      <c r="D120" s="22" t="s">
        <v>496</v>
      </c>
      <c r="E120" s="2" t="s">
        <v>499</v>
      </c>
      <c r="F120" s="26" t="s">
        <v>515</v>
      </c>
      <c r="G120" s="2" t="s">
        <v>534</v>
      </c>
      <c r="H120" s="22" t="s">
        <v>550</v>
      </c>
      <c r="I120" s="2" t="s">
        <v>567</v>
      </c>
      <c r="J120" s="5" t="s">
        <v>571</v>
      </c>
      <c r="K120" s="2" t="s">
        <v>574</v>
      </c>
      <c r="L120" t="s">
        <v>1819</v>
      </c>
      <c r="M120" s="2" t="s">
        <v>1851</v>
      </c>
      <c r="N120" s="7" t="s">
        <v>3584</v>
      </c>
      <c r="O120" s="2" t="s">
        <v>1851</v>
      </c>
      <c r="P120" s="60"/>
      <c r="Q120" s="2" t="s">
        <v>1851</v>
      </c>
      <c r="R120" t="s">
        <v>2517</v>
      </c>
      <c r="S120" s="2" t="s">
        <v>1851</v>
      </c>
      <c r="T120" s="5">
        <v>0</v>
      </c>
      <c r="U120" s="2" t="s">
        <v>1851</v>
      </c>
      <c r="V120" s="37">
        <v>0</v>
      </c>
      <c r="W120" s="2" t="s">
        <v>1907</v>
      </c>
      <c r="X120">
        <v>0</v>
      </c>
      <c r="Y120" t="s">
        <v>1908</v>
      </c>
      <c r="Z120" s="40" t="s">
        <v>1963</v>
      </c>
      <c r="AA120" s="2" t="s">
        <v>1907</v>
      </c>
      <c r="AB120" s="82">
        <v>7650</v>
      </c>
      <c r="AC120" t="s">
        <v>2289</v>
      </c>
      <c r="AD120"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'15', 'P0019015', '', '2011-12-01', '0', '0', 0, 'Taller de Integracion Comunicaciones', 7650, null, 1, now(), null, 1, null);</v>
      </c>
    </row>
    <row r="121" spans="1:30" ht="22.5" x14ac:dyDescent="0.25">
      <c r="A121" t="s">
        <v>0</v>
      </c>
      <c r="B121" s="7" t="s">
        <v>35</v>
      </c>
      <c r="C121" s="2" t="s">
        <v>493</v>
      </c>
      <c r="D121" s="22" t="s">
        <v>495</v>
      </c>
      <c r="E121" s="2" t="s">
        <v>499</v>
      </c>
      <c r="F121" s="26" t="s">
        <v>504</v>
      </c>
      <c r="G121" s="2" t="s">
        <v>534</v>
      </c>
      <c r="H121" s="22" t="s">
        <v>538</v>
      </c>
      <c r="I121" s="2" t="s">
        <v>567</v>
      </c>
      <c r="J121" s="5" t="s">
        <v>569</v>
      </c>
      <c r="K121" s="2" t="s">
        <v>574</v>
      </c>
      <c r="L121" t="s">
        <v>1820</v>
      </c>
      <c r="M121" s="2" t="s">
        <v>1851</v>
      </c>
      <c r="N121" s="7" t="s">
        <v>3585</v>
      </c>
      <c r="O121" s="2" t="s">
        <v>1851</v>
      </c>
      <c r="P121" s="56"/>
      <c r="Q121" s="2" t="s">
        <v>1851</v>
      </c>
      <c r="R121" t="s">
        <v>2524</v>
      </c>
      <c r="S121" s="2" t="s">
        <v>1851</v>
      </c>
      <c r="T121" s="5">
        <v>0</v>
      </c>
      <c r="U121" s="2" t="s">
        <v>1851</v>
      </c>
      <c r="V121" s="37">
        <v>0</v>
      </c>
      <c r="W121" s="2" t="s">
        <v>1907</v>
      </c>
      <c r="X121">
        <v>0</v>
      </c>
      <c r="Y121" t="s">
        <v>1908</v>
      </c>
      <c r="Z121" s="40" t="s">
        <v>3199</v>
      </c>
      <c r="AA121" s="2" t="s">
        <v>1907</v>
      </c>
      <c r="AB121" s="82">
        <v>9450</v>
      </c>
      <c r="AC121" t="s">
        <v>2289</v>
      </c>
      <c r="AD121" t="str">
        <f t="shared" si="1"/>
        <v>SET @cliente = (SELECT id_cliente FROM cliente WHERE cod_cliente LIKE 'C0019');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'16', 'P0019016', '', '2012-03-01', '0', '0', 0, 'Diseño del Plan de Desarrollo Humano', 9450, null, 1, now(), null, 1, null);</v>
      </c>
    </row>
    <row r="122" spans="1:30" ht="22.5" x14ac:dyDescent="0.25">
      <c r="A122" t="s">
        <v>0</v>
      </c>
      <c r="B122" s="7" t="s">
        <v>35</v>
      </c>
      <c r="C122" s="2" t="s">
        <v>493</v>
      </c>
      <c r="D122" s="22" t="s">
        <v>496</v>
      </c>
      <c r="E122" s="2" t="s">
        <v>499</v>
      </c>
      <c r="F122" s="26" t="s">
        <v>515</v>
      </c>
      <c r="G122" s="2" t="s">
        <v>534</v>
      </c>
      <c r="H122" s="22" t="s">
        <v>550</v>
      </c>
      <c r="I122" s="2" t="s">
        <v>567</v>
      </c>
      <c r="J122" s="5" t="s">
        <v>569</v>
      </c>
      <c r="K122" s="2" t="s">
        <v>574</v>
      </c>
      <c r="L122" t="s">
        <v>1821</v>
      </c>
      <c r="M122" s="2" t="s">
        <v>1851</v>
      </c>
      <c r="N122" s="7" t="s">
        <v>3586</v>
      </c>
      <c r="O122" s="2" t="s">
        <v>1851</v>
      </c>
      <c r="P122" s="56"/>
      <c r="Q122" s="2" t="s">
        <v>1851</v>
      </c>
      <c r="R122" t="s">
        <v>2507</v>
      </c>
      <c r="S122" s="2" t="s">
        <v>1851</v>
      </c>
      <c r="T122" s="5">
        <v>0</v>
      </c>
      <c r="U122" s="2" t="s">
        <v>1851</v>
      </c>
      <c r="V122" s="37">
        <v>0</v>
      </c>
      <c r="W122" s="2" t="s">
        <v>1907</v>
      </c>
      <c r="X122">
        <v>0</v>
      </c>
      <c r="Y122" t="s">
        <v>1908</v>
      </c>
      <c r="Z122" s="40" t="s">
        <v>1964</v>
      </c>
      <c r="AA122" s="2" t="s">
        <v>1907</v>
      </c>
      <c r="AB122" s="82">
        <v>2000</v>
      </c>
      <c r="AC122" t="s">
        <v>2289</v>
      </c>
      <c r="AD122"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'17', 'P0019017', '', '2012-04-01', '0', '0', 0, 'Taller Vivencial Liderazgo', 2000, null, 1, now(), null, 1, null);</v>
      </c>
    </row>
    <row r="123" spans="1:30" ht="22.5" x14ac:dyDescent="0.25">
      <c r="A123" t="s">
        <v>0</v>
      </c>
      <c r="B123" s="7" t="s">
        <v>35</v>
      </c>
      <c r="C123" s="2" t="s">
        <v>493</v>
      </c>
      <c r="D123" s="22" t="s">
        <v>498</v>
      </c>
      <c r="E123" s="2" t="s">
        <v>499</v>
      </c>
      <c r="F123" s="26" t="s">
        <v>511</v>
      </c>
      <c r="G123" s="2" t="s">
        <v>534</v>
      </c>
      <c r="H123" s="22" t="s">
        <v>546</v>
      </c>
      <c r="I123" s="2" t="s">
        <v>567</v>
      </c>
      <c r="J123" s="7" t="s">
        <v>571</v>
      </c>
      <c r="K123" s="2" t="s">
        <v>574</v>
      </c>
      <c r="L123" t="s">
        <v>1822</v>
      </c>
      <c r="M123" s="2" t="s">
        <v>1851</v>
      </c>
      <c r="N123" s="7" t="s">
        <v>3587</v>
      </c>
      <c r="O123" s="2" t="s">
        <v>1851</v>
      </c>
      <c r="P123" s="60"/>
      <c r="Q123" s="2" t="s">
        <v>1851</v>
      </c>
      <c r="R123" t="s">
        <v>2507</v>
      </c>
      <c r="S123" s="2" t="s">
        <v>1851</v>
      </c>
      <c r="T123" s="5">
        <v>0</v>
      </c>
      <c r="U123" s="2" t="s">
        <v>1851</v>
      </c>
      <c r="V123" s="37">
        <v>0</v>
      </c>
      <c r="W123" s="2" t="s">
        <v>1907</v>
      </c>
      <c r="X123">
        <v>0</v>
      </c>
      <c r="Y123" t="s">
        <v>1908</v>
      </c>
      <c r="Z123" s="40" t="s">
        <v>1942</v>
      </c>
      <c r="AA123" s="2" t="s">
        <v>1907</v>
      </c>
      <c r="AB123" s="82">
        <v>46046</v>
      </c>
      <c r="AC123" t="s">
        <v>2289</v>
      </c>
      <c r="AD123" t="str">
        <f t="shared" si="1"/>
        <v>SET @cliente = (SELECT id_cliente FROM cliente WHERE cod_cliente LIKE 'C0019');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'18', 'P0019018', '', '2012-04-01', '0', '0', 0, 'Programa de Graduados 2012 (100 personas)', 46046, null, 1, now(), null, 1, null);</v>
      </c>
    </row>
    <row r="124" spans="1:30" ht="45" x14ac:dyDescent="0.25">
      <c r="A124" t="s">
        <v>0</v>
      </c>
      <c r="B124" s="7" t="s">
        <v>35</v>
      </c>
      <c r="C124" s="2" t="s">
        <v>493</v>
      </c>
      <c r="D124" s="22" t="s">
        <v>496</v>
      </c>
      <c r="E124" s="2" t="s">
        <v>499</v>
      </c>
      <c r="F124" s="26" t="s">
        <v>512</v>
      </c>
      <c r="G124" s="2" t="s">
        <v>534</v>
      </c>
      <c r="H124" s="22" t="s">
        <v>547</v>
      </c>
      <c r="I124" s="2" t="s">
        <v>567</v>
      </c>
      <c r="J124" s="7" t="s">
        <v>572</v>
      </c>
      <c r="K124" s="2" t="s">
        <v>574</v>
      </c>
      <c r="L124" t="s">
        <v>1823</v>
      </c>
      <c r="M124" s="2" t="s">
        <v>1851</v>
      </c>
      <c r="N124" s="7" t="s">
        <v>3588</v>
      </c>
      <c r="O124" s="2" t="s">
        <v>1851</v>
      </c>
      <c r="P124" s="60" t="s">
        <v>697</v>
      </c>
      <c r="Q124" s="2" t="s">
        <v>1851</v>
      </c>
      <c r="R124" t="s">
        <v>2520</v>
      </c>
      <c r="S124" s="2" t="s">
        <v>1851</v>
      </c>
      <c r="T124" s="5">
        <v>0</v>
      </c>
      <c r="U124" s="2" t="s">
        <v>1851</v>
      </c>
      <c r="V124" s="37">
        <v>0</v>
      </c>
      <c r="W124" s="2" t="s">
        <v>1907</v>
      </c>
      <c r="X124">
        <v>0</v>
      </c>
      <c r="Y124" t="s">
        <v>1908</v>
      </c>
      <c r="Z124" s="40" t="s">
        <v>2433</v>
      </c>
      <c r="AA124" s="2" t="s">
        <v>1907</v>
      </c>
      <c r="AB124" s="82">
        <v>49500</v>
      </c>
      <c r="AC124" t="s">
        <v>2289</v>
      </c>
      <c r="AD124"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'19', 'P0019019', 'P001921', '2012-07-01', '0', '0', 0, 'Programa de Desarrollo de Competencias para el area de STC (Sistemas, Telecomunicaciones y Control de Procesos)', 49500, null, 1, now(), null, 1, null);</v>
      </c>
    </row>
    <row r="125" spans="1:30" ht="56.25" x14ac:dyDescent="0.25">
      <c r="A125" t="s">
        <v>0</v>
      </c>
      <c r="B125" s="7" t="s">
        <v>35</v>
      </c>
      <c r="C125" s="2" t="s">
        <v>493</v>
      </c>
      <c r="D125" s="22" t="s">
        <v>496</v>
      </c>
      <c r="E125" s="2" t="s">
        <v>499</v>
      </c>
      <c r="F125" s="26" t="s">
        <v>512</v>
      </c>
      <c r="G125" s="2" t="s">
        <v>534</v>
      </c>
      <c r="H125" s="22" t="s">
        <v>547</v>
      </c>
      <c r="I125" s="2" t="s">
        <v>567</v>
      </c>
      <c r="J125" s="8" t="s">
        <v>570</v>
      </c>
      <c r="K125" s="2" t="s">
        <v>574</v>
      </c>
      <c r="L125" t="s">
        <v>1824</v>
      </c>
      <c r="M125" s="2" t="s">
        <v>1851</v>
      </c>
      <c r="N125" s="7" t="s">
        <v>3589</v>
      </c>
      <c r="O125" s="2" t="s">
        <v>1851</v>
      </c>
      <c r="P125" s="59" t="s">
        <v>1852</v>
      </c>
      <c r="Q125" s="2" t="s">
        <v>1851</v>
      </c>
      <c r="R125" t="s">
        <v>2520</v>
      </c>
      <c r="S125" s="2" t="s">
        <v>1851</v>
      </c>
      <c r="T125" s="5">
        <v>0</v>
      </c>
      <c r="U125" s="2" t="s">
        <v>1851</v>
      </c>
      <c r="V125" s="37">
        <v>0</v>
      </c>
      <c r="W125" s="2" t="s">
        <v>1907</v>
      </c>
      <c r="X125">
        <v>80</v>
      </c>
      <c r="Y125" t="s">
        <v>1908</v>
      </c>
      <c r="Z125" s="40" t="s">
        <v>3200</v>
      </c>
      <c r="AA125" s="2" t="s">
        <v>1907</v>
      </c>
      <c r="AB125" s="82">
        <v>32400</v>
      </c>
      <c r="AC125" t="s">
        <v>2289</v>
      </c>
      <c r="AD125"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'20', 'P0019020', 'RESPUESTA', '2012-07-01', '0', '0', 80, 'Fortalecer las dimensiones de Trabajo en equipo y comunicacion, Compromiso y Clarificacion de Objetivos, Valoracion de la diversidad y Creatividad e Innovacion de la Vicpresidencia de RRHH (40pp)', 32400, null, 1, now(), null, 1, null);</v>
      </c>
    </row>
    <row r="126" spans="1:30" ht="22.5" x14ac:dyDescent="0.25">
      <c r="A126" t="s">
        <v>0</v>
      </c>
      <c r="B126" s="7" t="s">
        <v>35</v>
      </c>
      <c r="C126" s="2" t="s">
        <v>493</v>
      </c>
      <c r="D126" s="22" t="s">
        <v>496</v>
      </c>
      <c r="E126" s="2" t="s">
        <v>499</v>
      </c>
      <c r="F126" s="26" t="s">
        <v>512</v>
      </c>
      <c r="G126" s="2" t="s">
        <v>534</v>
      </c>
      <c r="H126" s="22" t="s">
        <v>547</v>
      </c>
      <c r="I126" s="2" t="s">
        <v>567</v>
      </c>
      <c r="J126" s="7" t="s">
        <v>573</v>
      </c>
      <c r="K126" s="2" t="s">
        <v>574</v>
      </c>
      <c r="L126" t="s">
        <v>1825</v>
      </c>
      <c r="M126" s="2" t="s">
        <v>1851</v>
      </c>
      <c r="N126" s="7" t="s">
        <v>3590</v>
      </c>
      <c r="O126" s="2" t="s">
        <v>1851</v>
      </c>
      <c r="P126" s="61"/>
      <c r="Q126" s="2" t="s">
        <v>1851</v>
      </c>
      <c r="R126" t="s">
        <v>2501</v>
      </c>
      <c r="S126" s="2" t="s">
        <v>1851</v>
      </c>
      <c r="T126" s="5">
        <v>0</v>
      </c>
      <c r="U126" s="2" t="s">
        <v>1851</v>
      </c>
      <c r="V126" s="37">
        <v>0</v>
      </c>
      <c r="W126" s="2" t="s">
        <v>1907</v>
      </c>
      <c r="X126">
        <v>0</v>
      </c>
      <c r="Y126" t="s">
        <v>1908</v>
      </c>
      <c r="Z126" s="40" t="s">
        <v>2303</v>
      </c>
      <c r="AA126" s="2" t="s">
        <v>1907</v>
      </c>
      <c r="AB126" s="82">
        <v>19800</v>
      </c>
      <c r="AC126" t="s">
        <v>2289</v>
      </c>
      <c r="AD126"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'SI'); INSERT INTO propuesta VALUES (NULL, @cliente, NULL, NULL, @moneda, @tipoServicio, @tipoArea, @tipoPropuesta, @situacion, '21', 'P0019021', '', '2012-08-01', '0', '0', 0, 'Talleres de Capacitacion para STC', 19800, null, 1, now(), null, 1, null);</v>
      </c>
    </row>
    <row r="127" spans="1:30" ht="22.5" x14ac:dyDescent="0.25">
      <c r="A127" t="s">
        <v>0</v>
      </c>
      <c r="B127" s="7" t="s">
        <v>35</v>
      </c>
      <c r="C127" s="2" t="s">
        <v>493</v>
      </c>
      <c r="D127" s="22" t="s">
        <v>496</v>
      </c>
      <c r="E127" s="2" t="s">
        <v>499</v>
      </c>
      <c r="F127" s="26" t="s">
        <v>512</v>
      </c>
      <c r="G127" s="2" t="s">
        <v>534</v>
      </c>
      <c r="H127" s="22" t="s">
        <v>547</v>
      </c>
      <c r="I127" s="2" t="s">
        <v>567</v>
      </c>
      <c r="J127" s="11" t="s">
        <v>570</v>
      </c>
      <c r="K127" s="2" t="s">
        <v>574</v>
      </c>
      <c r="L127" t="s">
        <v>1826</v>
      </c>
      <c r="M127" s="2" t="s">
        <v>1851</v>
      </c>
      <c r="N127" s="7" t="s">
        <v>3591</v>
      </c>
      <c r="O127" s="2" t="s">
        <v>1851</v>
      </c>
      <c r="P127" s="62" t="s">
        <v>1853</v>
      </c>
      <c r="Q127" s="2" t="s">
        <v>1851</v>
      </c>
      <c r="R127" t="s">
        <v>2499</v>
      </c>
      <c r="S127" s="2" t="s">
        <v>1851</v>
      </c>
      <c r="T127" s="5">
        <v>0</v>
      </c>
      <c r="U127" s="2" t="s">
        <v>1851</v>
      </c>
      <c r="V127" s="37">
        <v>0</v>
      </c>
      <c r="W127" s="2" t="s">
        <v>1907</v>
      </c>
      <c r="X127">
        <v>80</v>
      </c>
      <c r="Y127" t="s">
        <v>1908</v>
      </c>
      <c r="Z127" s="40" t="s">
        <v>2461</v>
      </c>
      <c r="AA127" s="2" t="s">
        <v>1907</v>
      </c>
      <c r="AB127" s="82">
        <v>0</v>
      </c>
      <c r="AC127" t="s">
        <v>2289</v>
      </c>
      <c r="AD127" t="str">
        <f t="shared" si="1"/>
        <v>SET @cliente = (SELECT id_cliente FROM cliente WHERE cod_cliente LIKE 'C0019');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'22', 'P0019022', 'PROPUESTA', '2012-09-01', '0', '0', 80, 'Talleres de Autoestima para Geologia Minas', 0, null, 1, now(), null, 1, null);</v>
      </c>
    </row>
    <row r="128" spans="1:30" ht="22.5" x14ac:dyDescent="0.25">
      <c r="A128" t="s">
        <v>0</v>
      </c>
      <c r="B128" s="7" t="s">
        <v>35</v>
      </c>
      <c r="C128" s="2" t="s">
        <v>493</v>
      </c>
      <c r="D128" s="22" t="s">
        <v>495</v>
      </c>
      <c r="E128" s="2" t="s">
        <v>499</v>
      </c>
      <c r="F128" s="26" t="s">
        <v>501</v>
      </c>
      <c r="G128" s="2" t="s">
        <v>534</v>
      </c>
      <c r="H128" s="22" t="s">
        <v>535</v>
      </c>
      <c r="I128" s="2" t="s">
        <v>567</v>
      </c>
      <c r="J128" s="6" t="s">
        <v>573</v>
      </c>
      <c r="K128" s="2" t="s">
        <v>574</v>
      </c>
      <c r="L128" t="s">
        <v>1827</v>
      </c>
      <c r="M128" s="2" t="s">
        <v>1851</v>
      </c>
      <c r="N128" s="7" t="s">
        <v>3592</v>
      </c>
      <c r="O128" s="2" t="s">
        <v>1851</v>
      </c>
      <c r="P128" s="58"/>
      <c r="Q128" s="2" t="s">
        <v>1851</v>
      </c>
      <c r="R128" t="s">
        <v>2525</v>
      </c>
      <c r="S128" s="2" t="s">
        <v>1851</v>
      </c>
      <c r="T128" s="5">
        <v>0</v>
      </c>
      <c r="U128" s="2" t="s">
        <v>1851</v>
      </c>
      <c r="V128" s="37">
        <v>0</v>
      </c>
      <c r="W128" s="2" t="s">
        <v>1907</v>
      </c>
      <c r="X128">
        <v>0</v>
      </c>
      <c r="Y128" t="s">
        <v>1908</v>
      </c>
      <c r="Z128" s="40" t="s">
        <v>2304</v>
      </c>
      <c r="AA128" s="2" t="s">
        <v>1907</v>
      </c>
      <c r="AB128" s="82">
        <v>35200</v>
      </c>
      <c r="AC128" t="s">
        <v>2289</v>
      </c>
      <c r="AD128" t="str">
        <f t="shared" si="1"/>
        <v>SET @cliente = (SELECT id_cliente FROM cliente WHERE cod_cliente LIKE 'C0019');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'SI'); INSERT INTO propuesta VALUES (NULL, @cliente, NULL, NULL, @moneda, @tipoServicio, @tipoArea, @tipoPropuesta, @situacion, '23', 'P0019023', '', '2012-10-01', '0', '0', 0, 'Diagnostico Organizativo orientado a Servicio al Cliente', 35200, null, 1, now(), null, 1, null);</v>
      </c>
    </row>
    <row r="129" spans="1:30" ht="22.5" x14ac:dyDescent="0.25">
      <c r="A129" t="s">
        <v>0</v>
      </c>
      <c r="B129" s="7" t="s">
        <v>36</v>
      </c>
      <c r="C129" s="2" t="s">
        <v>493</v>
      </c>
      <c r="D129" s="17" t="s">
        <v>498</v>
      </c>
      <c r="E129" s="2" t="s">
        <v>499</v>
      </c>
      <c r="F129" s="26" t="s">
        <v>516</v>
      </c>
      <c r="G129" s="2" t="s">
        <v>534</v>
      </c>
      <c r="H129" s="17" t="s">
        <v>551</v>
      </c>
      <c r="I129" s="2" t="s">
        <v>567</v>
      </c>
      <c r="J129" s="5" t="s">
        <v>569</v>
      </c>
      <c r="K129" s="2" t="s">
        <v>574</v>
      </c>
      <c r="L129" t="s">
        <v>1805</v>
      </c>
      <c r="M129" s="2" t="s">
        <v>1851</v>
      </c>
      <c r="N129" s="7" t="s">
        <v>3593</v>
      </c>
      <c r="O129" s="2" t="s">
        <v>1851</v>
      </c>
      <c r="P129" s="56"/>
      <c r="Q129" s="2" t="s">
        <v>1851</v>
      </c>
      <c r="R129" t="s">
        <v>2515</v>
      </c>
      <c r="S129" s="2" t="s">
        <v>1851</v>
      </c>
      <c r="T129" s="5">
        <v>0</v>
      </c>
      <c r="U129" s="2" t="s">
        <v>1851</v>
      </c>
      <c r="V129" s="37">
        <v>0</v>
      </c>
      <c r="W129" s="2" t="s">
        <v>1907</v>
      </c>
      <c r="X129">
        <v>0</v>
      </c>
      <c r="Y129" t="s">
        <v>1908</v>
      </c>
      <c r="Z129" s="40" t="s">
        <v>3189</v>
      </c>
      <c r="AA129" s="2" t="s">
        <v>1907</v>
      </c>
      <c r="AB129" s="82">
        <v>0</v>
      </c>
      <c r="AC129" t="s">
        <v>2289</v>
      </c>
      <c r="AD129" t="str">
        <f t="shared" si="1"/>
        <v>SET @cliente = (SELECT id_cliente FROM cliente WHERE cod_cliente LIKE 'C0099');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'P0099001', '', '2010-05-01', '0', '0', 0, 'Desempeño', 0, null, 1, now(), null, 1, null);</v>
      </c>
    </row>
    <row r="130" spans="1:30" ht="22.5" x14ac:dyDescent="0.25">
      <c r="A130" t="s">
        <v>0</v>
      </c>
      <c r="B130" s="7" t="s">
        <v>36</v>
      </c>
      <c r="C130" s="2" t="s">
        <v>493</v>
      </c>
      <c r="D130" s="22" t="s">
        <v>495</v>
      </c>
      <c r="E130" s="2" t="s">
        <v>499</v>
      </c>
      <c r="F130" s="26" t="s">
        <v>523</v>
      </c>
      <c r="G130" s="2" t="s">
        <v>534</v>
      </c>
      <c r="H130" s="22" t="s">
        <v>557</v>
      </c>
      <c r="I130" s="2" t="s">
        <v>567</v>
      </c>
      <c r="J130" s="5" t="s">
        <v>569</v>
      </c>
      <c r="K130" s="2" t="s">
        <v>574</v>
      </c>
      <c r="L130" t="s">
        <v>1806</v>
      </c>
      <c r="M130" s="2" t="s">
        <v>1851</v>
      </c>
      <c r="N130" s="7" t="s">
        <v>3594</v>
      </c>
      <c r="O130" s="2" t="s">
        <v>1851</v>
      </c>
      <c r="P130" s="56"/>
      <c r="Q130" s="2" t="s">
        <v>1851</v>
      </c>
      <c r="R130" t="s">
        <v>2497</v>
      </c>
      <c r="S130" s="2" t="s">
        <v>1851</v>
      </c>
      <c r="T130" s="5">
        <v>0</v>
      </c>
      <c r="U130" s="2" t="s">
        <v>1851</v>
      </c>
      <c r="V130" s="76">
        <v>1</v>
      </c>
      <c r="W130" s="2" t="s">
        <v>1907</v>
      </c>
      <c r="X130">
        <v>0</v>
      </c>
      <c r="Y130" t="s">
        <v>1908</v>
      </c>
      <c r="Z130" s="40" t="s">
        <v>2305</v>
      </c>
      <c r="AA130" s="2" t="s">
        <v>1907</v>
      </c>
      <c r="AB130" s="82">
        <v>0</v>
      </c>
      <c r="AC130" t="s">
        <v>2289</v>
      </c>
      <c r="AD130" t="str">
        <f t="shared" si="1"/>
        <v>SET @cliente = (SELECT id_cliente FROM cliente WHERE cod_cliente LIKE 'C0099');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'02', 'P0099002', '', '2011-07-01', '0', '1', 0, 'Desarrollo e Implementacion del Modelo de Gestion de RRHH por Competencias.', 0, null, 1, now(), null, 1, null);</v>
      </c>
    </row>
    <row r="131" spans="1:30" ht="22.5" x14ac:dyDescent="0.25">
      <c r="A131" t="s">
        <v>0</v>
      </c>
      <c r="B131" s="7" t="s">
        <v>37</v>
      </c>
      <c r="C131" s="2" t="s">
        <v>493</v>
      </c>
      <c r="D131" s="22" t="s">
        <v>498</v>
      </c>
      <c r="E131" s="2" t="s">
        <v>499</v>
      </c>
      <c r="F131" s="26" t="s">
        <v>522</v>
      </c>
      <c r="G131" s="2" t="s">
        <v>534</v>
      </c>
      <c r="H131" s="17" t="s">
        <v>551</v>
      </c>
      <c r="I131" s="2" t="s">
        <v>567</v>
      </c>
      <c r="J131" s="5" t="s">
        <v>569</v>
      </c>
      <c r="K131" s="2" t="s">
        <v>574</v>
      </c>
      <c r="L131" t="s">
        <v>1805</v>
      </c>
      <c r="M131" s="2" t="s">
        <v>1851</v>
      </c>
      <c r="N131" s="7" t="s">
        <v>3595</v>
      </c>
      <c r="O131" s="2" t="s">
        <v>1851</v>
      </c>
      <c r="P131" s="56"/>
      <c r="Q131" s="2" t="s">
        <v>1851</v>
      </c>
      <c r="R131" t="s">
        <v>2516</v>
      </c>
      <c r="S131" s="2" t="s">
        <v>1851</v>
      </c>
      <c r="T131" s="5">
        <v>0</v>
      </c>
      <c r="U131" s="2" t="s">
        <v>1851</v>
      </c>
      <c r="V131" s="37">
        <v>0</v>
      </c>
      <c r="W131" s="2" t="s">
        <v>1907</v>
      </c>
      <c r="X131">
        <v>0</v>
      </c>
      <c r="Y131" t="s">
        <v>1908</v>
      </c>
      <c r="Z131" s="26" t="s">
        <v>1965</v>
      </c>
      <c r="AA131" s="2" t="s">
        <v>1907</v>
      </c>
      <c r="AB131" s="82">
        <v>0</v>
      </c>
      <c r="AC131" t="s">
        <v>2289</v>
      </c>
      <c r="AD131" t="str">
        <f t="shared" ref="AD131:AD194" si="2">CONCATENATE(A131,B131,C131,D131,E131,F131,G131,H131,I131,J131,K131,L131,M131,N131,O131,P131,Q131,R131,S131,T131,U131,V131,W131,X131,Y131,Z131,AA131,AB131,AC131)</f>
        <v>SET @cliente = (SELECT id_cliente FROM cliente WHERE cod_cliente LIKE 'C1190');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'P1190001', '', '2011-06-01', '0', '0', 0, 'Clima Cuantitativo', 0, null, 1, now(), null, 1, null);</v>
      </c>
    </row>
    <row r="132" spans="1:30" ht="22.5" x14ac:dyDescent="0.25">
      <c r="A132" t="s">
        <v>0</v>
      </c>
      <c r="B132" s="7" t="s">
        <v>37</v>
      </c>
      <c r="C132" s="2" t="s">
        <v>493</v>
      </c>
      <c r="D132" s="22" t="s">
        <v>496</v>
      </c>
      <c r="E132" s="2" t="s">
        <v>499</v>
      </c>
      <c r="F132" s="26" t="s">
        <v>515</v>
      </c>
      <c r="G132" s="2" t="s">
        <v>534</v>
      </c>
      <c r="H132" s="22" t="s">
        <v>550</v>
      </c>
      <c r="I132" s="2" t="s">
        <v>567</v>
      </c>
      <c r="J132" s="5" t="s">
        <v>569</v>
      </c>
      <c r="K132" s="2" t="s">
        <v>574</v>
      </c>
      <c r="L132" t="s">
        <v>1806</v>
      </c>
      <c r="M132" s="2" t="s">
        <v>1851</v>
      </c>
      <c r="N132" s="7" t="s">
        <v>3596</v>
      </c>
      <c r="O132" s="2" t="s">
        <v>1851</v>
      </c>
      <c r="P132" s="56"/>
      <c r="Q132" s="2" t="s">
        <v>1851</v>
      </c>
      <c r="R132" t="s">
        <v>2491</v>
      </c>
      <c r="S132" s="2" t="s">
        <v>1851</v>
      </c>
      <c r="T132" s="5">
        <v>0</v>
      </c>
      <c r="U132" s="2" t="s">
        <v>1851</v>
      </c>
      <c r="V132" s="37">
        <v>0</v>
      </c>
      <c r="W132" s="2" t="s">
        <v>1907</v>
      </c>
      <c r="X132">
        <v>0</v>
      </c>
      <c r="Y132" t="s">
        <v>1908</v>
      </c>
      <c r="Z132" s="26" t="s">
        <v>2306</v>
      </c>
      <c r="AA132" s="2" t="s">
        <v>1907</v>
      </c>
      <c r="AB132" s="82">
        <v>7200</v>
      </c>
      <c r="AC132" t="s">
        <v>2289</v>
      </c>
      <c r="AD132" t="str">
        <f t="shared" si="2"/>
        <v>SET @cliente = (SELECT id_cliente FROM cliente WHERE cod_cliente LIKE 'C1190');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'02', 'P1190002', '', '2011-08-01', '0', '0', 0, 'Talleres de Integracion y Motivacion', 7200, null, 1, now(), null, 1, null);</v>
      </c>
    </row>
    <row r="133" spans="1:30" ht="22.5" x14ac:dyDescent="0.25">
      <c r="A133" t="s">
        <v>0</v>
      </c>
      <c r="B133" s="7" t="s">
        <v>3437</v>
      </c>
      <c r="C133" s="2" t="s">
        <v>493</v>
      </c>
      <c r="D133" s="22" t="s">
        <v>498</v>
      </c>
      <c r="E133" s="2" t="s">
        <v>499</v>
      </c>
      <c r="F133" s="26" t="s">
        <v>509</v>
      </c>
      <c r="G133" s="2" t="s">
        <v>534</v>
      </c>
      <c r="H133" s="22" t="s">
        <v>543</v>
      </c>
      <c r="I133" s="2" t="s">
        <v>567</v>
      </c>
      <c r="J133" s="6" t="s">
        <v>569</v>
      </c>
      <c r="K133" s="2" t="s">
        <v>574</v>
      </c>
      <c r="L133" t="s">
        <v>1805</v>
      </c>
      <c r="M133" s="2" t="s">
        <v>1851</v>
      </c>
      <c r="N133" s="7" t="s">
        <v>3597</v>
      </c>
      <c r="O133" s="2" t="s">
        <v>1851</v>
      </c>
      <c r="P133" s="58"/>
      <c r="Q133" s="2" t="s">
        <v>1851</v>
      </c>
      <c r="R133" t="s">
        <v>2492</v>
      </c>
      <c r="S133" s="2" t="s">
        <v>1851</v>
      </c>
      <c r="T133" s="5">
        <v>0</v>
      </c>
      <c r="U133" s="2" t="s">
        <v>1851</v>
      </c>
      <c r="V133" s="37">
        <v>0</v>
      </c>
      <c r="W133" s="2" t="s">
        <v>1907</v>
      </c>
      <c r="X133">
        <v>0</v>
      </c>
      <c r="Y133" t="s">
        <v>1908</v>
      </c>
      <c r="Z133" s="40" t="s">
        <v>4733</v>
      </c>
      <c r="AA133" s="2" t="s">
        <v>1907</v>
      </c>
      <c r="AB133" s="82">
        <v>0</v>
      </c>
      <c r="AC133" t="s">
        <v>2289</v>
      </c>
      <c r="AD133" t="str">
        <f t="shared" si="2"/>
        <v>SET @cliente = (SELECT id_cliente FROM cliente WHERE cod_cliente LIKE 'C0358');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'P0358001', '', '2012-11-01', '0', '0', 0, 'Evaluaciones de Candidatos para planta de Huancayo', 0, null, 1, now(), null, 1, null);</v>
      </c>
    </row>
    <row r="134" spans="1:30" ht="22.5" x14ac:dyDescent="0.25">
      <c r="A134" t="s">
        <v>0</v>
      </c>
      <c r="B134" s="7" t="s">
        <v>38</v>
      </c>
      <c r="C134" s="2" t="s">
        <v>493</v>
      </c>
      <c r="D134" s="22" t="s">
        <v>495</v>
      </c>
      <c r="E134" s="2" t="s">
        <v>499</v>
      </c>
      <c r="F134" s="26" t="s">
        <v>519</v>
      </c>
      <c r="G134" s="2" t="s">
        <v>534</v>
      </c>
      <c r="H134" s="22" t="s">
        <v>554</v>
      </c>
      <c r="I134" s="2" t="s">
        <v>567</v>
      </c>
      <c r="J134" s="5" t="s">
        <v>569</v>
      </c>
      <c r="K134" s="2" t="s">
        <v>574</v>
      </c>
      <c r="L134" t="s">
        <v>1805</v>
      </c>
      <c r="M134" s="2" t="s">
        <v>1851</v>
      </c>
      <c r="N134" s="7" t="s">
        <v>3598</v>
      </c>
      <c r="O134" s="2" t="s">
        <v>1851</v>
      </c>
      <c r="P134" s="56"/>
      <c r="Q134" s="2" t="s">
        <v>1851</v>
      </c>
      <c r="R134" t="s">
        <v>2515</v>
      </c>
      <c r="S134" s="2" t="s">
        <v>1851</v>
      </c>
      <c r="T134" s="5">
        <v>0</v>
      </c>
      <c r="U134" s="2" t="s">
        <v>1851</v>
      </c>
      <c r="V134" s="37">
        <v>0</v>
      </c>
      <c r="W134" s="2" t="s">
        <v>1907</v>
      </c>
      <c r="X134">
        <v>0</v>
      </c>
      <c r="Y134" t="s">
        <v>1908</v>
      </c>
      <c r="Z134" s="40" t="s">
        <v>1966</v>
      </c>
      <c r="AA134" s="2" t="s">
        <v>1907</v>
      </c>
      <c r="AB134" s="82">
        <v>15000</v>
      </c>
      <c r="AC134" t="s">
        <v>2289</v>
      </c>
      <c r="AD134" t="str">
        <f t="shared" si="2"/>
        <v>SET @cliente = (SELECT id_cliente FROM cliente WHERE cod_cliente LIKE 'C0104');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'01', 'P0104001', '', '2010-05-01', '0', '0', 0, 'Protocolo Familiar', 15000, null, 1, now(), null, 1, null);</v>
      </c>
    </row>
    <row r="135" spans="1:30" ht="22.5" x14ac:dyDescent="0.25">
      <c r="A135" t="s">
        <v>0</v>
      </c>
      <c r="B135" s="7" t="s">
        <v>39</v>
      </c>
      <c r="C135" s="2" t="s">
        <v>493</v>
      </c>
      <c r="D135" s="22" t="s">
        <v>497</v>
      </c>
      <c r="E135" s="2" t="s">
        <v>499</v>
      </c>
      <c r="F135" s="26" t="s">
        <v>524</v>
      </c>
      <c r="G135" s="2" t="s">
        <v>534</v>
      </c>
      <c r="H135" s="22" t="s">
        <v>558</v>
      </c>
      <c r="I135" s="2" t="s">
        <v>567</v>
      </c>
      <c r="J135" s="5" t="s">
        <v>569</v>
      </c>
      <c r="K135" s="2" t="s">
        <v>574</v>
      </c>
      <c r="L135" t="s">
        <v>1805</v>
      </c>
      <c r="M135" s="2" t="s">
        <v>1851</v>
      </c>
      <c r="N135" s="7" t="s">
        <v>3599</v>
      </c>
      <c r="O135" s="2" t="s">
        <v>1851</v>
      </c>
      <c r="P135" s="56"/>
      <c r="Q135" s="2" t="s">
        <v>1851</v>
      </c>
      <c r="R135" t="s">
        <v>2506</v>
      </c>
      <c r="S135" s="2" t="s">
        <v>1851</v>
      </c>
      <c r="T135" s="5">
        <v>0</v>
      </c>
      <c r="U135" s="2" t="s">
        <v>1851</v>
      </c>
      <c r="V135" s="37">
        <v>0</v>
      </c>
      <c r="W135" s="2" t="s">
        <v>1907</v>
      </c>
      <c r="X135">
        <v>0</v>
      </c>
      <c r="Y135" t="s">
        <v>1908</v>
      </c>
      <c r="Z135" s="40" t="s">
        <v>2126</v>
      </c>
      <c r="AA135" s="2" t="s">
        <v>1907</v>
      </c>
      <c r="AB135" s="82">
        <v>0</v>
      </c>
      <c r="AC135" t="s">
        <v>2289</v>
      </c>
      <c r="AD135" t="str">
        <f t="shared" si="2"/>
        <v>SET @cliente = (SELECT id_cliente FROM cliente WHERE cod_cliente LIKE 'C1245');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'P1245001', '', '2011-11-01', '0', '0', 0, 'Informacion', 0, null, 1, now(), null, 1, null);</v>
      </c>
    </row>
    <row r="136" spans="1:30" ht="22.5" x14ac:dyDescent="0.25">
      <c r="A136" t="s">
        <v>0</v>
      </c>
      <c r="B136" s="7" t="s">
        <v>40</v>
      </c>
      <c r="C136" s="2" t="s">
        <v>493</v>
      </c>
      <c r="D136" s="22" t="s">
        <v>498</v>
      </c>
      <c r="E136" s="2" t="s">
        <v>499</v>
      </c>
      <c r="F136" s="26" t="s">
        <v>506</v>
      </c>
      <c r="G136" s="2" t="s">
        <v>534</v>
      </c>
      <c r="H136" s="22" t="s">
        <v>540</v>
      </c>
      <c r="I136" s="2" t="s">
        <v>567</v>
      </c>
      <c r="J136" s="5" t="s">
        <v>571</v>
      </c>
      <c r="K136" s="2" t="s">
        <v>574</v>
      </c>
      <c r="L136" t="s">
        <v>1805</v>
      </c>
      <c r="M136" s="2" t="s">
        <v>1851</v>
      </c>
      <c r="N136" s="7" t="s">
        <v>3600</v>
      </c>
      <c r="O136" s="2" t="s">
        <v>1851</v>
      </c>
      <c r="P136" s="60"/>
      <c r="Q136" s="2" t="s">
        <v>1851</v>
      </c>
      <c r="R136" t="s">
        <v>2493</v>
      </c>
      <c r="S136" s="2" t="s">
        <v>1851</v>
      </c>
      <c r="T136" s="5">
        <v>0</v>
      </c>
      <c r="U136" s="2" t="s">
        <v>1851</v>
      </c>
      <c r="V136" s="37">
        <v>0</v>
      </c>
      <c r="W136" s="2" t="s">
        <v>1907</v>
      </c>
      <c r="X136">
        <v>0</v>
      </c>
      <c r="Y136" t="s">
        <v>1908</v>
      </c>
      <c r="Z136" s="40" t="s">
        <v>1913</v>
      </c>
      <c r="AA136" s="2" t="s">
        <v>1907</v>
      </c>
      <c r="AB136" s="82">
        <v>10000</v>
      </c>
      <c r="AC136" t="s">
        <v>2289</v>
      </c>
      <c r="AD136" t="str">
        <f t="shared" si="2"/>
        <v>SET @cliente = (SELECT id_cliente FROM cliente WHERE cod_cliente LIKE 'C0142');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'P0142001', '', '2010-09-01', '0', '0', 0, 'Varios', 10000, null, 1, now(), null, 1, null);</v>
      </c>
    </row>
    <row r="137" spans="1:30" ht="22.5" x14ac:dyDescent="0.25">
      <c r="A137" t="s">
        <v>0</v>
      </c>
      <c r="B137" s="7" t="s">
        <v>40</v>
      </c>
      <c r="C137" s="2" t="s">
        <v>493</v>
      </c>
      <c r="D137" s="22" t="s">
        <v>498</v>
      </c>
      <c r="E137" s="2" t="s">
        <v>499</v>
      </c>
      <c r="F137" s="26" t="s">
        <v>506</v>
      </c>
      <c r="G137" s="2" t="s">
        <v>534</v>
      </c>
      <c r="H137" s="22" t="s">
        <v>540</v>
      </c>
      <c r="I137" s="2" t="s">
        <v>567</v>
      </c>
      <c r="J137" s="5" t="s">
        <v>571</v>
      </c>
      <c r="K137" s="2" t="s">
        <v>574</v>
      </c>
      <c r="L137" t="s">
        <v>1806</v>
      </c>
      <c r="M137" s="2" t="s">
        <v>1851</v>
      </c>
      <c r="N137" s="7" t="s">
        <v>3601</v>
      </c>
      <c r="O137" s="2" t="s">
        <v>1851</v>
      </c>
      <c r="P137" s="60"/>
      <c r="Q137" s="2" t="s">
        <v>1851</v>
      </c>
      <c r="R137" t="s">
        <v>2488</v>
      </c>
      <c r="S137" s="2" t="s">
        <v>1851</v>
      </c>
      <c r="T137" s="5">
        <v>0</v>
      </c>
      <c r="U137" s="2" t="s">
        <v>1851</v>
      </c>
      <c r="V137" s="37">
        <v>0</v>
      </c>
      <c r="W137" s="2" t="s">
        <v>1907</v>
      </c>
      <c r="X137">
        <v>0</v>
      </c>
      <c r="Y137" t="s">
        <v>1908</v>
      </c>
      <c r="Z137" s="40" t="s">
        <v>1967</v>
      </c>
      <c r="AA137" s="2" t="s">
        <v>1907</v>
      </c>
      <c r="AB137" s="82">
        <v>0</v>
      </c>
      <c r="AC137" t="s">
        <v>2289</v>
      </c>
      <c r="AD137" t="str">
        <f t="shared" si="2"/>
        <v>SET @cliente = (SELECT id_cliente FROM cliente WHERE cod_cliente LIKE 'C0142');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'P0142002', '', '2011-03-01', '0', '0', 0, 'Jefe Proyectos', 0, null, 1, now(), null, 1, null);</v>
      </c>
    </row>
    <row r="138" spans="1:30" ht="22.5" x14ac:dyDescent="0.25">
      <c r="A138" t="s">
        <v>0</v>
      </c>
      <c r="B138" s="19" t="s">
        <v>41</v>
      </c>
      <c r="C138" s="2" t="s">
        <v>493</v>
      </c>
      <c r="D138" s="22" t="s">
        <v>495</v>
      </c>
      <c r="E138" s="2" t="s">
        <v>499</v>
      </c>
      <c r="F138" s="26" t="s">
        <v>501</v>
      </c>
      <c r="G138" s="2" t="s">
        <v>534</v>
      </c>
      <c r="H138" s="22" t="s">
        <v>535</v>
      </c>
      <c r="I138" s="2" t="s">
        <v>567</v>
      </c>
      <c r="J138" s="10" t="s">
        <v>569</v>
      </c>
      <c r="K138" s="2" t="s">
        <v>574</v>
      </c>
      <c r="L138" t="s">
        <v>1805</v>
      </c>
      <c r="M138" s="2" t="s">
        <v>1851</v>
      </c>
      <c r="N138" s="7" t="s">
        <v>3602</v>
      </c>
      <c r="O138" s="2" t="s">
        <v>1851</v>
      </c>
      <c r="P138" s="61"/>
      <c r="Q138" s="2" t="s">
        <v>1851</v>
      </c>
      <c r="R138" t="s">
        <v>2524</v>
      </c>
      <c r="S138" s="2" t="s">
        <v>1851</v>
      </c>
      <c r="T138" s="5">
        <v>0</v>
      </c>
      <c r="U138" s="2" t="s">
        <v>1851</v>
      </c>
      <c r="V138" s="37">
        <v>0</v>
      </c>
      <c r="W138" s="2" t="s">
        <v>1907</v>
      </c>
      <c r="X138">
        <v>0</v>
      </c>
      <c r="Y138" t="s">
        <v>1908</v>
      </c>
      <c r="Z138" s="26" t="s">
        <v>2038</v>
      </c>
      <c r="AA138" s="2" t="s">
        <v>1907</v>
      </c>
      <c r="AB138" s="82">
        <v>52000</v>
      </c>
      <c r="AC138" t="s">
        <v>2289</v>
      </c>
      <c r="AD138" t="str">
        <f t="shared" si="2"/>
        <v>SET @cliente = (SELECT id_cliente FROM cliente WHERE cod_cliente LIKE 'C1279');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'P1279001', '', '2012-03-01', '0', '0', 0, 'Diagnostico Organizativo', 52000, null, 1, now(), null, 1, null);</v>
      </c>
    </row>
    <row r="139" spans="1:30" ht="22.5" x14ac:dyDescent="0.25">
      <c r="A139" t="s">
        <v>0</v>
      </c>
      <c r="B139" s="7" t="s">
        <v>42</v>
      </c>
      <c r="C139" s="2" t="s">
        <v>493</v>
      </c>
      <c r="D139" s="22" t="s">
        <v>496</v>
      </c>
      <c r="E139" s="2" t="s">
        <v>499</v>
      </c>
      <c r="F139" s="26" t="s">
        <v>512</v>
      </c>
      <c r="G139" s="2" t="s">
        <v>534</v>
      </c>
      <c r="H139" s="22" t="s">
        <v>547</v>
      </c>
      <c r="I139" s="2" t="s">
        <v>567</v>
      </c>
      <c r="J139" s="5" t="s">
        <v>569</v>
      </c>
      <c r="K139" s="2" t="s">
        <v>574</v>
      </c>
      <c r="L139" t="s">
        <v>1805</v>
      </c>
      <c r="M139" s="2" t="s">
        <v>1851</v>
      </c>
      <c r="N139" s="17" t="s">
        <v>3603</v>
      </c>
      <c r="O139" s="2" t="s">
        <v>1851</v>
      </c>
      <c r="P139" s="56"/>
      <c r="Q139" s="2" t="s">
        <v>1851</v>
      </c>
      <c r="R139" t="s">
        <v>2526</v>
      </c>
      <c r="S139" s="2" t="s">
        <v>1851</v>
      </c>
      <c r="T139" s="5">
        <v>0</v>
      </c>
      <c r="U139" s="2" t="s">
        <v>1851</v>
      </c>
      <c r="V139" s="37">
        <v>0</v>
      </c>
      <c r="W139" s="2" t="s">
        <v>1907</v>
      </c>
      <c r="X139">
        <v>0</v>
      </c>
      <c r="Y139" t="s">
        <v>1908</v>
      </c>
      <c r="Z139" s="40" t="s">
        <v>1936</v>
      </c>
      <c r="AA139" s="2" t="s">
        <v>1907</v>
      </c>
      <c r="AB139" s="82">
        <v>0</v>
      </c>
      <c r="AC139" t="s">
        <v>2289</v>
      </c>
      <c r="AD139" t="str">
        <f t="shared" si="2"/>
        <v>SET @cliente = (SELECT id_cliente FROM cliente WHERE cod_cliente LIKE 'C0092');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'P0092001', '', '2010-04-01', '0', '0', 0, 'Marketing', 0, null, 1, now(), null, 1, null);</v>
      </c>
    </row>
    <row r="140" spans="1:30" ht="22.5" x14ac:dyDescent="0.25">
      <c r="A140" t="s">
        <v>0</v>
      </c>
      <c r="B140" s="7" t="s">
        <v>42</v>
      </c>
      <c r="C140" s="2" t="s">
        <v>493</v>
      </c>
      <c r="D140" s="22" t="s">
        <v>496</v>
      </c>
      <c r="E140" s="2" t="s">
        <v>499</v>
      </c>
      <c r="F140" s="26" t="s">
        <v>512</v>
      </c>
      <c r="G140" s="2" t="s">
        <v>534</v>
      </c>
      <c r="H140" s="22" t="s">
        <v>547</v>
      </c>
      <c r="I140" s="2" t="s">
        <v>567</v>
      </c>
      <c r="J140" s="5" t="s">
        <v>569</v>
      </c>
      <c r="K140" s="2" t="s">
        <v>574</v>
      </c>
      <c r="L140" t="s">
        <v>1806</v>
      </c>
      <c r="M140" s="2" t="s">
        <v>1851</v>
      </c>
      <c r="N140" s="17" t="s">
        <v>3604</v>
      </c>
      <c r="O140" s="2" t="s">
        <v>1851</v>
      </c>
      <c r="P140" s="56"/>
      <c r="Q140" s="2" t="s">
        <v>1851</v>
      </c>
      <c r="R140" t="s">
        <v>2526</v>
      </c>
      <c r="S140" s="2" t="s">
        <v>1851</v>
      </c>
      <c r="T140" s="5">
        <v>0</v>
      </c>
      <c r="U140" s="2" t="s">
        <v>1851</v>
      </c>
      <c r="V140" s="37">
        <v>0</v>
      </c>
      <c r="W140" s="2" t="s">
        <v>1907</v>
      </c>
      <c r="X140">
        <v>0</v>
      </c>
      <c r="Y140" t="s">
        <v>1908</v>
      </c>
      <c r="Z140" s="40" t="s">
        <v>1968</v>
      </c>
      <c r="AA140" s="2" t="s">
        <v>1907</v>
      </c>
      <c r="AB140" s="82">
        <v>0</v>
      </c>
      <c r="AC140" t="s">
        <v>2289</v>
      </c>
      <c r="AD140" t="str">
        <f t="shared" si="2"/>
        <v>SET @cliente = (SELECT id_cliente FROM cliente WHERE cod_cliente LIKE 'C0092');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'P0092002', '', '2010-04-01', '0', '0', 0, 'Presentaciones Efectivas', 0, null, 1, now(), null, 1, null);</v>
      </c>
    </row>
    <row r="141" spans="1:30" ht="22.5" x14ac:dyDescent="0.25">
      <c r="A141" t="s">
        <v>0</v>
      </c>
      <c r="B141" s="7" t="s">
        <v>42</v>
      </c>
      <c r="C141" s="2" t="s">
        <v>493</v>
      </c>
      <c r="D141" s="22" t="s">
        <v>496</v>
      </c>
      <c r="E141" s="2" t="s">
        <v>499</v>
      </c>
      <c r="F141" s="26" t="s">
        <v>512</v>
      </c>
      <c r="G141" s="2" t="s">
        <v>534</v>
      </c>
      <c r="H141" s="22" t="s">
        <v>547</v>
      </c>
      <c r="I141" s="2" t="s">
        <v>567</v>
      </c>
      <c r="J141" s="5" t="s">
        <v>569</v>
      </c>
      <c r="K141" s="2" t="s">
        <v>574</v>
      </c>
      <c r="L141" t="s">
        <v>1807</v>
      </c>
      <c r="M141" s="2" t="s">
        <v>1851</v>
      </c>
      <c r="N141" s="7" t="s">
        <v>3605</v>
      </c>
      <c r="O141" s="2" t="s">
        <v>1851</v>
      </c>
      <c r="P141" s="56"/>
      <c r="Q141" s="2" t="s">
        <v>1851</v>
      </c>
      <c r="R141" t="s">
        <v>2488</v>
      </c>
      <c r="S141" s="2" t="s">
        <v>1851</v>
      </c>
      <c r="T141" s="5">
        <v>0</v>
      </c>
      <c r="U141" s="2" t="s">
        <v>1851</v>
      </c>
      <c r="V141" s="37">
        <v>0</v>
      </c>
      <c r="W141" s="2" t="s">
        <v>1907</v>
      </c>
      <c r="X141">
        <v>0</v>
      </c>
      <c r="Y141" t="s">
        <v>1908</v>
      </c>
      <c r="Z141" s="40" t="s">
        <v>1969</v>
      </c>
      <c r="AA141" s="2" t="s">
        <v>1907</v>
      </c>
      <c r="AB141" s="82">
        <v>0</v>
      </c>
      <c r="AC141" t="s">
        <v>2289</v>
      </c>
      <c r="AD141" t="str">
        <f t="shared" si="2"/>
        <v>SET @cliente = (SELECT id_cliente FROM cliente WHERE cod_cliente LIKE 'C0092');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'P0092003', '', '2011-03-01', '0', '0', 0, 'Comunicacion Efectiva', 0, null, 1, now(), null, 1, null);</v>
      </c>
    </row>
    <row r="142" spans="1:30" ht="22.5" x14ac:dyDescent="0.25">
      <c r="A142" t="s">
        <v>0</v>
      </c>
      <c r="B142" s="7" t="s">
        <v>43</v>
      </c>
      <c r="C142" s="2" t="s">
        <v>493</v>
      </c>
      <c r="D142" s="17" t="s">
        <v>498</v>
      </c>
      <c r="E142" s="2" t="s">
        <v>499</v>
      </c>
      <c r="F142" s="26" t="s">
        <v>516</v>
      </c>
      <c r="G142" s="2" t="s">
        <v>534</v>
      </c>
      <c r="H142" s="17" t="s">
        <v>551</v>
      </c>
      <c r="I142" s="2" t="s">
        <v>567</v>
      </c>
      <c r="J142" s="5" t="s">
        <v>569</v>
      </c>
      <c r="K142" s="2" t="s">
        <v>574</v>
      </c>
      <c r="L142" t="s">
        <v>1805</v>
      </c>
      <c r="M142" s="2" t="s">
        <v>1851</v>
      </c>
      <c r="N142" s="7" t="s">
        <v>3606</v>
      </c>
      <c r="O142" s="2" t="s">
        <v>1851</v>
      </c>
      <c r="P142" s="56"/>
      <c r="Q142" s="2" t="s">
        <v>1851</v>
      </c>
      <c r="R142" t="s">
        <v>2489</v>
      </c>
      <c r="S142" s="2" t="s">
        <v>1851</v>
      </c>
      <c r="T142" s="5">
        <v>0</v>
      </c>
      <c r="U142" s="2" t="s">
        <v>1851</v>
      </c>
      <c r="V142" s="37">
        <v>0</v>
      </c>
      <c r="W142" s="2" t="s">
        <v>1907</v>
      </c>
      <c r="X142">
        <v>0</v>
      </c>
      <c r="Y142" t="s">
        <v>1908</v>
      </c>
      <c r="Z142" s="40" t="s">
        <v>3189</v>
      </c>
      <c r="AA142" s="2" t="s">
        <v>1907</v>
      </c>
      <c r="AB142" s="82">
        <v>16800</v>
      </c>
      <c r="AC142" t="s">
        <v>2289</v>
      </c>
      <c r="AD142" t="str">
        <f t="shared" si="2"/>
        <v>SET @cliente = (SELECT id_cliente FROM cliente WHERE cod_cliente LIKE 'C0200');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'P0200001', '', '2010-11-01', '0', '0', 0, 'Desempeño', 16800, null, 1, now(), null, 1, null);</v>
      </c>
    </row>
    <row r="143" spans="1:30" ht="22.5" x14ac:dyDescent="0.25">
      <c r="A143" t="s">
        <v>0</v>
      </c>
      <c r="B143" s="7" t="s">
        <v>43</v>
      </c>
      <c r="C143" s="2" t="s">
        <v>493</v>
      </c>
      <c r="D143" s="22" t="s">
        <v>498</v>
      </c>
      <c r="E143" s="2" t="s">
        <v>499</v>
      </c>
      <c r="F143" s="26" t="s">
        <v>509</v>
      </c>
      <c r="G143" s="2" t="s">
        <v>534</v>
      </c>
      <c r="H143" s="22" t="s">
        <v>543</v>
      </c>
      <c r="I143" s="2" t="s">
        <v>567</v>
      </c>
      <c r="J143" s="5" t="s">
        <v>569</v>
      </c>
      <c r="K143" s="2" t="s">
        <v>574</v>
      </c>
      <c r="L143" t="s">
        <v>1806</v>
      </c>
      <c r="M143" s="2" t="s">
        <v>1851</v>
      </c>
      <c r="N143" s="7" t="s">
        <v>3607</v>
      </c>
      <c r="O143" s="2" t="s">
        <v>1851</v>
      </c>
      <c r="P143" s="56"/>
      <c r="Q143" s="2" t="s">
        <v>1851</v>
      </c>
      <c r="R143" t="s">
        <v>2500</v>
      </c>
      <c r="S143" s="2" t="s">
        <v>1851</v>
      </c>
      <c r="T143" s="5">
        <v>0</v>
      </c>
      <c r="U143" s="2" t="s">
        <v>1851</v>
      </c>
      <c r="V143" s="37">
        <v>0</v>
      </c>
      <c r="W143" s="2" t="s">
        <v>1907</v>
      </c>
      <c r="X143">
        <v>0</v>
      </c>
      <c r="Y143" t="s">
        <v>1908</v>
      </c>
      <c r="Z143" s="28" t="s">
        <v>2307</v>
      </c>
      <c r="AA143" s="2" t="s">
        <v>1907</v>
      </c>
      <c r="AB143" s="82">
        <v>0</v>
      </c>
      <c r="AC143" t="s">
        <v>2289</v>
      </c>
      <c r="AD143" t="str">
        <f t="shared" si="2"/>
        <v>SET @cliente = (SELECT id_cliente FROM cliente WHERE cod_cliente LIKE 'C0200');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'P0200002', '', '2012-02-01', '0', '0', 0, 'Evaluacion 50 Supervisores', 0, null, 1, now(), null, 1, null);</v>
      </c>
    </row>
    <row r="144" spans="1:30" ht="22.5" x14ac:dyDescent="0.25">
      <c r="A144" t="s">
        <v>0</v>
      </c>
      <c r="B144" s="7" t="s">
        <v>43</v>
      </c>
      <c r="C144" s="2" t="s">
        <v>493</v>
      </c>
      <c r="D144" s="22" t="s">
        <v>498</v>
      </c>
      <c r="E144" s="2" t="s">
        <v>499</v>
      </c>
      <c r="F144" s="26" t="s">
        <v>506</v>
      </c>
      <c r="G144" s="2" t="s">
        <v>534</v>
      </c>
      <c r="H144" s="22" t="s">
        <v>540</v>
      </c>
      <c r="I144" s="2" t="s">
        <v>567</v>
      </c>
      <c r="J144" s="7" t="s">
        <v>569</v>
      </c>
      <c r="K144" s="2" t="s">
        <v>574</v>
      </c>
      <c r="L144" t="s">
        <v>1807</v>
      </c>
      <c r="M144" s="2" t="s">
        <v>1851</v>
      </c>
      <c r="N144" s="7" t="s">
        <v>3608</v>
      </c>
      <c r="O144" s="2" t="s">
        <v>1851</v>
      </c>
      <c r="P144" s="61"/>
      <c r="Q144" s="2" t="s">
        <v>1851</v>
      </c>
      <c r="R144" t="s">
        <v>2499</v>
      </c>
      <c r="S144" s="2" t="s">
        <v>1851</v>
      </c>
      <c r="T144" s="5">
        <v>0</v>
      </c>
      <c r="U144" s="2" t="s">
        <v>1851</v>
      </c>
      <c r="V144" s="37">
        <v>0</v>
      </c>
      <c r="W144" s="2" t="s">
        <v>1907</v>
      </c>
      <c r="X144">
        <v>0</v>
      </c>
      <c r="Y144" t="s">
        <v>1908</v>
      </c>
      <c r="Z144" s="28" t="s">
        <v>2308</v>
      </c>
      <c r="AA144" s="2" t="s">
        <v>1907</v>
      </c>
      <c r="AB144" s="82">
        <v>0</v>
      </c>
      <c r="AC144" t="s">
        <v>2289</v>
      </c>
      <c r="AD144" t="str">
        <f t="shared" si="2"/>
        <v>SET @cliente = (SELECT id_cliente FROM cliente WHERE cod_cliente LIKE 'C0200');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'P0200003', '', '2012-09-01', '0', '0', 0, 'Seleccion de Personal', 0, null, 1, now(), null, 1, null);</v>
      </c>
    </row>
    <row r="145" spans="1:30" ht="22.5" x14ac:dyDescent="0.25">
      <c r="A145" t="s">
        <v>0</v>
      </c>
      <c r="B145" s="7" t="s">
        <v>44</v>
      </c>
      <c r="C145" s="2" t="s">
        <v>493</v>
      </c>
      <c r="D145" s="22" t="s">
        <v>498</v>
      </c>
      <c r="E145" s="2" t="s">
        <v>499</v>
      </c>
      <c r="F145" s="26" t="s">
        <v>506</v>
      </c>
      <c r="G145" s="2" t="s">
        <v>534</v>
      </c>
      <c r="H145" s="22" t="s">
        <v>540</v>
      </c>
      <c r="I145" s="2" t="s">
        <v>567</v>
      </c>
      <c r="J145" s="5" t="s">
        <v>569</v>
      </c>
      <c r="K145" s="2" t="s">
        <v>574</v>
      </c>
      <c r="L145" t="s">
        <v>1805</v>
      </c>
      <c r="M145" s="2" t="s">
        <v>1851</v>
      </c>
      <c r="N145" s="7" t="s">
        <v>3609</v>
      </c>
      <c r="O145" s="2" t="s">
        <v>1851</v>
      </c>
      <c r="P145" s="56"/>
      <c r="Q145" s="2" t="s">
        <v>1851</v>
      </c>
      <c r="R145" t="s">
        <v>2488</v>
      </c>
      <c r="S145" s="2" t="s">
        <v>1851</v>
      </c>
      <c r="T145" s="5">
        <v>0</v>
      </c>
      <c r="U145" s="2" t="s">
        <v>1851</v>
      </c>
      <c r="V145" s="37">
        <v>0</v>
      </c>
      <c r="W145" s="2" t="s">
        <v>1907</v>
      </c>
      <c r="X145">
        <v>0</v>
      </c>
      <c r="Y145" t="s">
        <v>1908</v>
      </c>
      <c r="Z145" s="40" t="s">
        <v>1913</v>
      </c>
      <c r="AA145" s="2" t="s">
        <v>1907</v>
      </c>
      <c r="AB145" s="82">
        <v>0</v>
      </c>
      <c r="AC145" t="s">
        <v>2289</v>
      </c>
      <c r="AD145" t="str">
        <f t="shared" si="2"/>
        <v>SET @cliente = (SELECT id_cliente FROM cliente WHERE cod_cliente LIKE 'C1167');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'P1167001', '', '2011-03-01', '0', '0', 0, 'Varios', 0, null, 1, now(), null, 1, null);</v>
      </c>
    </row>
    <row r="146" spans="1:30" ht="22.5" x14ac:dyDescent="0.25">
      <c r="A146" t="s">
        <v>0</v>
      </c>
      <c r="B146" s="7" t="s">
        <v>44</v>
      </c>
      <c r="C146" s="2" t="s">
        <v>493</v>
      </c>
      <c r="D146" s="22" t="s">
        <v>496</v>
      </c>
      <c r="E146" s="2" t="s">
        <v>499</v>
      </c>
      <c r="F146" s="26" t="s">
        <v>512</v>
      </c>
      <c r="G146" s="2" t="s">
        <v>534</v>
      </c>
      <c r="H146" s="22" t="s">
        <v>547</v>
      </c>
      <c r="I146" s="2" t="s">
        <v>567</v>
      </c>
      <c r="J146" s="5" t="s">
        <v>569</v>
      </c>
      <c r="K146" s="2" t="s">
        <v>574</v>
      </c>
      <c r="L146" t="s">
        <v>1806</v>
      </c>
      <c r="M146" s="2" t="s">
        <v>1851</v>
      </c>
      <c r="N146" s="7" t="s">
        <v>3610</v>
      </c>
      <c r="O146" s="2" t="s">
        <v>1851</v>
      </c>
      <c r="P146" s="56"/>
      <c r="Q146" s="2" t="s">
        <v>1851</v>
      </c>
      <c r="R146" t="s">
        <v>2488</v>
      </c>
      <c r="S146" s="2" t="s">
        <v>1851</v>
      </c>
      <c r="T146" s="5">
        <v>0</v>
      </c>
      <c r="U146" s="2" t="s">
        <v>1851</v>
      </c>
      <c r="V146" s="37">
        <v>0</v>
      </c>
      <c r="W146" s="2" t="s">
        <v>1907</v>
      </c>
      <c r="X146">
        <v>0</v>
      </c>
      <c r="Y146" t="s">
        <v>1908</v>
      </c>
      <c r="Z146" s="40" t="s">
        <v>1913</v>
      </c>
      <c r="AA146" s="2" t="s">
        <v>1907</v>
      </c>
      <c r="AB146" s="82">
        <v>0</v>
      </c>
      <c r="AC146" t="s">
        <v>2289</v>
      </c>
      <c r="AD146" t="str">
        <f t="shared" si="2"/>
        <v>SET @cliente = (SELECT id_cliente FROM cliente WHERE cod_cliente LIKE 'C1167');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'P1167002', '', '2011-03-01', '0', '0', 0, 'Varios', 0, null, 1, now(), null, 1, null);</v>
      </c>
    </row>
    <row r="147" spans="1:30" ht="22.5" x14ac:dyDescent="0.25">
      <c r="A147" t="s">
        <v>0</v>
      </c>
      <c r="B147" s="7" t="s">
        <v>45</v>
      </c>
      <c r="C147" s="2" t="s">
        <v>493</v>
      </c>
      <c r="D147" s="22" t="s">
        <v>498</v>
      </c>
      <c r="E147" s="2" t="s">
        <v>499</v>
      </c>
      <c r="F147" s="26" t="s">
        <v>509</v>
      </c>
      <c r="G147" s="2" t="s">
        <v>534</v>
      </c>
      <c r="H147" s="22" t="s">
        <v>543</v>
      </c>
      <c r="I147" s="2" t="s">
        <v>567</v>
      </c>
      <c r="J147" s="5" t="s">
        <v>569</v>
      </c>
      <c r="K147" s="2" t="s">
        <v>574</v>
      </c>
      <c r="L147" t="s">
        <v>1805</v>
      </c>
      <c r="M147" s="2" t="s">
        <v>1851</v>
      </c>
      <c r="N147" s="7" t="s">
        <v>3611</v>
      </c>
      <c r="O147" s="2" t="s">
        <v>1851</v>
      </c>
      <c r="P147" s="56"/>
      <c r="Q147" s="2" t="s">
        <v>1851</v>
      </c>
      <c r="R147" t="s">
        <v>2527</v>
      </c>
      <c r="S147" s="2" t="s">
        <v>1851</v>
      </c>
      <c r="T147" s="5">
        <v>0</v>
      </c>
      <c r="U147" s="2" t="s">
        <v>1851</v>
      </c>
      <c r="V147" s="37">
        <v>0</v>
      </c>
      <c r="W147" s="2" t="s">
        <v>1907</v>
      </c>
      <c r="X147">
        <v>0</v>
      </c>
      <c r="Y147" t="s">
        <v>1908</v>
      </c>
      <c r="Z147" s="40" t="s">
        <v>1943</v>
      </c>
      <c r="AA147" s="2" t="s">
        <v>1907</v>
      </c>
      <c r="AB147" s="82">
        <v>0</v>
      </c>
      <c r="AC147" t="s">
        <v>2289</v>
      </c>
      <c r="AD147" t="str">
        <f t="shared" si="2"/>
        <v>SET @cliente = (SELECT id_cliente FROM cliente WHERE cod_cliente LIKE 'C0062');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'P0062001', '', '2011-04-01', '0', '0', 0, 'Candidatos', 0, null, 1, now(), null, 1, null);</v>
      </c>
    </row>
    <row r="148" spans="1:30" ht="22.5" x14ac:dyDescent="0.25">
      <c r="A148" t="s">
        <v>0</v>
      </c>
      <c r="B148" s="7" t="s">
        <v>46</v>
      </c>
      <c r="C148" s="2" t="s">
        <v>493</v>
      </c>
      <c r="D148" s="22" t="s">
        <v>498</v>
      </c>
      <c r="E148" s="2" t="s">
        <v>499</v>
      </c>
      <c r="F148" s="26" t="s">
        <v>506</v>
      </c>
      <c r="G148" s="2" t="s">
        <v>534</v>
      </c>
      <c r="H148" s="22" t="s">
        <v>540</v>
      </c>
      <c r="I148" s="2" t="s">
        <v>567</v>
      </c>
      <c r="J148" s="5" t="s">
        <v>569</v>
      </c>
      <c r="K148" s="2" t="s">
        <v>574</v>
      </c>
      <c r="L148" t="s">
        <v>1805</v>
      </c>
      <c r="M148" s="2" t="s">
        <v>1851</v>
      </c>
      <c r="N148" s="7" t="s">
        <v>3612</v>
      </c>
      <c r="O148" s="2" t="s">
        <v>1851</v>
      </c>
      <c r="P148" s="56"/>
      <c r="Q148" s="2" t="s">
        <v>1851</v>
      </c>
      <c r="R148" t="s">
        <v>2494</v>
      </c>
      <c r="S148" s="2" t="s">
        <v>1851</v>
      </c>
      <c r="T148" s="5">
        <v>0</v>
      </c>
      <c r="U148" s="2" t="s">
        <v>1851</v>
      </c>
      <c r="V148" s="37">
        <v>0</v>
      </c>
      <c r="W148" s="2" t="s">
        <v>1907</v>
      </c>
      <c r="X148">
        <v>0</v>
      </c>
      <c r="Y148" t="s">
        <v>1908</v>
      </c>
      <c r="Z148" s="40" t="s">
        <v>1913</v>
      </c>
      <c r="AA148" s="2" t="s">
        <v>1907</v>
      </c>
      <c r="AB148" s="82">
        <v>7840</v>
      </c>
      <c r="AC148" t="s">
        <v>2289</v>
      </c>
      <c r="AD148" t="str">
        <f t="shared" si="2"/>
        <v>SET @cliente = (SELECT id_cliente FROM cliente WHERE cod_cliente LIKE 'C0270');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'P0270001', '', '2011-01-01', '0', '0', 0, 'Varios', 7840, null, 1, now(), null, 1, null);</v>
      </c>
    </row>
    <row r="149" spans="1:30" ht="22.5" x14ac:dyDescent="0.25">
      <c r="A149" t="s">
        <v>0</v>
      </c>
      <c r="B149" s="7" t="s">
        <v>47</v>
      </c>
      <c r="C149" s="2" t="s">
        <v>493</v>
      </c>
      <c r="D149" s="22" t="s">
        <v>498</v>
      </c>
      <c r="E149" s="2" t="s">
        <v>499</v>
      </c>
      <c r="F149" s="26" t="s">
        <v>522</v>
      </c>
      <c r="G149" s="2" t="s">
        <v>534</v>
      </c>
      <c r="H149" s="17" t="s">
        <v>551</v>
      </c>
      <c r="I149" s="2" t="s">
        <v>567</v>
      </c>
      <c r="J149" s="5" t="s">
        <v>569</v>
      </c>
      <c r="K149" s="2" t="s">
        <v>574</v>
      </c>
      <c r="L149" t="s">
        <v>1805</v>
      </c>
      <c r="M149" s="2" t="s">
        <v>1851</v>
      </c>
      <c r="N149" s="7" t="s">
        <v>3613</v>
      </c>
      <c r="O149" s="2" t="s">
        <v>1851</v>
      </c>
      <c r="P149" s="56"/>
      <c r="Q149" s="2" t="s">
        <v>1851</v>
      </c>
      <c r="R149" t="s">
        <v>2494</v>
      </c>
      <c r="S149" s="2" t="s">
        <v>1851</v>
      </c>
      <c r="T149" s="5">
        <v>0</v>
      </c>
      <c r="U149" s="2" t="s">
        <v>1851</v>
      </c>
      <c r="V149" s="37">
        <v>0</v>
      </c>
      <c r="W149" s="2" t="s">
        <v>1907</v>
      </c>
      <c r="X149">
        <v>0</v>
      </c>
      <c r="Y149" t="s">
        <v>1908</v>
      </c>
      <c r="Z149" s="26" t="s">
        <v>1970</v>
      </c>
      <c r="AA149" s="2" t="s">
        <v>1907</v>
      </c>
      <c r="AB149" s="82">
        <v>0</v>
      </c>
      <c r="AC149" t="s">
        <v>2289</v>
      </c>
      <c r="AD149" t="str">
        <f t="shared" si="2"/>
        <v>SET @cliente = (SELECT id_cliente FROM cliente WHERE cod_cliente LIKE 'C0286');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'P0286001', '', '2011-01-01', '0', '0', 0, 'Clima Cuantitativo+Cualitativo', 0, null, 1, now(), null, 1, null);</v>
      </c>
    </row>
    <row r="150" spans="1:30" ht="22.5" x14ac:dyDescent="0.25">
      <c r="A150" t="s">
        <v>0</v>
      </c>
      <c r="B150" s="7" t="s">
        <v>47</v>
      </c>
      <c r="C150" s="2" t="s">
        <v>493</v>
      </c>
      <c r="D150" s="22" t="s">
        <v>498</v>
      </c>
      <c r="E150" s="2" t="s">
        <v>499</v>
      </c>
      <c r="F150" s="26" t="s">
        <v>522</v>
      </c>
      <c r="G150" s="2" t="s">
        <v>534</v>
      </c>
      <c r="H150" s="17" t="s">
        <v>551</v>
      </c>
      <c r="I150" s="2" t="s">
        <v>567</v>
      </c>
      <c r="J150" s="5" t="s">
        <v>569</v>
      </c>
      <c r="K150" s="2" t="s">
        <v>574</v>
      </c>
      <c r="L150" t="s">
        <v>1806</v>
      </c>
      <c r="M150" s="2" t="s">
        <v>1851</v>
      </c>
      <c r="N150" s="7" t="s">
        <v>3614</v>
      </c>
      <c r="O150" s="2" t="s">
        <v>1851</v>
      </c>
      <c r="P150" s="56"/>
      <c r="Q150" s="2" t="s">
        <v>1851</v>
      </c>
      <c r="R150" t="s">
        <v>2516</v>
      </c>
      <c r="S150" s="2" t="s">
        <v>1851</v>
      </c>
      <c r="T150" s="5">
        <v>0</v>
      </c>
      <c r="U150" s="2" t="s">
        <v>1851</v>
      </c>
      <c r="V150" s="37">
        <v>0</v>
      </c>
      <c r="W150" s="2" t="s">
        <v>1907</v>
      </c>
      <c r="X150">
        <v>0</v>
      </c>
      <c r="Y150" t="s">
        <v>1908</v>
      </c>
      <c r="Z150" s="26" t="s">
        <v>1971</v>
      </c>
      <c r="AA150" s="2" t="s">
        <v>1907</v>
      </c>
      <c r="AB150" s="82">
        <v>0</v>
      </c>
      <c r="AC150" t="s">
        <v>2289</v>
      </c>
      <c r="AD150" t="str">
        <f t="shared" si="2"/>
        <v>SET @cliente = (SELECT id_cliente FROM cliente WHERE cod_cliente LIKE 'C0286');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'P0286002', '', '2011-06-01', '0', '0', 0, 'Clima Cuantitativo+Cualitativo (600pp)', 0, null, 1, now(), null, 1, null);</v>
      </c>
    </row>
    <row r="151" spans="1:30" ht="22.5" x14ac:dyDescent="0.25">
      <c r="A151" t="s">
        <v>0</v>
      </c>
      <c r="B151" s="7" t="s">
        <v>47</v>
      </c>
      <c r="C151" s="2" t="s">
        <v>493</v>
      </c>
      <c r="D151" s="17" t="s">
        <v>498</v>
      </c>
      <c r="E151" s="2" t="s">
        <v>499</v>
      </c>
      <c r="F151" s="26" t="s">
        <v>516</v>
      </c>
      <c r="G151" s="2" t="s">
        <v>534</v>
      </c>
      <c r="H151" s="17" t="s">
        <v>551</v>
      </c>
      <c r="I151" s="2" t="s">
        <v>567</v>
      </c>
      <c r="J151" s="5" t="s">
        <v>569</v>
      </c>
      <c r="K151" s="2" t="s">
        <v>574</v>
      </c>
      <c r="L151" t="s">
        <v>1807</v>
      </c>
      <c r="M151" s="2" t="s">
        <v>1851</v>
      </c>
      <c r="N151" s="7" t="s">
        <v>3615</v>
      </c>
      <c r="O151" s="2" t="s">
        <v>1851</v>
      </c>
      <c r="P151" s="56"/>
      <c r="Q151" s="2" t="s">
        <v>1851</v>
      </c>
      <c r="R151" t="s">
        <v>2516</v>
      </c>
      <c r="S151" s="2" t="s">
        <v>1851</v>
      </c>
      <c r="T151" s="5">
        <v>0</v>
      </c>
      <c r="U151" s="2" t="s">
        <v>1851</v>
      </c>
      <c r="V151" s="37">
        <v>0</v>
      </c>
      <c r="W151" s="2" t="s">
        <v>1907</v>
      </c>
      <c r="X151">
        <v>0</v>
      </c>
      <c r="Y151" t="s">
        <v>1908</v>
      </c>
      <c r="Z151" s="40" t="s">
        <v>3201</v>
      </c>
      <c r="AA151" s="2" t="s">
        <v>1907</v>
      </c>
      <c r="AB151" s="82">
        <v>25500</v>
      </c>
      <c r="AC151" t="s">
        <v>2289</v>
      </c>
      <c r="AD151" t="str">
        <f t="shared" si="2"/>
        <v>SET @cliente = (SELECT id_cliente FROM cliente WHERE cod_cliente LIKE 'C0286');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'P0286003', '', '2011-06-01', '0', '0', 0, 'Desempeño (600pp)', 25500, null, 1, now(), null, 1, null);</v>
      </c>
    </row>
    <row r="152" spans="1:30" ht="22.5" x14ac:dyDescent="0.25">
      <c r="A152" t="s">
        <v>0</v>
      </c>
      <c r="B152" s="7" t="s">
        <v>47</v>
      </c>
      <c r="C152" s="2" t="s">
        <v>493</v>
      </c>
      <c r="D152" s="22" t="s">
        <v>497</v>
      </c>
      <c r="E152" s="2" t="s">
        <v>499</v>
      </c>
      <c r="F152" s="27" t="s">
        <v>505</v>
      </c>
      <c r="G152" s="2" t="s">
        <v>534</v>
      </c>
      <c r="H152" s="22" t="s">
        <v>539</v>
      </c>
      <c r="I152" s="2" t="s">
        <v>567</v>
      </c>
      <c r="J152" s="7" t="s">
        <v>505</v>
      </c>
      <c r="K152" s="2" t="s">
        <v>574</v>
      </c>
      <c r="L152" t="s">
        <v>1808</v>
      </c>
      <c r="M152" s="2" t="s">
        <v>1851</v>
      </c>
      <c r="N152" s="7" t="s">
        <v>3616</v>
      </c>
      <c r="O152" s="2" t="s">
        <v>1851</v>
      </c>
      <c r="P152" s="40"/>
      <c r="Q152" s="2" t="s">
        <v>1851</v>
      </c>
      <c r="R152" t="s">
        <v>2492</v>
      </c>
      <c r="S152" s="2" t="s">
        <v>1851</v>
      </c>
      <c r="T152" s="5">
        <v>0</v>
      </c>
      <c r="U152" s="2" t="s">
        <v>1851</v>
      </c>
      <c r="V152" s="37">
        <v>0</v>
      </c>
      <c r="W152" s="2" t="s">
        <v>1907</v>
      </c>
      <c r="X152">
        <v>0</v>
      </c>
      <c r="Y152" t="s">
        <v>1908</v>
      </c>
      <c r="Z152" s="40" t="s">
        <v>1911</v>
      </c>
      <c r="AA152" s="2" t="s">
        <v>1907</v>
      </c>
      <c r="AB152" s="82">
        <v>0</v>
      </c>
      <c r="AC152" t="s">
        <v>2289</v>
      </c>
      <c r="AD152" t="str">
        <f t="shared" si="2"/>
        <v>SET @cliente = (SELECT id_cliente FROM cliente WHERE cod_cliente LIKE 'C0286');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'04', 'P0286004', '', '2012-11-01', '0', '0', 0, 'Hacer Lobby', 0, null, 1, now(), null, 1, null);</v>
      </c>
    </row>
    <row r="153" spans="1:30" ht="22.5" x14ac:dyDescent="0.25">
      <c r="A153" t="s">
        <v>0</v>
      </c>
      <c r="B153" s="7" t="s">
        <v>48</v>
      </c>
      <c r="C153" s="2" t="s">
        <v>493</v>
      </c>
      <c r="D153" s="22" t="s">
        <v>497</v>
      </c>
      <c r="E153" s="2" t="s">
        <v>499</v>
      </c>
      <c r="F153" s="26" t="s">
        <v>524</v>
      </c>
      <c r="G153" s="2" t="s">
        <v>534</v>
      </c>
      <c r="H153" s="22" t="s">
        <v>558</v>
      </c>
      <c r="I153" s="2" t="s">
        <v>567</v>
      </c>
      <c r="J153" s="5" t="s">
        <v>569</v>
      </c>
      <c r="K153" s="2" t="s">
        <v>574</v>
      </c>
      <c r="L153" t="s">
        <v>1805</v>
      </c>
      <c r="M153" s="2" t="s">
        <v>1851</v>
      </c>
      <c r="N153" s="7" t="s">
        <v>3617</v>
      </c>
      <c r="O153" s="2" t="s">
        <v>1851</v>
      </c>
      <c r="P153" s="56"/>
      <c r="Q153" s="2" t="s">
        <v>1851</v>
      </c>
      <c r="R153" t="s">
        <v>2527</v>
      </c>
      <c r="S153" s="2" t="s">
        <v>1851</v>
      </c>
      <c r="T153" s="5">
        <v>0</v>
      </c>
      <c r="U153" s="2" t="s">
        <v>1851</v>
      </c>
      <c r="V153" s="37">
        <v>0</v>
      </c>
      <c r="W153" s="2" t="s">
        <v>1907</v>
      </c>
      <c r="X153">
        <v>0</v>
      </c>
      <c r="Y153" t="s">
        <v>1908</v>
      </c>
      <c r="Z153" s="40" t="s">
        <v>2126</v>
      </c>
      <c r="AA153" s="2" t="s">
        <v>1907</v>
      </c>
      <c r="AB153" s="82">
        <v>0</v>
      </c>
      <c r="AC153" t="s">
        <v>2289</v>
      </c>
      <c r="AD153" t="str">
        <f t="shared" si="2"/>
        <v>SET @cliente = (SELECT id_cliente FROM cliente WHERE cod_cliente LIKE 'C1174');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'P1174001', '', '2011-04-01', '0', '0', 0, 'Informacion', 0, null, 1, now(), null, 1, null);</v>
      </c>
    </row>
    <row r="154" spans="1:30" ht="22.5" x14ac:dyDescent="0.25">
      <c r="A154" t="s">
        <v>0</v>
      </c>
      <c r="B154" s="19" t="s">
        <v>49</v>
      </c>
      <c r="C154" s="2" t="s">
        <v>493</v>
      </c>
      <c r="D154" s="22" t="s">
        <v>498</v>
      </c>
      <c r="E154" s="2" t="s">
        <v>499</v>
      </c>
      <c r="F154" s="26" t="s">
        <v>506</v>
      </c>
      <c r="G154" s="2" t="s">
        <v>534</v>
      </c>
      <c r="H154" s="22" t="s">
        <v>540</v>
      </c>
      <c r="I154" s="2" t="s">
        <v>567</v>
      </c>
      <c r="J154" s="5" t="s">
        <v>569</v>
      </c>
      <c r="K154" s="2" t="s">
        <v>574</v>
      </c>
      <c r="L154" t="s">
        <v>1805</v>
      </c>
      <c r="M154" s="2" t="s">
        <v>1851</v>
      </c>
      <c r="N154" s="7" t="s">
        <v>3618</v>
      </c>
      <c r="O154" s="2" t="s">
        <v>1851</v>
      </c>
      <c r="P154" s="56"/>
      <c r="Q154" s="2" t="s">
        <v>1851</v>
      </c>
      <c r="R154" t="s">
        <v>2511</v>
      </c>
      <c r="S154" s="2" t="s">
        <v>1851</v>
      </c>
      <c r="T154" s="5">
        <v>0</v>
      </c>
      <c r="U154" s="2" t="s">
        <v>1851</v>
      </c>
      <c r="V154" s="37">
        <v>0</v>
      </c>
      <c r="W154" s="2" t="s">
        <v>1907</v>
      </c>
      <c r="X154">
        <v>0</v>
      </c>
      <c r="Y154" t="s">
        <v>1908</v>
      </c>
      <c r="Z154" s="40" t="s">
        <v>1913</v>
      </c>
      <c r="AA154" s="2" t="s">
        <v>1907</v>
      </c>
      <c r="AB154" s="82">
        <v>0</v>
      </c>
      <c r="AC154" t="s">
        <v>2289</v>
      </c>
      <c r="AD154" t="str">
        <f t="shared" si="2"/>
        <v>SET @cliente = (SELECT id_cliente FROM cliente WHERE cod_cliente LIKE 'C0026');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'P0026001', '', '2009-09-01', '0', '0', 0, 'Varios', 0, null, 1, now(), null, 1, null);</v>
      </c>
    </row>
    <row r="155" spans="1:30" ht="22.5" x14ac:dyDescent="0.25">
      <c r="A155" t="s">
        <v>0</v>
      </c>
      <c r="B155" s="19" t="s">
        <v>49</v>
      </c>
      <c r="C155" s="2" t="s">
        <v>493</v>
      </c>
      <c r="D155" s="22" t="s">
        <v>498</v>
      </c>
      <c r="E155" s="2" t="s">
        <v>499</v>
      </c>
      <c r="F155" s="26" t="s">
        <v>506</v>
      </c>
      <c r="G155" s="2" t="s">
        <v>534</v>
      </c>
      <c r="H155" s="22" t="s">
        <v>540</v>
      </c>
      <c r="I155" s="2" t="s">
        <v>567</v>
      </c>
      <c r="J155" s="5" t="s">
        <v>569</v>
      </c>
      <c r="K155" s="2" t="s">
        <v>574</v>
      </c>
      <c r="L155" t="s">
        <v>1806</v>
      </c>
      <c r="M155" s="2" t="s">
        <v>1851</v>
      </c>
      <c r="N155" s="7" t="s">
        <v>3619</v>
      </c>
      <c r="O155" s="2" t="s">
        <v>1851</v>
      </c>
      <c r="P155" s="56"/>
      <c r="Q155" s="2" t="s">
        <v>1851</v>
      </c>
      <c r="R155" t="s">
        <v>2496</v>
      </c>
      <c r="S155" s="2" t="s">
        <v>1851</v>
      </c>
      <c r="T155" s="5">
        <v>0</v>
      </c>
      <c r="U155" s="2" t="s">
        <v>1851</v>
      </c>
      <c r="V155" s="37">
        <v>0</v>
      </c>
      <c r="W155" s="2" t="s">
        <v>1907</v>
      </c>
      <c r="X155">
        <v>0</v>
      </c>
      <c r="Y155" t="s">
        <v>1908</v>
      </c>
      <c r="Z155" s="40" t="s">
        <v>1913</v>
      </c>
      <c r="AA155" s="2" t="s">
        <v>1907</v>
      </c>
      <c r="AB155" s="82">
        <v>0</v>
      </c>
      <c r="AC155" t="s">
        <v>2289</v>
      </c>
      <c r="AD155" t="str">
        <f t="shared" si="2"/>
        <v>SET @cliente = (SELECT id_cliente FROM cliente WHERE cod_cliente LIKE 'C0026');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'P0026002', '', '2011-05-01', '0', '0', 0, 'Varios', 0, null, 1, now(), null, 1, null);</v>
      </c>
    </row>
    <row r="156" spans="1:30" ht="22.5" x14ac:dyDescent="0.25">
      <c r="A156" t="s">
        <v>0</v>
      </c>
      <c r="B156" s="7" t="s">
        <v>49</v>
      </c>
      <c r="C156" s="2" t="s">
        <v>493</v>
      </c>
      <c r="D156" s="22" t="s">
        <v>495</v>
      </c>
      <c r="E156" s="2" t="s">
        <v>499</v>
      </c>
      <c r="F156" s="26" t="s">
        <v>513</v>
      </c>
      <c r="G156" s="2" t="s">
        <v>534</v>
      </c>
      <c r="H156" s="22" t="s">
        <v>548</v>
      </c>
      <c r="I156" s="2" t="s">
        <v>567</v>
      </c>
      <c r="J156" s="5" t="s">
        <v>569</v>
      </c>
      <c r="K156" s="2" t="s">
        <v>574</v>
      </c>
      <c r="L156" t="s">
        <v>1807</v>
      </c>
      <c r="M156" s="2" t="s">
        <v>1851</v>
      </c>
      <c r="N156" s="7" t="s">
        <v>3620</v>
      </c>
      <c r="O156" s="2" t="s">
        <v>1851</v>
      </c>
      <c r="P156" s="56"/>
      <c r="Q156" s="2" t="s">
        <v>1851</v>
      </c>
      <c r="R156" t="s">
        <v>2506</v>
      </c>
      <c r="S156" s="2" t="s">
        <v>1851</v>
      </c>
      <c r="T156" s="5">
        <v>0</v>
      </c>
      <c r="U156" s="2" t="s">
        <v>1851</v>
      </c>
      <c r="V156" s="37">
        <v>0</v>
      </c>
      <c r="W156" s="2" t="s">
        <v>1907</v>
      </c>
      <c r="X156">
        <v>0</v>
      </c>
      <c r="Y156" t="s">
        <v>1908</v>
      </c>
      <c r="Z156" s="40" t="s">
        <v>1972</v>
      </c>
      <c r="AA156" s="2" t="s">
        <v>1907</v>
      </c>
      <c r="AB156" s="82">
        <v>54000</v>
      </c>
      <c r="AC156" t="s">
        <v>2289</v>
      </c>
      <c r="AD156" t="str">
        <f t="shared" si="2"/>
        <v>SET @cliente = (SELECT id_cliente FROM cliente WHERE cod_cliente LIKE 'C0026');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'03', 'P0026003', '', '2011-11-01', '0', '0', 0, 'Manuales de puestos', 54000, null, 1, now(), null, 1, null);</v>
      </c>
    </row>
    <row r="157" spans="1:30" ht="22.5" x14ac:dyDescent="0.25">
      <c r="A157" t="s">
        <v>0</v>
      </c>
      <c r="B157" s="7" t="s">
        <v>49</v>
      </c>
      <c r="C157" s="2" t="s">
        <v>493</v>
      </c>
      <c r="D157" s="22" t="s">
        <v>496</v>
      </c>
      <c r="E157" s="2" t="s">
        <v>499</v>
      </c>
      <c r="F157" s="26" t="s">
        <v>515</v>
      </c>
      <c r="G157" s="2" t="s">
        <v>534</v>
      </c>
      <c r="H157" s="22" t="s">
        <v>550</v>
      </c>
      <c r="I157" s="2" t="s">
        <v>567</v>
      </c>
      <c r="J157" s="5" t="s">
        <v>569</v>
      </c>
      <c r="K157" s="2" t="s">
        <v>574</v>
      </c>
      <c r="L157" t="s">
        <v>1808</v>
      </c>
      <c r="M157" s="2" t="s">
        <v>1851</v>
      </c>
      <c r="N157" s="7" t="s">
        <v>3621</v>
      </c>
      <c r="O157" s="2" t="s">
        <v>1851</v>
      </c>
      <c r="P157" s="56"/>
      <c r="Q157" s="2" t="s">
        <v>1851</v>
      </c>
      <c r="R157" t="s">
        <v>2500</v>
      </c>
      <c r="S157" s="2" t="s">
        <v>1851</v>
      </c>
      <c r="T157" s="5">
        <v>0</v>
      </c>
      <c r="U157" s="2" t="s">
        <v>1851</v>
      </c>
      <c r="V157" s="37">
        <v>0</v>
      </c>
      <c r="W157" s="2" t="s">
        <v>1907</v>
      </c>
      <c r="X157">
        <v>0</v>
      </c>
      <c r="Y157" t="s">
        <v>1908</v>
      </c>
      <c r="Z157" s="40" t="s">
        <v>2434</v>
      </c>
      <c r="AA157" s="2" t="s">
        <v>1907</v>
      </c>
      <c r="AB157" s="82">
        <v>32796</v>
      </c>
      <c r="AC157" t="s">
        <v>2289</v>
      </c>
      <c r="AD157" t="str">
        <f t="shared" si="2"/>
        <v>SET @cliente = (SELECT id_cliente FROM cliente WHERE cod_cliente LIKE 'C0026');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'04', 'P0026004', '', '2012-02-01', '0', '0', 0, 'Outdoor area RRHH', 32796, null, 1, now(), null, 1, null);</v>
      </c>
    </row>
    <row r="158" spans="1:30" ht="22.5" x14ac:dyDescent="0.25">
      <c r="A158" t="s">
        <v>0</v>
      </c>
      <c r="B158" s="7" t="s">
        <v>49</v>
      </c>
      <c r="C158" s="2" t="s">
        <v>493</v>
      </c>
      <c r="D158" s="22" t="s">
        <v>496</v>
      </c>
      <c r="E158" s="2" t="s">
        <v>499</v>
      </c>
      <c r="F158" s="26" t="s">
        <v>515</v>
      </c>
      <c r="G158" s="2" t="s">
        <v>534</v>
      </c>
      <c r="H158" s="22" t="s">
        <v>550</v>
      </c>
      <c r="I158" s="2" t="s">
        <v>567</v>
      </c>
      <c r="J158" s="5" t="s">
        <v>569</v>
      </c>
      <c r="K158" s="2" t="s">
        <v>574</v>
      </c>
      <c r="L158" t="s">
        <v>1809</v>
      </c>
      <c r="M158" s="2" t="s">
        <v>1851</v>
      </c>
      <c r="N158" s="7" t="s">
        <v>3622</v>
      </c>
      <c r="O158" s="2" t="s">
        <v>1851</v>
      </c>
      <c r="P158" s="56"/>
      <c r="Q158" s="2" t="s">
        <v>1851</v>
      </c>
      <c r="R158" t="s">
        <v>2500</v>
      </c>
      <c r="S158" s="2" t="s">
        <v>1851</v>
      </c>
      <c r="T158" s="5">
        <v>0</v>
      </c>
      <c r="U158" s="2" t="s">
        <v>1851</v>
      </c>
      <c r="V158" s="37">
        <v>0</v>
      </c>
      <c r="W158" s="2" t="s">
        <v>1907</v>
      </c>
      <c r="X158">
        <v>0</v>
      </c>
      <c r="Y158" t="s">
        <v>1908</v>
      </c>
      <c r="Z158" s="40" t="s">
        <v>1973</v>
      </c>
      <c r="AA158" s="2" t="s">
        <v>1907</v>
      </c>
      <c r="AB158" s="82">
        <v>9600</v>
      </c>
      <c r="AC158" t="s">
        <v>2289</v>
      </c>
      <c r="AD158" t="str">
        <f t="shared" si="2"/>
        <v>SET @cliente = (SELECT id_cliente FROM cliente WHERE cod_cliente LIKE 'C0026');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'05', 'P0026005', '', '2012-02-01', '0', '0', 0, 'Outdoor autoconocimiento y servicio al cliente', 9600, null, 1, now(), null, 1, null);</v>
      </c>
    </row>
    <row r="159" spans="1:30" ht="22.5" x14ac:dyDescent="0.25">
      <c r="A159" t="s">
        <v>0</v>
      </c>
      <c r="B159" s="7" t="s">
        <v>49</v>
      </c>
      <c r="C159" s="2" t="s">
        <v>493</v>
      </c>
      <c r="D159" s="22" t="s">
        <v>496</v>
      </c>
      <c r="E159" s="2" t="s">
        <v>499</v>
      </c>
      <c r="F159" s="26" t="s">
        <v>512</v>
      </c>
      <c r="G159" s="2" t="s">
        <v>534</v>
      </c>
      <c r="H159" s="22" t="s">
        <v>547</v>
      </c>
      <c r="I159" s="2" t="s">
        <v>567</v>
      </c>
      <c r="J159" s="8" t="s">
        <v>570</v>
      </c>
      <c r="K159" s="2" t="s">
        <v>574</v>
      </c>
      <c r="L159" t="s">
        <v>1810</v>
      </c>
      <c r="M159" s="2" t="s">
        <v>1851</v>
      </c>
      <c r="N159" s="7" t="s">
        <v>3623</v>
      </c>
      <c r="O159" s="2" t="s">
        <v>1851</v>
      </c>
      <c r="P159" s="59" t="s">
        <v>1852</v>
      </c>
      <c r="Q159" s="2" t="s">
        <v>1851</v>
      </c>
      <c r="R159" t="s">
        <v>2525</v>
      </c>
      <c r="S159" s="2" t="s">
        <v>1851</v>
      </c>
      <c r="T159" s="5">
        <v>0</v>
      </c>
      <c r="U159" s="2" t="s">
        <v>1851</v>
      </c>
      <c r="V159" s="37">
        <v>0</v>
      </c>
      <c r="W159" s="2" t="s">
        <v>1907</v>
      </c>
      <c r="X159">
        <v>10</v>
      </c>
      <c r="Y159" t="s">
        <v>1908</v>
      </c>
      <c r="Z159" s="40" t="s">
        <v>3202</v>
      </c>
      <c r="AA159" s="2" t="s">
        <v>1907</v>
      </c>
      <c r="AB159" s="82">
        <v>24300</v>
      </c>
      <c r="AC159" t="s">
        <v>2289</v>
      </c>
      <c r="AD159" t="str">
        <f t="shared" si="2"/>
        <v>SET @cliente = (SELECT id_cliente FROM cliente WHERE cod_cliente LIKE 'C0026');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'06', 'P0026006', 'RESPUESTA', '2012-10-01', '0', '0', 10, 'Curso sobre diseño de mallas CV internas', 24300, null, 1, now(), null, 1, null);</v>
      </c>
    </row>
    <row r="160" spans="1:30" ht="22.5" x14ac:dyDescent="0.25">
      <c r="A160" t="s">
        <v>0</v>
      </c>
      <c r="B160" s="7" t="s">
        <v>50</v>
      </c>
      <c r="C160" s="2" t="s">
        <v>493</v>
      </c>
      <c r="D160" s="22" t="s">
        <v>495</v>
      </c>
      <c r="E160" s="2" t="s">
        <v>499</v>
      </c>
      <c r="F160" s="26" t="s">
        <v>502</v>
      </c>
      <c r="G160" s="2" t="s">
        <v>534</v>
      </c>
      <c r="H160" s="22" t="s">
        <v>536</v>
      </c>
      <c r="I160" s="2" t="s">
        <v>567</v>
      </c>
      <c r="J160" s="5" t="s">
        <v>569</v>
      </c>
      <c r="K160" s="2" t="s">
        <v>574</v>
      </c>
      <c r="L160" t="s">
        <v>1806</v>
      </c>
      <c r="M160" s="2" t="s">
        <v>1851</v>
      </c>
      <c r="N160" s="7" t="s">
        <v>3624</v>
      </c>
      <c r="O160" s="2" t="s">
        <v>1851</v>
      </c>
      <c r="P160" s="56"/>
      <c r="Q160" s="2" t="s">
        <v>1851</v>
      </c>
      <c r="R160" t="s">
        <v>2495</v>
      </c>
      <c r="S160" s="2" t="s">
        <v>1851</v>
      </c>
      <c r="T160" s="5">
        <v>0</v>
      </c>
      <c r="U160" s="2" t="s">
        <v>1851</v>
      </c>
      <c r="V160" s="37">
        <v>0</v>
      </c>
      <c r="W160" s="2" t="s">
        <v>1907</v>
      </c>
      <c r="X160">
        <v>0</v>
      </c>
      <c r="Y160" t="s">
        <v>1908</v>
      </c>
      <c r="Z160" s="40" t="s">
        <v>1974</v>
      </c>
      <c r="AA160" s="2" t="s">
        <v>1907</v>
      </c>
      <c r="AB160" s="82">
        <v>0</v>
      </c>
      <c r="AC160" t="s">
        <v>2289</v>
      </c>
      <c r="AD160" t="str">
        <f t="shared" si="2"/>
        <v>SET @cliente = (SELECT id_cliente FROM cliente WHERE cod_cliente LIKE 'C0124');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'P0124002', '', '2010-07-01', '0', '0', 0, 'Estructura Salarial', 0, null, 1, now(), null, 1, null);</v>
      </c>
    </row>
    <row r="161" spans="1:30" ht="22.5" x14ac:dyDescent="0.25">
      <c r="A161" t="s">
        <v>0</v>
      </c>
      <c r="B161" s="7" t="s">
        <v>51</v>
      </c>
      <c r="C161" s="2" t="s">
        <v>493</v>
      </c>
      <c r="D161" s="22" t="s">
        <v>495</v>
      </c>
      <c r="E161" s="2" t="s">
        <v>499</v>
      </c>
      <c r="F161" s="26" t="s">
        <v>523</v>
      </c>
      <c r="G161" s="2" t="s">
        <v>534</v>
      </c>
      <c r="H161" s="22" t="s">
        <v>557</v>
      </c>
      <c r="I161" s="2" t="s">
        <v>567</v>
      </c>
      <c r="J161" s="10" t="s">
        <v>569</v>
      </c>
      <c r="K161" s="2" t="s">
        <v>574</v>
      </c>
      <c r="L161" t="s">
        <v>1805</v>
      </c>
      <c r="M161" s="2" t="s">
        <v>1851</v>
      </c>
      <c r="N161" s="7" t="s">
        <v>3625</v>
      </c>
      <c r="O161" s="2" t="s">
        <v>1851</v>
      </c>
      <c r="P161" s="61"/>
      <c r="Q161" s="2" t="s">
        <v>1851</v>
      </c>
      <c r="R161" t="s">
        <v>2501</v>
      </c>
      <c r="S161" s="2" t="s">
        <v>1851</v>
      </c>
      <c r="T161" s="5">
        <v>0</v>
      </c>
      <c r="U161" s="2" t="s">
        <v>1851</v>
      </c>
      <c r="V161" s="37">
        <v>0</v>
      </c>
      <c r="W161" s="2" t="s">
        <v>1907</v>
      </c>
      <c r="X161">
        <v>0</v>
      </c>
      <c r="Y161" t="s">
        <v>1908</v>
      </c>
      <c r="Z161" s="40" t="s">
        <v>3195</v>
      </c>
      <c r="AA161" s="2" t="s">
        <v>1907</v>
      </c>
      <c r="AB161" s="82">
        <v>10900</v>
      </c>
      <c r="AC161" t="s">
        <v>2289</v>
      </c>
      <c r="AD161" t="str">
        <f t="shared" si="2"/>
        <v>SET @cliente = (SELECT id_cliente FROM cliente WHERE cod_cliente LIKE 'C0325');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'01', 'P0325001', '', '2012-08-01', '0', '0', 0, 'Diseño del Modelo de Competencias', 10900, null, 1, now(), null, 1, null);</v>
      </c>
    </row>
    <row r="162" spans="1:30" ht="22.5" x14ac:dyDescent="0.25">
      <c r="A162" t="s">
        <v>0</v>
      </c>
      <c r="B162" s="7" t="s">
        <v>51</v>
      </c>
      <c r="C162" s="2" t="s">
        <v>493</v>
      </c>
      <c r="D162" s="22" t="s">
        <v>495</v>
      </c>
      <c r="E162" s="2" t="s">
        <v>499</v>
      </c>
      <c r="F162" s="26" t="s">
        <v>507</v>
      </c>
      <c r="G162" s="2" t="s">
        <v>534</v>
      </c>
      <c r="H162" s="22" t="s">
        <v>541</v>
      </c>
      <c r="I162" s="2" t="s">
        <v>567</v>
      </c>
      <c r="J162" s="8" t="s">
        <v>570</v>
      </c>
      <c r="K162" s="2" t="s">
        <v>574</v>
      </c>
      <c r="L162" t="s">
        <v>1806</v>
      </c>
      <c r="M162" s="2" t="s">
        <v>1851</v>
      </c>
      <c r="N162" s="7" t="s">
        <v>3626</v>
      </c>
      <c r="O162" s="2" t="s">
        <v>1851</v>
      </c>
      <c r="P162" s="59" t="s">
        <v>1852</v>
      </c>
      <c r="Q162" s="2" t="s">
        <v>1851</v>
      </c>
      <c r="R162" t="s">
        <v>2501</v>
      </c>
      <c r="S162" s="2" t="s">
        <v>1851</v>
      </c>
      <c r="T162" s="5">
        <v>0</v>
      </c>
      <c r="U162" s="2" t="s">
        <v>1851</v>
      </c>
      <c r="V162" s="37">
        <v>0</v>
      </c>
      <c r="W162" s="2" t="s">
        <v>1907</v>
      </c>
      <c r="X162">
        <v>10</v>
      </c>
      <c r="Y162" t="s">
        <v>1908</v>
      </c>
      <c r="Z162" s="40" t="s">
        <v>3196</v>
      </c>
      <c r="AA162" s="2" t="s">
        <v>1907</v>
      </c>
      <c r="AB162" s="82">
        <v>10900</v>
      </c>
      <c r="AC162" t="s">
        <v>2289</v>
      </c>
      <c r="AD162" t="str">
        <f t="shared" si="2"/>
        <v>SET @cliente = (SELECT id_cliente FROM cliente WHERE cod_cliente LIKE 'C0325');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'PDTE'); INSERT INTO propuesta VALUES (NULL, @cliente, NULL, NULL, @moneda, @tipoServicio, @tipoArea, @tipoPropuesta, @situacion, '02', 'P0325002', 'RESPUESTA', '2012-08-01', '0', '0', 10, 'Diseño de herramienta de desempeño', 10900, null, 1, now(), null, 1, null);</v>
      </c>
    </row>
    <row r="163" spans="1:30" ht="22.5" x14ac:dyDescent="0.25">
      <c r="A163" t="s">
        <v>0</v>
      </c>
      <c r="B163" s="7" t="s">
        <v>51</v>
      </c>
      <c r="C163" s="2" t="s">
        <v>493</v>
      </c>
      <c r="D163" s="22" t="s">
        <v>498</v>
      </c>
      <c r="E163" s="2" t="s">
        <v>499</v>
      </c>
      <c r="F163" s="26" t="s">
        <v>516</v>
      </c>
      <c r="G163" s="2" t="s">
        <v>534</v>
      </c>
      <c r="H163" s="17" t="s">
        <v>551</v>
      </c>
      <c r="I163" s="2" t="s">
        <v>567</v>
      </c>
      <c r="J163" s="10" t="s">
        <v>569</v>
      </c>
      <c r="K163" s="2" t="s">
        <v>574</v>
      </c>
      <c r="L163" t="s">
        <v>1807</v>
      </c>
      <c r="M163" s="2" t="s">
        <v>1851</v>
      </c>
      <c r="N163" s="7" t="s">
        <v>3627</v>
      </c>
      <c r="O163" s="2" t="s">
        <v>1851</v>
      </c>
      <c r="P163" s="61"/>
      <c r="Q163" s="2" t="s">
        <v>1851</v>
      </c>
      <c r="R163" t="s">
        <v>2501</v>
      </c>
      <c r="S163" s="2" t="s">
        <v>1851</v>
      </c>
      <c r="T163" s="5">
        <v>0</v>
      </c>
      <c r="U163" s="2" t="s">
        <v>1851</v>
      </c>
      <c r="V163" s="37">
        <v>0</v>
      </c>
      <c r="W163" s="2" t="s">
        <v>1907</v>
      </c>
      <c r="X163">
        <v>0</v>
      </c>
      <c r="Y163" t="s">
        <v>1908</v>
      </c>
      <c r="Z163" s="40" t="s">
        <v>3197</v>
      </c>
      <c r="AA163" s="2" t="s">
        <v>1907</v>
      </c>
      <c r="AB163" s="82">
        <v>32540</v>
      </c>
      <c r="AC163" t="s">
        <v>2289</v>
      </c>
      <c r="AD163" t="str">
        <f t="shared" si="2"/>
        <v>SET @cliente = (SELECT id_cliente FROM cliente WHERE cod_cliente LIKE 'C0325');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'P0325003', '', '2012-08-01', '0', '0', 0, 'Evaluacion Desempeño', 32540, null, 1, now(), null, 1, null);</v>
      </c>
    </row>
    <row r="164" spans="1:30" ht="22.5" x14ac:dyDescent="0.25">
      <c r="A164" t="s">
        <v>0</v>
      </c>
      <c r="B164" s="7" t="s">
        <v>51</v>
      </c>
      <c r="C164" s="2" t="s">
        <v>493</v>
      </c>
      <c r="D164" s="22" t="s">
        <v>498</v>
      </c>
      <c r="E164" s="2" t="s">
        <v>499</v>
      </c>
      <c r="F164" s="26" t="s">
        <v>522</v>
      </c>
      <c r="G164" s="2" t="s">
        <v>534</v>
      </c>
      <c r="H164" s="17" t="s">
        <v>551</v>
      </c>
      <c r="I164" s="2" t="s">
        <v>567</v>
      </c>
      <c r="J164" s="8" t="s">
        <v>570</v>
      </c>
      <c r="K164" s="2" t="s">
        <v>574</v>
      </c>
      <c r="L164" t="s">
        <v>1808</v>
      </c>
      <c r="M164" s="2" t="s">
        <v>1851</v>
      </c>
      <c r="N164" s="7" t="s">
        <v>3628</v>
      </c>
      <c r="O164" s="2" t="s">
        <v>1851</v>
      </c>
      <c r="P164" s="59" t="s">
        <v>1852</v>
      </c>
      <c r="Q164" s="2" t="s">
        <v>1851</v>
      </c>
      <c r="R164" t="s">
        <v>2492</v>
      </c>
      <c r="S164" s="2" t="s">
        <v>1851</v>
      </c>
      <c r="T164" s="5">
        <v>1</v>
      </c>
      <c r="U164" s="2" t="s">
        <v>1851</v>
      </c>
      <c r="V164" s="37">
        <v>0</v>
      </c>
      <c r="W164" s="2" t="s">
        <v>1907</v>
      </c>
      <c r="X164">
        <v>10</v>
      </c>
      <c r="Y164" t="s">
        <v>1908</v>
      </c>
      <c r="Z164" s="40" t="s">
        <v>3203</v>
      </c>
      <c r="AA164" s="2" t="s">
        <v>1907</v>
      </c>
      <c r="AB164" s="82">
        <f>10950/1.18</f>
        <v>9279.6610169491523</v>
      </c>
      <c r="AC164" t="s">
        <v>2289</v>
      </c>
      <c r="AD164" t="str">
        <f t="shared" si="2"/>
        <v>SET @cliente = (SELECT id_cliente FROM cliente WHERE cod_cliente LIKE 'C0325');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'PDTE'); INSERT INTO propuesta VALUES (NULL, @cliente, NULL, NULL, @moneda, @tipoServicio, @tipoArea, @tipoPropuesta, @situacion, '04', 'P0325004', 'RESPUESTA', '2012-11-01', '1', '0', 10, 'Evaluacion de Clima 245 personas', 9279.66101694915, null, 1, now(), null, 1, null);</v>
      </c>
    </row>
    <row r="165" spans="1:30" ht="22.5" x14ac:dyDescent="0.25">
      <c r="A165" t="s">
        <v>0</v>
      </c>
      <c r="B165" s="7" t="s">
        <v>52</v>
      </c>
      <c r="C165" s="2" t="s">
        <v>493</v>
      </c>
      <c r="D165" s="22" t="s">
        <v>495</v>
      </c>
      <c r="E165" s="2" t="s">
        <v>499</v>
      </c>
      <c r="F165" s="26" t="s">
        <v>501</v>
      </c>
      <c r="G165" s="2" t="s">
        <v>534</v>
      </c>
      <c r="H165" s="22" t="s">
        <v>535</v>
      </c>
      <c r="I165" s="2" t="s">
        <v>567</v>
      </c>
      <c r="J165" s="5" t="s">
        <v>571</v>
      </c>
      <c r="K165" s="2" t="s">
        <v>574</v>
      </c>
      <c r="L165" t="s">
        <v>1805</v>
      </c>
      <c r="M165" s="2" t="s">
        <v>1851</v>
      </c>
      <c r="N165" s="7" t="s">
        <v>3629</v>
      </c>
      <c r="O165" s="2" t="s">
        <v>1851</v>
      </c>
      <c r="P165" s="60"/>
      <c r="Q165" s="2" t="s">
        <v>1851</v>
      </c>
      <c r="R165" t="s">
        <v>2515</v>
      </c>
      <c r="S165" s="2" t="s">
        <v>1851</v>
      </c>
      <c r="T165" s="5">
        <v>0</v>
      </c>
      <c r="U165" s="2" t="s">
        <v>1851</v>
      </c>
      <c r="V165" s="37">
        <v>0</v>
      </c>
      <c r="W165" s="2" t="s">
        <v>1907</v>
      </c>
      <c r="X165">
        <v>0</v>
      </c>
      <c r="Y165" t="s">
        <v>1908</v>
      </c>
      <c r="Z165" s="40" t="s">
        <v>2309</v>
      </c>
      <c r="AA165" s="2" t="s">
        <v>1907</v>
      </c>
      <c r="AB165" s="82">
        <v>40780.65</v>
      </c>
      <c r="AC165" t="s">
        <v>2289</v>
      </c>
      <c r="AD165" t="str">
        <f t="shared" si="2"/>
        <v>SET @cliente = (SELECT id_cliente FROM cliente WHERE cod_cliente LIKE 'C0095');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'P0095001', '', '2010-05-01', '0', '0', 0, 'Validacion de procesos (piloto)', 40780.65, null, 1, now(), null, 1, null);</v>
      </c>
    </row>
    <row r="166" spans="1:30" ht="22.5" x14ac:dyDescent="0.25">
      <c r="A166" t="s">
        <v>0</v>
      </c>
      <c r="B166" s="7" t="s">
        <v>52</v>
      </c>
      <c r="C166" s="2" t="s">
        <v>493</v>
      </c>
      <c r="D166" s="22" t="s">
        <v>496</v>
      </c>
      <c r="E166" s="2" t="s">
        <v>499</v>
      </c>
      <c r="F166" s="26" t="s">
        <v>512</v>
      </c>
      <c r="G166" s="2" t="s">
        <v>534</v>
      </c>
      <c r="H166" s="22" t="s">
        <v>547</v>
      </c>
      <c r="I166" s="2" t="s">
        <v>567</v>
      </c>
      <c r="J166" s="5" t="s">
        <v>569</v>
      </c>
      <c r="K166" s="2" t="s">
        <v>574</v>
      </c>
      <c r="L166" t="s">
        <v>1806</v>
      </c>
      <c r="M166" s="2" t="s">
        <v>1851</v>
      </c>
      <c r="N166" s="7" t="s">
        <v>3630</v>
      </c>
      <c r="O166" s="2" t="s">
        <v>1851</v>
      </c>
      <c r="P166" s="56"/>
      <c r="Q166" s="2" t="s">
        <v>1851</v>
      </c>
      <c r="R166" t="s">
        <v>2502</v>
      </c>
      <c r="S166" s="2" t="s">
        <v>1851</v>
      </c>
      <c r="T166" s="5">
        <v>0</v>
      </c>
      <c r="U166" s="2" t="s">
        <v>1851</v>
      </c>
      <c r="V166" s="37">
        <v>0</v>
      </c>
      <c r="W166" s="2" t="s">
        <v>1907</v>
      </c>
      <c r="X166">
        <v>0</v>
      </c>
      <c r="Y166" t="s">
        <v>1908</v>
      </c>
      <c r="Z166" s="40" t="s">
        <v>2308</v>
      </c>
      <c r="AA166" s="2" t="s">
        <v>1907</v>
      </c>
      <c r="AB166" s="82">
        <v>0</v>
      </c>
      <c r="AC166" t="s">
        <v>2289</v>
      </c>
      <c r="AD166" t="str">
        <f t="shared" si="2"/>
        <v>SET @cliente = (SELECT id_cliente FROM cliente WHERE cod_cliente LIKE 'C0095');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'P0095002', '', '2010-08-01', '0', '0', 0, 'Seleccion de Personal', 0, null, 1, now(), null, 1, null);</v>
      </c>
    </row>
    <row r="167" spans="1:30" ht="22.5" x14ac:dyDescent="0.25">
      <c r="A167" t="s">
        <v>0</v>
      </c>
      <c r="B167" s="7" t="s">
        <v>52</v>
      </c>
      <c r="C167" s="2" t="s">
        <v>493</v>
      </c>
      <c r="D167" s="22" t="s">
        <v>497</v>
      </c>
      <c r="E167" s="2" t="s">
        <v>499</v>
      </c>
      <c r="F167" s="27" t="s">
        <v>505</v>
      </c>
      <c r="G167" s="2" t="s">
        <v>534</v>
      </c>
      <c r="H167" s="22" t="s">
        <v>539</v>
      </c>
      <c r="I167" s="2" t="s">
        <v>567</v>
      </c>
      <c r="J167" s="7" t="s">
        <v>505</v>
      </c>
      <c r="K167" s="2" t="s">
        <v>574</v>
      </c>
      <c r="L167" t="s">
        <v>1807</v>
      </c>
      <c r="M167" s="2" t="s">
        <v>1851</v>
      </c>
      <c r="N167" s="7" t="s">
        <v>3631</v>
      </c>
      <c r="O167" s="2" t="s">
        <v>1851</v>
      </c>
      <c r="P167" s="40"/>
      <c r="Q167" s="2" t="s">
        <v>1851</v>
      </c>
      <c r="R167" t="s">
        <v>2492</v>
      </c>
      <c r="S167" s="2" t="s">
        <v>1851</v>
      </c>
      <c r="T167" s="5">
        <v>0</v>
      </c>
      <c r="U167" s="2" t="s">
        <v>1851</v>
      </c>
      <c r="V167" s="37">
        <v>0</v>
      </c>
      <c r="W167" s="2" t="s">
        <v>1907</v>
      </c>
      <c r="X167">
        <v>0</v>
      </c>
      <c r="Y167" t="s">
        <v>1908</v>
      </c>
      <c r="Z167" s="40" t="s">
        <v>1911</v>
      </c>
      <c r="AA167" s="2" t="s">
        <v>1907</v>
      </c>
      <c r="AB167" s="82">
        <v>0</v>
      </c>
      <c r="AC167" t="s">
        <v>2289</v>
      </c>
      <c r="AD167" t="str">
        <f t="shared" si="2"/>
        <v>SET @cliente = (SELECT id_cliente FROM cliente WHERE cod_cliente LIKE 'C0095');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'P0095003', '', '2012-11-01', '0', '0', 0, 'Hacer Lobby', 0, null, 1, now(), null, 1, null);</v>
      </c>
    </row>
    <row r="168" spans="1:30" ht="22.5" x14ac:dyDescent="0.25">
      <c r="A168" t="s">
        <v>0</v>
      </c>
      <c r="B168" s="7" t="s">
        <v>53</v>
      </c>
      <c r="C168" s="2" t="s">
        <v>493</v>
      </c>
      <c r="D168" s="22" t="s">
        <v>498</v>
      </c>
      <c r="E168" s="2" t="s">
        <v>499</v>
      </c>
      <c r="F168" s="26" t="s">
        <v>506</v>
      </c>
      <c r="G168" s="2" t="s">
        <v>534</v>
      </c>
      <c r="H168" s="22" t="s">
        <v>540</v>
      </c>
      <c r="I168" s="2" t="s">
        <v>567</v>
      </c>
      <c r="J168" s="5" t="s">
        <v>571</v>
      </c>
      <c r="K168" s="2" t="s">
        <v>574</v>
      </c>
      <c r="L168" t="s">
        <v>1805</v>
      </c>
      <c r="M168" s="2" t="s">
        <v>1851</v>
      </c>
      <c r="N168" s="7" t="s">
        <v>3632</v>
      </c>
      <c r="O168" s="2" t="s">
        <v>1851</v>
      </c>
      <c r="P168" s="60"/>
      <c r="Q168" s="2" t="s">
        <v>1851</v>
      </c>
      <c r="R168" t="s">
        <v>2493</v>
      </c>
      <c r="S168" s="2" t="s">
        <v>1851</v>
      </c>
      <c r="T168" s="5">
        <v>0</v>
      </c>
      <c r="U168" s="2" t="s">
        <v>1851</v>
      </c>
      <c r="V168" s="37">
        <v>0</v>
      </c>
      <c r="W168" s="2" t="s">
        <v>1907</v>
      </c>
      <c r="X168">
        <v>0</v>
      </c>
      <c r="Y168" t="s">
        <v>1908</v>
      </c>
      <c r="Z168" s="40" t="s">
        <v>1913</v>
      </c>
      <c r="AA168" s="2" t="s">
        <v>1907</v>
      </c>
      <c r="AB168" s="82">
        <v>368.16</v>
      </c>
      <c r="AC168" t="s">
        <v>2289</v>
      </c>
      <c r="AD168" t="str">
        <f t="shared" si="2"/>
        <v>SET @cliente = (SELECT id_cliente FROM cliente WHERE cod_cliente LIKE 'C0155');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'P0155001', '', '2010-09-01', '0', '0', 0, 'Varios', 368.16, null, 1, now(), null, 1, null);</v>
      </c>
    </row>
    <row r="169" spans="1:30" ht="22.5" x14ac:dyDescent="0.25">
      <c r="A169" t="s">
        <v>0</v>
      </c>
      <c r="B169" s="1" t="s">
        <v>53</v>
      </c>
      <c r="C169" s="2" t="s">
        <v>493</v>
      </c>
      <c r="D169" s="22" t="s">
        <v>498</v>
      </c>
      <c r="E169" s="2" t="s">
        <v>499</v>
      </c>
      <c r="F169" s="26" t="s">
        <v>522</v>
      </c>
      <c r="G169" s="2" t="s">
        <v>534</v>
      </c>
      <c r="H169" s="17" t="s">
        <v>551</v>
      </c>
      <c r="I169" s="2" t="s">
        <v>567</v>
      </c>
      <c r="J169" s="5" t="s">
        <v>569</v>
      </c>
      <c r="K169" s="2" t="s">
        <v>574</v>
      </c>
      <c r="L169" t="s">
        <v>1806</v>
      </c>
      <c r="M169" s="2" t="s">
        <v>1851</v>
      </c>
      <c r="N169" s="7" t="s">
        <v>3633</v>
      </c>
      <c r="O169" s="2" t="s">
        <v>1851</v>
      </c>
      <c r="P169" s="56"/>
      <c r="Q169" s="2" t="s">
        <v>1851</v>
      </c>
      <c r="R169" t="s">
        <v>2497</v>
      </c>
      <c r="S169" s="2" t="s">
        <v>1851</v>
      </c>
      <c r="T169" s="5">
        <v>0</v>
      </c>
      <c r="U169" s="2" t="s">
        <v>1851</v>
      </c>
      <c r="V169" s="37">
        <v>0</v>
      </c>
      <c r="W169" s="2" t="s">
        <v>1907</v>
      </c>
      <c r="X169">
        <v>0</v>
      </c>
      <c r="Y169" t="s">
        <v>1908</v>
      </c>
      <c r="Z169" s="26" t="s">
        <v>1965</v>
      </c>
      <c r="AA169" s="2" t="s">
        <v>1907</v>
      </c>
      <c r="AB169" s="82">
        <v>0</v>
      </c>
      <c r="AC169" t="s">
        <v>2289</v>
      </c>
      <c r="AD169" t="str">
        <f t="shared" si="2"/>
        <v>SET @cliente = (SELECT id_cliente FROM cliente WHERE cod_cliente LIKE 'C0155');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'P0155002', '', '2011-07-01', '0', '0', 0, 'Clima Cuantitativo', 0, null, 1, now(), null, 1, null);</v>
      </c>
    </row>
    <row r="170" spans="1:30" ht="22.5" x14ac:dyDescent="0.25">
      <c r="A170" t="s">
        <v>0</v>
      </c>
      <c r="B170" s="1" t="s">
        <v>53</v>
      </c>
      <c r="C170" s="2" t="s">
        <v>493</v>
      </c>
      <c r="D170" s="22" t="s">
        <v>496</v>
      </c>
      <c r="E170" s="2" t="s">
        <v>499</v>
      </c>
      <c r="F170" s="26" t="s">
        <v>512</v>
      </c>
      <c r="G170" s="2" t="s">
        <v>534</v>
      </c>
      <c r="H170" s="22" t="s">
        <v>547</v>
      </c>
      <c r="I170" s="2" t="s">
        <v>567</v>
      </c>
      <c r="J170" s="5" t="s">
        <v>572</v>
      </c>
      <c r="K170" s="2" t="s">
        <v>574</v>
      </c>
      <c r="L170" t="s">
        <v>1807</v>
      </c>
      <c r="M170" s="2" t="s">
        <v>1851</v>
      </c>
      <c r="N170" s="7" t="s">
        <v>3634</v>
      </c>
      <c r="O170" s="2" t="s">
        <v>1851</v>
      </c>
      <c r="P170" s="56" t="s">
        <v>740</v>
      </c>
      <c r="Q170" s="2" t="s">
        <v>1851</v>
      </c>
      <c r="R170" t="s">
        <v>2500</v>
      </c>
      <c r="S170" s="2" t="s">
        <v>1851</v>
      </c>
      <c r="T170" s="5">
        <v>0</v>
      </c>
      <c r="U170" s="2" t="s">
        <v>1851</v>
      </c>
      <c r="V170" s="37">
        <v>0</v>
      </c>
      <c r="W170" s="2" t="s">
        <v>1907</v>
      </c>
      <c r="X170">
        <v>0</v>
      </c>
      <c r="Y170" t="s">
        <v>1908</v>
      </c>
      <c r="Z170" s="26" t="s">
        <v>2310</v>
      </c>
      <c r="AA170" s="2" t="s">
        <v>1907</v>
      </c>
      <c r="AB170" s="82">
        <v>0</v>
      </c>
      <c r="AC170" t="s">
        <v>2289</v>
      </c>
      <c r="AD170"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'03', 'P0155003', 'P015504', '2012-02-01', '0', '0', 0, 'Productos de capacitacion (Piloto)', 0, null, 1, now(), null, 1, null);</v>
      </c>
    </row>
    <row r="171" spans="1:30" ht="22.5" x14ac:dyDescent="0.25">
      <c r="A171" t="s">
        <v>0</v>
      </c>
      <c r="B171" s="1" t="s">
        <v>53</v>
      </c>
      <c r="C171" s="2" t="s">
        <v>493</v>
      </c>
      <c r="D171" s="22" t="s">
        <v>495</v>
      </c>
      <c r="E171" s="2" t="s">
        <v>499</v>
      </c>
      <c r="F171" s="26" t="s">
        <v>501</v>
      </c>
      <c r="G171" s="2" t="s">
        <v>534</v>
      </c>
      <c r="H171" s="22" t="s">
        <v>535</v>
      </c>
      <c r="I171" s="2" t="s">
        <v>567</v>
      </c>
      <c r="J171" s="5" t="s">
        <v>572</v>
      </c>
      <c r="K171" s="2" t="s">
        <v>574</v>
      </c>
      <c r="L171" t="s">
        <v>1808</v>
      </c>
      <c r="M171" s="2" t="s">
        <v>1851</v>
      </c>
      <c r="N171" s="7" t="s">
        <v>3635</v>
      </c>
      <c r="O171" s="2" t="s">
        <v>1851</v>
      </c>
      <c r="P171" s="56" t="s">
        <v>744</v>
      </c>
      <c r="Q171" s="2" t="s">
        <v>1851</v>
      </c>
      <c r="R171" t="s">
        <v>2524</v>
      </c>
      <c r="S171" s="2" t="s">
        <v>1851</v>
      </c>
      <c r="T171" s="5">
        <v>0</v>
      </c>
      <c r="U171" s="2" t="s">
        <v>1851</v>
      </c>
      <c r="V171" s="37">
        <v>0</v>
      </c>
      <c r="W171" s="2" t="s">
        <v>1907</v>
      </c>
      <c r="X171">
        <v>0</v>
      </c>
      <c r="Y171" t="s">
        <v>1908</v>
      </c>
      <c r="Z171" s="26" t="s">
        <v>1975</v>
      </c>
      <c r="AA171" s="2" t="s">
        <v>1907</v>
      </c>
      <c r="AB171" s="82">
        <v>0</v>
      </c>
      <c r="AC171" t="s">
        <v>2289</v>
      </c>
      <c r="AD171" t="str">
        <f t="shared" si="2"/>
        <v>SET @cliente = (SELECT id_cliente FROM cliente WHERE cod_cliente LIKE 'C0155');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'OTRA'); INSERT INTO propuesta VALUES (NULL, @cliente, NULL, NULL, @moneda, @tipoServicio, @tipoArea, @tipoPropuesta, @situacion, '04', 'P0155004', 'P015508', '2012-03-01', '0', '0', 0, 'Auditoria Procedimientos Caja', 0, null, 1, now(), null, 1, null);</v>
      </c>
    </row>
    <row r="172" spans="1:30" ht="22.5" x14ac:dyDescent="0.25">
      <c r="A172" t="s">
        <v>0</v>
      </c>
      <c r="B172" s="1" t="s">
        <v>53</v>
      </c>
      <c r="C172" s="2" t="s">
        <v>493</v>
      </c>
      <c r="D172" s="22" t="s">
        <v>496</v>
      </c>
      <c r="E172" s="2" t="s">
        <v>499</v>
      </c>
      <c r="F172" s="26" t="s">
        <v>525</v>
      </c>
      <c r="G172" s="2" t="s">
        <v>534</v>
      </c>
      <c r="H172" s="22" t="s">
        <v>559</v>
      </c>
      <c r="I172" s="2" t="s">
        <v>567</v>
      </c>
      <c r="J172" s="5" t="s">
        <v>569</v>
      </c>
      <c r="K172" s="2" t="s">
        <v>574</v>
      </c>
      <c r="L172" t="s">
        <v>1809</v>
      </c>
      <c r="M172" s="2" t="s">
        <v>1851</v>
      </c>
      <c r="N172" s="7" t="s">
        <v>3636</v>
      </c>
      <c r="O172" s="2" t="s">
        <v>1851</v>
      </c>
      <c r="P172" s="56"/>
      <c r="Q172" s="2" t="s">
        <v>1851</v>
      </c>
      <c r="R172" t="s">
        <v>2519</v>
      </c>
      <c r="S172" s="2" t="s">
        <v>1851</v>
      </c>
      <c r="T172" s="5">
        <v>0</v>
      </c>
      <c r="U172" s="2" t="s">
        <v>1851</v>
      </c>
      <c r="V172" s="37">
        <v>0</v>
      </c>
      <c r="W172" s="2" t="s">
        <v>1907</v>
      </c>
      <c r="X172">
        <v>0</v>
      </c>
      <c r="Y172" t="s">
        <v>1908</v>
      </c>
      <c r="Z172" s="26" t="s">
        <v>3204</v>
      </c>
      <c r="AA172" s="2" t="s">
        <v>1907</v>
      </c>
      <c r="AB172" s="82">
        <v>36200</v>
      </c>
      <c r="AC172" t="s">
        <v>2289</v>
      </c>
      <c r="AD172"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'05', 'P0155005', '', '2012-05-01', '0', '0', 0, 'Diseño Oferta Aprendizaje', 36200, null, 1, now(), null, 1, null);</v>
      </c>
    </row>
    <row r="173" spans="1:30" ht="22.5" x14ac:dyDescent="0.25">
      <c r="A173" t="s">
        <v>0</v>
      </c>
      <c r="B173" s="1" t="s">
        <v>53</v>
      </c>
      <c r="C173" s="2" t="s">
        <v>493</v>
      </c>
      <c r="D173" s="22" t="s">
        <v>496</v>
      </c>
      <c r="E173" s="2" t="s">
        <v>499</v>
      </c>
      <c r="F173" s="26" t="s">
        <v>525</v>
      </c>
      <c r="G173" s="2" t="s">
        <v>534</v>
      </c>
      <c r="H173" s="22" t="s">
        <v>559</v>
      </c>
      <c r="I173" s="2" t="s">
        <v>567</v>
      </c>
      <c r="J173" s="5" t="s">
        <v>569</v>
      </c>
      <c r="K173" s="2" t="s">
        <v>574</v>
      </c>
      <c r="L173" t="s">
        <v>1810</v>
      </c>
      <c r="M173" s="2" t="s">
        <v>1851</v>
      </c>
      <c r="N173" s="7" t="s">
        <v>3637</v>
      </c>
      <c r="O173" s="2" t="s">
        <v>1851</v>
      </c>
      <c r="P173" s="56"/>
      <c r="Q173" s="2" t="s">
        <v>1851</v>
      </c>
      <c r="R173" t="s">
        <v>2519</v>
      </c>
      <c r="S173" s="2" t="s">
        <v>1851</v>
      </c>
      <c r="T173" s="5">
        <v>0</v>
      </c>
      <c r="U173" s="2" t="s">
        <v>1851</v>
      </c>
      <c r="V173" s="37">
        <v>0</v>
      </c>
      <c r="W173" s="2" t="s">
        <v>1907</v>
      </c>
      <c r="X173">
        <v>0</v>
      </c>
      <c r="Y173" t="s">
        <v>1908</v>
      </c>
      <c r="Z173" s="26" t="s">
        <v>3205</v>
      </c>
      <c r="AA173" s="2" t="s">
        <v>1907</v>
      </c>
      <c r="AB173" s="82">
        <v>9840</v>
      </c>
      <c r="AC173" t="s">
        <v>2289</v>
      </c>
      <c r="AD173"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'06', 'P0155006', '', '2012-05-01', '0', '0', 0, 'Diseño y Rediseño de Cursos de Actualizacion Normativa', 9840, null, 1, now(), null, 1, null);</v>
      </c>
    </row>
    <row r="174" spans="1:30" ht="22.5" x14ac:dyDescent="0.25">
      <c r="A174" t="s">
        <v>0</v>
      </c>
      <c r="B174" s="1" t="s">
        <v>53</v>
      </c>
      <c r="C174" s="2" t="s">
        <v>493</v>
      </c>
      <c r="D174" s="22" t="s">
        <v>496</v>
      </c>
      <c r="E174" s="2" t="s">
        <v>499</v>
      </c>
      <c r="F174" s="26" t="s">
        <v>525</v>
      </c>
      <c r="G174" s="2" t="s">
        <v>534</v>
      </c>
      <c r="H174" s="22" t="s">
        <v>559</v>
      </c>
      <c r="I174" s="2" t="s">
        <v>567</v>
      </c>
      <c r="J174" s="5" t="s">
        <v>569</v>
      </c>
      <c r="K174" s="2" t="s">
        <v>574</v>
      </c>
      <c r="L174" t="s">
        <v>1811</v>
      </c>
      <c r="M174" s="2" t="s">
        <v>1851</v>
      </c>
      <c r="N174" s="7" t="s">
        <v>3638</v>
      </c>
      <c r="O174" s="2" t="s">
        <v>1851</v>
      </c>
      <c r="P174" s="56"/>
      <c r="Q174" s="2" t="s">
        <v>1851</v>
      </c>
      <c r="R174" t="s">
        <v>2519</v>
      </c>
      <c r="S174" s="2" t="s">
        <v>1851</v>
      </c>
      <c r="T174" s="5">
        <v>0</v>
      </c>
      <c r="U174" s="2" t="s">
        <v>1851</v>
      </c>
      <c r="V174" s="37">
        <v>0</v>
      </c>
      <c r="W174" s="2" t="s">
        <v>1907</v>
      </c>
      <c r="X174">
        <v>0</v>
      </c>
      <c r="Y174" t="s">
        <v>1908</v>
      </c>
      <c r="Z174" s="26" t="s">
        <v>3206</v>
      </c>
      <c r="AA174" s="2" t="s">
        <v>1907</v>
      </c>
      <c r="AB174" s="82">
        <v>18840</v>
      </c>
      <c r="AC174" t="s">
        <v>2289</v>
      </c>
      <c r="AD174"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'07', 'P0155007', '', '2012-05-01', '0', '0', 0, 'Diseño y Rediseño de Cursos de Actualizacion Comercial', 18840, null, 1, now(), null, 1, null);</v>
      </c>
    </row>
    <row r="175" spans="1:30" ht="22.5" x14ac:dyDescent="0.25">
      <c r="A175" t="s">
        <v>0</v>
      </c>
      <c r="B175" s="1" t="s">
        <v>53</v>
      </c>
      <c r="C175" s="2" t="s">
        <v>493</v>
      </c>
      <c r="D175" s="22" t="s">
        <v>496</v>
      </c>
      <c r="E175" s="2" t="s">
        <v>499</v>
      </c>
      <c r="F175" s="26" t="s">
        <v>525</v>
      </c>
      <c r="G175" s="2" t="s">
        <v>534</v>
      </c>
      <c r="H175" s="22" t="s">
        <v>559</v>
      </c>
      <c r="I175" s="2" t="s">
        <v>567</v>
      </c>
      <c r="J175" s="7" t="s">
        <v>571</v>
      </c>
      <c r="K175" s="2" t="s">
        <v>574</v>
      </c>
      <c r="L175" t="s">
        <v>1812</v>
      </c>
      <c r="M175" s="2" t="s">
        <v>1851</v>
      </c>
      <c r="N175" s="7" t="s">
        <v>3639</v>
      </c>
      <c r="O175" s="2" t="s">
        <v>1851</v>
      </c>
      <c r="P175" s="60"/>
      <c r="Q175" s="2" t="s">
        <v>1851</v>
      </c>
      <c r="R175" t="s">
        <v>2519</v>
      </c>
      <c r="S175" s="2" t="s">
        <v>1851</v>
      </c>
      <c r="T175" s="5">
        <v>0</v>
      </c>
      <c r="U175" s="2" t="s">
        <v>1851</v>
      </c>
      <c r="V175" s="37">
        <v>0</v>
      </c>
      <c r="W175" s="2" t="s">
        <v>1907</v>
      </c>
      <c r="X175">
        <v>0</v>
      </c>
      <c r="Y175" t="s">
        <v>1908</v>
      </c>
      <c r="Z175" s="26" t="s">
        <v>3207</v>
      </c>
      <c r="AA175" s="2" t="s">
        <v>1907</v>
      </c>
      <c r="AB175" s="82">
        <v>18150</v>
      </c>
      <c r="AC175" t="s">
        <v>2289</v>
      </c>
      <c r="AD175"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'FIN'); INSERT INTO propuesta VALUES (NULL, @cliente, NULL, NULL, @moneda, @tipoServicio, @tipoArea, @tipoPropuesta, @situacion, '08', 'P0155008', '', '2012-05-01', '0', '0', 0, 'Diseño Programa de Capacitacion para SPO (supervisores de oficinas)', 18150, null, 1, now(), null, 1, null);</v>
      </c>
    </row>
    <row r="176" spans="1:30" ht="22.5" x14ac:dyDescent="0.25">
      <c r="A176" t="s">
        <v>0</v>
      </c>
      <c r="B176" s="1" t="s">
        <v>53</v>
      </c>
      <c r="C176" s="2" t="s">
        <v>493</v>
      </c>
      <c r="D176" s="22" t="s">
        <v>496</v>
      </c>
      <c r="E176" s="2" t="s">
        <v>499</v>
      </c>
      <c r="F176" s="26" t="s">
        <v>512</v>
      </c>
      <c r="G176" s="2" t="s">
        <v>534</v>
      </c>
      <c r="H176" s="22" t="s">
        <v>547</v>
      </c>
      <c r="I176" s="2" t="s">
        <v>567</v>
      </c>
      <c r="J176" s="10" t="s">
        <v>569</v>
      </c>
      <c r="K176" s="2" t="s">
        <v>574</v>
      </c>
      <c r="L176" t="s">
        <v>1813</v>
      </c>
      <c r="M176" s="2" t="s">
        <v>1851</v>
      </c>
      <c r="N176" s="7" t="s">
        <v>3640</v>
      </c>
      <c r="O176" s="2" t="s">
        <v>1851</v>
      </c>
      <c r="P176" s="61"/>
      <c r="Q176" s="2" t="s">
        <v>1851</v>
      </c>
      <c r="R176" t="s">
        <v>2501</v>
      </c>
      <c r="S176" s="2" t="s">
        <v>1851</v>
      </c>
      <c r="T176" s="5">
        <v>0</v>
      </c>
      <c r="U176" s="2" t="s">
        <v>1851</v>
      </c>
      <c r="V176" s="37">
        <v>0</v>
      </c>
      <c r="W176" s="2" t="s">
        <v>1907</v>
      </c>
      <c r="X176">
        <v>0</v>
      </c>
      <c r="Y176" t="s">
        <v>1908</v>
      </c>
      <c r="Z176" s="26" t="s">
        <v>2311</v>
      </c>
      <c r="AA176" s="2" t="s">
        <v>1907</v>
      </c>
      <c r="AB176" s="82">
        <v>10500</v>
      </c>
      <c r="AC176" t="s">
        <v>2289</v>
      </c>
      <c r="AD176"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'09', 'P0155009', '', '2012-08-01', '0', '0', 0, 'Programa de Capacitacion en procesos', 10500, null, 1, now(), null, 1, null);</v>
      </c>
    </row>
    <row r="177" spans="1:30" ht="22.5" x14ac:dyDescent="0.25">
      <c r="A177" t="s">
        <v>0</v>
      </c>
      <c r="B177" s="1" t="s">
        <v>53</v>
      </c>
      <c r="C177" s="2" t="s">
        <v>493</v>
      </c>
      <c r="D177" s="22" t="s">
        <v>496</v>
      </c>
      <c r="E177" s="2" t="s">
        <v>499</v>
      </c>
      <c r="F177" s="26" t="s">
        <v>518</v>
      </c>
      <c r="G177" s="2" t="s">
        <v>534</v>
      </c>
      <c r="H177" s="22" t="s">
        <v>553</v>
      </c>
      <c r="I177" s="2" t="s">
        <v>567</v>
      </c>
      <c r="J177" s="8" t="s">
        <v>570</v>
      </c>
      <c r="K177" s="2" t="s">
        <v>574</v>
      </c>
      <c r="L177" t="s">
        <v>1814</v>
      </c>
      <c r="M177" s="2" t="s">
        <v>1851</v>
      </c>
      <c r="N177" s="7" t="s">
        <v>3641</v>
      </c>
      <c r="O177" s="2" t="s">
        <v>1851</v>
      </c>
      <c r="P177" s="59" t="s">
        <v>1852</v>
      </c>
      <c r="Q177" s="2" t="s">
        <v>1851</v>
      </c>
      <c r="R177" t="s">
        <v>2501</v>
      </c>
      <c r="S177" s="2" t="s">
        <v>1851</v>
      </c>
      <c r="T177" s="5">
        <v>0</v>
      </c>
      <c r="U177" s="2" t="s">
        <v>1851</v>
      </c>
      <c r="V177" s="37">
        <v>0</v>
      </c>
      <c r="W177" s="2" t="s">
        <v>1907</v>
      </c>
      <c r="X177">
        <v>80</v>
      </c>
      <c r="Y177" t="s">
        <v>1908</v>
      </c>
      <c r="Z177" s="26" t="s">
        <v>1976</v>
      </c>
      <c r="AA177" s="2" t="s">
        <v>1907</v>
      </c>
      <c r="AB177" s="82">
        <v>46400</v>
      </c>
      <c r="AC177" t="s">
        <v>2289</v>
      </c>
      <c r="AD177"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'PDTE'); INSERT INTO propuesta VALUES (NULL, @cliente, NULL, NULL, @moneda, @tipoServicio, @tipoArea, @tipoPropuesta, @situacion, '10', 'P0155010', 'RESPUESTA', '2012-08-01', '0', '0', 80, 'Administracion de Malla Programa de Riesgos 2013', 46400, null, 1, now(), null, 1, null);</v>
      </c>
    </row>
    <row r="178" spans="1:30" ht="22.5" x14ac:dyDescent="0.25">
      <c r="A178" t="s">
        <v>0</v>
      </c>
      <c r="B178" s="1" t="s">
        <v>53</v>
      </c>
      <c r="C178" s="2" t="s">
        <v>493</v>
      </c>
      <c r="D178" s="22" t="s">
        <v>496</v>
      </c>
      <c r="E178" s="2" t="s">
        <v>499</v>
      </c>
      <c r="F178" s="26" t="s">
        <v>512</v>
      </c>
      <c r="G178" s="2" t="s">
        <v>534</v>
      </c>
      <c r="H178" s="22" t="s">
        <v>547</v>
      </c>
      <c r="I178" s="2" t="s">
        <v>567</v>
      </c>
      <c r="J178" s="7" t="s">
        <v>571</v>
      </c>
      <c r="K178" s="2" t="s">
        <v>574</v>
      </c>
      <c r="L178" t="s">
        <v>1815</v>
      </c>
      <c r="M178" s="2" t="s">
        <v>1851</v>
      </c>
      <c r="N178" s="7" t="s">
        <v>3642</v>
      </c>
      <c r="O178" s="2" t="s">
        <v>1851</v>
      </c>
      <c r="P178" s="60"/>
      <c r="Q178" s="2" t="s">
        <v>1851</v>
      </c>
      <c r="R178" t="s">
        <v>2501</v>
      </c>
      <c r="S178" s="2" t="s">
        <v>1851</v>
      </c>
      <c r="T178" s="5">
        <v>0</v>
      </c>
      <c r="U178" s="2" t="s">
        <v>1851</v>
      </c>
      <c r="V178" s="37">
        <v>0</v>
      </c>
      <c r="W178" s="2" t="s">
        <v>1907</v>
      </c>
      <c r="X178">
        <v>0</v>
      </c>
      <c r="Y178" t="s">
        <v>1908</v>
      </c>
      <c r="Z178" s="26" t="s">
        <v>2312</v>
      </c>
      <c r="AA178" s="2" t="s">
        <v>1907</v>
      </c>
      <c r="AB178" s="82">
        <v>2000</v>
      </c>
      <c r="AC178" t="s">
        <v>2289</v>
      </c>
      <c r="AD178"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'11', 'P0155011', '', '2012-08-01', '0', '0', 0, 'Taller de Capacitacion Piloto para SPO (supervisores de oficinas)', 2000, null, 1, now(), null, 1, null);</v>
      </c>
    </row>
    <row r="179" spans="1:30" ht="22.5" x14ac:dyDescent="0.25">
      <c r="A179" t="s">
        <v>0</v>
      </c>
      <c r="B179" s="1" t="s">
        <v>53</v>
      </c>
      <c r="C179" s="2" t="s">
        <v>493</v>
      </c>
      <c r="D179" s="22" t="s">
        <v>496</v>
      </c>
      <c r="E179" s="2" t="s">
        <v>499</v>
      </c>
      <c r="F179" s="26" t="s">
        <v>525</v>
      </c>
      <c r="G179" s="2" t="s">
        <v>534</v>
      </c>
      <c r="H179" s="22" t="s">
        <v>559</v>
      </c>
      <c r="I179" s="2" t="s">
        <v>567</v>
      </c>
      <c r="J179" s="10" t="s">
        <v>573</v>
      </c>
      <c r="K179" s="2" t="s">
        <v>574</v>
      </c>
      <c r="L179" t="s">
        <v>1816</v>
      </c>
      <c r="M179" s="2" t="s">
        <v>1851</v>
      </c>
      <c r="N179" s="7" t="s">
        <v>3643</v>
      </c>
      <c r="O179" s="2" t="s">
        <v>1851</v>
      </c>
      <c r="P179" s="61"/>
      <c r="Q179" s="2" t="s">
        <v>1851</v>
      </c>
      <c r="R179" t="s">
        <v>2499</v>
      </c>
      <c r="S179" s="2" t="s">
        <v>1851</v>
      </c>
      <c r="T179" s="5">
        <v>0</v>
      </c>
      <c r="U179" s="2" t="s">
        <v>1851</v>
      </c>
      <c r="V179" s="37">
        <v>0</v>
      </c>
      <c r="W179" s="2" t="s">
        <v>1907</v>
      </c>
      <c r="X179">
        <v>0</v>
      </c>
      <c r="Y179" t="s">
        <v>1908</v>
      </c>
      <c r="Z179" s="26" t="s">
        <v>3208</v>
      </c>
      <c r="AA179" s="2" t="s">
        <v>1907</v>
      </c>
      <c r="AB179" s="82">
        <v>27225</v>
      </c>
      <c r="AC179" t="s">
        <v>2289</v>
      </c>
      <c r="AD179"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'SI'); INSERT INTO propuesta VALUES (NULL, @cliente, NULL, NULL, @moneda, @tipoServicio, @tipoArea, @tipoPropuesta, @situacion, '12', 'P0155012', '', '2012-09-01', '0', '0', 0, 'Diseño del Programa de Gestion de Personas', 27225, null, 1, now(), null, 1, null);</v>
      </c>
    </row>
    <row r="180" spans="1:30" ht="33.75" x14ac:dyDescent="0.25">
      <c r="A180" t="s">
        <v>0</v>
      </c>
      <c r="B180" s="1" t="s">
        <v>53</v>
      </c>
      <c r="C180" s="2" t="s">
        <v>493</v>
      </c>
      <c r="D180" s="22" t="s">
        <v>496</v>
      </c>
      <c r="E180" s="2" t="s">
        <v>499</v>
      </c>
      <c r="F180" s="26" t="s">
        <v>518</v>
      </c>
      <c r="G180" s="2" t="s">
        <v>534</v>
      </c>
      <c r="H180" s="22" t="s">
        <v>553</v>
      </c>
      <c r="I180" s="2" t="s">
        <v>567</v>
      </c>
      <c r="J180" s="8" t="s">
        <v>570</v>
      </c>
      <c r="K180" s="2" t="s">
        <v>574</v>
      </c>
      <c r="L180" t="s">
        <v>1817</v>
      </c>
      <c r="M180" s="2" t="s">
        <v>1851</v>
      </c>
      <c r="N180" s="7" t="s">
        <v>3644</v>
      </c>
      <c r="O180" s="2" t="s">
        <v>1851</v>
      </c>
      <c r="P180" s="59" t="s">
        <v>1852</v>
      </c>
      <c r="Q180" s="2" t="s">
        <v>1851</v>
      </c>
      <c r="R180" t="s">
        <v>2499</v>
      </c>
      <c r="S180" s="2" t="s">
        <v>1851</v>
      </c>
      <c r="T180" s="5">
        <v>0</v>
      </c>
      <c r="U180" s="2" t="s">
        <v>1851</v>
      </c>
      <c r="V180" s="37">
        <v>0</v>
      </c>
      <c r="W180" s="2" t="s">
        <v>1907</v>
      </c>
      <c r="X180">
        <v>50</v>
      </c>
      <c r="Y180" t="s">
        <v>1908</v>
      </c>
      <c r="Z180" s="26" t="s">
        <v>2313</v>
      </c>
      <c r="AA180" s="2" t="s">
        <v>1907</v>
      </c>
      <c r="AB180" s="82">
        <v>1478400</v>
      </c>
      <c r="AC180" t="s">
        <v>2289</v>
      </c>
      <c r="AD180" t="str">
        <f t="shared" si="2"/>
        <v>SET @cliente = (SELECT id_cliente FROM cliente WHERE cod_cliente LIKE 'C0155');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'PDTE'); INSERT INTO propuesta VALUES (NULL, @cliente, NULL, NULL, @moneda, @tipoServicio, @tipoArea, @tipoPropuesta, @situacion, '13', 'P0155013', 'RESPUESTA', '2012-09-01', '0', '0', 50, 'Ejecucion y Administracion del Programa de Liderazgo y Gestion para Supervisores de Operaciones y Ventas', 1478400, null, 1, now(), null, 1, null);</v>
      </c>
    </row>
    <row r="181" spans="1:30" ht="22.5" x14ac:dyDescent="0.25">
      <c r="A181" t="s">
        <v>0</v>
      </c>
      <c r="B181" s="7" t="s">
        <v>54</v>
      </c>
      <c r="C181" s="2" t="s">
        <v>493</v>
      </c>
      <c r="D181" s="22" t="s">
        <v>496</v>
      </c>
      <c r="E181" s="2" t="s">
        <v>499</v>
      </c>
      <c r="F181" s="26" t="s">
        <v>512</v>
      </c>
      <c r="G181" s="2" t="s">
        <v>534</v>
      </c>
      <c r="H181" s="22" t="s">
        <v>547</v>
      </c>
      <c r="I181" s="2" t="s">
        <v>567</v>
      </c>
      <c r="J181" s="5" t="s">
        <v>569</v>
      </c>
      <c r="K181" s="2" t="s">
        <v>574</v>
      </c>
      <c r="L181" t="s">
        <v>1805</v>
      </c>
      <c r="M181" s="2" t="s">
        <v>1851</v>
      </c>
      <c r="N181" s="7" t="s">
        <v>3645</v>
      </c>
      <c r="O181" s="2" t="s">
        <v>1851</v>
      </c>
      <c r="P181" s="56"/>
      <c r="Q181" s="2" t="s">
        <v>1851</v>
      </c>
      <c r="R181" t="s">
        <v>2489</v>
      </c>
      <c r="S181" s="2" t="s">
        <v>1851</v>
      </c>
      <c r="T181" s="5">
        <v>0</v>
      </c>
      <c r="U181" s="2" t="s">
        <v>1851</v>
      </c>
      <c r="V181" s="37">
        <v>0</v>
      </c>
      <c r="W181" s="2" t="s">
        <v>1907</v>
      </c>
      <c r="X181">
        <v>0</v>
      </c>
      <c r="Y181" t="s">
        <v>1908</v>
      </c>
      <c r="Z181" s="40" t="s">
        <v>1977</v>
      </c>
      <c r="AA181" s="2" t="s">
        <v>1907</v>
      </c>
      <c r="AB181" s="82">
        <v>0</v>
      </c>
      <c r="AC181" t="s">
        <v>2289</v>
      </c>
      <c r="AD181" t="str">
        <f t="shared" si="2"/>
        <v>SET @cliente = (SELECT id_cliente FROM cliente WHERE cod_cliente LIKE 'C0189');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'P0189001', '', '2010-11-01', '0', '0', 0, 'Compensaciones y Renumeraciones', 0, null, 1, now(), null, 1, null);</v>
      </c>
    </row>
    <row r="182" spans="1:30" ht="22.5" x14ac:dyDescent="0.25">
      <c r="A182" t="s">
        <v>0</v>
      </c>
      <c r="B182" s="7" t="s">
        <v>55</v>
      </c>
      <c r="C182" s="2" t="s">
        <v>493</v>
      </c>
      <c r="D182" s="22" t="s">
        <v>498</v>
      </c>
      <c r="E182" s="2" t="s">
        <v>499</v>
      </c>
      <c r="F182" s="26" t="s">
        <v>506</v>
      </c>
      <c r="G182" s="2" t="s">
        <v>534</v>
      </c>
      <c r="H182" s="22" t="s">
        <v>540</v>
      </c>
      <c r="I182" s="2" t="s">
        <v>567</v>
      </c>
      <c r="J182" s="5" t="s">
        <v>569</v>
      </c>
      <c r="K182" s="2" t="s">
        <v>574</v>
      </c>
      <c r="L182" t="s">
        <v>1805</v>
      </c>
      <c r="M182" s="2" t="s">
        <v>1851</v>
      </c>
      <c r="N182" s="7" t="s">
        <v>3646</v>
      </c>
      <c r="O182" s="2" t="s">
        <v>1851</v>
      </c>
      <c r="P182" s="56"/>
      <c r="Q182" s="2" t="s">
        <v>1851</v>
      </c>
      <c r="R182" t="s">
        <v>2502</v>
      </c>
      <c r="S182" s="2" t="s">
        <v>1851</v>
      </c>
      <c r="T182" s="5">
        <v>0</v>
      </c>
      <c r="U182" s="2" t="s">
        <v>1851</v>
      </c>
      <c r="V182" s="37">
        <v>0</v>
      </c>
      <c r="W182" s="2" t="s">
        <v>1907</v>
      </c>
      <c r="X182">
        <v>0</v>
      </c>
      <c r="Y182" t="s">
        <v>1908</v>
      </c>
      <c r="Z182" s="40" t="s">
        <v>1913</v>
      </c>
      <c r="AA182" s="2" t="s">
        <v>1907</v>
      </c>
      <c r="AB182" s="82">
        <v>0</v>
      </c>
      <c r="AC182" t="s">
        <v>2289</v>
      </c>
      <c r="AD182" t="str">
        <f t="shared" si="2"/>
        <v>SET @cliente = (SELECT id_cliente FROM cliente WHERE cod_cliente LIKE 'C0141');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'P0141001', '', '2010-08-01', '0', '0', 0, 'Varios', 0, null, 1, now(), null, 1, null);</v>
      </c>
    </row>
    <row r="183" spans="1:30" ht="22.5" x14ac:dyDescent="0.25">
      <c r="A183" t="s">
        <v>0</v>
      </c>
      <c r="B183" s="7" t="s">
        <v>55</v>
      </c>
      <c r="C183" s="2" t="s">
        <v>493</v>
      </c>
      <c r="D183" s="22" t="s">
        <v>498</v>
      </c>
      <c r="E183" s="2" t="s">
        <v>499</v>
      </c>
      <c r="F183" s="26" t="s">
        <v>509</v>
      </c>
      <c r="G183" s="2" t="s">
        <v>534</v>
      </c>
      <c r="H183" s="22" t="s">
        <v>543</v>
      </c>
      <c r="I183" s="2" t="s">
        <v>567</v>
      </c>
      <c r="J183" s="5" t="s">
        <v>569</v>
      </c>
      <c r="K183" s="2" t="s">
        <v>574</v>
      </c>
      <c r="L183" t="s">
        <v>1806</v>
      </c>
      <c r="M183" s="2" t="s">
        <v>1851</v>
      </c>
      <c r="N183" s="7" t="s">
        <v>3647</v>
      </c>
      <c r="O183" s="2" t="s">
        <v>1851</v>
      </c>
      <c r="P183" s="56"/>
      <c r="Q183" s="2" t="s">
        <v>1851</v>
      </c>
      <c r="R183" t="s">
        <v>2493</v>
      </c>
      <c r="S183" s="2" t="s">
        <v>1851</v>
      </c>
      <c r="T183" s="5">
        <v>0</v>
      </c>
      <c r="U183" s="2" t="s">
        <v>1851</v>
      </c>
      <c r="V183" s="37">
        <v>0</v>
      </c>
      <c r="W183" s="2" t="s">
        <v>1907</v>
      </c>
      <c r="X183">
        <v>0</v>
      </c>
      <c r="Y183" t="s">
        <v>1908</v>
      </c>
      <c r="Z183" s="40" t="s">
        <v>1943</v>
      </c>
      <c r="AA183" s="2" t="s">
        <v>1907</v>
      </c>
      <c r="AB183" s="82">
        <v>0</v>
      </c>
      <c r="AC183" t="s">
        <v>2289</v>
      </c>
      <c r="AD183" t="str">
        <f t="shared" si="2"/>
        <v>SET @cliente = (SELECT id_cliente FROM cliente WHERE cod_cliente LIKE 'C0141');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'P0141002', '', '2010-09-01', '0', '0', 0, 'Candidatos', 0, null, 1, now(), null, 1, null);</v>
      </c>
    </row>
    <row r="184" spans="1:30" ht="22.5" x14ac:dyDescent="0.25">
      <c r="A184" t="s">
        <v>0</v>
      </c>
      <c r="B184" s="7" t="s">
        <v>55</v>
      </c>
      <c r="C184" s="2" t="s">
        <v>493</v>
      </c>
      <c r="D184" s="22" t="s">
        <v>496</v>
      </c>
      <c r="E184" s="2" t="s">
        <v>499</v>
      </c>
      <c r="F184" s="26" t="s">
        <v>525</v>
      </c>
      <c r="G184" s="2" t="s">
        <v>534</v>
      </c>
      <c r="H184" s="22" t="s">
        <v>559</v>
      </c>
      <c r="I184" s="2" t="s">
        <v>567</v>
      </c>
      <c r="J184" s="5" t="s">
        <v>569</v>
      </c>
      <c r="K184" s="2" t="s">
        <v>574</v>
      </c>
      <c r="L184" t="s">
        <v>1807</v>
      </c>
      <c r="M184" s="2" t="s">
        <v>1851</v>
      </c>
      <c r="N184" s="7" t="s">
        <v>3648</v>
      </c>
      <c r="O184" s="2" t="s">
        <v>1851</v>
      </c>
      <c r="P184" s="56"/>
      <c r="Q184" s="2" t="s">
        <v>1851</v>
      </c>
      <c r="R184" t="s">
        <v>2493</v>
      </c>
      <c r="S184" s="2" t="s">
        <v>1851</v>
      </c>
      <c r="T184" s="5">
        <v>0</v>
      </c>
      <c r="U184" s="2" t="s">
        <v>1851</v>
      </c>
      <c r="V184" s="37">
        <v>0</v>
      </c>
      <c r="W184" s="2" t="s">
        <v>1907</v>
      </c>
      <c r="X184">
        <v>0</v>
      </c>
      <c r="Y184" t="s">
        <v>1908</v>
      </c>
      <c r="Z184" s="40" t="s">
        <v>2462</v>
      </c>
      <c r="AA184" s="2" t="s">
        <v>1907</v>
      </c>
      <c r="AB184" s="82">
        <v>0</v>
      </c>
      <c r="AC184" t="s">
        <v>2289</v>
      </c>
      <c r="AD184" t="str">
        <f t="shared" si="2"/>
        <v>SET @cliente = (SELECT id_cliente FROM cliente WHERE cod_cliente LIKE 'C0141');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'03', 'P0141003', '', '2010-09-01', '0', '0', 0, 'Desarrollo Lineas de Carrera', 0, null, 1, now(), null, 1, null);</v>
      </c>
    </row>
    <row r="185" spans="1:30" ht="22.5" x14ac:dyDescent="0.25">
      <c r="A185" t="s">
        <v>0</v>
      </c>
      <c r="B185" s="7" t="s">
        <v>55</v>
      </c>
      <c r="C185" s="2" t="s">
        <v>493</v>
      </c>
      <c r="D185" s="22" t="s">
        <v>495</v>
      </c>
      <c r="E185" s="2" t="s">
        <v>499</v>
      </c>
      <c r="F185" s="26" t="s">
        <v>508</v>
      </c>
      <c r="G185" s="2" t="s">
        <v>534</v>
      </c>
      <c r="H185" s="22" t="s">
        <v>542</v>
      </c>
      <c r="I185" s="2" t="s">
        <v>567</v>
      </c>
      <c r="J185" s="5" t="s">
        <v>569</v>
      </c>
      <c r="K185" s="2" t="s">
        <v>574</v>
      </c>
      <c r="L185" t="s">
        <v>1808</v>
      </c>
      <c r="M185" s="2" t="s">
        <v>1851</v>
      </c>
      <c r="N185" s="7" t="s">
        <v>3649</v>
      </c>
      <c r="O185" s="2" t="s">
        <v>1851</v>
      </c>
      <c r="P185" s="56"/>
      <c r="Q185" s="2" t="s">
        <v>1851</v>
      </c>
      <c r="R185" t="s">
        <v>2493</v>
      </c>
      <c r="S185" s="2" t="s">
        <v>1851</v>
      </c>
      <c r="T185" s="5">
        <v>0</v>
      </c>
      <c r="U185" s="2" t="s">
        <v>1851</v>
      </c>
      <c r="V185" s="37">
        <v>0</v>
      </c>
      <c r="W185" s="2" t="s">
        <v>1907</v>
      </c>
      <c r="X185">
        <v>0</v>
      </c>
      <c r="Y185" t="s">
        <v>1908</v>
      </c>
      <c r="Z185" s="40" t="s">
        <v>1978</v>
      </c>
      <c r="AA185" s="2" t="s">
        <v>1907</v>
      </c>
      <c r="AB185" s="82">
        <v>72000</v>
      </c>
      <c r="AC185" t="s">
        <v>2289</v>
      </c>
      <c r="AD185" t="str">
        <f t="shared" si="2"/>
        <v>SET @cliente = (SELECT id_cliente FROM cliente WHERE cod_cliente LIKE 'C0141');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'04', 'P0141004', '', '2010-09-01', '0', '0', 0, 'Administracion Nomina', 72000, null, 1, now(), null, 1, null);</v>
      </c>
    </row>
    <row r="186" spans="1:30" ht="22.5" x14ac:dyDescent="0.25">
      <c r="A186" t="s">
        <v>0</v>
      </c>
      <c r="B186" s="7" t="s">
        <v>55</v>
      </c>
      <c r="C186" s="2" t="s">
        <v>493</v>
      </c>
      <c r="D186" s="22" t="s">
        <v>498</v>
      </c>
      <c r="E186" s="2" t="s">
        <v>499</v>
      </c>
      <c r="F186" s="26" t="s">
        <v>506</v>
      </c>
      <c r="G186" s="2" t="s">
        <v>534</v>
      </c>
      <c r="H186" s="22" t="s">
        <v>540</v>
      </c>
      <c r="I186" s="2" t="s">
        <v>567</v>
      </c>
      <c r="J186" s="5" t="s">
        <v>569</v>
      </c>
      <c r="K186" s="2" t="s">
        <v>574</v>
      </c>
      <c r="L186" t="s">
        <v>1809</v>
      </c>
      <c r="M186" s="2" t="s">
        <v>1851</v>
      </c>
      <c r="N186" s="7" t="s">
        <v>3650</v>
      </c>
      <c r="O186" s="2" t="s">
        <v>1851</v>
      </c>
      <c r="P186" s="56"/>
      <c r="Q186" s="2" t="s">
        <v>1851</v>
      </c>
      <c r="R186" t="s">
        <v>2518</v>
      </c>
      <c r="S186" s="2" t="s">
        <v>1851</v>
      </c>
      <c r="T186" s="5">
        <v>0</v>
      </c>
      <c r="U186" s="2" t="s">
        <v>1851</v>
      </c>
      <c r="V186" s="37">
        <v>0</v>
      </c>
      <c r="W186" s="2" t="s">
        <v>1907</v>
      </c>
      <c r="X186">
        <v>0</v>
      </c>
      <c r="Y186" t="s">
        <v>1908</v>
      </c>
      <c r="Z186" s="40" t="s">
        <v>1979</v>
      </c>
      <c r="AA186" s="2" t="s">
        <v>1907</v>
      </c>
      <c r="AB186" s="82">
        <v>0</v>
      </c>
      <c r="AC186" t="s">
        <v>2289</v>
      </c>
      <c r="AD186" t="str">
        <f t="shared" si="2"/>
        <v>SET @cliente = (SELECT id_cliente FROM cliente WHERE cod_cliente LIKE 'C0141');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'05', 'P0141005', '', '2012-01-01', '0', '0', 0, 'Jefes y Directivos', 0, null, 1, now(), null, 1, null);</v>
      </c>
    </row>
    <row r="187" spans="1:30" ht="22.5" x14ac:dyDescent="0.25">
      <c r="A187" t="s">
        <v>0</v>
      </c>
      <c r="B187" s="7" t="s">
        <v>55</v>
      </c>
      <c r="C187" s="2" t="s">
        <v>493</v>
      </c>
      <c r="D187" s="22" t="s">
        <v>496</v>
      </c>
      <c r="E187" s="2" t="s">
        <v>499</v>
      </c>
      <c r="F187" s="26" t="s">
        <v>515</v>
      </c>
      <c r="G187" s="2" t="s">
        <v>534</v>
      </c>
      <c r="H187" s="22" t="s">
        <v>550</v>
      </c>
      <c r="I187" s="2" t="s">
        <v>567</v>
      </c>
      <c r="J187" s="5" t="s">
        <v>569</v>
      </c>
      <c r="K187" s="2" t="s">
        <v>574</v>
      </c>
      <c r="L187" t="s">
        <v>1810</v>
      </c>
      <c r="M187" s="2" t="s">
        <v>1851</v>
      </c>
      <c r="N187" s="7" t="s">
        <v>3651</v>
      </c>
      <c r="O187" s="2" t="s">
        <v>1851</v>
      </c>
      <c r="P187" s="56"/>
      <c r="Q187" s="2" t="s">
        <v>1851</v>
      </c>
      <c r="R187" t="s">
        <v>2518</v>
      </c>
      <c r="S187" s="2" t="s">
        <v>1851</v>
      </c>
      <c r="T187" s="5">
        <v>0</v>
      </c>
      <c r="U187" s="2" t="s">
        <v>1851</v>
      </c>
      <c r="V187" s="37">
        <v>0</v>
      </c>
      <c r="W187" s="2" t="s">
        <v>1907</v>
      </c>
      <c r="X187">
        <v>0</v>
      </c>
      <c r="Y187" t="s">
        <v>1908</v>
      </c>
      <c r="Z187" s="40" t="s">
        <v>1980</v>
      </c>
      <c r="AA187" s="2" t="s">
        <v>1907</v>
      </c>
      <c r="AB187" s="82">
        <v>34272</v>
      </c>
      <c r="AC187" t="s">
        <v>2289</v>
      </c>
      <c r="AD187" t="str">
        <f t="shared" si="2"/>
        <v>SET @cliente = (SELECT id_cliente FROM cliente WHERE cod_cliente LIKE 'C0141');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'06', 'P0141006', '', '2012-01-01', '0', '0', 0, 'Outdoor (4, 2 en Centro, 1 Norte, 1 Sur)', 34272, null, 1, now(), null, 1, null);</v>
      </c>
    </row>
    <row r="188" spans="1:30" ht="22.5" x14ac:dyDescent="0.25">
      <c r="A188" t="s">
        <v>0</v>
      </c>
      <c r="B188" s="7" t="s">
        <v>56</v>
      </c>
      <c r="C188" s="2" t="s">
        <v>493</v>
      </c>
      <c r="D188" s="22" t="s">
        <v>498</v>
      </c>
      <c r="E188" s="2" t="s">
        <v>499</v>
      </c>
      <c r="F188" s="26" t="s">
        <v>506</v>
      </c>
      <c r="G188" s="2" t="s">
        <v>534</v>
      </c>
      <c r="H188" s="22" t="s">
        <v>544</v>
      </c>
      <c r="I188" s="2" t="s">
        <v>567</v>
      </c>
      <c r="J188" s="5" t="s">
        <v>569</v>
      </c>
      <c r="K188" s="2" t="s">
        <v>574</v>
      </c>
      <c r="L188" t="s">
        <v>1805</v>
      </c>
      <c r="M188" s="2" t="s">
        <v>1851</v>
      </c>
      <c r="N188" s="7" t="s">
        <v>3652</v>
      </c>
      <c r="O188" s="2" t="s">
        <v>1851</v>
      </c>
      <c r="P188" s="56"/>
      <c r="Q188" s="2" t="s">
        <v>1851</v>
      </c>
      <c r="R188" t="s">
        <v>2507</v>
      </c>
      <c r="S188" s="2" t="s">
        <v>1851</v>
      </c>
      <c r="T188" s="5">
        <v>0</v>
      </c>
      <c r="U188" s="2" t="s">
        <v>1851</v>
      </c>
      <c r="V188" s="76">
        <v>1</v>
      </c>
      <c r="W188" s="2" t="s">
        <v>1907</v>
      </c>
      <c r="X188">
        <v>0</v>
      </c>
      <c r="Y188" t="s">
        <v>1908</v>
      </c>
      <c r="Z188" s="40" t="s">
        <v>1981</v>
      </c>
      <c r="AA188" s="2" t="s">
        <v>1907</v>
      </c>
      <c r="AB188" s="82">
        <v>358400</v>
      </c>
      <c r="AC188" t="s">
        <v>2289</v>
      </c>
      <c r="AD188" t="str">
        <f t="shared" si="2"/>
        <v>SET @cliente = (SELECT id_cliente FROM cliente WHERE cod_cliente LIKE 'C1285');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'P1285001', '', '2012-04-01', '0', '1', 0, '14 puestos gerenciales', 358400, null, 1, now(), null, 1, null);</v>
      </c>
    </row>
    <row r="189" spans="1:30" ht="22.5" x14ac:dyDescent="0.25">
      <c r="A189" t="s">
        <v>0</v>
      </c>
      <c r="B189" s="7" t="s">
        <v>56</v>
      </c>
      <c r="C189" s="2" t="s">
        <v>493</v>
      </c>
      <c r="D189" s="22" t="s">
        <v>498</v>
      </c>
      <c r="E189" s="2" t="s">
        <v>499</v>
      </c>
      <c r="F189" s="26" t="s">
        <v>506</v>
      </c>
      <c r="G189" s="2" t="s">
        <v>534</v>
      </c>
      <c r="H189" s="22" t="s">
        <v>544</v>
      </c>
      <c r="I189" s="2" t="s">
        <v>567</v>
      </c>
      <c r="J189" s="7" t="s">
        <v>569</v>
      </c>
      <c r="K189" s="2" t="s">
        <v>574</v>
      </c>
      <c r="L189" t="s">
        <v>1806</v>
      </c>
      <c r="M189" s="2" t="s">
        <v>1851</v>
      </c>
      <c r="N189" s="7" t="s">
        <v>3653</v>
      </c>
      <c r="O189" s="2" t="s">
        <v>1851</v>
      </c>
      <c r="P189" s="40"/>
      <c r="Q189" s="2" t="s">
        <v>1851</v>
      </c>
      <c r="R189" t="s">
        <v>2528</v>
      </c>
      <c r="S189" s="2" t="s">
        <v>1851</v>
      </c>
      <c r="T189" s="5">
        <v>0</v>
      </c>
      <c r="U189" s="2" t="s">
        <v>1851</v>
      </c>
      <c r="V189" s="76">
        <v>1</v>
      </c>
      <c r="W189" s="2" t="s">
        <v>1907</v>
      </c>
      <c r="X189">
        <v>0</v>
      </c>
      <c r="Y189" t="s">
        <v>1908</v>
      </c>
      <c r="Z189" s="40" t="s">
        <v>1981</v>
      </c>
      <c r="AA189" s="2" t="s">
        <v>1907</v>
      </c>
      <c r="AB189" s="82">
        <v>358400</v>
      </c>
      <c r="AC189" t="s">
        <v>2289</v>
      </c>
      <c r="AD189" t="str">
        <f t="shared" si="2"/>
        <v>SET @cliente = (SELECT id_cliente FROM cliente WHERE cod_cliente LIKE 'C1285');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'02', 'P1285002', '', '2012-06-01', '0', '1', 0, '14 puestos gerenciales', 358400, null, 1, now(), null, 1, null);</v>
      </c>
    </row>
    <row r="190" spans="1:30" ht="22.5" x14ac:dyDescent="0.25">
      <c r="A190" t="s">
        <v>0</v>
      </c>
      <c r="B190" s="7" t="s">
        <v>57</v>
      </c>
      <c r="C190" s="2" t="s">
        <v>493</v>
      </c>
      <c r="D190" s="22" t="s">
        <v>495</v>
      </c>
      <c r="E190" s="2" t="s">
        <v>499</v>
      </c>
      <c r="F190" s="26" t="s">
        <v>510</v>
      </c>
      <c r="G190" s="2" t="s">
        <v>534</v>
      </c>
      <c r="H190" s="22" t="s">
        <v>545</v>
      </c>
      <c r="I190" s="2" t="s">
        <v>567</v>
      </c>
      <c r="J190" s="5" t="s">
        <v>569</v>
      </c>
      <c r="K190" s="2" t="s">
        <v>574</v>
      </c>
      <c r="L190" t="s">
        <v>1805</v>
      </c>
      <c r="M190" s="2" t="s">
        <v>1851</v>
      </c>
      <c r="N190" s="7" t="s">
        <v>3654</v>
      </c>
      <c r="O190" s="2" t="s">
        <v>1851</v>
      </c>
      <c r="P190" s="56"/>
      <c r="Q190" s="2" t="s">
        <v>1851</v>
      </c>
      <c r="R190" t="s">
        <v>2523</v>
      </c>
      <c r="S190" s="2" t="s">
        <v>1851</v>
      </c>
      <c r="T190" s="5">
        <v>0</v>
      </c>
      <c r="U190" s="2" t="s">
        <v>1851</v>
      </c>
      <c r="V190" s="37">
        <v>0</v>
      </c>
      <c r="W190" s="2" t="s">
        <v>1907</v>
      </c>
      <c r="X190">
        <v>0</v>
      </c>
      <c r="Y190" t="s">
        <v>1908</v>
      </c>
      <c r="Z190" s="40" t="s">
        <v>2314</v>
      </c>
      <c r="AA190" s="2" t="s">
        <v>1907</v>
      </c>
      <c r="AB190" s="82">
        <v>109000</v>
      </c>
      <c r="AC190" t="s">
        <v>2289</v>
      </c>
      <c r="AD190" t="str">
        <f t="shared" si="2"/>
        <v>SET @cliente = (SELECT id_cliente FROM cliente WHERE cod_cliente LIKE 'C0225');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'P0225001', '', '2010-12-01', '0', '0', 0, 'Gestion de RRHH', 109000, null, 1, now(), null, 1, null);</v>
      </c>
    </row>
    <row r="191" spans="1:30" ht="22.5" x14ac:dyDescent="0.25">
      <c r="A191" t="s">
        <v>0</v>
      </c>
      <c r="B191" s="7" t="s">
        <v>58</v>
      </c>
      <c r="C191" s="2" t="s">
        <v>493</v>
      </c>
      <c r="D191" s="22" t="s">
        <v>498</v>
      </c>
      <c r="E191" s="2" t="s">
        <v>499</v>
      </c>
      <c r="F191" s="26" t="s">
        <v>509</v>
      </c>
      <c r="G191" s="2" t="s">
        <v>534</v>
      </c>
      <c r="H191" s="22" t="s">
        <v>543</v>
      </c>
      <c r="I191" s="2" t="s">
        <v>567</v>
      </c>
      <c r="J191" s="8" t="s">
        <v>570</v>
      </c>
      <c r="K191" s="2" t="s">
        <v>574</v>
      </c>
      <c r="L191" t="s">
        <v>1805</v>
      </c>
      <c r="M191" s="2" t="s">
        <v>1851</v>
      </c>
      <c r="N191" s="7" t="s">
        <v>3655</v>
      </c>
      <c r="O191" s="2" t="s">
        <v>1851</v>
      </c>
      <c r="P191" s="59" t="s">
        <v>1852</v>
      </c>
      <c r="Q191" s="2" t="s">
        <v>1851</v>
      </c>
      <c r="R191" t="s">
        <v>2525</v>
      </c>
      <c r="S191" s="2" t="s">
        <v>1851</v>
      </c>
      <c r="T191" s="5">
        <v>1</v>
      </c>
      <c r="U191" s="2" t="s">
        <v>1851</v>
      </c>
      <c r="V191" s="37">
        <v>0</v>
      </c>
      <c r="W191" s="2" t="s">
        <v>1907</v>
      </c>
      <c r="X191">
        <v>10</v>
      </c>
      <c r="Y191" t="s">
        <v>1908</v>
      </c>
      <c r="Z191" s="40" t="s">
        <v>2315</v>
      </c>
      <c r="AA191" s="2" t="s">
        <v>1907</v>
      </c>
      <c r="AB191" s="82">
        <v>0</v>
      </c>
      <c r="AC191" t="s">
        <v>2289</v>
      </c>
      <c r="AD191" t="str">
        <f t="shared" si="2"/>
        <v>SET @cliente = (SELECT id_cliente FROM cliente WHERE cod_cliente LIKE 'C0349');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'01', 'P0349001', 'RESPUESTA', '2012-10-01', '1', '0', 10, 'Evaluacion de Potencial a Jefes de Departamento', 0, null, 1, now(), null, 1, null);</v>
      </c>
    </row>
    <row r="192" spans="1:30" ht="22.5" x14ac:dyDescent="0.25">
      <c r="A192" t="s">
        <v>0</v>
      </c>
      <c r="B192" s="7" t="s">
        <v>59</v>
      </c>
      <c r="C192" s="2" t="s">
        <v>493</v>
      </c>
      <c r="D192" s="22" t="s">
        <v>496</v>
      </c>
      <c r="E192" s="2" t="s">
        <v>499</v>
      </c>
      <c r="F192" s="26" t="s">
        <v>525</v>
      </c>
      <c r="G192" s="2" t="s">
        <v>534</v>
      </c>
      <c r="H192" s="22" t="s">
        <v>559</v>
      </c>
      <c r="I192" s="2" t="s">
        <v>567</v>
      </c>
      <c r="J192" s="5" t="s">
        <v>569</v>
      </c>
      <c r="K192" s="2" t="s">
        <v>574</v>
      </c>
      <c r="L192" t="s">
        <v>1805</v>
      </c>
      <c r="M192" s="2" t="s">
        <v>1851</v>
      </c>
      <c r="N192" s="7" t="s">
        <v>3656</v>
      </c>
      <c r="O192" s="2" t="s">
        <v>1851</v>
      </c>
      <c r="P192" s="56"/>
      <c r="Q192" s="2" t="s">
        <v>1851</v>
      </c>
      <c r="R192" t="s">
        <v>2523</v>
      </c>
      <c r="S192" s="2" t="s">
        <v>1851</v>
      </c>
      <c r="T192" s="5">
        <v>0</v>
      </c>
      <c r="U192" s="2" t="s">
        <v>1851</v>
      </c>
      <c r="V192" s="37">
        <v>0</v>
      </c>
      <c r="W192" s="2" t="s">
        <v>1907</v>
      </c>
      <c r="X192">
        <v>0</v>
      </c>
      <c r="Y192" t="s">
        <v>1908</v>
      </c>
      <c r="Z192" s="40" t="s">
        <v>2463</v>
      </c>
      <c r="AA192" s="2" t="s">
        <v>1907</v>
      </c>
      <c r="AB192" s="82">
        <v>0</v>
      </c>
      <c r="AC192" t="s">
        <v>2289</v>
      </c>
      <c r="AD192" t="str">
        <f t="shared" si="2"/>
        <v>SET @cliente = (SELECT id_cliente FROM cliente WHERE cod_cliente LIKE 'C0214');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'01', 'P0214001', '', '2010-12-01', '0', '0', 0, 'Desarrollo Lineas de Carrera (2011)', 0, null, 1, now(), null, 1, null);</v>
      </c>
    </row>
    <row r="193" spans="1:30" ht="22.5" x14ac:dyDescent="0.25">
      <c r="A193" t="s">
        <v>0</v>
      </c>
      <c r="B193" s="7" t="s">
        <v>59</v>
      </c>
      <c r="C193" s="2" t="s">
        <v>493</v>
      </c>
      <c r="D193" s="22" t="s">
        <v>496</v>
      </c>
      <c r="E193" s="2" t="s">
        <v>499</v>
      </c>
      <c r="F193" s="26" t="s">
        <v>525</v>
      </c>
      <c r="G193" s="2" t="s">
        <v>534</v>
      </c>
      <c r="H193" s="22" t="s">
        <v>559</v>
      </c>
      <c r="I193" s="2" t="s">
        <v>567</v>
      </c>
      <c r="J193" s="5" t="s">
        <v>569</v>
      </c>
      <c r="K193" s="2" t="s">
        <v>574</v>
      </c>
      <c r="L193" t="s">
        <v>1806</v>
      </c>
      <c r="M193" s="2" t="s">
        <v>1851</v>
      </c>
      <c r="N193" s="7" t="s">
        <v>3657</v>
      </c>
      <c r="O193" s="2" t="s">
        <v>1851</v>
      </c>
      <c r="P193" s="56"/>
      <c r="Q193" s="2" t="s">
        <v>1851</v>
      </c>
      <c r="R193" t="s">
        <v>2528</v>
      </c>
      <c r="S193" s="2" t="s">
        <v>1851</v>
      </c>
      <c r="T193" s="5">
        <v>0</v>
      </c>
      <c r="U193" s="2" t="s">
        <v>1851</v>
      </c>
      <c r="V193" s="37">
        <v>0</v>
      </c>
      <c r="W193" s="2" t="s">
        <v>1907</v>
      </c>
      <c r="X193">
        <v>0</v>
      </c>
      <c r="Y193" t="s">
        <v>1908</v>
      </c>
      <c r="Z193" s="40" t="s">
        <v>2463</v>
      </c>
      <c r="AA193" s="2" t="s">
        <v>1907</v>
      </c>
      <c r="AB193" s="82">
        <v>0</v>
      </c>
      <c r="AC193" t="s">
        <v>2289</v>
      </c>
      <c r="AD193" t="str">
        <f t="shared" si="2"/>
        <v>SET @cliente = (SELECT id_cliente FROM cliente WHERE cod_cliente LIKE 'C0214');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'02', 'P0214002', '', '2012-06-01', '0', '0', 0, 'Desarrollo Lineas de Carrera (2011)', 0, null, 1, now(), null, 1, null);</v>
      </c>
    </row>
    <row r="194" spans="1:30" ht="22.5" x14ac:dyDescent="0.25">
      <c r="A194" t="s">
        <v>0</v>
      </c>
      <c r="B194" s="7" t="s">
        <v>60</v>
      </c>
      <c r="C194" s="2" t="s">
        <v>493</v>
      </c>
      <c r="D194" s="22" t="s">
        <v>498</v>
      </c>
      <c r="E194" s="2" t="s">
        <v>499</v>
      </c>
      <c r="F194" s="26" t="s">
        <v>506</v>
      </c>
      <c r="G194" s="2" t="s">
        <v>534</v>
      </c>
      <c r="H194" s="22" t="s">
        <v>540</v>
      </c>
      <c r="I194" s="2" t="s">
        <v>567</v>
      </c>
      <c r="J194" s="5" t="s">
        <v>569</v>
      </c>
      <c r="K194" s="2" t="s">
        <v>574</v>
      </c>
      <c r="L194" t="s">
        <v>1805</v>
      </c>
      <c r="M194" s="2" t="s">
        <v>1851</v>
      </c>
      <c r="N194" s="7" t="s">
        <v>3658</v>
      </c>
      <c r="O194" s="2" t="s">
        <v>1851</v>
      </c>
      <c r="P194" s="56"/>
      <c r="Q194" s="2" t="s">
        <v>1851</v>
      </c>
      <c r="R194" t="s">
        <v>2496</v>
      </c>
      <c r="S194" s="2" t="s">
        <v>1851</v>
      </c>
      <c r="T194" s="5">
        <v>0</v>
      </c>
      <c r="U194" s="2" t="s">
        <v>1851</v>
      </c>
      <c r="V194" s="37">
        <v>0</v>
      </c>
      <c r="W194" s="2" t="s">
        <v>1907</v>
      </c>
      <c r="X194">
        <v>0</v>
      </c>
      <c r="Y194" t="s">
        <v>1908</v>
      </c>
      <c r="Z194" s="40" t="s">
        <v>1913</v>
      </c>
      <c r="AA194" s="2" t="s">
        <v>1907</v>
      </c>
      <c r="AB194" s="82">
        <v>0</v>
      </c>
      <c r="AC194" t="s">
        <v>2289</v>
      </c>
      <c r="AD194" t="str">
        <f t="shared" si="2"/>
        <v>SET @cliente = (SELECT id_cliente FROM cliente WHERE cod_cliente LIKE 'C0366');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'P0366001', '', '2011-05-01', '0', '0', 0, 'Varios', 0, null, 1, now(), null, 1, null);</v>
      </c>
    </row>
    <row r="195" spans="1:30" ht="22.5" x14ac:dyDescent="0.25">
      <c r="A195" t="s">
        <v>0</v>
      </c>
      <c r="B195" s="7" t="s">
        <v>60</v>
      </c>
      <c r="C195" s="2" t="s">
        <v>493</v>
      </c>
      <c r="D195" s="17" t="s">
        <v>498</v>
      </c>
      <c r="E195" s="2" t="s">
        <v>499</v>
      </c>
      <c r="F195" s="26" t="s">
        <v>516</v>
      </c>
      <c r="G195" s="2" t="s">
        <v>534</v>
      </c>
      <c r="H195" s="17" t="s">
        <v>551</v>
      </c>
      <c r="I195" s="2" t="s">
        <v>567</v>
      </c>
      <c r="J195" s="5" t="s">
        <v>569</v>
      </c>
      <c r="K195" s="2" t="s">
        <v>574</v>
      </c>
      <c r="L195" t="s">
        <v>1806</v>
      </c>
      <c r="M195" s="2" t="s">
        <v>1851</v>
      </c>
      <c r="N195" s="7" t="s">
        <v>3659</v>
      </c>
      <c r="O195" s="2" t="s">
        <v>1851</v>
      </c>
      <c r="P195" s="56"/>
      <c r="Q195" s="2" t="s">
        <v>1851</v>
      </c>
      <c r="R195" t="s">
        <v>2497</v>
      </c>
      <c r="S195" s="2" t="s">
        <v>1851</v>
      </c>
      <c r="T195" s="5">
        <v>0</v>
      </c>
      <c r="U195" s="2" t="s">
        <v>1851</v>
      </c>
      <c r="V195" s="37">
        <v>0</v>
      </c>
      <c r="W195" s="2" t="s">
        <v>1907</v>
      </c>
      <c r="X195">
        <v>0</v>
      </c>
      <c r="Y195" t="s">
        <v>1908</v>
      </c>
      <c r="Z195" s="40" t="s">
        <v>3189</v>
      </c>
      <c r="AA195" s="2" t="s">
        <v>1907</v>
      </c>
      <c r="AB195" s="82">
        <v>11760</v>
      </c>
      <c r="AC195" t="s">
        <v>2289</v>
      </c>
      <c r="AD195" t="str">
        <f t="shared" ref="AD195:AD258" si="3">CONCATENATE(A195,B195,C195,D195,E195,F195,G195,H195,I195,J195,K195,L195,M195,N195,O195,P195,Q195,R195,S195,T195,U195,V195,W195,X195,Y195,Z195,AA195,AB195,AC195)</f>
        <v>SET @cliente = (SELECT id_cliente FROM cliente WHERE cod_cliente LIKE 'C0366');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'P0366002', '', '2011-07-01', '0', '0', 0, 'Desempeño', 11760, null, 1, now(), null, 1, null);</v>
      </c>
    </row>
    <row r="196" spans="1:30" ht="22.5" x14ac:dyDescent="0.25">
      <c r="A196" t="s">
        <v>0</v>
      </c>
      <c r="B196" s="7" t="s">
        <v>60</v>
      </c>
      <c r="C196" s="2" t="s">
        <v>493</v>
      </c>
      <c r="D196" s="22" t="s">
        <v>498</v>
      </c>
      <c r="E196" s="2" t="s">
        <v>499</v>
      </c>
      <c r="F196" s="26" t="s">
        <v>511</v>
      </c>
      <c r="G196" s="2" t="s">
        <v>534</v>
      </c>
      <c r="H196" s="22" t="s">
        <v>546</v>
      </c>
      <c r="I196" s="2" t="s">
        <v>567</v>
      </c>
      <c r="J196" s="5" t="s">
        <v>569</v>
      </c>
      <c r="K196" s="2" t="s">
        <v>574</v>
      </c>
      <c r="L196" t="s">
        <v>1807</v>
      </c>
      <c r="M196" s="2" t="s">
        <v>1851</v>
      </c>
      <c r="N196" s="7" t="s">
        <v>3660</v>
      </c>
      <c r="O196" s="2" t="s">
        <v>1851</v>
      </c>
      <c r="P196" s="56"/>
      <c r="Q196" s="2" t="s">
        <v>1851</v>
      </c>
      <c r="R196" t="s">
        <v>2524</v>
      </c>
      <c r="S196" s="2" t="s">
        <v>1851</v>
      </c>
      <c r="T196" s="5">
        <v>0</v>
      </c>
      <c r="U196" s="2" t="s">
        <v>1851</v>
      </c>
      <c r="V196" s="37">
        <v>0</v>
      </c>
      <c r="W196" s="2" t="s">
        <v>1907</v>
      </c>
      <c r="X196">
        <v>0</v>
      </c>
      <c r="Y196" t="s">
        <v>1908</v>
      </c>
      <c r="Z196" s="40" t="s">
        <v>1982</v>
      </c>
      <c r="AA196" s="2" t="s">
        <v>1907</v>
      </c>
      <c r="AB196" s="82">
        <v>0</v>
      </c>
      <c r="AC196" t="s">
        <v>2289</v>
      </c>
      <c r="AD196" t="str">
        <f t="shared" si="3"/>
        <v>SET @cliente = (SELECT id_cliente FROM cliente WHERE cod_cliente LIKE 'C0366');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'03', 'P0366003', '', '2012-03-01', '0', '0', 0, 'Assessment Diplomado', 0, null, 1, now(), null, 1, null);</v>
      </c>
    </row>
    <row r="197" spans="1:30" ht="22.5" x14ac:dyDescent="0.25">
      <c r="A197" t="s">
        <v>0</v>
      </c>
      <c r="B197" s="7" t="s">
        <v>60</v>
      </c>
      <c r="C197" s="2" t="s">
        <v>493</v>
      </c>
      <c r="D197" s="22" t="s">
        <v>496</v>
      </c>
      <c r="E197" s="2" t="s">
        <v>499</v>
      </c>
      <c r="F197" s="26" t="s">
        <v>515</v>
      </c>
      <c r="G197" s="2" t="s">
        <v>534</v>
      </c>
      <c r="H197" s="22" t="s">
        <v>550</v>
      </c>
      <c r="I197" s="2" t="s">
        <v>567</v>
      </c>
      <c r="J197" s="5" t="s">
        <v>572</v>
      </c>
      <c r="K197" s="2" t="s">
        <v>574</v>
      </c>
      <c r="L197" t="s">
        <v>1808</v>
      </c>
      <c r="M197" s="2" t="s">
        <v>1851</v>
      </c>
      <c r="N197" s="7" t="s">
        <v>3661</v>
      </c>
      <c r="O197" s="2" t="s">
        <v>1851</v>
      </c>
      <c r="P197" s="40" t="s">
        <v>767</v>
      </c>
      <c r="Q197" s="2" t="s">
        <v>1851</v>
      </c>
      <c r="R197" t="s">
        <v>2528</v>
      </c>
      <c r="S197" s="2" t="s">
        <v>1851</v>
      </c>
      <c r="T197" s="5">
        <v>0</v>
      </c>
      <c r="U197" s="2" t="s">
        <v>1851</v>
      </c>
      <c r="V197" s="37">
        <v>0</v>
      </c>
      <c r="W197" s="2" t="s">
        <v>1907</v>
      </c>
      <c r="X197">
        <v>0</v>
      </c>
      <c r="Y197" t="s">
        <v>1908</v>
      </c>
      <c r="Z197" s="40" t="s">
        <v>1983</v>
      </c>
      <c r="AA197" s="2" t="s">
        <v>1907</v>
      </c>
      <c r="AB197" s="82">
        <v>0</v>
      </c>
      <c r="AC197" t="s">
        <v>2289</v>
      </c>
      <c r="AD197" t="str">
        <f t="shared" si="3"/>
        <v>SET @cliente = (SELECT id_cliente FROM cliente WHERE cod_cliente LIKE 'C0366');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'04', 'P0366004', 'P036605', '2012-06-01', '0', '0', 0, 'Diplomado de Retail UCIK paa Supemercados Peruanos (30pp)', 0, null, 1, now(), null, 1, null);</v>
      </c>
    </row>
    <row r="198" spans="1:30" ht="22.5" x14ac:dyDescent="0.25">
      <c r="A198" t="s">
        <v>0</v>
      </c>
      <c r="B198" s="7" t="s">
        <v>60</v>
      </c>
      <c r="C198" s="2" t="s">
        <v>493</v>
      </c>
      <c r="D198" s="22" t="s">
        <v>496</v>
      </c>
      <c r="E198" s="2" t="s">
        <v>499</v>
      </c>
      <c r="F198" s="26" t="s">
        <v>515</v>
      </c>
      <c r="G198" s="2" t="s">
        <v>534</v>
      </c>
      <c r="H198" s="22" t="s">
        <v>550</v>
      </c>
      <c r="I198" s="2" t="s">
        <v>567</v>
      </c>
      <c r="J198" s="14" t="s">
        <v>570</v>
      </c>
      <c r="K198" s="2" t="s">
        <v>574</v>
      </c>
      <c r="L198" t="s">
        <v>1809</v>
      </c>
      <c r="M198" s="2" t="s">
        <v>1851</v>
      </c>
      <c r="N198" s="7" t="s">
        <v>3662</v>
      </c>
      <c r="O198" s="2" t="s">
        <v>1851</v>
      </c>
      <c r="P198" s="63" t="s">
        <v>1853</v>
      </c>
      <c r="Q198" s="2" t="s">
        <v>1851</v>
      </c>
      <c r="R198" t="s">
        <v>4727</v>
      </c>
      <c r="S198" s="2" t="s">
        <v>1851</v>
      </c>
      <c r="T198" s="5">
        <v>0</v>
      </c>
      <c r="U198" s="2" t="s">
        <v>1851</v>
      </c>
      <c r="V198" s="37">
        <v>0</v>
      </c>
      <c r="W198" s="2" t="s">
        <v>1907</v>
      </c>
      <c r="X198">
        <v>10</v>
      </c>
      <c r="Y198" t="s">
        <v>1908</v>
      </c>
      <c r="Z198" s="40" t="s">
        <v>4734</v>
      </c>
      <c r="AA198" s="2" t="s">
        <v>1907</v>
      </c>
      <c r="AB198" s="82">
        <v>0</v>
      </c>
      <c r="AC198" t="s">
        <v>2289</v>
      </c>
      <c r="AD198" t="str">
        <f t="shared" si="3"/>
        <v>SET @cliente = (SELECT id_cliente FROM cliente WHERE cod_cliente LIKE 'C0366');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'PDTE'); INSERT INTO propuesta VALUES (NULL, @cliente, NULL, NULL, @moneda, @tipoServicio, @tipoArea, @tipoPropuesta, @situacion, '05', 'P0366005', 'PROPUESTA', '2013-03-01', '0', '0', 10, 'Diplomado de Retail UCIK paa Supemercados Peruanos', 0, null, 1, now(), null, 1, null);</v>
      </c>
    </row>
    <row r="199" spans="1:30" ht="22.5" x14ac:dyDescent="0.25">
      <c r="A199" t="s">
        <v>0</v>
      </c>
      <c r="B199" s="7" t="s">
        <v>61</v>
      </c>
      <c r="C199" s="2" t="s">
        <v>493</v>
      </c>
      <c r="D199" s="22" t="s">
        <v>496</v>
      </c>
      <c r="E199" s="2" t="s">
        <v>499</v>
      </c>
      <c r="F199" s="26" t="s">
        <v>515</v>
      </c>
      <c r="G199" s="2" t="s">
        <v>534</v>
      </c>
      <c r="H199" s="22" t="s">
        <v>550</v>
      </c>
      <c r="I199" s="2" t="s">
        <v>567</v>
      </c>
      <c r="J199" s="5" t="s">
        <v>572</v>
      </c>
      <c r="K199" s="2" t="s">
        <v>574</v>
      </c>
      <c r="L199" t="s">
        <v>1805</v>
      </c>
      <c r="M199" s="2" t="s">
        <v>1851</v>
      </c>
      <c r="N199" s="7" t="s">
        <v>3663</v>
      </c>
      <c r="O199" s="2" t="s">
        <v>1851</v>
      </c>
      <c r="P199" s="56" t="s">
        <v>769</v>
      </c>
      <c r="Q199" s="2" t="s">
        <v>1851</v>
      </c>
      <c r="R199" t="s">
        <v>2505</v>
      </c>
      <c r="S199" s="2" t="s">
        <v>1851</v>
      </c>
      <c r="T199" s="5">
        <v>0</v>
      </c>
      <c r="U199" s="2" t="s">
        <v>1851</v>
      </c>
      <c r="V199" s="37">
        <v>0</v>
      </c>
      <c r="W199" s="2" t="s">
        <v>1907</v>
      </c>
      <c r="X199">
        <v>0</v>
      </c>
      <c r="Y199" t="s">
        <v>1908</v>
      </c>
      <c r="Z199" s="40" t="s">
        <v>1984</v>
      </c>
      <c r="AA199" s="2" t="s">
        <v>1907</v>
      </c>
      <c r="AB199" s="82">
        <v>576000</v>
      </c>
      <c r="AC199" t="s">
        <v>2289</v>
      </c>
      <c r="AD199" t="str">
        <f t="shared" si="3"/>
        <v>SET @cliente = (SELECT id_cliente FROM cliente WHERE cod_cliente LIKE 'C0306');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'01', 'P0306001', 'P030602', '2011-02-01', '0', '0', 0, 'Integracion y trabajo equipo', 576000, null, 1, now(), null, 1, null);</v>
      </c>
    </row>
    <row r="200" spans="1:30" ht="22.5" x14ac:dyDescent="0.25">
      <c r="A200" t="s">
        <v>0</v>
      </c>
      <c r="B200" s="7" t="s">
        <v>61</v>
      </c>
      <c r="C200" s="2" t="s">
        <v>493</v>
      </c>
      <c r="D200" s="22" t="s">
        <v>496</v>
      </c>
      <c r="E200" s="2" t="s">
        <v>499</v>
      </c>
      <c r="F200" s="26" t="s">
        <v>515</v>
      </c>
      <c r="G200" s="2" t="s">
        <v>534</v>
      </c>
      <c r="H200" s="22" t="s">
        <v>550</v>
      </c>
      <c r="I200" s="2" t="s">
        <v>567</v>
      </c>
      <c r="J200" s="5" t="s">
        <v>569</v>
      </c>
      <c r="K200" s="2" t="s">
        <v>574</v>
      </c>
      <c r="L200" t="s">
        <v>1806</v>
      </c>
      <c r="M200" s="2" t="s">
        <v>1851</v>
      </c>
      <c r="N200" s="7" t="s">
        <v>3664</v>
      </c>
      <c r="O200" s="2" t="s">
        <v>1851</v>
      </c>
      <c r="P200" s="56"/>
      <c r="Q200" s="2" t="s">
        <v>1851</v>
      </c>
      <c r="R200" t="s">
        <v>2505</v>
      </c>
      <c r="S200" s="2" t="s">
        <v>1851</v>
      </c>
      <c r="T200" s="5">
        <v>0</v>
      </c>
      <c r="U200" s="2" t="s">
        <v>1851</v>
      </c>
      <c r="V200" s="37">
        <v>0</v>
      </c>
      <c r="W200" s="2" t="s">
        <v>1907</v>
      </c>
      <c r="X200">
        <v>0</v>
      </c>
      <c r="Y200" t="s">
        <v>1908</v>
      </c>
      <c r="Z200" s="40" t="s">
        <v>1985</v>
      </c>
      <c r="AA200" s="2" t="s">
        <v>1907</v>
      </c>
      <c r="AB200" s="82">
        <v>0</v>
      </c>
      <c r="AC200" t="s">
        <v>2289</v>
      </c>
      <c r="AD200" t="str">
        <f t="shared" si="3"/>
        <v>SET @cliente = (SELECT id_cliente FROM cliente WHERE cod_cliente LIKE 'C0306');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'02', 'P0306002', '', '2011-02-01', '0', '0', 0, 'Liderazgo + valores', 0, null, 1, now(), null, 1, null);</v>
      </c>
    </row>
    <row r="201" spans="1:30" ht="22.5" x14ac:dyDescent="0.25">
      <c r="A201" t="s">
        <v>0</v>
      </c>
      <c r="B201" s="7" t="s">
        <v>61</v>
      </c>
      <c r="C201" s="2" t="s">
        <v>493</v>
      </c>
      <c r="D201" s="22" t="s">
        <v>495</v>
      </c>
      <c r="E201" s="2" t="s">
        <v>499</v>
      </c>
      <c r="F201" s="26" t="s">
        <v>507</v>
      </c>
      <c r="G201" s="2" t="s">
        <v>534</v>
      </c>
      <c r="H201" s="22" t="s">
        <v>541</v>
      </c>
      <c r="I201" s="2" t="s">
        <v>567</v>
      </c>
      <c r="J201" s="5" t="s">
        <v>569</v>
      </c>
      <c r="K201" s="2" t="s">
        <v>574</v>
      </c>
      <c r="L201" t="s">
        <v>1807</v>
      </c>
      <c r="M201" s="2" t="s">
        <v>1851</v>
      </c>
      <c r="N201" s="7" t="s">
        <v>3665</v>
      </c>
      <c r="O201" s="2" t="s">
        <v>1851</v>
      </c>
      <c r="P201" s="58"/>
      <c r="Q201" s="2" t="s">
        <v>1851</v>
      </c>
      <c r="R201" t="s">
        <v>2519</v>
      </c>
      <c r="S201" s="2" t="s">
        <v>1851</v>
      </c>
      <c r="T201" s="5">
        <v>0</v>
      </c>
      <c r="U201" s="2" t="s">
        <v>1851</v>
      </c>
      <c r="V201" s="37">
        <v>0</v>
      </c>
      <c r="W201" s="2" t="s">
        <v>1907</v>
      </c>
      <c r="X201">
        <v>0</v>
      </c>
      <c r="Y201" t="s">
        <v>1908</v>
      </c>
      <c r="Z201" s="40" t="s">
        <v>3209</v>
      </c>
      <c r="AA201" s="2" t="s">
        <v>1907</v>
      </c>
      <c r="AB201" s="82">
        <v>29000</v>
      </c>
      <c r="AC201" t="s">
        <v>2289</v>
      </c>
      <c r="AD201" t="str">
        <f t="shared" si="3"/>
        <v>SET @cliente = (SELECT id_cliente FROM cliente WHERE cod_cliente LIKE 'C0306');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'03', 'P0306003', '', '2012-05-01', '0', '0', 0, 'Diseño de Gestion del Desempeño', 29000, null, 1, now(), null, 1, null);</v>
      </c>
    </row>
    <row r="202" spans="1:30" ht="22.5" x14ac:dyDescent="0.25">
      <c r="A202" t="s">
        <v>0</v>
      </c>
      <c r="B202" s="7" t="s">
        <v>61</v>
      </c>
      <c r="C202" s="2" t="s">
        <v>493</v>
      </c>
      <c r="D202" s="22" t="s">
        <v>496</v>
      </c>
      <c r="E202" s="2" t="s">
        <v>499</v>
      </c>
      <c r="F202" s="26" t="s">
        <v>515</v>
      </c>
      <c r="G202" s="2" t="s">
        <v>534</v>
      </c>
      <c r="H202" s="22" t="s">
        <v>550</v>
      </c>
      <c r="I202" s="2" t="s">
        <v>567</v>
      </c>
      <c r="J202" s="10" t="s">
        <v>569</v>
      </c>
      <c r="K202" s="2" t="s">
        <v>574</v>
      </c>
      <c r="L202" t="s">
        <v>1808</v>
      </c>
      <c r="M202" s="2" t="s">
        <v>1851</v>
      </c>
      <c r="N202" s="7" t="s">
        <v>3666</v>
      </c>
      <c r="O202" s="2" t="s">
        <v>1851</v>
      </c>
      <c r="P202" s="61"/>
      <c r="Q202" s="2" t="s">
        <v>1851</v>
      </c>
      <c r="R202" t="s">
        <v>2499</v>
      </c>
      <c r="S202" s="2" t="s">
        <v>1851</v>
      </c>
      <c r="T202" s="5">
        <v>0</v>
      </c>
      <c r="U202" s="2" t="s">
        <v>1851</v>
      </c>
      <c r="V202" s="37">
        <v>0</v>
      </c>
      <c r="W202" s="2" t="s">
        <v>1907</v>
      </c>
      <c r="X202">
        <v>0</v>
      </c>
      <c r="Y202" t="s">
        <v>1908</v>
      </c>
      <c r="Z202" s="40" t="s">
        <v>1986</v>
      </c>
      <c r="AA202" s="2" t="s">
        <v>1907</v>
      </c>
      <c r="AB202" s="82">
        <v>100</v>
      </c>
      <c r="AC202" t="s">
        <v>2289</v>
      </c>
      <c r="AD202" t="str">
        <f t="shared" si="3"/>
        <v>SET @cliente = (SELECT id_cliente FROM cliente WHERE cod_cliente LIKE 'C0306');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'04', 'P0306004', '', '2012-09-01', '0', '0', 0, 'Talleres "Equipos en Accion" 74 talleres a S/. 6,000 por taller', 100, null, 1, now(), null, 1, null);</v>
      </c>
    </row>
    <row r="203" spans="1:30" ht="22.5" x14ac:dyDescent="0.25">
      <c r="A203" t="s">
        <v>0</v>
      </c>
      <c r="B203" s="7" t="s">
        <v>62</v>
      </c>
      <c r="C203" s="2" t="s">
        <v>493</v>
      </c>
      <c r="D203" s="22" t="s">
        <v>495</v>
      </c>
      <c r="E203" s="2" t="s">
        <v>499</v>
      </c>
      <c r="F203" s="26" t="s">
        <v>521</v>
      </c>
      <c r="G203" s="2" t="s">
        <v>534</v>
      </c>
      <c r="H203" s="22" t="s">
        <v>556</v>
      </c>
      <c r="I203" s="2" t="s">
        <v>567</v>
      </c>
      <c r="J203" s="5" t="s">
        <v>569</v>
      </c>
      <c r="K203" s="2" t="s">
        <v>574</v>
      </c>
      <c r="L203" t="s">
        <v>1805</v>
      </c>
      <c r="M203" s="2" t="s">
        <v>1851</v>
      </c>
      <c r="N203" s="7" t="s">
        <v>3667</v>
      </c>
      <c r="O203" s="2" t="s">
        <v>1851</v>
      </c>
      <c r="P203" s="56"/>
      <c r="Q203" s="2" t="s">
        <v>1851</v>
      </c>
      <c r="R203" t="s">
        <v>2489</v>
      </c>
      <c r="S203" s="2" t="s">
        <v>1851</v>
      </c>
      <c r="T203" s="5">
        <v>0</v>
      </c>
      <c r="U203" s="2" t="s">
        <v>1851</v>
      </c>
      <c r="V203" s="76">
        <v>1</v>
      </c>
      <c r="W203" s="2" t="s">
        <v>1907</v>
      </c>
      <c r="X203">
        <v>0</v>
      </c>
      <c r="Y203" t="s">
        <v>1908</v>
      </c>
      <c r="Z203" s="40" t="s">
        <v>2447</v>
      </c>
      <c r="AA203" s="2" t="s">
        <v>1907</v>
      </c>
      <c r="AB203" s="82">
        <v>130000</v>
      </c>
      <c r="AC203" t="s">
        <v>2289</v>
      </c>
      <c r="AD203" t="str">
        <f t="shared" si="3"/>
        <v>SET @cliente = (SELECT id_cliente FROM cliente WHERE cod_cliente LIKE 'C0192');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'P0192001', '', '2010-11-01', '0', '1', 0, 'Modelo de Gestion Estrategica y Operativa del Banco de la Nacion', 130000, null, 1, now(), null, 1, null);</v>
      </c>
    </row>
    <row r="204" spans="1:30" ht="22.5" x14ac:dyDescent="0.25">
      <c r="A204" t="s">
        <v>0</v>
      </c>
      <c r="B204" s="7" t="s">
        <v>62</v>
      </c>
      <c r="C204" s="2" t="s">
        <v>493</v>
      </c>
      <c r="D204" s="22" t="s">
        <v>498</v>
      </c>
      <c r="E204" s="2" t="s">
        <v>499</v>
      </c>
      <c r="F204" s="26" t="s">
        <v>506</v>
      </c>
      <c r="G204" s="2" t="s">
        <v>534</v>
      </c>
      <c r="H204" s="22" t="s">
        <v>540</v>
      </c>
      <c r="I204" s="2" t="s">
        <v>567</v>
      </c>
      <c r="J204" s="5" t="s">
        <v>569</v>
      </c>
      <c r="K204" s="2" t="s">
        <v>574</v>
      </c>
      <c r="L204" t="s">
        <v>1806</v>
      </c>
      <c r="M204" s="2" t="s">
        <v>1851</v>
      </c>
      <c r="N204" s="7" t="s">
        <v>3668</v>
      </c>
      <c r="O204" s="2" t="s">
        <v>1851</v>
      </c>
      <c r="P204" s="56"/>
      <c r="Q204" s="2" t="s">
        <v>1851</v>
      </c>
      <c r="R204" t="s">
        <v>2489</v>
      </c>
      <c r="S204" s="2" t="s">
        <v>1851</v>
      </c>
      <c r="T204" s="5">
        <v>0</v>
      </c>
      <c r="U204" s="2" t="s">
        <v>1851</v>
      </c>
      <c r="V204" s="76">
        <v>1</v>
      </c>
      <c r="W204" s="2" t="s">
        <v>1907</v>
      </c>
      <c r="X204">
        <v>0</v>
      </c>
      <c r="Y204" t="s">
        <v>1908</v>
      </c>
      <c r="Z204" s="40" t="s">
        <v>2316</v>
      </c>
      <c r="AA204" s="2" t="s">
        <v>1907</v>
      </c>
      <c r="AB204" s="82">
        <v>0</v>
      </c>
      <c r="AC204" t="s">
        <v>2289</v>
      </c>
      <c r="AD204" t="str">
        <f t="shared" si="3"/>
        <v>SET @cliente = (SELECT id_cliente FROM cliente WHERE cod_cliente LIKE 'C0192');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'P0192002', '', '2010-11-01', '0', '1', 0, 'Reclutamiento, evaluacion y seleccion de personal', 0, null, 1, now(), null, 1, null);</v>
      </c>
    </row>
    <row r="205" spans="1:30" ht="22.5" x14ac:dyDescent="0.25">
      <c r="A205" t="s">
        <v>0</v>
      </c>
      <c r="B205" s="7" t="s">
        <v>62</v>
      </c>
      <c r="C205" s="2" t="s">
        <v>493</v>
      </c>
      <c r="D205" s="22" t="s">
        <v>495</v>
      </c>
      <c r="E205" s="2" t="s">
        <v>499</v>
      </c>
      <c r="F205" s="26" t="s">
        <v>501</v>
      </c>
      <c r="G205" s="2" t="s">
        <v>534</v>
      </c>
      <c r="H205" s="22" t="s">
        <v>535</v>
      </c>
      <c r="I205" s="2" t="s">
        <v>567</v>
      </c>
      <c r="J205" s="5" t="s">
        <v>569</v>
      </c>
      <c r="K205" s="2" t="s">
        <v>574</v>
      </c>
      <c r="L205" t="s">
        <v>1807</v>
      </c>
      <c r="M205" s="2" t="s">
        <v>1851</v>
      </c>
      <c r="N205" s="7" t="s">
        <v>3669</v>
      </c>
      <c r="O205" s="2" t="s">
        <v>1851</v>
      </c>
      <c r="P205" s="56"/>
      <c r="Q205" s="2" t="s">
        <v>1851</v>
      </c>
      <c r="R205" t="s">
        <v>2489</v>
      </c>
      <c r="S205" s="2" t="s">
        <v>1851</v>
      </c>
      <c r="T205" s="5">
        <v>0</v>
      </c>
      <c r="U205" s="2" t="s">
        <v>1851</v>
      </c>
      <c r="V205" s="76">
        <v>1</v>
      </c>
      <c r="W205" s="2" t="s">
        <v>1907</v>
      </c>
      <c r="X205">
        <v>0</v>
      </c>
      <c r="Y205" t="s">
        <v>1908</v>
      </c>
      <c r="Z205" s="40" t="s">
        <v>1987</v>
      </c>
      <c r="AA205" s="2" t="s">
        <v>1907</v>
      </c>
      <c r="AB205" s="82">
        <v>0</v>
      </c>
      <c r="AC205" t="s">
        <v>2289</v>
      </c>
      <c r="AD205" t="str">
        <f t="shared" si="3"/>
        <v>SET @cliente = (SELECT id_cliente FROM cliente WHERE cod_cliente LIKE 'C0192');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'03', 'P0192003', '', '2010-11-01', '0', '1', 0, 'Estudio de Cultura Organizacional', 0, null, 1, now(), null, 1, null);</v>
      </c>
    </row>
    <row r="206" spans="1:30" ht="22.5" x14ac:dyDescent="0.25">
      <c r="A206" t="s">
        <v>0</v>
      </c>
      <c r="B206" s="7" t="s">
        <v>62</v>
      </c>
      <c r="C206" s="2" t="s">
        <v>493</v>
      </c>
      <c r="D206" s="22" t="s">
        <v>495</v>
      </c>
      <c r="E206" s="2" t="s">
        <v>499</v>
      </c>
      <c r="F206" s="26" t="s">
        <v>520</v>
      </c>
      <c r="G206" s="2" t="s">
        <v>534</v>
      </c>
      <c r="H206" s="17" t="s">
        <v>555</v>
      </c>
      <c r="I206" s="2" t="s">
        <v>567</v>
      </c>
      <c r="J206" s="6" t="s">
        <v>569</v>
      </c>
      <c r="K206" s="2" t="s">
        <v>574</v>
      </c>
      <c r="L206" t="s">
        <v>1808</v>
      </c>
      <c r="M206" s="2" t="s">
        <v>1851</v>
      </c>
      <c r="N206" s="7" t="s">
        <v>3670</v>
      </c>
      <c r="O206" s="2" t="s">
        <v>1851</v>
      </c>
      <c r="P206" s="58"/>
      <c r="Q206" s="2" t="s">
        <v>1851</v>
      </c>
      <c r="R206" t="s">
        <v>2499</v>
      </c>
      <c r="S206" s="2" t="s">
        <v>1851</v>
      </c>
      <c r="T206" s="5">
        <v>0</v>
      </c>
      <c r="U206" s="2" t="s">
        <v>1851</v>
      </c>
      <c r="V206" s="76">
        <v>1</v>
      </c>
      <c r="W206" s="2" t="s">
        <v>1907</v>
      </c>
      <c r="X206">
        <v>0</v>
      </c>
      <c r="Y206" t="s">
        <v>1908</v>
      </c>
      <c r="Z206" s="40" t="s">
        <v>2317</v>
      </c>
      <c r="AA206" s="2" t="s">
        <v>1907</v>
      </c>
      <c r="AB206" s="82">
        <v>0</v>
      </c>
      <c r="AC206" t="s">
        <v>2289</v>
      </c>
      <c r="AD206" t="str">
        <f t="shared" si="3"/>
        <v>SET @cliente = (SELECT id_cliente FROM cliente WHERE cod_cliente LIKE 'C0192'); SET @tipoPropuesta = (SELECT id_tipo_propuesta FROM tipo_propuesta WHERE cod_tipo_propuesta LIKE 'C'); SET @tipoServicio = (SELECT id_tipo_servicio FROM tipo_servicio WHERE cod_tipo_servicio LIKE 'GESCAL'); SET @tipoArea = (SELECT id_tipo_area FROM tipo_area WHERE cod_tipo_area LIKE 'QL'); set @situacion = (select id_situacion from situacion where nom_situacion like 'NO'); INSERT INTO propuesta VALUES (NULL, @cliente, NULL, NULL, @moneda, @tipoServicio, @tipoArea, @tipoPropuesta, @situacion, '04', 'P0192004', '', '2012-09-01', '0', '1', 0, 'Validacion Procesos para enfoque ISO 9001', 0, null, 1, now(), null, 1, null);</v>
      </c>
    </row>
    <row r="207" spans="1:30" ht="22.5" x14ac:dyDescent="0.25">
      <c r="A207" t="s">
        <v>0</v>
      </c>
      <c r="B207" s="7" t="s">
        <v>63</v>
      </c>
      <c r="C207" s="2" t="s">
        <v>493</v>
      </c>
      <c r="D207" s="22" t="s">
        <v>495</v>
      </c>
      <c r="E207" s="2" t="s">
        <v>499</v>
      </c>
      <c r="F207" s="26" t="s">
        <v>513</v>
      </c>
      <c r="G207" s="2" t="s">
        <v>534</v>
      </c>
      <c r="H207" s="22" t="s">
        <v>548</v>
      </c>
      <c r="I207" s="2" t="s">
        <v>567</v>
      </c>
      <c r="J207" s="5" t="s">
        <v>569</v>
      </c>
      <c r="K207" s="2" t="s">
        <v>574</v>
      </c>
      <c r="L207" t="s">
        <v>1805</v>
      </c>
      <c r="M207" s="2" t="s">
        <v>1851</v>
      </c>
      <c r="N207" s="7" t="s">
        <v>3671</v>
      </c>
      <c r="O207" s="2" t="s">
        <v>1851</v>
      </c>
      <c r="P207" s="56"/>
      <c r="Q207" s="2" t="s">
        <v>1851</v>
      </c>
      <c r="R207" t="s">
        <v>2521</v>
      </c>
      <c r="S207" s="2" t="s">
        <v>1851</v>
      </c>
      <c r="T207" s="5">
        <v>0</v>
      </c>
      <c r="U207" s="2" t="s">
        <v>1851</v>
      </c>
      <c r="V207" s="37">
        <v>0</v>
      </c>
      <c r="W207" s="2" t="s">
        <v>1907</v>
      </c>
      <c r="X207">
        <v>0</v>
      </c>
      <c r="Y207" t="s">
        <v>1908</v>
      </c>
      <c r="Z207" s="40" t="s">
        <v>1920</v>
      </c>
      <c r="AA207" s="2" t="s">
        <v>1907</v>
      </c>
      <c r="AB207" s="82">
        <v>16940</v>
      </c>
      <c r="AC207" t="s">
        <v>2289</v>
      </c>
      <c r="AD207" t="str">
        <f t="shared" si="3"/>
        <v>SET @cliente = (SELECT id_cliente FROM cliente WHERE cod_cliente LIKE 'C0186');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'P0186001', '', '2010-10-01', '0', '0', 0, 'MOF', 16940, null, 1, now(), null, 1, null);</v>
      </c>
    </row>
    <row r="208" spans="1:30" ht="22.5" x14ac:dyDescent="0.25">
      <c r="A208" t="s">
        <v>0</v>
      </c>
      <c r="B208" s="7" t="s">
        <v>64</v>
      </c>
      <c r="C208" s="2" t="s">
        <v>493</v>
      </c>
      <c r="D208" s="17" t="s">
        <v>498</v>
      </c>
      <c r="E208" s="2" t="s">
        <v>499</v>
      </c>
      <c r="F208" s="26" t="s">
        <v>526</v>
      </c>
      <c r="G208" s="2" t="s">
        <v>534</v>
      </c>
      <c r="H208" s="17" t="s">
        <v>551</v>
      </c>
      <c r="I208" s="2" t="s">
        <v>567</v>
      </c>
      <c r="J208" s="5" t="s">
        <v>569</v>
      </c>
      <c r="K208" s="2" t="s">
        <v>574</v>
      </c>
      <c r="L208" t="s">
        <v>1805</v>
      </c>
      <c r="M208" s="2" t="s">
        <v>1851</v>
      </c>
      <c r="N208" s="7" t="s">
        <v>3672</v>
      </c>
      <c r="O208" s="2" t="s">
        <v>1851</v>
      </c>
      <c r="P208" s="56"/>
      <c r="Q208" s="2" t="s">
        <v>1851</v>
      </c>
      <c r="R208" t="s">
        <v>2505</v>
      </c>
      <c r="S208" s="2" t="s">
        <v>1851</v>
      </c>
      <c r="T208" s="5">
        <v>0</v>
      </c>
      <c r="U208" s="2" t="s">
        <v>1851</v>
      </c>
      <c r="V208" s="37">
        <v>0</v>
      </c>
      <c r="W208" s="2" t="s">
        <v>1907</v>
      </c>
      <c r="X208">
        <v>0</v>
      </c>
      <c r="Y208" t="s">
        <v>1908</v>
      </c>
      <c r="Z208" s="40" t="s">
        <v>1924</v>
      </c>
      <c r="AA208" s="2" t="s">
        <v>1907</v>
      </c>
      <c r="AB208" s="82">
        <v>0</v>
      </c>
      <c r="AC208" t="s">
        <v>2289</v>
      </c>
      <c r="AD208" t="str">
        <f t="shared" si="3"/>
        <v>SET @cliente = (SELECT id_cliente FROM cliente WHERE cod_cliente LIKE 'C0273');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'P0273001', '', '2011-02-01', '0', '0', 0, 'Habilidades Directivas', 0, null, 1, now(), null, 1, null);</v>
      </c>
    </row>
    <row r="209" spans="1:30" ht="22.5" x14ac:dyDescent="0.25">
      <c r="A209" t="s">
        <v>0</v>
      </c>
      <c r="B209" s="19" t="s">
        <v>65</v>
      </c>
      <c r="C209" s="2" t="s">
        <v>493</v>
      </c>
      <c r="D209" s="17" t="s">
        <v>498</v>
      </c>
      <c r="E209" s="2" t="s">
        <v>499</v>
      </c>
      <c r="F209" s="26" t="s">
        <v>516</v>
      </c>
      <c r="G209" s="2" t="s">
        <v>534</v>
      </c>
      <c r="H209" s="17" t="s">
        <v>551</v>
      </c>
      <c r="I209" s="2" t="s">
        <v>567</v>
      </c>
      <c r="J209" s="5" t="s">
        <v>569</v>
      </c>
      <c r="K209" s="2" t="s">
        <v>574</v>
      </c>
      <c r="L209" t="s">
        <v>1805</v>
      </c>
      <c r="M209" s="2" t="s">
        <v>1851</v>
      </c>
      <c r="N209" s="7" t="s">
        <v>3673</v>
      </c>
      <c r="O209" s="2" t="s">
        <v>1851</v>
      </c>
      <c r="P209" s="56"/>
      <c r="Q209" s="2" t="s">
        <v>1851</v>
      </c>
      <c r="R209" t="s">
        <v>2505</v>
      </c>
      <c r="S209" s="2" t="s">
        <v>1851</v>
      </c>
      <c r="T209" s="5">
        <v>0</v>
      </c>
      <c r="U209" s="2" t="s">
        <v>1851</v>
      </c>
      <c r="V209" s="37">
        <v>0</v>
      </c>
      <c r="W209" s="2" t="s">
        <v>1907</v>
      </c>
      <c r="X209">
        <v>0</v>
      </c>
      <c r="Y209" t="s">
        <v>1908</v>
      </c>
      <c r="Z209" s="40" t="s">
        <v>3189</v>
      </c>
      <c r="AA209" s="2" t="s">
        <v>1907</v>
      </c>
      <c r="AB209" s="82">
        <v>0</v>
      </c>
      <c r="AC209" t="s">
        <v>2289</v>
      </c>
      <c r="AD209" t="str">
        <f t="shared" si="3"/>
        <v>SET @cliente = (SELECT id_cliente FROM cliente WHERE cod_cliente LIKE 'C0246');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'P0246001', '', '2011-02-01', '0', '0', 0, 'Desempeño', 0, null, 1, now(), null, 1, null);</v>
      </c>
    </row>
    <row r="210" spans="1:30" ht="22.5" x14ac:dyDescent="0.25">
      <c r="A210" t="s">
        <v>0</v>
      </c>
      <c r="B210" s="19" t="s">
        <v>65</v>
      </c>
      <c r="C210" s="2" t="s">
        <v>493</v>
      </c>
      <c r="D210" s="22" t="s">
        <v>498</v>
      </c>
      <c r="E210" s="2" t="s">
        <v>499</v>
      </c>
      <c r="F210" s="26" t="s">
        <v>522</v>
      </c>
      <c r="G210" s="2" t="s">
        <v>534</v>
      </c>
      <c r="H210" s="17" t="s">
        <v>551</v>
      </c>
      <c r="I210" s="2" t="s">
        <v>567</v>
      </c>
      <c r="J210" s="5" t="s">
        <v>572</v>
      </c>
      <c r="K210" s="2" t="s">
        <v>574</v>
      </c>
      <c r="L210" t="s">
        <v>1806</v>
      </c>
      <c r="M210" s="2" t="s">
        <v>1851</v>
      </c>
      <c r="N210" s="7" t="s">
        <v>3674</v>
      </c>
      <c r="O210" s="2" t="s">
        <v>1851</v>
      </c>
      <c r="P210" s="56" t="s">
        <v>780</v>
      </c>
      <c r="Q210" s="2" t="s">
        <v>1851</v>
      </c>
      <c r="R210" t="s">
        <v>2505</v>
      </c>
      <c r="S210" s="2" t="s">
        <v>1851</v>
      </c>
      <c r="T210" s="5">
        <v>0</v>
      </c>
      <c r="U210" s="2" t="s">
        <v>1851</v>
      </c>
      <c r="V210" s="37">
        <v>0</v>
      </c>
      <c r="W210" s="2" t="s">
        <v>1907</v>
      </c>
      <c r="X210">
        <v>0</v>
      </c>
      <c r="Y210" t="s">
        <v>1908</v>
      </c>
      <c r="Z210" s="26" t="s">
        <v>1970</v>
      </c>
      <c r="AA210" s="2" t="s">
        <v>1907</v>
      </c>
      <c r="AB210" s="82">
        <v>0</v>
      </c>
      <c r="AC210" t="s">
        <v>2289</v>
      </c>
      <c r="AD210" t="str">
        <f t="shared" si="3"/>
        <v>SET @cliente = (SELECT id_cliente FROM cliente WHERE cod_cliente LIKE 'C0246');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'02', 'P0246002', 'P024603', '2011-02-01', '0', '0', 0, 'Clima Cuantitativo+Cualitativo', 0, null, 1, now(), null, 1, null);</v>
      </c>
    </row>
    <row r="211" spans="1:30" ht="22.5" x14ac:dyDescent="0.25">
      <c r="A211" t="s">
        <v>0</v>
      </c>
      <c r="B211" s="7" t="s">
        <v>65</v>
      </c>
      <c r="C211" s="2" t="s">
        <v>493</v>
      </c>
      <c r="D211" s="22" t="s">
        <v>498</v>
      </c>
      <c r="E211" s="2" t="s">
        <v>499</v>
      </c>
      <c r="F211" s="26" t="s">
        <v>522</v>
      </c>
      <c r="G211" s="2" t="s">
        <v>534</v>
      </c>
      <c r="H211" s="17" t="s">
        <v>551</v>
      </c>
      <c r="I211" s="2" t="s">
        <v>567</v>
      </c>
      <c r="J211" s="5" t="s">
        <v>569</v>
      </c>
      <c r="K211" s="2" t="s">
        <v>574</v>
      </c>
      <c r="L211" t="s">
        <v>1807</v>
      </c>
      <c r="M211" s="2" t="s">
        <v>1851</v>
      </c>
      <c r="N211" s="7" t="s">
        <v>3675</v>
      </c>
      <c r="O211" s="2" t="s">
        <v>1851</v>
      </c>
      <c r="P211" s="56"/>
      <c r="Q211" s="2" t="s">
        <v>1851</v>
      </c>
      <c r="R211" t="s">
        <v>2487</v>
      </c>
      <c r="S211" s="2" t="s">
        <v>1851</v>
      </c>
      <c r="T211" s="5">
        <v>0</v>
      </c>
      <c r="U211" s="2" t="s">
        <v>1851</v>
      </c>
      <c r="V211" s="37">
        <v>0</v>
      </c>
      <c r="W211" s="2" t="s">
        <v>1907</v>
      </c>
      <c r="X211">
        <v>0</v>
      </c>
      <c r="Y211" t="s">
        <v>1908</v>
      </c>
      <c r="Z211" s="26" t="s">
        <v>1970</v>
      </c>
      <c r="AA211" s="2" t="s">
        <v>1907</v>
      </c>
      <c r="AB211" s="82">
        <v>0</v>
      </c>
      <c r="AC211" t="s">
        <v>2289</v>
      </c>
      <c r="AD211" t="str">
        <f t="shared" si="3"/>
        <v>SET @cliente = (SELECT id_cliente FROM cliente WHERE cod_cliente LIKE 'C0246');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'03', 'P0246003', '', '2011-10-01', '0', '0', 0, 'Clima Cuantitativo+Cualitativo', 0, null, 1, now(), null, 1, null);</v>
      </c>
    </row>
    <row r="212" spans="1:30" ht="22.5" x14ac:dyDescent="0.25">
      <c r="A212" t="s">
        <v>0</v>
      </c>
      <c r="B212" s="7" t="s">
        <v>65</v>
      </c>
      <c r="C212" s="2" t="s">
        <v>493</v>
      </c>
      <c r="D212" s="22" t="s">
        <v>496</v>
      </c>
      <c r="E212" s="2" t="s">
        <v>499</v>
      </c>
      <c r="F212" s="26" t="s">
        <v>503</v>
      </c>
      <c r="G212" s="2" t="s">
        <v>534</v>
      </c>
      <c r="H212" s="22" t="s">
        <v>537</v>
      </c>
      <c r="I212" s="2" t="s">
        <v>567</v>
      </c>
      <c r="J212" s="7" t="s">
        <v>573</v>
      </c>
      <c r="K212" s="2" t="s">
        <v>574</v>
      </c>
      <c r="L212" t="s">
        <v>1808</v>
      </c>
      <c r="M212" s="2" t="s">
        <v>1851</v>
      </c>
      <c r="N212" s="7" t="s">
        <v>3676</v>
      </c>
      <c r="O212" s="2" t="s">
        <v>1851</v>
      </c>
      <c r="P212" s="60"/>
      <c r="Q212" s="2" t="s">
        <v>1851</v>
      </c>
      <c r="R212" t="s">
        <v>2487</v>
      </c>
      <c r="S212" s="2" t="s">
        <v>1851</v>
      </c>
      <c r="T212" s="5">
        <v>0</v>
      </c>
      <c r="U212" s="2" t="s">
        <v>1851</v>
      </c>
      <c r="V212" s="37">
        <v>0</v>
      </c>
      <c r="W212" s="2" t="s">
        <v>1907</v>
      </c>
      <c r="X212">
        <v>0</v>
      </c>
      <c r="Y212" t="s">
        <v>1908</v>
      </c>
      <c r="Z212" s="40" t="s">
        <v>3210</v>
      </c>
      <c r="AA212" s="2" t="s">
        <v>1907</v>
      </c>
      <c r="AB212" s="82">
        <v>9375</v>
      </c>
      <c r="AC212" t="s">
        <v>2289</v>
      </c>
      <c r="AD212" t="str">
        <f t="shared" si="3"/>
        <v>SET @cliente = (SELECT id_cliente FROM cliente WHERE cod_cliente LIKE 'C0246');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'SI'); INSERT INTO propuesta VALUES (NULL, @cliente, NULL, NULL, @moneda, @tipoServicio, @tipoArea, @tipoPropuesta, @situacion, '04', 'P0246004', '', '2011-10-01', '0', '0', 0, 'Rediseño del Programa de Induccion', 9375, null, 1, now(), null, 1, null);</v>
      </c>
    </row>
    <row r="213" spans="1:30" ht="22.5" x14ac:dyDescent="0.25">
      <c r="A213" t="s">
        <v>0</v>
      </c>
      <c r="B213" s="7" t="s">
        <v>65</v>
      </c>
      <c r="C213" s="2" t="s">
        <v>493</v>
      </c>
      <c r="D213" s="22" t="s">
        <v>498</v>
      </c>
      <c r="E213" s="2" t="s">
        <v>499</v>
      </c>
      <c r="F213" s="26" t="s">
        <v>506</v>
      </c>
      <c r="G213" s="2" t="s">
        <v>534</v>
      </c>
      <c r="H213" s="22" t="s">
        <v>540</v>
      </c>
      <c r="I213" s="2" t="s">
        <v>567</v>
      </c>
      <c r="J213" s="5" t="s">
        <v>569</v>
      </c>
      <c r="K213" s="2" t="s">
        <v>574</v>
      </c>
      <c r="L213" t="s">
        <v>1809</v>
      </c>
      <c r="M213" s="2" t="s">
        <v>1851</v>
      </c>
      <c r="N213" s="7" t="s">
        <v>3677</v>
      </c>
      <c r="O213" s="2" t="s">
        <v>1851</v>
      </c>
      <c r="P213" s="56"/>
      <c r="Q213" s="2" t="s">
        <v>1851</v>
      </c>
      <c r="R213" t="s">
        <v>2487</v>
      </c>
      <c r="S213" s="2" t="s">
        <v>1851</v>
      </c>
      <c r="T213" s="5">
        <v>0</v>
      </c>
      <c r="U213" s="2" t="s">
        <v>1851</v>
      </c>
      <c r="V213" s="37">
        <v>0</v>
      </c>
      <c r="W213" s="2" t="s">
        <v>1907</v>
      </c>
      <c r="X213">
        <v>0</v>
      </c>
      <c r="Y213" t="s">
        <v>1908</v>
      </c>
      <c r="Z213" s="40" t="s">
        <v>2318</v>
      </c>
      <c r="AA213" s="2" t="s">
        <v>1907</v>
      </c>
      <c r="AB213" s="82">
        <v>0</v>
      </c>
      <c r="AC213" t="s">
        <v>2289</v>
      </c>
      <c r="AD213" t="str">
        <f t="shared" si="3"/>
        <v>SET @cliente = (SELECT id_cliente FROM cliente WHERE cod_cliente LIKE 'C0246');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'05', 'P0246005', '', '2011-10-01', '0', '0', 0, 'Base de datos de capacitacion', 0, null, 1, now(), null, 1, null);</v>
      </c>
    </row>
    <row r="214" spans="1:30" ht="22.5" x14ac:dyDescent="0.25">
      <c r="A214" t="s">
        <v>0</v>
      </c>
      <c r="B214" s="7" t="s">
        <v>65</v>
      </c>
      <c r="C214" s="2" t="s">
        <v>493</v>
      </c>
      <c r="D214" s="22" t="s">
        <v>496</v>
      </c>
      <c r="E214" s="2" t="s">
        <v>499</v>
      </c>
      <c r="F214" s="26" t="s">
        <v>527</v>
      </c>
      <c r="G214" s="2" t="s">
        <v>534</v>
      </c>
      <c r="H214" s="22" t="s">
        <v>560</v>
      </c>
      <c r="I214" s="2" t="s">
        <v>567</v>
      </c>
      <c r="J214" s="8" t="s">
        <v>570</v>
      </c>
      <c r="K214" s="2" t="s">
        <v>574</v>
      </c>
      <c r="L214" t="s">
        <v>1810</v>
      </c>
      <c r="M214" s="2" t="s">
        <v>1851</v>
      </c>
      <c r="N214" s="7" t="s">
        <v>3678</v>
      </c>
      <c r="O214" s="2" t="s">
        <v>1851</v>
      </c>
      <c r="P214" s="59" t="s">
        <v>1852</v>
      </c>
      <c r="Q214" s="2" t="s">
        <v>1851</v>
      </c>
      <c r="R214" t="s">
        <v>2524</v>
      </c>
      <c r="S214" s="2" t="s">
        <v>1851</v>
      </c>
      <c r="T214" s="5">
        <v>0</v>
      </c>
      <c r="U214" s="2" t="s">
        <v>1851</v>
      </c>
      <c r="V214" s="37">
        <v>0</v>
      </c>
      <c r="W214" s="2" t="s">
        <v>1907</v>
      </c>
      <c r="X214">
        <v>80</v>
      </c>
      <c r="Y214" t="s">
        <v>1908</v>
      </c>
      <c r="Z214" s="40" t="s">
        <v>2319</v>
      </c>
      <c r="AA214" s="2" t="s">
        <v>1907</v>
      </c>
      <c r="AB214" s="82">
        <v>63000</v>
      </c>
      <c r="AC214" t="s">
        <v>2289</v>
      </c>
      <c r="AD214" t="str">
        <f t="shared" si="3"/>
        <v>SET @cliente = (SELECT id_cliente FROM cliente WHERE cod_cliente LIKE 'C0246'); SET @tipoPropuesta = (SELECT id_tipo_propuesta FROM tipo_propuesta WHERE cod_tipo_propuesta LIKE 'D'); SET @tipoServicio = (SELECT id_tipo_servicio FROM tipo_servicio WHERE cod_tipo_servicio LIKE 'ADMINDUC'); SET @tipoArea = (SELECT id_tipo_area FROM tipo_area WHERE cod_tipo_area LIKE 'AI'); set @situacion = (select id_situacion from situacion where nom_situacion like 'PDTE'); INSERT INTO propuesta VALUES (NULL, @cliente, NULL, NULL, @moneda, @tipoServicio, @tipoArea, @tipoPropuesta, @situacion, '06', 'P0246006', 'RESPUESTA', '2012-03-01', '0', '0', 80, 'Administracion de malla de induccion', 63000, null, 1, now(), null, 1, null);</v>
      </c>
    </row>
    <row r="215" spans="1:30" ht="22.5" x14ac:dyDescent="0.25">
      <c r="A215" t="s">
        <v>0</v>
      </c>
      <c r="B215" s="7" t="s">
        <v>65</v>
      </c>
      <c r="C215" s="2" t="s">
        <v>493</v>
      </c>
      <c r="D215" s="22" t="s">
        <v>498</v>
      </c>
      <c r="E215" s="2" t="s">
        <v>499</v>
      </c>
      <c r="F215" s="26" t="s">
        <v>516</v>
      </c>
      <c r="G215" s="2" t="s">
        <v>534</v>
      </c>
      <c r="H215" s="17" t="s">
        <v>551</v>
      </c>
      <c r="I215" s="2" t="s">
        <v>567</v>
      </c>
      <c r="J215" s="10" t="s">
        <v>569</v>
      </c>
      <c r="K215" s="2" t="s">
        <v>574</v>
      </c>
      <c r="L215" t="s">
        <v>1811</v>
      </c>
      <c r="M215" s="2" t="s">
        <v>1851</v>
      </c>
      <c r="N215" s="7" t="s">
        <v>3679</v>
      </c>
      <c r="O215" s="2" t="s">
        <v>1851</v>
      </c>
      <c r="P215" s="61"/>
      <c r="Q215" s="2" t="s">
        <v>1851</v>
      </c>
      <c r="R215" t="s">
        <v>2525</v>
      </c>
      <c r="S215" s="2" t="s">
        <v>1851</v>
      </c>
      <c r="T215" s="5">
        <v>0</v>
      </c>
      <c r="U215" s="2" t="s">
        <v>1851</v>
      </c>
      <c r="V215" s="37">
        <v>0</v>
      </c>
      <c r="W215" s="2" t="s">
        <v>1907</v>
      </c>
      <c r="X215">
        <v>0</v>
      </c>
      <c r="Y215" t="s">
        <v>1908</v>
      </c>
      <c r="Z215" s="40" t="s">
        <v>3211</v>
      </c>
      <c r="AA215" s="2" t="s">
        <v>1907</v>
      </c>
      <c r="AB215" s="82">
        <v>0</v>
      </c>
      <c r="AC215" t="s">
        <v>2289</v>
      </c>
      <c r="AD215" t="str">
        <f t="shared" si="3"/>
        <v>SET @cliente = (SELECT id_cliente FROM cliente WHERE cod_cliente LIKE 'C0246');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'07', 'P0246007', '', '2012-10-01', '0', '0', 0, 'Evaluacion de Desempeño', 0, null, 1, now(), null, 1, null);</v>
      </c>
    </row>
    <row r="216" spans="1:30" ht="22.5" x14ac:dyDescent="0.25">
      <c r="A216" t="s">
        <v>0</v>
      </c>
      <c r="B216" s="7" t="s">
        <v>66</v>
      </c>
      <c r="C216" s="2" t="s">
        <v>493</v>
      </c>
      <c r="D216" s="22" t="s">
        <v>498</v>
      </c>
      <c r="E216" s="2" t="s">
        <v>499</v>
      </c>
      <c r="F216" s="26" t="s">
        <v>506</v>
      </c>
      <c r="G216" s="2" t="s">
        <v>534</v>
      </c>
      <c r="H216" s="22" t="s">
        <v>540</v>
      </c>
      <c r="I216" s="2" t="s">
        <v>567</v>
      </c>
      <c r="J216" s="5" t="s">
        <v>569</v>
      </c>
      <c r="K216" s="2" t="s">
        <v>574</v>
      </c>
      <c r="L216" t="s">
        <v>1805</v>
      </c>
      <c r="M216" s="2" t="s">
        <v>1851</v>
      </c>
      <c r="N216" s="7" t="s">
        <v>3680</v>
      </c>
      <c r="O216" s="2" t="s">
        <v>1851</v>
      </c>
      <c r="P216" s="56"/>
      <c r="Q216" s="2" t="s">
        <v>1851</v>
      </c>
      <c r="R216" t="s">
        <v>2518</v>
      </c>
      <c r="S216" s="2" t="s">
        <v>1851</v>
      </c>
      <c r="T216" s="5">
        <v>0</v>
      </c>
      <c r="U216" s="2" t="s">
        <v>1851</v>
      </c>
      <c r="V216" s="37">
        <v>0</v>
      </c>
      <c r="W216" s="2" t="s">
        <v>1907</v>
      </c>
      <c r="X216">
        <v>0</v>
      </c>
      <c r="Y216" t="s">
        <v>1908</v>
      </c>
      <c r="Z216" s="40" t="s">
        <v>1988</v>
      </c>
      <c r="AA216" s="2" t="s">
        <v>1907</v>
      </c>
      <c r="AB216" s="82">
        <v>0</v>
      </c>
      <c r="AC216" t="s">
        <v>2289</v>
      </c>
      <c r="AD216" t="str">
        <f t="shared" si="3"/>
        <v>SET @cliente = (SELECT id_cliente FROM cliente WHERE cod_cliente LIKE 'C0064');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'P0064001', '', '2012-01-01', '0', '0', 0, 'Asistente Gerencia', 0, null, 1, now(), null, 1, null);</v>
      </c>
    </row>
    <row r="217" spans="1:30" ht="22.5" x14ac:dyDescent="0.25">
      <c r="A217" t="s">
        <v>0</v>
      </c>
      <c r="B217" s="19" t="s">
        <v>67</v>
      </c>
      <c r="C217" s="2" t="s">
        <v>493</v>
      </c>
      <c r="D217" s="22" t="s">
        <v>496</v>
      </c>
      <c r="E217" s="2" t="s">
        <v>499</v>
      </c>
      <c r="F217" s="26" t="s">
        <v>514</v>
      </c>
      <c r="G217" s="2" t="s">
        <v>534</v>
      </c>
      <c r="H217" s="22" t="s">
        <v>549</v>
      </c>
      <c r="I217" s="2" t="s">
        <v>567</v>
      </c>
      <c r="J217" s="5" t="s">
        <v>569</v>
      </c>
      <c r="K217" s="2" t="s">
        <v>574</v>
      </c>
      <c r="L217" t="s">
        <v>1805</v>
      </c>
      <c r="M217" s="2" t="s">
        <v>1851</v>
      </c>
      <c r="N217" s="7" t="s">
        <v>3681</v>
      </c>
      <c r="O217" s="2" t="s">
        <v>1851</v>
      </c>
      <c r="P217" s="56"/>
      <c r="Q217" s="2" t="s">
        <v>1851</v>
      </c>
      <c r="R217" t="s">
        <v>2512</v>
      </c>
      <c r="S217" s="2" t="s">
        <v>1851</v>
      </c>
      <c r="T217" s="5">
        <v>0</v>
      </c>
      <c r="U217" s="2" t="s">
        <v>1851</v>
      </c>
      <c r="V217" s="37">
        <v>0</v>
      </c>
      <c r="W217" s="2" t="s">
        <v>1907</v>
      </c>
      <c r="X217">
        <v>0</v>
      </c>
      <c r="Y217" t="s">
        <v>1908</v>
      </c>
      <c r="Z217" s="40" t="s">
        <v>1921</v>
      </c>
      <c r="AA217" s="2" t="s">
        <v>1907</v>
      </c>
      <c r="AB217" s="82">
        <v>0</v>
      </c>
      <c r="AC217" t="s">
        <v>2289</v>
      </c>
      <c r="AD217" t="str">
        <f t="shared" si="3"/>
        <v>SET @cliente = (SELECT id_cliente FROM cliente WHERE cod_cliente LIKE 'C0042');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'01', 'P0042001', '', '2009-10-01', '0', '0', 0, 'Entrenamiento para Entrenadores', 0, null, 1, now(), null, 1, null);</v>
      </c>
    </row>
    <row r="218" spans="1:30" ht="22.5" x14ac:dyDescent="0.25">
      <c r="A218" t="s">
        <v>0</v>
      </c>
      <c r="B218" s="7" t="s">
        <v>68</v>
      </c>
      <c r="C218" s="2" t="s">
        <v>493</v>
      </c>
      <c r="D218" s="22" t="s">
        <v>495</v>
      </c>
      <c r="E218" s="2" t="s">
        <v>499</v>
      </c>
      <c r="F218" s="26" t="s">
        <v>502</v>
      </c>
      <c r="G218" s="2" t="s">
        <v>534</v>
      </c>
      <c r="H218" s="22" t="s">
        <v>536</v>
      </c>
      <c r="I218" s="2" t="s">
        <v>567</v>
      </c>
      <c r="J218" s="5" t="s">
        <v>569</v>
      </c>
      <c r="K218" s="2" t="s">
        <v>574</v>
      </c>
      <c r="L218" t="s">
        <v>1805</v>
      </c>
      <c r="M218" s="2" t="s">
        <v>1851</v>
      </c>
      <c r="N218" s="7" t="s">
        <v>3682</v>
      </c>
      <c r="O218" s="2" t="s">
        <v>1851</v>
      </c>
      <c r="P218" s="56"/>
      <c r="Q218" s="2" t="s">
        <v>1851</v>
      </c>
      <c r="R218" t="s">
        <v>2505</v>
      </c>
      <c r="S218" s="2" t="s">
        <v>1851</v>
      </c>
      <c r="T218" s="5">
        <v>0</v>
      </c>
      <c r="U218" s="2" t="s">
        <v>1851</v>
      </c>
      <c r="V218" s="37">
        <v>0</v>
      </c>
      <c r="W218" s="2" t="s">
        <v>1907</v>
      </c>
      <c r="X218">
        <v>0</v>
      </c>
      <c r="Y218" t="s">
        <v>1908</v>
      </c>
      <c r="Z218" s="40" t="s">
        <v>1989</v>
      </c>
      <c r="AA218" s="2" t="s">
        <v>1907</v>
      </c>
      <c r="AB218" s="82">
        <v>0</v>
      </c>
      <c r="AC218" t="s">
        <v>2289</v>
      </c>
      <c r="AD218" t="str">
        <f t="shared" si="3"/>
        <v>SET @cliente = (SELECT id_cliente FROM cliente WHERE cod_cliente LIKE 'C0285');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'P0285001', '', '2011-02-01', '0', '0', 0, 'Estudio mercado remuneraciones/ beneficios', 0, null, 1, now(), null, 1, null);</v>
      </c>
    </row>
    <row r="219" spans="1:30" ht="22.5" x14ac:dyDescent="0.25">
      <c r="A219" t="s">
        <v>0</v>
      </c>
      <c r="B219" s="19" t="s">
        <v>69</v>
      </c>
      <c r="C219" s="2" t="s">
        <v>493</v>
      </c>
      <c r="D219" s="22" t="s">
        <v>496</v>
      </c>
      <c r="E219" s="2" t="s">
        <v>499</v>
      </c>
      <c r="F219" s="26" t="s">
        <v>512</v>
      </c>
      <c r="G219" s="2" t="s">
        <v>534</v>
      </c>
      <c r="H219" s="22" t="s">
        <v>547</v>
      </c>
      <c r="I219" s="2" t="s">
        <v>567</v>
      </c>
      <c r="J219" s="5" t="s">
        <v>569</v>
      </c>
      <c r="K219" s="2" t="s">
        <v>574</v>
      </c>
      <c r="L219" t="s">
        <v>1805</v>
      </c>
      <c r="M219" s="2" t="s">
        <v>1851</v>
      </c>
      <c r="N219" s="7" t="s">
        <v>3683</v>
      </c>
      <c r="O219" s="2" t="s">
        <v>1851</v>
      </c>
      <c r="P219" s="56"/>
      <c r="Q219" s="2" t="s">
        <v>1851</v>
      </c>
      <c r="R219" t="s">
        <v>2510</v>
      </c>
      <c r="S219" s="2" t="s">
        <v>1851</v>
      </c>
      <c r="T219" s="5">
        <v>0</v>
      </c>
      <c r="U219" s="2" t="s">
        <v>1851</v>
      </c>
      <c r="V219" s="37">
        <v>0</v>
      </c>
      <c r="W219" s="2" t="s">
        <v>1907</v>
      </c>
      <c r="X219">
        <v>0</v>
      </c>
      <c r="Y219" t="s">
        <v>1908</v>
      </c>
      <c r="Z219" s="40" t="s">
        <v>1990</v>
      </c>
      <c r="AA219" s="2" t="s">
        <v>1907</v>
      </c>
      <c r="AB219" s="82">
        <v>0</v>
      </c>
      <c r="AC219" t="s">
        <v>2289</v>
      </c>
      <c r="AD219" t="str">
        <f t="shared" si="3"/>
        <v>SET @cliente = (SELECT id_cliente FROM cliente WHERE cod_cliente LIKE 'C0025');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'P0025001', '', '2009-08-01', '0', '0', 0, 'Tecnicas de Ventas', 0, null, 1, now(), null, 1, null);</v>
      </c>
    </row>
    <row r="220" spans="1:30" ht="22.5" x14ac:dyDescent="0.25">
      <c r="A220" t="s">
        <v>0</v>
      </c>
      <c r="B220" s="19" t="s">
        <v>70</v>
      </c>
      <c r="C220" s="2" t="s">
        <v>493</v>
      </c>
      <c r="D220" s="22" t="s">
        <v>498</v>
      </c>
      <c r="E220" s="2" t="s">
        <v>499</v>
      </c>
      <c r="F220" s="26" t="s">
        <v>506</v>
      </c>
      <c r="G220" s="2" t="s">
        <v>534</v>
      </c>
      <c r="H220" s="22" t="s">
        <v>540</v>
      </c>
      <c r="I220" s="2" t="s">
        <v>567</v>
      </c>
      <c r="J220" s="10" t="s">
        <v>569</v>
      </c>
      <c r="K220" s="2" t="s">
        <v>574</v>
      </c>
      <c r="L220" t="s">
        <v>1805</v>
      </c>
      <c r="M220" s="2" t="s">
        <v>1851</v>
      </c>
      <c r="N220" s="7" t="s">
        <v>3684</v>
      </c>
      <c r="O220" s="2" t="s">
        <v>1851</v>
      </c>
      <c r="P220" s="61"/>
      <c r="Q220" s="2" t="s">
        <v>1851</v>
      </c>
      <c r="R220" t="s">
        <v>2499</v>
      </c>
      <c r="S220" s="2" t="s">
        <v>1851</v>
      </c>
      <c r="T220" s="5">
        <v>0</v>
      </c>
      <c r="U220" s="2" t="s">
        <v>1851</v>
      </c>
      <c r="V220" s="37">
        <v>0</v>
      </c>
      <c r="W220" s="2" t="s">
        <v>1907</v>
      </c>
      <c r="X220">
        <v>0</v>
      </c>
      <c r="Y220" t="s">
        <v>1908</v>
      </c>
      <c r="Z220" s="40" t="s">
        <v>2320</v>
      </c>
      <c r="AA220" s="2" t="s">
        <v>1907</v>
      </c>
      <c r="AB220" s="82">
        <v>6000</v>
      </c>
      <c r="AC220" t="s">
        <v>2289</v>
      </c>
      <c r="AD220" t="str">
        <f t="shared" si="3"/>
        <v>SET @cliente = (SELECT id_cliente FROM cliente WHERE cod_cliente LIKE 'C0335');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'P0335001', '', '2012-09-01', '0', '0', 0, 'Seleccion y Evaluacion de Ejecutivo Comercial Corporativo', 6000, null, 1, now(), null, 1, null);</v>
      </c>
    </row>
    <row r="221" spans="1:30" ht="22.5" x14ac:dyDescent="0.25">
      <c r="A221" t="s">
        <v>0</v>
      </c>
      <c r="B221" s="19" t="s">
        <v>70</v>
      </c>
      <c r="C221" s="2" t="s">
        <v>493</v>
      </c>
      <c r="D221" s="22" t="s">
        <v>498</v>
      </c>
      <c r="E221" s="2" t="s">
        <v>499</v>
      </c>
      <c r="F221" s="26" t="s">
        <v>509</v>
      </c>
      <c r="G221" s="2" t="s">
        <v>534</v>
      </c>
      <c r="H221" s="22" t="s">
        <v>543</v>
      </c>
      <c r="I221" s="2" t="s">
        <v>567</v>
      </c>
      <c r="J221" s="10" t="s">
        <v>569</v>
      </c>
      <c r="K221" s="2" t="s">
        <v>574</v>
      </c>
      <c r="L221" t="s">
        <v>1806</v>
      </c>
      <c r="M221" s="2" t="s">
        <v>1851</v>
      </c>
      <c r="N221" s="7" t="s">
        <v>3685</v>
      </c>
      <c r="O221" s="2" t="s">
        <v>1851</v>
      </c>
      <c r="P221" s="61"/>
      <c r="Q221" s="2" t="s">
        <v>1851</v>
      </c>
      <c r="R221" t="s">
        <v>2499</v>
      </c>
      <c r="S221" s="2" t="s">
        <v>1851</v>
      </c>
      <c r="T221" s="5">
        <v>0</v>
      </c>
      <c r="U221" s="2" t="s">
        <v>1851</v>
      </c>
      <c r="V221" s="37">
        <v>0</v>
      </c>
      <c r="W221" s="2" t="s">
        <v>1907</v>
      </c>
      <c r="X221">
        <v>0</v>
      </c>
      <c r="Y221" t="s">
        <v>1908</v>
      </c>
      <c r="Z221" s="40" t="s">
        <v>2321</v>
      </c>
      <c r="AA221" s="2" t="s">
        <v>1907</v>
      </c>
      <c r="AB221" s="82">
        <v>1350</v>
      </c>
      <c r="AC221" t="s">
        <v>2289</v>
      </c>
      <c r="AD221" t="str">
        <f t="shared" si="3"/>
        <v>SET @cliente = (SELECT id_cliente FROM cliente WHERE cod_cliente LIKE 'C0335');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'P0335002', '', '2012-09-01', '0', '0', 0, 'Evaluacion Candidatos (3) de Ejecutivo Comercial Corporativo', 1350, null, 1, now(), null, 1, null);</v>
      </c>
    </row>
    <row r="222" spans="1:30" ht="22.5" x14ac:dyDescent="0.25">
      <c r="A222" t="s">
        <v>0</v>
      </c>
      <c r="B222" s="7" t="s">
        <v>71</v>
      </c>
      <c r="C222" s="2" t="s">
        <v>493</v>
      </c>
      <c r="D222" s="22" t="s">
        <v>498</v>
      </c>
      <c r="E222" s="2" t="s">
        <v>499</v>
      </c>
      <c r="F222" s="26" t="s">
        <v>522</v>
      </c>
      <c r="G222" s="2" t="s">
        <v>534</v>
      </c>
      <c r="H222" s="17" t="s">
        <v>551</v>
      </c>
      <c r="I222" s="2" t="s">
        <v>567</v>
      </c>
      <c r="J222" s="5" t="s">
        <v>572</v>
      </c>
      <c r="K222" s="2" t="s">
        <v>574</v>
      </c>
      <c r="L222" t="s">
        <v>1805</v>
      </c>
      <c r="M222" s="2" t="s">
        <v>1851</v>
      </c>
      <c r="N222" s="7" t="s">
        <v>3686</v>
      </c>
      <c r="O222" s="2" t="s">
        <v>1851</v>
      </c>
      <c r="P222" s="56" t="s">
        <v>792</v>
      </c>
      <c r="Q222" s="2" t="s">
        <v>1851</v>
      </c>
      <c r="R222" t="s">
        <v>2521</v>
      </c>
      <c r="S222" s="2" t="s">
        <v>1851</v>
      </c>
      <c r="T222" s="5">
        <v>0</v>
      </c>
      <c r="U222" s="2" t="s">
        <v>1851</v>
      </c>
      <c r="V222" s="37">
        <v>0</v>
      </c>
      <c r="W222" s="2" t="s">
        <v>1907</v>
      </c>
      <c r="X222">
        <v>0</v>
      </c>
      <c r="Y222" t="s">
        <v>1908</v>
      </c>
      <c r="Z222" s="26" t="s">
        <v>1970</v>
      </c>
      <c r="AA222" s="2" t="s">
        <v>1907</v>
      </c>
      <c r="AB222" s="82">
        <v>7910</v>
      </c>
      <c r="AC222" t="s">
        <v>2289</v>
      </c>
      <c r="AD222" t="str">
        <f t="shared" si="3"/>
        <v>SET @cliente = (SELECT id_cliente FROM cliente WHERE cod_cliente LIKE 'C0176');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'01', 'P0176001', 'P017602', '2010-10-01', '0', '0', 0, 'Clima Cuantitativo+Cualitativo', 7910, null, 1, now(), null, 1, null);</v>
      </c>
    </row>
    <row r="223" spans="1:30" ht="22.5" x14ac:dyDescent="0.25">
      <c r="A223" t="s">
        <v>0</v>
      </c>
      <c r="B223" s="7" t="s">
        <v>71</v>
      </c>
      <c r="C223" s="2" t="s">
        <v>493</v>
      </c>
      <c r="D223" s="22" t="s">
        <v>498</v>
      </c>
      <c r="E223" s="2" t="s">
        <v>499</v>
      </c>
      <c r="F223" s="26" t="s">
        <v>522</v>
      </c>
      <c r="G223" s="2" t="s">
        <v>534</v>
      </c>
      <c r="H223" s="17" t="s">
        <v>551</v>
      </c>
      <c r="I223" s="2" t="s">
        <v>567</v>
      </c>
      <c r="J223" s="5" t="s">
        <v>569</v>
      </c>
      <c r="K223" s="2" t="s">
        <v>574</v>
      </c>
      <c r="L223" t="s">
        <v>1806</v>
      </c>
      <c r="M223" s="2" t="s">
        <v>1851</v>
      </c>
      <c r="N223" s="7" t="s">
        <v>3687</v>
      </c>
      <c r="O223" s="2" t="s">
        <v>1851</v>
      </c>
      <c r="P223" s="56"/>
      <c r="Q223" s="2" t="s">
        <v>1851</v>
      </c>
      <c r="R223" t="s">
        <v>2494</v>
      </c>
      <c r="S223" s="2" t="s">
        <v>1851</v>
      </c>
      <c r="T223" s="5">
        <v>0</v>
      </c>
      <c r="U223" s="2" t="s">
        <v>1851</v>
      </c>
      <c r="V223" s="37">
        <v>0</v>
      </c>
      <c r="W223" s="2" t="s">
        <v>1907</v>
      </c>
      <c r="X223">
        <v>0</v>
      </c>
      <c r="Y223" t="s">
        <v>1908</v>
      </c>
      <c r="Z223" s="26" t="s">
        <v>1970</v>
      </c>
      <c r="AA223" s="2" t="s">
        <v>1907</v>
      </c>
      <c r="AB223" s="82">
        <f>4500*2.8</f>
        <v>12600</v>
      </c>
      <c r="AC223" t="s">
        <v>2289</v>
      </c>
      <c r="AD223" t="str">
        <f t="shared" si="3"/>
        <v>SET @cliente = (SELECT id_cliente FROM cliente WHERE cod_cliente LIKE 'C0176');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'P0176002', '', '2011-01-01', '0', '0', 0, 'Clima Cuantitativo+Cualitativo', 12600, null, 1, now(), null, 1, null);</v>
      </c>
    </row>
    <row r="224" spans="1:30" ht="22.5" x14ac:dyDescent="0.25">
      <c r="A224" t="s">
        <v>0</v>
      </c>
      <c r="B224" s="19" t="s">
        <v>72</v>
      </c>
      <c r="C224" s="2" t="s">
        <v>493</v>
      </c>
      <c r="D224" s="22" t="s">
        <v>496</v>
      </c>
      <c r="E224" s="2" t="s">
        <v>499</v>
      </c>
      <c r="F224" s="26" t="s">
        <v>512</v>
      </c>
      <c r="G224" s="2" t="s">
        <v>534</v>
      </c>
      <c r="H224" s="22" t="s">
        <v>547</v>
      </c>
      <c r="I224" s="2" t="s">
        <v>567</v>
      </c>
      <c r="J224" s="5" t="s">
        <v>569</v>
      </c>
      <c r="K224" s="2" t="s">
        <v>574</v>
      </c>
      <c r="L224" t="s">
        <v>1805</v>
      </c>
      <c r="M224" s="2" t="s">
        <v>1851</v>
      </c>
      <c r="N224" s="7" t="s">
        <v>3688</v>
      </c>
      <c r="O224" s="2" t="s">
        <v>1851</v>
      </c>
      <c r="P224" s="56"/>
      <c r="Q224" s="2" t="s">
        <v>1851</v>
      </c>
      <c r="R224" t="s">
        <v>2502</v>
      </c>
      <c r="S224" s="2" t="s">
        <v>1851</v>
      </c>
      <c r="T224" s="5">
        <v>0</v>
      </c>
      <c r="U224" s="2" t="s">
        <v>1851</v>
      </c>
      <c r="V224" s="37">
        <v>0</v>
      </c>
      <c r="W224" s="2" t="s">
        <v>1907</v>
      </c>
      <c r="X224">
        <v>0</v>
      </c>
      <c r="Y224" t="s">
        <v>1908</v>
      </c>
      <c r="Z224" s="40" t="s">
        <v>2322</v>
      </c>
      <c r="AA224" s="2" t="s">
        <v>1907</v>
      </c>
      <c r="AB224" s="82">
        <v>0</v>
      </c>
      <c r="AC224" t="s">
        <v>2289</v>
      </c>
      <c r="AD224" t="str">
        <f t="shared" si="3"/>
        <v>SET @cliente = (SELECT id_cliente FROM cliente WHERE cod_cliente LIKE 'C0067');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'P0067001', '', '2010-08-01', '0', '0', 0, 'Capacitacion personalizada', 0, null, 1, now(), null, 1, null);</v>
      </c>
    </row>
    <row r="225" spans="1:30" ht="22.5" x14ac:dyDescent="0.25">
      <c r="A225" t="s">
        <v>0</v>
      </c>
      <c r="B225" s="7" t="s">
        <v>73</v>
      </c>
      <c r="C225" s="2" t="s">
        <v>493</v>
      </c>
      <c r="D225" s="22" t="s">
        <v>498</v>
      </c>
      <c r="E225" s="2" t="s">
        <v>499</v>
      </c>
      <c r="F225" s="26" t="s">
        <v>509</v>
      </c>
      <c r="G225" s="2" t="s">
        <v>534</v>
      </c>
      <c r="H225" s="22" t="s">
        <v>543</v>
      </c>
      <c r="I225" s="2" t="s">
        <v>567</v>
      </c>
      <c r="J225" s="5" t="s">
        <v>569</v>
      </c>
      <c r="K225" s="2" t="s">
        <v>574</v>
      </c>
      <c r="L225" t="s">
        <v>1805</v>
      </c>
      <c r="M225" s="2" t="s">
        <v>1851</v>
      </c>
      <c r="N225" s="7" t="s">
        <v>3689</v>
      </c>
      <c r="O225" s="2" t="s">
        <v>1851</v>
      </c>
      <c r="P225" s="56"/>
      <c r="Q225" s="2" t="s">
        <v>1851</v>
      </c>
      <c r="R225" t="s">
        <v>2519</v>
      </c>
      <c r="S225" s="2" t="s">
        <v>1851</v>
      </c>
      <c r="T225" s="5">
        <v>0</v>
      </c>
      <c r="U225" s="2" t="s">
        <v>1851</v>
      </c>
      <c r="V225" s="37">
        <v>0</v>
      </c>
      <c r="W225" s="2" t="s">
        <v>1907</v>
      </c>
      <c r="X225">
        <v>0</v>
      </c>
      <c r="Y225" t="s">
        <v>1908</v>
      </c>
      <c r="Z225" s="28" t="s">
        <v>1943</v>
      </c>
      <c r="AA225" s="2" t="s">
        <v>1907</v>
      </c>
      <c r="AB225" s="82">
        <v>0</v>
      </c>
      <c r="AC225" t="s">
        <v>2289</v>
      </c>
      <c r="AD225" t="str">
        <f t="shared" si="3"/>
        <v>SET @cliente = (SELECT id_cliente FROM cliente WHERE cod_cliente LIKE 'C1288');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'P1288001', '', '2012-05-01', '0', '0', 0, 'Candidatos', 0, null, 1, now(), null, 1, null);</v>
      </c>
    </row>
    <row r="226" spans="1:30" ht="22.5" x14ac:dyDescent="0.25">
      <c r="A226" t="s">
        <v>0</v>
      </c>
      <c r="B226" s="19" t="s">
        <v>74</v>
      </c>
      <c r="C226" s="2" t="s">
        <v>493</v>
      </c>
      <c r="D226" s="22" t="s">
        <v>496</v>
      </c>
      <c r="E226" s="2" t="s">
        <v>499</v>
      </c>
      <c r="F226" s="26" t="s">
        <v>512</v>
      </c>
      <c r="G226" s="2" t="s">
        <v>534</v>
      </c>
      <c r="H226" s="22" t="s">
        <v>547</v>
      </c>
      <c r="I226" s="2" t="s">
        <v>567</v>
      </c>
      <c r="J226" s="5" t="s">
        <v>569</v>
      </c>
      <c r="K226" s="2" t="s">
        <v>574</v>
      </c>
      <c r="L226" t="s">
        <v>1805</v>
      </c>
      <c r="M226" s="2" t="s">
        <v>1851</v>
      </c>
      <c r="N226" s="7" t="s">
        <v>3690</v>
      </c>
      <c r="O226" s="2" t="s">
        <v>1851</v>
      </c>
      <c r="P226" s="56"/>
      <c r="Q226" s="2" t="s">
        <v>1851</v>
      </c>
      <c r="R226" t="s">
        <v>2511</v>
      </c>
      <c r="S226" s="2" t="s">
        <v>1851</v>
      </c>
      <c r="T226" s="5">
        <v>0</v>
      </c>
      <c r="U226" s="2" t="s">
        <v>1851</v>
      </c>
      <c r="V226" s="37">
        <v>0</v>
      </c>
      <c r="W226" s="2" t="s">
        <v>1907</v>
      </c>
      <c r="X226">
        <v>0</v>
      </c>
      <c r="Y226" t="s">
        <v>1908</v>
      </c>
      <c r="Z226" s="40" t="s">
        <v>1969</v>
      </c>
      <c r="AA226" s="2" t="s">
        <v>1907</v>
      </c>
      <c r="AB226" s="82">
        <v>0</v>
      </c>
      <c r="AC226" t="s">
        <v>2289</v>
      </c>
      <c r="AD226" t="str">
        <f t="shared" si="3"/>
        <v>SET @cliente = (SELECT id_cliente FROM cliente WHERE cod_cliente LIKE 'C0035');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'P0035001', '', '2009-09-01', '0', '0', 0, 'Comunicacion Efectiva', 0, null, 1, now(), null, 1, null);</v>
      </c>
    </row>
    <row r="227" spans="1:30" ht="22.5" x14ac:dyDescent="0.25">
      <c r="A227" t="s">
        <v>0</v>
      </c>
      <c r="B227" s="7" t="s">
        <v>75</v>
      </c>
      <c r="C227" s="2" t="s">
        <v>493</v>
      </c>
      <c r="D227" s="22" t="s">
        <v>495</v>
      </c>
      <c r="E227" s="2" t="s">
        <v>499</v>
      </c>
      <c r="F227" s="26" t="s">
        <v>510</v>
      </c>
      <c r="G227" s="2" t="s">
        <v>534</v>
      </c>
      <c r="H227" s="22" t="s">
        <v>545</v>
      </c>
      <c r="I227" s="2" t="s">
        <v>567</v>
      </c>
      <c r="J227" s="5" t="s">
        <v>569</v>
      </c>
      <c r="K227" s="2" t="s">
        <v>574</v>
      </c>
      <c r="L227" t="s">
        <v>1805</v>
      </c>
      <c r="M227" s="2" t="s">
        <v>1851</v>
      </c>
      <c r="N227" s="7" t="s">
        <v>3691</v>
      </c>
      <c r="O227" s="2" t="s">
        <v>1851</v>
      </c>
      <c r="P227" s="56"/>
      <c r="Q227" s="2" t="s">
        <v>1851</v>
      </c>
      <c r="R227" t="s">
        <v>2487</v>
      </c>
      <c r="S227" s="2" t="s">
        <v>1851</v>
      </c>
      <c r="T227" s="5">
        <v>0</v>
      </c>
      <c r="U227" s="2" t="s">
        <v>1851</v>
      </c>
      <c r="V227" s="37">
        <v>0</v>
      </c>
      <c r="W227" s="2" t="s">
        <v>1907</v>
      </c>
      <c r="X227">
        <v>0</v>
      </c>
      <c r="Y227" t="s">
        <v>1908</v>
      </c>
      <c r="Z227" s="40" t="s">
        <v>2323</v>
      </c>
      <c r="AA227" s="2" t="s">
        <v>1907</v>
      </c>
      <c r="AB227" s="82">
        <v>40000</v>
      </c>
      <c r="AC227" t="s">
        <v>2289</v>
      </c>
      <c r="AD227" t="str">
        <f t="shared" si="3"/>
        <v>SET @cliente = (SELECT id_cliente FROM cliente WHERE cod_cliente LIKE 'C1235');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'P1235001', '', '2011-10-01', '0', '0', 0, 'Gestion por Procesos', 40000, null, 1, now(), null, 1, null);</v>
      </c>
    </row>
    <row r="228" spans="1:30" ht="22.5" x14ac:dyDescent="0.25">
      <c r="A228" t="s">
        <v>0</v>
      </c>
      <c r="B228" s="7" t="s">
        <v>75</v>
      </c>
      <c r="C228" s="2" t="s">
        <v>493</v>
      </c>
      <c r="D228" s="22" t="s">
        <v>497</v>
      </c>
      <c r="E228" s="2" t="s">
        <v>499</v>
      </c>
      <c r="F228" s="27" t="s">
        <v>505</v>
      </c>
      <c r="G228" s="2" t="s">
        <v>534</v>
      </c>
      <c r="H228" s="22" t="s">
        <v>539</v>
      </c>
      <c r="I228" s="2" t="s">
        <v>567</v>
      </c>
      <c r="J228" s="7" t="s">
        <v>505</v>
      </c>
      <c r="K228" s="2" t="s">
        <v>574</v>
      </c>
      <c r="L228" t="s">
        <v>1806</v>
      </c>
      <c r="M228" s="2" t="s">
        <v>1851</v>
      </c>
      <c r="N228" s="7" t="s">
        <v>3692</v>
      </c>
      <c r="O228" s="2" t="s">
        <v>1851</v>
      </c>
      <c r="P228" s="40"/>
      <c r="Q228" s="2" t="s">
        <v>1851</v>
      </c>
      <c r="R228" t="s">
        <v>2492</v>
      </c>
      <c r="S228" s="2" t="s">
        <v>1851</v>
      </c>
      <c r="T228" s="5">
        <v>0</v>
      </c>
      <c r="U228" s="2" t="s">
        <v>1851</v>
      </c>
      <c r="V228" s="37">
        <v>0</v>
      </c>
      <c r="W228" s="2" t="s">
        <v>1907</v>
      </c>
      <c r="X228">
        <v>0</v>
      </c>
      <c r="Y228" t="s">
        <v>1908</v>
      </c>
      <c r="Z228" s="40" t="s">
        <v>1911</v>
      </c>
      <c r="AA228" s="2" t="s">
        <v>1907</v>
      </c>
      <c r="AB228" s="82">
        <v>0</v>
      </c>
      <c r="AC228" t="s">
        <v>2289</v>
      </c>
      <c r="AD228" t="str">
        <f t="shared" si="3"/>
        <v>SET @cliente = (SELECT id_cliente FROM cliente WHERE cod_cliente LIKE 'C1235');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'P1235002', '', '2012-11-01', '0', '0', 0, 'Hacer Lobby', 0, null, 1, now(), null, 1, null);</v>
      </c>
    </row>
    <row r="229" spans="1:30" ht="22.5" x14ac:dyDescent="0.25">
      <c r="A229" t="s">
        <v>0</v>
      </c>
      <c r="B229" s="7" t="s">
        <v>76</v>
      </c>
      <c r="C229" s="2" t="s">
        <v>493</v>
      </c>
      <c r="D229" s="22" t="s">
        <v>498</v>
      </c>
      <c r="E229" s="2" t="s">
        <v>499</v>
      </c>
      <c r="F229" s="26" t="s">
        <v>522</v>
      </c>
      <c r="G229" s="2" t="s">
        <v>534</v>
      </c>
      <c r="H229" s="17" t="s">
        <v>551</v>
      </c>
      <c r="I229" s="2" t="s">
        <v>567</v>
      </c>
      <c r="J229" s="5" t="s">
        <v>569</v>
      </c>
      <c r="K229" s="2" t="s">
        <v>574</v>
      </c>
      <c r="L229" t="s">
        <v>1805</v>
      </c>
      <c r="M229" s="2" t="s">
        <v>1851</v>
      </c>
      <c r="N229" s="7" t="s">
        <v>3693</v>
      </c>
      <c r="O229" s="2" t="s">
        <v>1851</v>
      </c>
      <c r="P229" s="56"/>
      <c r="Q229" s="2" t="s">
        <v>1851</v>
      </c>
      <c r="R229" t="s">
        <v>2522</v>
      </c>
      <c r="S229" s="2" t="s">
        <v>1851</v>
      </c>
      <c r="T229" s="5">
        <v>0</v>
      </c>
      <c r="U229" s="2" t="s">
        <v>1851</v>
      </c>
      <c r="V229" s="37">
        <v>0</v>
      </c>
      <c r="W229" s="2" t="s">
        <v>1907</v>
      </c>
      <c r="X229">
        <v>0</v>
      </c>
      <c r="Y229" t="s">
        <v>1908</v>
      </c>
      <c r="Z229" s="26" t="s">
        <v>1970</v>
      </c>
      <c r="AA229" s="2" t="s">
        <v>1907</v>
      </c>
      <c r="AB229" s="82">
        <v>0</v>
      </c>
      <c r="AC229" t="s">
        <v>2289</v>
      </c>
      <c r="AD229" t="str">
        <f t="shared" si="3"/>
        <v>SET @cliente = (SELECT id_cliente FROM cliente WHERE cod_cliente LIKE 'C0108');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'P0108001', '', '2010-06-01', '0', '0', 0, 'Clima Cuantitativo+Cualitativo', 0, null, 1, now(), null, 1, null);</v>
      </c>
    </row>
    <row r="230" spans="1:30" ht="22.5" x14ac:dyDescent="0.25">
      <c r="A230" t="s">
        <v>0</v>
      </c>
      <c r="B230" s="7" t="s">
        <v>76</v>
      </c>
      <c r="C230" s="2" t="s">
        <v>493</v>
      </c>
      <c r="D230" s="22" t="s">
        <v>497</v>
      </c>
      <c r="E230" s="2" t="s">
        <v>499</v>
      </c>
      <c r="F230" s="27" t="s">
        <v>505</v>
      </c>
      <c r="G230" s="2" t="s">
        <v>534</v>
      </c>
      <c r="H230" s="22" t="s">
        <v>539</v>
      </c>
      <c r="I230" s="2" t="s">
        <v>567</v>
      </c>
      <c r="J230" s="7" t="s">
        <v>505</v>
      </c>
      <c r="K230" s="2" t="s">
        <v>574</v>
      </c>
      <c r="L230" t="s">
        <v>1806</v>
      </c>
      <c r="M230" s="2" t="s">
        <v>1851</v>
      </c>
      <c r="N230" s="7" t="s">
        <v>3694</v>
      </c>
      <c r="O230" s="2" t="s">
        <v>1851</v>
      </c>
      <c r="P230" s="40"/>
      <c r="Q230" s="2" t="s">
        <v>1851</v>
      </c>
      <c r="R230" t="s">
        <v>2492</v>
      </c>
      <c r="S230" s="2" t="s">
        <v>1851</v>
      </c>
      <c r="T230" s="5">
        <v>0</v>
      </c>
      <c r="U230" s="2" t="s">
        <v>1851</v>
      </c>
      <c r="V230" s="37">
        <v>0</v>
      </c>
      <c r="W230" s="2" t="s">
        <v>1907</v>
      </c>
      <c r="X230">
        <v>0</v>
      </c>
      <c r="Y230" t="s">
        <v>1908</v>
      </c>
      <c r="Z230" s="40" t="s">
        <v>1911</v>
      </c>
      <c r="AA230" s="2" t="s">
        <v>1907</v>
      </c>
      <c r="AB230" s="82">
        <v>0</v>
      </c>
      <c r="AC230" t="s">
        <v>2289</v>
      </c>
      <c r="AD230" t="str">
        <f t="shared" si="3"/>
        <v>SET @cliente = (SELECT id_cliente FROM cliente WHERE cod_cliente LIKE 'C0108');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'P0108002', '', '2012-11-01', '0', '0', 0, 'Hacer Lobby', 0, null, 1, now(), null, 1, null);</v>
      </c>
    </row>
    <row r="231" spans="1:30" ht="22.5" x14ac:dyDescent="0.25">
      <c r="A231" t="s">
        <v>0</v>
      </c>
      <c r="B231" s="7" t="s">
        <v>77</v>
      </c>
      <c r="C231" s="2" t="s">
        <v>493</v>
      </c>
      <c r="D231" s="22" t="s">
        <v>498</v>
      </c>
      <c r="E231" s="2" t="s">
        <v>499</v>
      </c>
      <c r="F231" s="26" t="s">
        <v>509</v>
      </c>
      <c r="G231" s="2" t="s">
        <v>534</v>
      </c>
      <c r="H231" s="22" t="s">
        <v>543</v>
      </c>
      <c r="I231" s="2" t="s">
        <v>567</v>
      </c>
      <c r="J231" s="5" t="s">
        <v>569</v>
      </c>
      <c r="K231" s="2" t="s">
        <v>574</v>
      </c>
      <c r="L231" t="s">
        <v>1805</v>
      </c>
      <c r="M231" s="2" t="s">
        <v>1851</v>
      </c>
      <c r="N231" s="7" t="s">
        <v>3695</v>
      </c>
      <c r="O231" s="2" t="s">
        <v>1851</v>
      </c>
      <c r="P231" s="56"/>
      <c r="Q231" s="2" t="s">
        <v>1851</v>
      </c>
      <c r="R231" t="s">
        <v>2515</v>
      </c>
      <c r="S231" s="2" t="s">
        <v>1851</v>
      </c>
      <c r="T231" s="5">
        <v>0</v>
      </c>
      <c r="U231" s="2" t="s">
        <v>1851</v>
      </c>
      <c r="V231" s="37">
        <v>0</v>
      </c>
      <c r="W231" s="2" t="s">
        <v>1907</v>
      </c>
      <c r="X231">
        <v>0</v>
      </c>
      <c r="Y231" t="s">
        <v>1908</v>
      </c>
      <c r="Z231" s="40" t="s">
        <v>1991</v>
      </c>
      <c r="AA231" s="2" t="s">
        <v>1907</v>
      </c>
      <c r="AB231" s="82">
        <v>0</v>
      </c>
      <c r="AC231" t="s">
        <v>2289</v>
      </c>
      <c r="AD231" t="str">
        <f t="shared" si="3"/>
        <v>SET @cliente = (SELECT id_cliente FROM cliente WHERE cod_cliente LIKE 'C0066');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'P0066001', '', '2010-05-01', '0', '0', 0, 'Evaluacion', 0, null, 1, now(), null, 1, null);</v>
      </c>
    </row>
    <row r="232" spans="1:30" ht="22.5" x14ac:dyDescent="0.25">
      <c r="A232" t="s">
        <v>0</v>
      </c>
      <c r="B232" s="7" t="s">
        <v>78</v>
      </c>
      <c r="C232" s="2" t="s">
        <v>493</v>
      </c>
      <c r="D232" s="22" t="s">
        <v>495</v>
      </c>
      <c r="E232" s="2" t="s">
        <v>499</v>
      </c>
      <c r="F232" s="26" t="s">
        <v>510</v>
      </c>
      <c r="G232" s="2" t="s">
        <v>534</v>
      </c>
      <c r="H232" s="22" t="s">
        <v>545</v>
      </c>
      <c r="I232" s="2" t="s">
        <v>567</v>
      </c>
      <c r="J232" s="5" t="s">
        <v>569</v>
      </c>
      <c r="K232" s="2" t="s">
        <v>574</v>
      </c>
      <c r="L232" t="s">
        <v>1805</v>
      </c>
      <c r="M232" s="2" t="s">
        <v>1851</v>
      </c>
      <c r="N232" s="7" t="s">
        <v>3696</v>
      </c>
      <c r="O232" s="2" t="s">
        <v>1851</v>
      </c>
      <c r="P232" s="56"/>
      <c r="Q232" s="2" t="s">
        <v>1851</v>
      </c>
      <c r="R232" t="s">
        <v>2526</v>
      </c>
      <c r="S232" s="2" t="s">
        <v>1851</v>
      </c>
      <c r="T232" s="5">
        <v>0</v>
      </c>
      <c r="U232" s="2" t="s">
        <v>1851</v>
      </c>
      <c r="V232" s="37">
        <v>0</v>
      </c>
      <c r="W232" s="2" t="s">
        <v>1907</v>
      </c>
      <c r="X232">
        <v>0</v>
      </c>
      <c r="Y232" t="s">
        <v>1908</v>
      </c>
      <c r="Z232" s="40" t="s">
        <v>2324</v>
      </c>
      <c r="AA232" s="2" t="s">
        <v>1907</v>
      </c>
      <c r="AB232" s="82">
        <v>30000</v>
      </c>
      <c r="AC232" t="s">
        <v>2289</v>
      </c>
      <c r="AD232" t="str">
        <f t="shared" si="3"/>
        <v>SET @cliente = (SELECT id_cliente FROM cliente WHERE cod_cliente LIKE 'C0090');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'P0090001', '', '2010-04-01', '0', '0', 0, 'Gestion por Procesos (Area Comercial)', 30000, null, 1, now(), null, 1, null);</v>
      </c>
    </row>
    <row r="233" spans="1:30" ht="22.5" x14ac:dyDescent="0.25">
      <c r="A233" t="s">
        <v>0</v>
      </c>
      <c r="B233" s="19" t="s">
        <v>79</v>
      </c>
      <c r="C233" s="2" t="s">
        <v>493</v>
      </c>
      <c r="D233" s="22" t="s">
        <v>498</v>
      </c>
      <c r="E233" s="2" t="s">
        <v>499</v>
      </c>
      <c r="F233" s="26" t="s">
        <v>506</v>
      </c>
      <c r="G233" s="2" t="s">
        <v>534</v>
      </c>
      <c r="H233" s="22" t="s">
        <v>540</v>
      </c>
      <c r="I233" s="2" t="s">
        <v>567</v>
      </c>
      <c r="J233" s="5" t="s">
        <v>571</v>
      </c>
      <c r="K233" s="2" t="s">
        <v>574</v>
      </c>
      <c r="L233" t="s">
        <v>1805</v>
      </c>
      <c r="M233" s="2" t="s">
        <v>1851</v>
      </c>
      <c r="N233" s="7" t="s">
        <v>3697</v>
      </c>
      <c r="O233" s="2" t="s">
        <v>1851</v>
      </c>
      <c r="P233" s="60"/>
      <c r="Q233" s="2" t="s">
        <v>1851</v>
      </c>
      <c r="R233" t="s">
        <v>2512</v>
      </c>
      <c r="S233" s="2" t="s">
        <v>1851</v>
      </c>
      <c r="T233" s="5">
        <v>0</v>
      </c>
      <c r="U233" s="2" t="s">
        <v>1851</v>
      </c>
      <c r="V233" s="37">
        <v>0</v>
      </c>
      <c r="W233" s="2" t="s">
        <v>1907</v>
      </c>
      <c r="X233">
        <v>0</v>
      </c>
      <c r="Y233" t="s">
        <v>1908</v>
      </c>
      <c r="Z233" s="40" t="s">
        <v>1992</v>
      </c>
      <c r="AA233" s="2" t="s">
        <v>1907</v>
      </c>
      <c r="AB233" s="82">
        <v>2800</v>
      </c>
      <c r="AC233" t="s">
        <v>2289</v>
      </c>
      <c r="AD233" t="str">
        <f t="shared" si="3"/>
        <v>SET @cliente = (SELECT id_cliente FROM cliente WHERE cod_cliente LIKE 'C0013');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'P0013001', '', '2009-10-01', '0', '0', 0, 'Representante Ventas', 2800, null, 1, now(), null, 1, null);</v>
      </c>
    </row>
    <row r="234" spans="1:30" ht="22.5" x14ac:dyDescent="0.25">
      <c r="A234" t="s">
        <v>0</v>
      </c>
      <c r="B234" s="7" t="s">
        <v>80</v>
      </c>
      <c r="C234" s="2" t="s">
        <v>493</v>
      </c>
      <c r="D234" s="22" t="s">
        <v>495</v>
      </c>
      <c r="E234" s="2" t="s">
        <v>499</v>
      </c>
      <c r="F234" s="26" t="s">
        <v>513</v>
      </c>
      <c r="G234" s="2" t="s">
        <v>534</v>
      </c>
      <c r="H234" s="22" t="s">
        <v>548</v>
      </c>
      <c r="I234" s="2" t="s">
        <v>567</v>
      </c>
      <c r="J234" s="5" t="s">
        <v>572</v>
      </c>
      <c r="K234" s="2" t="s">
        <v>574</v>
      </c>
      <c r="L234" t="s">
        <v>1805</v>
      </c>
      <c r="M234" s="2" t="s">
        <v>1851</v>
      </c>
      <c r="N234" s="7" t="s">
        <v>3698</v>
      </c>
      <c r="O234" s="2" t="s">
        <v>1851</v>
      </c>
      <c r="P234" s="56" t="s">
        <v>807</v>
      </c>
      <c r="Q234" s="2" t="s">
        <v>1851</v>
      </c>
      <c r="R234" t="s">
        <v>2487</v>
      </c>
      <c r="S234" s="2" t="s">
        <v>1851</v>
      </c>
      <c r="T234" s="5">
        <v>0</v>
      </c>
      <c r="U234" s="2" t="s">
        <v>1851</v>
      </c>
      <c r="V234" s="37">
        <v>0</v>
      </c>
      <c r="W234" s="2" t="s">
        <v>1907</v>
      </c>
      <c r="X234">
        <v>0</v>
      </c>
      <c r="Y234" t="s">
        <v>1908</v>
      </c>
      <c r="Z234" s="40" t="s">
        <v>1920</v>
      </c>
      <c r="AA234" s="2" t="s">
        <v>1907</v>
      </c>
      <c r="AB234" s="82">
        <v>30000</v>
      </c>
      <c r="AC234" t="s">
        <v>2289</v>
      </c>
      <c r="AD234" t="str">
        <f t="shared" si="3"/>
        <v>SET @cliente = (SELECT id_cliente FROM cliente WHERE cod_cliente LIKE 'C1230');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'OTRA'); INSERT INTO propuesta VALUES (NULL, @cliente, NULL, NULL, @moneda, @tipoServicio, @tipoArea, @tipoPropuesta, @situacion, '01', 'P1230001', 'P123005', '2011-10-01', '0', '0', 0, 'MOF', 30000, null, 1, now(), null, 1, null);</v>
      </c>
    </row>
    <row r="235" spans="1:30" ht="22.5" x14ac:dyDescent="0.25">
      <c r="A235" t="s">
        <v>0</v>
      </c>
      <c r="B235" s="7" t="s">
        <v>80</v>
      </c>
      <c r="C235" s="2" t="s">
        <v>493</v>
      </c>
      <c r="D235" s="22" t="s">
        <v>495</v>
      </c>
      <c r="E235" s="2" t="s">
        <v>499</v>
      </c>
      <c r="F235" s="26" t="s">
        <v>523</v>
      </c>
      <c r="G235" s="2" t="s">
        <v>534</v>
      </c>
      <c r="H235" s="22" t="s">
        <v>557</v>
      </c>
      <c r="I235" s="2" t="s">
        <v>567</v>
      </c>
      <c r="J235" s="5" t="s">
        <v>572</v>
      </c>
      <c r="K235" s="2" t="s">
        <v>574</v>
      </c>
      <c r="L235" t="s">
        <v>1806</v>
      </c>
      <c r="M235" s="2" t="s">
        <v>1851</v>
      </c>
      <c r="N235" s="7" t="s">
        <v>3699</v>
      </c>
      <c r="O235" s="2" t="s">
        <v>1851</v>
      </c>
      <c r="P235" s="56" t="s">
        <v>807</v>
      </c>
      <c r="Q235" s="2" t="s">
        <v>1851</v>
      </c>
      <c r="R235" t="s">
        <v>2518</v>
      </c>
      <c r="S235" s="2" t="s">
        <v>1851</v>
      </c>
      <c r="T235" s="5">
        <v>0</v>
      </c>
      <c r="U235" s="2" t="s">
        <v>1851</v>
      </c>
      <c r="V235" s="37">
        <v>0</v>
      </c>
      <c r="W235" s="2" t="s">
        <v>1907</v>
      </c>
      <c r="X235">
        <v>0</v>
      </c>
      <c r="Y235" t="s">
        <v>1908</v>
      </c>
      <c r="Z235" s="40" t="s">
        <v>3195</v>
      </c>
      <c r="AA235" s="2" t="s">
        <v>1907</v>
      </c>
      <c r="AB235" s="82">
        <v>12500</v>
      </c>
      <c r="AC235" t="s">
        <v>2289</v>
      </c>
      <c r="AD235" t="str">
        <f t="shared" si="3"/>
        <v>SET @cliente = (SELECT id_cliente FROM cliente WHERE cod_cliente LIKE 'C1230');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'OTRA'); INSERT INTO propuesta VALUES (NULL, @cliente, NULL, NULL, @moneda, @tipoServicio, @tipoArea, @tipoPropuesta, @situacion, '02', 'P1230002', 'P123005', '2012-01-01', '0', '0', 0, 'Diseño del Modelo de Competencias', 12500, null, 1, now(), null, 1, null);</v>
      </c>
    </row>
    <row r="236" spans="1:30" ht="22.5" x14ac:dyDescent="0.25">
      <c r="A236" t="s">
        <v>0</v>
      </c>
      <c r="B236" s="7" t="s">
        <v>80</v>
      </c>
      <c r="C236" s="2" t="s">
        <v>493</v>
      </c>
      <c r="D236" s="22" t="s">
        <v>495</v>
      </c>
      <c r="E236" s="2" t="s">
        <v>499</v>
      </c>
      <c r="F236" s="26" t="s">
        <v>513</v>
      </c>
      <c r="G236" s="2" t="s">
        <v>534</v>
      </c>
      <c r="H236" s="22" t="s">
        <v>548</v>
      </c>
      <c r="I236" s="2" t="s">
        <v>567</v>
      </c>
      <c r="J236" s="5" t="s">
        <v>572</v>
      </c>
      <c r="K236" s="2" t="s">
        <v>574</v>
      </c>
      <c r="L236" t="s">
        <v>1807</v>
      </c>
      <c r="M236" s="2" t="s">
        <v>1851</v>
      </c>
      <c r="N236" s="7" t="s">
        <v>3700</v>
      </c>
      <c r="O236" s="2" t="s">
        <v>1851</v>
      </c>
      <c r="P236" s="56" t="s">
        <v>807</v>
      </c>
      <c r="Q236" s="2" t="s">
        <v>1851</v>
      </c>
      <c r="R236" t="s">
        <v>2518</v>
      </c>
      <c r="S236" s="2" t="s">
        <v>1851</v>
      </c>
      <c r="T236" s="5">
        <v>0</v>
      </c>
      <c r="U236" s="2" t="s">
        <v>1851</v>
      </c>
      <c r="V236" s="37">
        <v>0</v>
      </c>
      <c r="W236" s="2" t="s">
        <v>1907</v>
      </c>
      <c r="X236">
        <v>0</v>
      </c>
      <c r="Y236" t="s">
        <v>1908</v>
      </c>
      <c r="Z236" s="40" t="s">
        <v>2325</v>
      </c>
      <c r="AA236" s="2" t="s">
        <v>1907</v>
      </c>
      <c r="AB236" s="82">
        <v>13500</v>
      </c>
      <c r="AC236" t="s">
        <v>2289</v>
      </c>
      <c r="AD236" t="str">
        <f t="shared" si="3"/>
        <v>SET @cliente = (SELECT id_cliente FROM cliente WHERE cod_cliente LIKE 'C1230');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'OTRA'); INSERT INTO propuesta VALUES (NULL, @cliente, NULL, NULL, @moneda, @tipoServicio, @tipoArea, @tipoPropuesta, @situacion, '03', 'P1230003', 'P123005', '2012-01-01', '0', '0', 0, 'Elaboracion Perfiles Ocupacionales', 13500, null, 1, now(), null, 1, null);</v>
      </c>
    </row>
    <row r="237" spans="1:30" ht="22.5" x14ac:dyDescent="0.25">
      <c r="A237" t="s">
        <v>0</v>
      </c>
      <c r="B237" s="7" t="s">
        <v>80</v>
      </c>
      <c r="C237" s="2" t="s">
        <v>493</v>
      </c>
      <c r="D237" s="22" t="s">
        <v>496</v>
      </c>
      <c r="E237" s="2" t="s">
        <v>499</v>
      </c>
      <c r="F237" s="26" t="s">
        <v>515</v>
      </c>
      <c r="G237" s="2" t="s">
        <v>534</v>
      </c>
      <c r="H237" s="22" t="s">
        <v>550</v>
      </c>
      <c r="I237" s="2" t="s">
        <v>567</v>
      </c>
      <c r="J237" s="5" t="s">
        <v>572</v>
      </c>
      <c r="K237" s="2" t="s">
        <v>574</v>
      </c>
      <c r="L237" t="s">
        <v>1808</v>
      </c>
      <c r="M237" s="2" t="s">
        <v>1851</v>
      </c>
      <c r="N237" s="7" t="s">
        <v>3701</v>
      </c>
      <c r="O237" s="2" t="s">
        <v>1851</v>
      </c>
      <c r="P237" s="56" t="s">
        <v>807</v>
      </c>
      <c r="Q237" s="2" t="s">
        <v>1851</v>
      </c>
      <c r="R237" t="s">
        <v>2518</v>
      </c>
      <c r="S237" s="2" t="s">
        <v>1851</v>
      </c>
      <c r="T237" s="5">
        <v>0</v>
      </c>
      <c r="U237" s="2" t="s">
        <v>1851</v>
      </c>
      <c r="V237" s="37">
        <v>0</v>
      </c>
      <c r="W237" s="2" t="s">
        <v>1907</v>
      </c>
      <c r="X237">
        <v>0</v>
      </c>
      <c r="Y237" t="s">
        <v>1908</v>
      </c>
      <c r="Z237" s="40" t="s">
        <v>1993</v>
      </c>
      <c r="AA237" s="2" t="s">
        <v>1907</v>
      </c>
      <c r="AB237" s="82">
        <v>12410</v>
      </c>
      <c r="AC237" t="s">
        <v>2289</v>
      </c>
      <c r="AD237" t="str">
        <f t="shared" si="3"/>
        <v>SET @cliente = (SELECT id_cliente FROM cliente WHERE cod_cliente LIKE 'C1230');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'04', 'P1230004', 'P123005', '2012-01-01', '0', '0', 0, 'Outdoor ', 12410, null, 1, now(), null, 1, null);</v>
      </c>
    </row>
    <row r="238" spans="1:30" ht="22.5" x14ac:dyDescent="0.25">
      <c r="A238" t="s">
        <v>0</v>
      </c>
      <c r="B238" s="7" t="s">
        <v>80</v>
      </c>
      <c r="C238" s="2" t="s">
        <v>493</v>
      </c>
      <c r="D238" s="22" t="s">
        <v>495</v>
      </c>
      <c r="E238" s="2" t="s">
        <v>499</v>
      </c>
      <c r="F238" s="26" t="s">
        <v>513</v>
      </c>
      <c r="G238" s="2" t="s">
        <v>534</v>
      </c>
      <c r="H238" s="22" t="s">
        <v>548</v>
      </c>
      <c r="I238" s="2" t="s">
        <v>567</v>
      </c>
      <c r="J238" s="5" t="s">
        <v>569</v>
      </c>
      <c r="K238" s="2" t="s">
        <v>574</v>
      </c>
      <c r="L238" t="s">
        <v>1809</v>
      </c>
      <c r="M238" s="2" t="s">
        <v>1851</v>
      </c>
      <c r="N238" s="7" t="s">
        <v>3702</v>
      </c>
      <c r="O238" s="2" t="s">
        <v>1851</v>
      </c>
      <c r="P238" s="56"/>
      <c r="Q238" s="2" t="s">
        <v>1851</v>
      </c>
      <c r="R238" t="s">
        <v>2519</v>
      </c>
      <c r="S238" s="2" t="s">
        <v>1851</v>
      </c>
      <c r="T238" s="5">
        <v>0</v>
      </c>
      <c r="U238" s="2" t="s">
        <v>1851</v>
      </c>
      <c r="V238" s="37">
        <v>0</v>
      </c>
      <c r="W238" s="2" t="s">
        <v>1907</v>
      </c>
      <c r="X238">
        <v>0</v>
      </c>
      <c r="Y238" t="s">
        <v>1908</v>
      </c>
      <c r="Z238" s="40" t="s">
        <v>1994</v>
      </c>
      <c r="AA238" s="2" t="s">
        <v>1907</v>
      </c>
      <c r="AB238" s="82">
        <v>25900</v>
      </c>
      <c r="AC238" t="s">
        <v>2289</v>
      </c>
      <c r="AD238" t="str">
        <f t="shared" si="3"/>
        <v>SET @cliente = (SELECT id_cliente FROM cliente WHERE cod_cliente LIKE 'C1230');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'05', 'P1230005', '', '2012-05-01', '0', '0', 0, 'MOF+Perfiles+Competencias (40 puestos)', 25900, null, 1, now(), null, 1, null);</v>
      </c>
    </row>
    <row r="239" spans="1:30" ht="22.5" x14ac:dyDescent="0.25">
      <c r="A239" t="s">
        <v>0</v>
      </c>
      <c r="B239" s="7" t="s">
        <v>80</v>
      </c>
      <c r="C239" s="2" t="s">
        <v>493</v>
      </c>
      <c r="D239" s="17" t="s">
        <v>498</v>
      </c>
      <c r="E239" s="2" t="s">
        <v>499</v>
      </c>
      <c r="F239" s="26" t="s">
        <v>516</v>
      </c>
      <c r="G239" s="2" t="s">
        <v>534</v>
      </c>
      <c r="H239" s="17" t="s">
        <v>551</v>
      </c>
      <c r="I239" s="2" t="s">
        <v>567</v>
      </c>
      <c r="J239" s="5" t="s">
        <v>569</v>
      </c>
      <c r="K239" s="2" t="s">
        <v>574</v>
      </c>
      <c r="L239" t="s">
        <v>1810</v>
      </c>
      <c r="M239" s="2" t="s">
        <v>1851</v>
      </c>
      <c r="N239" s="7" t="s">
        <v>3703</v>
      </c>
      <c r="O239" s="2" t="s">
        <v>1851</v>
      </c>
      <c r="P239" s="56"/>
      <c r="Q239" s="2" t="s">
        <v>1851</v>
      </c>
      <c r="R239" t="s">
        <v>2519</v>
      </c>
      <c r="S239" s="2" t="s">
        <v>1851</v>
      </c>
      <c r="T239" s="5">
        <v>0</v>
      </c>
      <c r="U239" s="2" t="s">
        <v>1851</v>
      </c>
      <c r="V239" s="37">
        <v>0</v>
      </c>
      <c r="W239" s="2" t="s">
        <v>1907</v>
      </c>
      <c r="X239">
        <v>0</v>
      </c>
      <c r="Y239" t="s">
        <v>1908</v>
      </c>
      <c r="Z239" s="40" t="s">
        <v>3212</v>
      </c>
      <c r="AA239" s="2" t="s">
        <v>1907</v>
      </c>
      <c r="AB239" s="82">
        <v>17000</v>
      </c>
      <c r="AC239" t="s">
        <v>2289</v>
      </c>
      <c r="AD239" t="str">
        <f t="shared" si="3"/>
        <v>SET @cliente = (SELECT id_cliente FROM cliente WHERE cod_cliente LIKE 'C1230');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'06', 'P1230006', '', '2012-05-01', '0', '0', 0, 'Desempeño (100 personas a 180)', 17000, null, 1, now(), null, 1, null);</v>
      </c>
    </row>
    <row r="240" spans="1:30" ht="22.5" x14ac:dyDescent="0.25">
      <c r="A240" t="s">
        <v>0</v>
      </c>
      <c r="B240" s="7" t="s">
        <v>80</v>
      </c>
      <c r="C240" s="2" t="s">
        <v>493</v>
      </c>
      <c r="D240" s="22" t="s">
        <v>497</v>
      </c>
      <c r="E240" s="2" t="s">
        <v>499</v>
      </c>
      <c r="F240" s="27" t="s">
        <v>505</v>
      </c>
      <c r="G240" s="2" t="s">
        <v>534</v>
      </c>
      <c r="H240" s="22" t="s">
        <v>539</v>
      </c>
      <c r="I240" s="2" t="s">
        <v>567</v>
      </c>
      <c r="J240" s="7" t="s">
        <v>505</v>
      </c>
      <c r="K240" s="2" t="s">
        <v>574</v>
      </c>
      <c r="L240" t="s">
        <v>1811</v>
      </c>
      <c r="M240" s="2" t="s">
        <v>1851</v>
      </c>
      <c r="N240" s="7" t="s">
        <v>3704</v>
      </c>
      <c r="O240" s="2" t="s">
        <v>1851</v>
      </c>
      <c r="P240" s="40"/>
      <c r="Q240" s="2" t="s">
        <v>1851</v>
      </c>
      <c r="R240" t="s">
        <v>2492</v>
      </c>
      <c r="S240" s="2" t="s">
        <v>1851</v>
      </c>
      <c r="T240" s="5">
        <v>0</v>
      </c>
      <c r="U240" s="2" t="s">
        <v>1851</v>
      </c>
      <c r="V240" s="37">
        <v>0</v>
      </c>
      <c r="W240" s="2" t="s">
        <v>1907</v>
      </c>
      <c r="X240">
        <v>0</v>
      </c>
      <c r="Y240" t="s">
        <v>1908</v>
      </c>
      <c r="Z240" s="40" t="s">
        <v>1911</v>
      </c>
      <c r="AA240" s="2" t="s">
        <v>1907</v>
      </c>
      <c r="AB240" s="82">
        <v>0</v>
      </c>
      <c r="AC240" t="s">
        <v>2289</v>
      </c>
      <c r="AD240" t="str">
        <f t="shared" si="3"/>
        <v>SET @cliente = (SELECT id_cliente FROM cliente WHERE cod_cliente LIKE 'C1230');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'07', 'P1230007', '', '2012-11-01', '0', '0', 0, 'Hacer Lobby', 0, null, 1, now(), null, 1, null);</v>
      </c>
    </row>
    <row r="241" spans="1:30" ht="22.5" x14ac:dyDescent="0.25">
      <c r="A241" t="s">
        <v>0</v>
      </c>
      <c r="B241" s="7" t="s">
        <v>81</v>
      </c>
      <c r="C241" s="2" t="s">
        <v>493</v>
      </c>
      <c r="D241" s="22" t="s">
        <v>498</v>
      </c>
      <c r="E241" s="2" t="s">
        <v>499</v>
      </c>
      <c r="F241" s="29" t="s">
        <v>522</v>
      </c>
      <c r="G241" s="2" t="s">
        <v>534</v>
      </c>
      <c r="H241" s="17" t="s">
        <v>551</v>
      </c>
      <c r="I241" s="2" t="s">
        <v>567</v>
      </c>
      <c r="J241" s="8" t="s">
        <v>570</v>
      </c>
      <c r="K241" s="2" t="s">
        <v>574</v>
      </c>
      <c r="L241" t="s">
        <v>1805</v>
      </c>
      <c r="M241" s="2" t="s">
        <v>1851</v>
      </c>
      <c r="N241" s="7" t="s">
        <v>3705</v>
      </c>
      <c r="O241" s="2" t="s">
        <v>1851</v>
      </c>
      <c r="P241" s="59" t="s">
        <v>1852</v>
      </c>
      <c r="Q241" s="2" t="s">
        <v>1851</v>
      </c>
      <c r="R241" t="s">
        <v>2525</v>
      </c>
      <c r="S241" s="2" t="s">
        <v>1851</v>
      </c>
      <c r="T241" s="5">
        <v>1</v>
      </c>
      <c r="U241" s="2" t="s">
        <v>1851</v>
      </c>
      <c r="V241" s="37">
        <v>0</v>
      </c>
      <c r="W241" s="2" t="s">
        <v>1907</v>
      </c>
      <c r="X241">
        <v>10</v>
      </c>
      <c r="Y241" t="s">
        <v>1908</v>
      </c>
      <c r="Z241" s="40" t="s">
        <v>2326</v>
      </c>
      <c r="AA241" s="2" t="s">
        <v>1907</v>
      </c>
      <c r="AB241" s="82">
        <v>75900</v>
      </c>
      <c r="AC241" t="s">
        <v>2289</v>
      </c>
      <c r="AD241" t="str">
        <f t="shared" si="3"/>
        <v>SET @cliente = (SELECT id_cliente FROM cliente WHERE cod_cliente LIKE 'C0348');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'PDTE'); INSERT INTO propuesta VALUES (NULL, @cliente, NULL, NULL, @moneda, @tipoServicio, @tipoArea, @tipoPropuesta, @situacion, '01', 'P0348001', 'RESPUESTA', '2012-10-01', '1', '0', 10, 'Evaluacion de Clima Organizacional', 75900, null, 1, now(), null, 1, null);</v>
      </c>
    </row>
    <row r="242" spans="1:30" ht="22.5" x14ac:dyDescent="0.25">
      <c r="A242" t="s">
        <v>0</v>
      </c>
      <c r="B242" s="7" t="s">
        <v>82</v>
      </c>
      <c r="C242" s="2" t="s">
        <v>493</v>
      </c>
      <c r="D242" s="22" t="s">
        <v>498</v>
      </c>
      <c r="E242" s="2" t="s">
        <v>499</v>
      </c>
      <c r="F242" s="26" t="s">
        <v>506</v>
      </c>
      <c r="G242" s="2" t="s">
        <v>534</v>
      </c>
      <c r="H242" s="22" t="s">
        <v>540</v>
      </c>
      <c r="I242" s="2" t="s">
        <v>567</v>
      </c>
      <c r="J242" s="5" t="s">
        <v>569</v>
      </c>
      <c r="K242" s="2" t="s">
        <v>574</v>
      </c>
      <c r="L242" t="s">
        <v>1805</v>
      </c>
      <c r="M242" s="2" t="s">
        <v>1851</v>
      </c>
      <c r="N242" s="7" t="s">
        <v>3706</v>
      </c>
      <c r="O242" s="2" t="s">
        <v>1851</v>
      </c>
      <c r="P242" s="56"/>
      <c r="Q242" s="2" t="s">
        <v>1851</v>
      </c>
      <c r="R242" t="s">
        <v>2505</v>
      </c>
      <c r="S242" s="2" t="s">
        <v>1851</v>
      </c>
      <c r="T242" s="5">
        <v>0</v>
      </c>
      <c r="U242" s="2" t="s">
        <v>1851</v>
      </c>
      <c r="V242" s="37">
        <v>0</v>
      </c>
      <c r="W242" s="2" t="s">
        <v>1907</v>
      </c>
      <c r="X242">
        <v>0</v>
      </c>
      <c r="Y242" t="s">
        <v>1908</v>
      </c>
      <c r="Z242" s="40" t="s">
        <v>1995</v>
      </c>
      <c r="AA242" s="2" t="s">
        <v>1907</v>
      </c>
      <c r="AB242" s="82">
        <v>0</v>
      </c>
      <c r="AC242" t="s">
        <v>2289</v>
      </c>
      <c r="AD242" t="str">
        <f t="shared" si="3"/>
        <v>SET @cliente = (SELECT id_cliente FROM cliente WHERE cod_cliente LIKE 'C0295');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'P0295001', '', '2011-02-01', '0', '0', 0, 'EJECUTIVOS', 0, null, 1, now(), null, 1, null);</v>
      </c>
    </row>
    <row r="243" spans="1:30" ht="22.5" x14ac:dyDescent="0.25">
      <c r="A243" t="s">
        <v>0</v>
      </c>
      <c r="B243" s="7" t="s">
        <v>83</v>
      </c>
      <c r="C243" s="2" t="s">
        <v>493</v>
      </c>
      <c r="D243" s="22" t="s">
        <v>495</v>
      </c>
      <c r="E243" s="2" t="s">
        <v>499</v>
      </c>
      <c r="F243" s="26" t="s">
        <v>510</v>
      </c>
      <c r="G243" s="2" t="s">
        <v>534</v>
      </c>
      <c r="H243" s="22" t="s">
        <v>545</v>
      </c>
      <c r="I243" s="2" t="s">
        <v>567</v>
      </c>
      <c r="J243" s="5" t="s">
        <v>569</v>
      </c>
      <c r="K243" s="2" t="s">
        <v>574</v>
      </c>
      <c r="L243" t="s">
        <v>1805</v>
      </c>
      <c r="M243" s="2" t="s">
        <v>1851</v>
      </c>
      <c r="N243" s="7" t="s">
        <v>3707</v>
      </c>
      <c r="O243" s="2" t="s">
        <v>1851</v>
      </c>
      <c r="P243" s="56"/>
      <c r="Q243" s="2" t="s">
        <v>1851</v>
      </c>
      <c r="R243" t="s">
        <v>2487</v>
      </c>
      <c r="S243" s="2" t="s">
        <v>1851</v>
      </c>
      <c r="T243" s="5">
        <v>0</v>
      </c>
      <c r="U243" s="2" t="s">
        <v>1851</v>
      </c>
      <c r="V243" s="37">
        <v>0</v>
      </c>
      <c r="W243" s="2" t="s">
        <v>1907</v>
      </c>
      <c r="X243">
        <v>0</v>
      </c>
      <c r="Y243" t="s">
        <v>1908</v>
      </c>
      <c r="Z243" s="40" t="s">
        <v>3213</v>
      </c>
      <c r="AA243" s="2" t="s">
        <v>1907</v>
      </c>
      <c r="AB243" s="82">
        <v>0</v>
      </c>
      <c r="AC243" t="s">
        <v>2289</v>
      </c>
      <c r="AD243" t="str">
        <f t="shared" si="3"/>
        <v>SET @cliente = (SELECT id_cliente FROM cliente WHERE cod_cliente LIKE 'C1229');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'P1229001', '', '2011-10-01', '0', '0', 0, 'Rediseño de procesos', 0, null, 1, now(), null, 1, null);</v>
      </c>
    </row>
    <row r="244" spans="1:30" ht="22.5" x14ac:dyDescent="0.25">
      <c r="A244" t="s">
        <v>0</v>
      </c>
      <c r="B244" s="7" t="s">
        <v>84</v>
      </c>
      <c r="C244" s="2" t="s">
        <v>493</v>
      </c>
      <c r="D244" s="22" t="s">
        <v>495</v>
      </c>
      <c r="E244" s="2" t="s">
        <v>499</v>
      </c>
      <c r="F244" s="26" t="s">
        <v>510</v>
      </c>
      <c r="G244" s="2" t="s">
        <v>534</v>
      </c>
      <c r="H244" s="22" t="s">
        <v>545</v>
      </c>
      <c r="I244" s="2" t="s">
        <v>567</v>
      </c>
      <c r="J244" s="5" t="s">
        <v>569</v>
      </c>
      <c r="K244" s="2" t="s">
        <v>574</v>
      </c>
      <c r="L244" t="s">
        <v>1805</v>
      </c>
      <c r="M244" s="2" t="s">
        <v>1851</v>
      </c>
      <c r="N244" s="7" t="s">
        <v>3708</v>
      </c>
      <c r="O244" s="2" t="s">
        <v>1851</v>
      </c>
      <c r="P244" s="56"/>
      <c r="Q244" s="2" t="s">
        <v>1851</v>
      </c>
      <c r="R244" t="s">
        <v>2497</v>
      </c>
      <c r="S244" s="2" t="s">
        <v>1851</v>
      </c>
      <c r="T244" s="5">
        <v>0</v>
      </c>
      <c r="U244" s="2" t="s">
        <v>1851</v>
      </c>
      <c r="V244" s="37">
        <v>0</v>
      </c>
      <c r="W244" s="2" t="s">
        <v>1907</v>
      </c>
      <c r="X244">
        <v>0</v>
      </c>
      <c r="Y244" t="s">
        <v>1908</v>
      </c>
      <c r="Z244" s="40" t="s">
        <v>2323</v>
      </c>
      <c r="AA244" s="2" t="s">
        <v>1907</v>
      </c>
      <c r="AB244" s="82">
        <v>0</v>
      </c>
      <c r="AC244" t="s">
        <v>2289</v>
      </c>
      <c r="AD244" t="str">
        <f t="shared" si="3"/>
        <v>SET @cliente = (SELECT id_cliente FROM cliente WHERE cod_cliente LIKE 'C1199');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'P1199001', '', '2011-07-01', '0', '0', 0, 'Gestion por Procesos', 0, null, 1, now(), null, 1, null);</v>
      </c>
    </row>
    <row r="245" spans="1:30" ht="22.5" x14ac:dyDescent="0.25">
      <c r="A245" t="s">
        <v>0</v>
      </c>
      <c r="B245" s="7" t="s">
        <v>85</v>
      </c>
      <c r="C245" s="2" t="s">
        <v>493</v>
      </c>
      <c r="D245" s="22" t="s">
        <v>495</v>
      </c>
      <c r="E245" s="2" t="s">
        <v>499</v>
      </c>
      <c r="F245" s="26" t="s">
        <v>510</v>
      </c>
      <c r="G245" s="2" t="s">
        <v>534</v>
      </c>
      <c r="H245" s="22" t="s">
        <v>545</v>
      </c>
      <c r="I245" s="2" t="s">
        <v>567</v>
      </c>
      <c r="J245" s="5" t="s">
        <v>569</v>
      </c>
      <c r="K245" s="2" t="s">
        <v>574</v>
      </c>
      <c r="L245" t="s">
        <v>1805</v>
      </c>
      <c r="M245" s="2" t="s">
        <v>1851</v>
      </c>
      <c r="N245" s="7" t="s">
        <v>3709</v>
      </c>
      <c r="O245" s="2" t="s">
        <v>1851</v>
      </c>
      <c r="P245" s="56"/>
      <c r="Q245" s="2" t="s">
        <v>1851</v>
      </c>
      <c r="R245" t="s">
        <v>2523</v>
      </c>
      <c r="S245" s="2" t="s">
        <v>1851</v>
      </c>
      <c r="T245" s="5">
        <v>0</v>
      </c>
      <c r="U245" s="2" t="s">
        <v>1851</v>
      </c>
      <c r="V245" s="37">
        <v>0</v>
      </c>
      <c r="W245" s="2" t="s">
        <v>1907</v>
      </c>
      <c r="X245">
        <v>0</v>
      </c>
      <c r="Y245" t="s">
        <v>1908</v>
      </c>
      <c r="Z245" s="40" t="s">
        <v>2323</v>
      </c>
      <c r="AA245" s="2" t="s">
        <v>1907</v>
      </c>
      <c r="AB245" s="82">
        <v>0</v>
      </c>
      <c r="AC245" t="s">
        <v>2289</v>
      </c>
      <c r="AD245" t="str">
        <f t="shared" si="3"/>
        <v>SET @cliente = (SELECT id_cliente FROM cliente WHERE cod_cliente LIKE 'C0216');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'P0216001', '', '2010-12-01', '0', '0', 0, 'Gestion por Procesos', 0, null, 1, now(), null, 1, null);</v>
      </c>
    </row>
    <row r="246" spans="1:30" ht="22.5" x14ac:dyDescent="0.25">
      <c r="A246" t="s">
        <v>0</v>
      </c>
      <c r="B246" s="7" t="s">
        <v>86</v>
      </c>
      <c r="C246" s="2" t="s">
        <v>493</v>
      </c>
      <c r="D246" s="22" t="s">
        <v>498</v>
      </c>
      <c r="E246" s="2" t="s">
        <v>499</v>
      </c>
      <c r="F246" s="26" t="s">
        <v>506</v>
      </c>
      <c r="G246" s="2" t="s">
        <v>534</v>
      </c>
      <c r="H246" s="22" t="s">
        <v>540</v>
      </c>
      <c r="I246" s="2" t="s">
        <v>567</v>
      </c>
      <c r="J246" s="5" t="s">
        <v>569</v>
      </c>
      <c r="K246" s="2" t="s">
        <v>574</v>
      </c>
      <c r="L246" t="s">
        <v>1805</v>
      </c>
      <c r="M246" s="2" t="s">
        <v>1851</v>
      </c>
      <c r="N246" s="7" t="s">
        <v>3710</v>
      </c>
      <c r="O246" s="2" t="s">
        <v>1851</v>
      </c>
      <c r="P246" s="56"/>
      <c r="Q246" s="2" t="s">
        <v>1851</v>
      </c>
      <c r="R246" t="s">
        <v>2493</v>
      </c>
      <c r="S246" s="2" t="s">
        <v>1851</v>
      </c>
      <c r="T246" s="5">
        <v>0</v>
      </c>
      <c r="U246" s="2" t="s">
        <v>1851</v>
      </c>
      <c r="V246" s="37">
        <v>0</v>
      </c>
      <c r="W246" s="2" t="s">
        <v>1907</v>
      </c>
      <c r="X246">
        <v>0</v>
      </c>
      <c r="Y246" t="s">
        <v>1908</v>
      </c>
      <c r="Z246" s="40" t="s">
        <v>1913</v>
      </c>
      <c r="AA246" s="2" t="s">
        <v>1907</v>
      </c>
      <c r="AB246" s="82">
        <v>0</v>
      </c>
      <c r="AC246" t="s">
        <v>2289</v>
      </c>
      <c r="AD246" t="str">
        <f t="shared" si="3"/>
        <v>SET @cliente = (SELECT id_cliente FROM cliente WHERE cod_cliente LIKE 'C0171');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'P0171001', '', '2010-09-01', '0', '0', 0, 'Varios', 0, null, 1, now(), null, 1, null);</v>
      </c>
    </row>
    <row r="247" spans="1:30" ht="22.5" x14ac:dyDescent="0.25">
      <c r="A247" t="s">
        <v>0</v>
      </c>
      <c r="B247" s="7" t="s">
        <v>87</v>
      </c>
      <c r="C247" s="2" t="s">
        <v>493</v>
      </c>
      <c r="D247" s="22" t="s">
        <v>498</v>
      </c>
      <c r="E247" s="2" t="s">
        <v>499</v>
      </c>
      <c r="F247" s="26" t="s">
        <v>522</v>
      </c>
      <c r="G247" s="2" t="s">
        <v>534</v>
      </c>
      <c r="H247" s="17" t="s">
        <v>551</v>
      </c>
      <c r="I247" s="2" t="s">
        <v>567</v>
      </c>
      <c r="J247" s="5" t="s">
        <v>569</v>
      </c>
      <c r="K247" s="2" t="s">
        <v>574</v>
      </c>
      <c r="L247" t="s">
        <v>1805</v>
      </c>
      <c r="M247" s="2" t="s">
        <v>1851</v>
      </c>
      <c r="N247" s="7" t="s">
        <v>3711</v>
      </c>
      <c r="O247" s="2" t="s">
        <v>1851</v>
      </c>
      <c r="P247" s="56"/>
      <c r="Q247" s="2" t="s">
        <v>1851</v>
      </c>
      <c r="R247" t="s">
        <v>2505</v>
      </c>
      <c r="S247" s="2" t="s">
        <v>1851</v>
      </c>
      <c r="T247" s="5">
        <v>0</v>
      </c>
      <c r="U247" s="2" t="s">
        <v>1851</v>
      </c>
      <c r="V247" s="37">
        <v>0</v>
      </c>
      <c r="W247" s="2" t="s">
        <v>1907</v>
      </c>
      <c r="X247">
        <v>0</v>
      </c>
      <c r="Y247" t="s">
        <v>1908</v>
      </c>
      <c r="Z247" s="40" t="s">
        <v>1996</v>
      </c>
      <c r="AA247" s="2" t="s">
        <v>1907</v>
      </c>
      <c r="AB247" s="82">
        <v>0</v>
      </c>
      <c r="AC247" t="s">
        <v>2289</v>
      </c>
      <c r="AD247" t="str">
        <f t="shared" si="3"/>
        <v>SET @cliente = (SELECT id_cliente FROM cliente WHERE cod_cliente LIKE 'C0069');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'P0069001', '', '2011-02-01', '0', '0', 0, 'Estudio Clima (gratis)', 0, null, 1, now(), null, 1, null);</v>
      </c>
    </row>
    <row r="248" spans="1:30" ht="22.5" x14ac:dyDescent="0.25">
      <c r="A248" t="s">
        <v>0</v>
      </c>
      <c r="B248" s="7" t="s">
        <v>88</v>
      </c>
      <c r="C248" s="2" t="s">
        <v>493</v>
      </c>
      <c r="D248" s="22" t="s">
        <v>498</v>
      </c>
      <c r="E248" s="2" t="s">
        <v>499</v>
      </c>
      <c r="F248" s="26" t="s">
        <v>506</v>
      </c>
      <c r="G248" s="2" t="s">
        <v>534</v>
      </c>
      <c r="H248" s="22" t="s">
        <v>540</v>
      </c>
      <c r="I248" s="2" t="s">
        <v>567</v>
      </c>
      <c r="J248" s="5" t="s">
        <v>569</v>
      </c>
      <c r="K248" s="2" t="s">
        <v>574</v>
      </c>
      <c r="L248" t="s">
        <v>1805</v>
      </c>
      <c r="M248" s="2" t="s">
        <v>1851</v>
      </c>
      <c r="N248" s="7" t="s">
        <v>3712</v>
      </c>
      <c r="O248" s="2" t="s">
        <v>1851</v>
      </c>
      <c r="P248" s="56"/>
      <c r="Q248" s="2" t="s">
        <v>1851</v>
      </c>
      <c r="R248" t="s">
        <v>2489</v>
      </c>
      <c r="S248" s="2" t="s">
        <v>1851</v>
      </c>
      <c r="T248" s="5">
        <v>0</v>
      </c>
      <c r="U248" s="2" t="s">
        <v>1851</v>
      </c>
      <c r="V248" s="37">
        <v>0</v>
      </c>
      <c r="W248" s="2" t="s">
        <v>1907</v>
      </c>
      <c r="X248">
        <v>0</v>
      </c>
      <c r="Y248" t="s">
        <v>1908</v>
      </c>
      <c r="Z248" s="40" t="s">
        <v>1995</v>
      </c>
      <c r="AA248" s="2" t="s">
        <v>1907</v>
      </c>
      <c r="AB248" s="82">
        <v>0</v>
      </c>
      <c r="AC248" t="s">
        <v>2289</v>
      </c>
      <c r="AD248" t="str">
        <f t="shared" si="3"/>
        <v>SET @cliente = (SELECT id_cliente FROM cliente WHERE cod_cliente LIKE 'C0213');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'P0213001', '', '2010-11-01', '0', '0', 0, 'EJECUTIVOS', 0, null, 1, now(), null, 1, null);</v>
      </c>
    </row>
    <row r="249" spans="1:30" ht="22.5" x14ac:dyDescent="0.25">
      <c r="A249" t="s">
        <v>0</v>
      </c>
      <c r="B249" s="7" t="s">
        <v>88</v>
      </c>
      <c r="C249" s="2" t="s">
        <v>493</v>
      </c>
      <c r="D249" s="22" t="s">
        <v>498</v>
      </c>
      <c r="E249" s="2" t="s">
        <v>499</v>
      </c>
      <c r="F249" s="26" t="s">
        <v>509</v>
      </c>
      <c r="G249" s="2" t="s">
        <v>534</v>
      </c>
      <c r="H249" s="22" t="s">
        <v>543</v>
      </c>
      <c r="I249" s="2" t="s">
        <v>567</v>
      </c>
      <c r="J249" s="5" t="s">
        <v>569</v>
      </c>
      <c r="K249" s="2" t="s">
        <v>574</v>
      </c>
      <c r="L249" t="s">
        <v>1806</v>
      </c>
      <c r="M249" s="2" t="s">
        <v>1851</v>
      </c>
      <c r="N249" s="7" t="s">
        <v>3713</v>
      </c>
      <c r="O249" s="2" t="s">
        <v>1851</v>
      </c>
      <c r="P249" s="56"/>
      <c r="Q249" s="2" t="s">
        <v>1851</v>
      </c>
      <c r="R249" t="s">
        <v>2489</v>
      </c>
      <c r="S249" s="2" t="s">
        <v>1851</v>
      </c>
      <c r="T249" s="5">
        <v>0</v>
      </c>
      <c r="U249" s="2" t="s">
        <v>1851</v>
      </c>
      <c r="V249" s="37">
        <v>0</v>
      </c>
      <c r="W249" s="2" t="s">
        <v>1907</v>
      </c>
      <c r="X249">
        <v>0</v>
      </c>
      <c r="Y249" t="s">
        <v>1908</v>
      </c>
      <c r="Z249" s="40" t="s">
        <v>1943</v>
      </c>
      <c r="AA249" s="2" t="s">
        <v>1907</v>
      </c>
      <c r="AB249" s="82">
        <v>0</v>
      </c>
      <c r="AC249" t="s">
        <v>2289</v>
      </c>
      <c r="AD249" t="str">
        <f t="shared" si="3"/>
        <v>SET @cliente = (SELECT id_cliente FROM cliente WHERE cod_cliente LIKE 'C0213');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'P0213002', '', '2010-11-01', '0', '0', 0, 'Candidatos', 0, null, 1, now(), null, 1, null);</v>
      </c>
    </row>
    <row r="250" spans="1:30" ht="22.5" x14ac:dyDescent="0.25">
      <c r="A250" t="s">
        <v>0</v>
      </c>
      <c r="B250" s="7" t="s">
        <v>89</v>
      </c>
      <c r="C250" s="2" t="s">
        <v>493</v>
      </c>
      <c r="D250" s="22" t="s">
        <v>495</v>
      </c>
      <c r="E250" s="2" t="s">
        <v>499</v>
      </c>
      <c r="F250" s="26" t="s">
        <v>502</v>
      </c>
      <c r="G250" s="2" t="s">
        <v>534</v>
      </c>
      <c r="H250" s="22" t="s">
        <v>536</v>
      </c>
      <c r="I250" s="2" t="s">
        <v>567</v>
      </c>
      <c r="J250" s="5" t="s">
        <v>569</v>
      </c>
      <c r="K250" s="2" t="s">
        <v>574</v>
      </c>
      <c r="L250" t="s">
        <v>1805</v>
      </c>
      <c r="M250" s="2" t="s">
        <v>1851</v>
      </c>
      <c r="N250" s="7" t="s">
        <v>3714</v>
      </c>
      <c r="O250" s="2" t="s">
        <v>1851</v>
      </c>
      <c r="P250" s="56"/>
      <c r="Q250" s="2" t="s">
        <v>1851</v>
      </c>
      <c r="R250" t="s">
        <v>2506</v>
      </c>
      <c r="S250" s="2" t="s">
        <v>1851</v>
      </c>
      <c r="T250" s="5">
        <v>0</v>
      </c>
      <c r="U250" s="2" t="s">
        <v>1851</v>
      </c>
      <c r="V250" s="37">
        <v>0</v>
      </c>
      <c r="W250" s="2" t="s">
        <v>1907</v>
      </c>
      <c r="X250">
        <v>0</v>
      </c>
      <c r="Y250" t="s">
        <v>1908</v>
      </c>
      <c r="Z250" s="40" t="s">
        <v>1917</v>
      </c>
      <c r="AA250" s="2" t="s">
        <v>1907</v>
      </c>
      <c r="AB250" s="82">
        <v>19800</v>
      </c>
      <c r="AC250" t="s">
        <v>2289</v>
      </c>
      <c r="AD250" t="str">
        <f t="shared" si="3"/>
        <v>SET @cliente = (SELECT id_cliente FROM cliente WHERE cod_cliente LIKE 'C1249');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'P1249001', '', '2011-11-01', '0', '0', 0, 'Sistema Salarial', 19800, null, 1, now(), null, 1, null);</v>
      </c>
    </row>
    <row r="251" spans="1:30" ht="22.5" x14ac:dyDescent="0.25">
      <c r="A251" t="s">
        <v>0</v>
      </c>
      <c r="B251" s="7" t="s">
        <v>90</v>
      </c>
      <c r="C251" s="2" t="s">
        <v>493</v>
      </c>
      <c r="D251" s="22" t="s">
        <v>496</v>
      </c>
      <c r="E251" s="2" t="s">
        <v>499</v>
      </c>
      <c r="F251" s="26" t="s">
        <v>512</v>
      </c>
      <c r="G251" s="2" t="s">
        <v>534</v>
      </c>
      <c r="H251" s="22" t="s">
        <v>547</v>
      </c>
      <c r="I251" s="2" t="s">
        <v>567</v>
      </c>
      <c r="J251" s="5" t="s">
        <v>569</v>
      </c>
      <c r="K251" s="2" t="s">
        <v>574</v>
      </c>
      <c r="L251" t="s">
        <v>1805</v>
      </c>
      <c r="M251" s="2" t="s">
        <v>1851</v>
      </c>
      <c r="N251" s="7" t="s">
        <v>3715</v>
      </c>
      <c r="O251" s="2" t="s">
        <v>1851</v>
      </c>
      <c r="P251" s="56"/>
      <c r="Q251" s="2" t="s">
        <v>1851</v>
      </c>
      <c r="R251" t="s">
        <v>2487</v>
      </c>
      <c r="S251" s="2" t="s">
        <v>1851</v>
      </c>
      <c r="T251" s="5">
        <v>0</v>
      </c>
      <c r="U251" s="2" t="s">
        <v>1851</v>
      </c>
      <c r="V251" s="37">
        <v>0</v>
      </c>
      <c r="W251" s="2" t="s">
        <v>1907</v>
      </c>
      <c r="X251">
        <v>0</v>
      </c>
      <c r="Y251" t="s">
        <v>1908</v>
      </c>
      <c r="Z251" s="40" t="s">
        <v>1997</v>
      </c>
      <c r="AA251" s="2" t="s">
        <v>1907</v>
      </c>
      <c r="AB251" s="82">
        <v>0</v>
      </c>
      <c r="AC251" t="s">
        <v>2289</v>
      </c>
      <c r="AD251" t="str">
        <f t="shared" si="3"/>
        <v>SET @cliente = (SELECT id_cliente FROM cliente WHERE cod_cliente LIKE 'C0073');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'P0073001', '', '2011-10-01', '0', '0', 0, 'Gestion Clima Organizacional', 0, null, 1, now(), null, 1, null);</v>
      </c>
    </row>
    <row r="252" spans="1:30" ht="22.5" x14ac:dyDescent="0.25">
      <c r="A252" t="s">
        <v>0</v>
      </c>
      <c r="B252" s="7" t="s">
        <v>3181</v>
      </c>
      <c r="C252" s="2" t="s">
        <v>493</v>
      </c>
      <c r="D252" s="22" t="s">
        <v>498</v>
      </c>
      <c r="E252" s="2" t="s">
        <v>499</v>
      </c>
      <c r="F252" s="26" t="s">
        <v>509</v>
      </c>
      <c r="G252" s="2" t="s">
        <v>534</v>
      </c>
      <c r="H252" s="22" t="s">
        <v>543</v>
      </c>
      <c r="I252" s="2" t="s">
        <v>567</v>
      </c>
      <c r="J252" s="11" t="s">
        <v>570</v>
      </c>
      <c r="K252" s="2" t="s">
        <v>574</v>
      </c>
      <c r="L252" t="s">
        <v>1805</v>
      </c>
      <c r="M252" s="2" t="s">
        <v>1851</v>
      </c>
      <c r="N252" s="7" t="s">
        <v>3716</v>
      </c>
      <c r="O252" s="2" t="s">
        <v>1851</v>
      </c>
      <c r="P252" s="62" t="s">
        <v>1853</v>
      </c>
      <c r="Q252" s="2" t="s">
        <v>1851</v>
      </c>
      <c r="R252" t="s">
        <v>2492</v>
      </c>
      <c r="S252" s="2" t="s">
        <v>1851</v>
      </c>
      <c r="T252" s="5">
        <v>1</v>
      </c>
      <c r="U252" s="2" t="s">
        <v>1851</v>
      </c>
      <c r="V252" s="37">
        <v>0</v>
      </c>
      <c r="W252" s="2" t="s">
        <v>1907</v>
      </c>
      <c r="X252">
        <v>10</v>
      </c>
      <c r="Y252" t="s">
        <v>1908</v>
      </c>
      <c r="Z252" s="40" t="s">
        <v>3214</v>
      </c>
      <c r="AA252" s="2" t="s">
        <v>1907</v>
      </c>
      <c r="AB252" s="82">
        <v>0</v>
      </c>
      <c r="AC252" t="s">
        <v>2289</v>
      </c>
      <c r="AD252" t="str">
        <f t="shared" si="3"/>
        <v>SET @cliente = (SELECT id_cliente FROM cliente WHERE cod_cliente LIKE 'C0355');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'01', 'P0355001', 'PROPUESTA', '2012-11-01', '1', '0', 10, 'Evaluacion de Potencial', 0, null, 1, now(), null, 1, null);</v>
      </c>
    </row>
    <row r="253" spans="1:30" ht="22.5" x14ac:dyDescent="0.25">
      <c r="A253" t="s">
        <v>0</v>
      </c>
      <c r="B253" s="7" t="s">
        <v>91</v>
      </c>
      <c r="C253" s="2" t="s">
        <v>493</v>
      </c>
      <c r="D253" s="22" t="s">
        <v>495</v>
      </c>
      <c r="E253" s="2" t="s">
        <v>499</v>
      </c>
      <c r="F253" s="26" t="s">
        <v>510</v>
      </c>
      <c r="G253" s="2" t="s">
        <v>534</v>
      </c>
      <c r="H253" s="22" t="s">
        <v>545</v>
      </c>
      <c r="I253" s="2" t="s">
        <v>567</v>
      </c>
      <c r="J253" s="5" t="s">
        <v>569</v>
      </c>
      <c r="K253" s="2" t="s">
        <v>574</v>
      </c>
      <c r="L253" t="s">
        <v>1805</v>
      </c>
      <c r="M253" s="2" t="s">
        <v>1851</v>
      </c>
      <c r="N253" s="7" t="s">
        <v>3717</v>
      </c>
      <c r="O253" s="2" t="s">
        <v>1851</v>
      </c>
      <c r="P253" s="56"/>
      <c r="Q253" s="2" t="s">
        <v>1851</v>
      </c>
      <c r="R253" t="s">
        <v>2496</v>
      </c>
      <c r="S253" s="2" t="s">
        <v>1851</v>
      </c>
      <c r="T253" s="5">
        <v>0</v>
      </c>
      <c r="U253" s="2" t="s">
        <v>1851</v>
      </c>
      <c r="V253" s="37">
        <v>0</v>
      </c>
      <c r="W253" s="2" t="s">
        <v>1907</v>
      </c>
      <c r="X253">
        <v>0</v>
      </c>
      <c r="Y253" t="s">
        <v>1908</v>
      </c>
      <c r="Z253" s="40" t="s">
        <v>2323</v>
      </c>
      <c r="AA253" s="2" t="s">
        <v>1907</v>
      </c>
      <c r="AB253" s="82">
        <v>0</v>
      </c>
      <c r="AC253" t="s">
        <v>2289</v>
      </c>
      <c r="AD253" t="str">
        <f t="shared" si="3"/>
        <v>SET @cliente = (SELECT id_cliente FROM cliente WHERE cod_cliente LIKE 'C1182');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'P1182001', '', '2011-05-01', '0', '0', 0, 'Gestion por Procesos', 0, null, 1, now(), null, 1, null);</v>
      </c>
    </row>
    <row r="254" spans="1:30" ht="22.5" x14ac:dyDescent="0.25">
      <c r="A254" t="s">
        <v>0</v>
      </c>
      <c r="B254" s="7" t="s">
        <v>92</v>
      </c>
      <c r="C254" s="2" t="s">
        <v>493</v>
      </c>
      <c r="D254" s="22" t="s">
        <v>497</v>
      </c>
      <c r="E254" s="2" t="s">
        <v>499</v>
      </c>
      <c r="F254" s="26" t="s">
        <v>524</v>
      </c>
      <c r="G254" s="2" t="s">
        <v>534</v>
      </c>
      <c r="H254" s="22" t="s">
        <v>558</v>
      </c>
      <c r="I254" s="2" t="s">
        <v>567</v>
      </c>
      <c r="J254" s="5" t="s">
        <v>569</v>
      </c>
      <c r="K254" s="2" t="s">
        <v>574</v>
      </c>
      <c r="L254" t="s">
        <v>1805</v>
      </c>
      <c r="M254" s="2" t="s">
        <v>1851</v>
      </c>
      <c r="N254" s="7" t="s">
        <v>3718</v>
      </c>
      <c r="O254" s="2" t="s">
        <v>1851</v>
      </c>
      <c r="P254" s="56"/>
      <c r="Q254" s="2" t="s">
        <v>1851</v>
      </c>
      <c r="R254" t="s">
        <v>2497</v>
      </c>
      <c r="S254" s="2" t="s">
        <v>1851</v>
      </c>
      <c r="T254" s="5">
        <v>0</v>
      </c>
      <c r="U254" s="2" t="s">
        <v>1851</v>
      </c>
      <c r="V254" s="37">
        <v>0</v>
      </c>
      <c r="W254" s="2" t="s">
        <v>1907</v>
      </c>
      <c r="X254">
        <v>0</v>
      </c>
      <c r="Y254" t="s">
        <v>1908</v>
      </c>
      <c r="Z254" s="40" t="s">
        <v>2126</v>
      </c>
      <c r="AA254" s="2" t="s">
        <v>1907</v>
      </c>
      <c r="AB254" s="82">
        <v>0</v>
      </c>
      <c r="AC254" t="s">
        <v>2289</v>
      </c>
      <c r="AD254" t="str">
        <f t="shared" si="3"/>
        <v>SET @cliente = (SELECT id_cliente FROM cliente WHERE cod_cliente LIKE 'C0398');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'P0398001', '', '2011-07-01', '0', '0', 0, 'Informacion', 0, null, 1, now(), null, 1, null);</v>
      </c>
    </row>
    <row r="255" spans="1:30" ht="22.5" x14ac:dyDescent="0.25">
      <c r="A255" t="s">
        <v>0</v>
      </c>
      <c r="B255" s="55" t="s">
        <v>3438</v>
      </c>
      <c r="C255" s="2" t="s">
        <v>493</v>
      </c>
      <c r="D255" s="54" t="s">
        <v>498</v>
      </c>
      <c r="E255" s="2" t="s">
        <v>499</v>
      </c>
      <c r="F255" s="55" t="s">
        <v>509</v>
      </c>
      <c r="G255" s="2" t="s">
        <v>534</v>
      </c>
      <c r="H255" s="54" t="s">
        <v>543</v>
      </c>
      <c r="I255" s="2" t="s">
        <v>567</v>
      </c>
      <c r="J255" s="5" t="s">
        <v>569</v>
      </c>
      <c r="K255" s="2" t="s">
        <v>574</v>
      </c>
      <c r="L255" t="s">
        <v>1805</v>
      </c>
      <c r="M255" s="2" t="s">
        <v>1851</v>
      </c>
      <c r="N255" s="7" t="s">
        <v>3719</v>
      </c>
      <c r="O255" s="2" t="s">
        <v>1851</v>
      </c>
      <c r="P255" s="56"/>
      <c r="Q255" s="2" t="s">
        <v>1851</v>
      </c>
      <c r="R255" t="s">
        <v>2492</v>
      </c>
      <c r="S255" s="2" t="s">
        <v>1851</v>
      </c>
      <c r="T255" s="5">
        <v>0</v>
      </c>
      <c r="U255" s="2" t="s">
        <v>1851</v>
      </c>
      <c r="V255" s="37">
        <v>0</v>
      </c>
      <c r="W255" s="2" t="s">
        <v>1907</v>
      </c>
      <c r="X255">
        <v>0</v>
      </c>
      <c r="Y255" t="s">
        <v>1908</v>
      </c>
      <c r="Z255" s="55" t="s">
        <v>4735</v>
      </c>
      <c r="AA255" s="2" t="s">
        <v>1907</v>
      </c>
      <c r="AB255" s="82">
        <v>0</v>
      </c>
      <c r="AC255" t="s">
        <v>2289</v>
      </c>
      <c r="AD255" t="str">
        <f t="shared" si="3"/>
        <v>SET @cliente = (SELECT id_cliente FROM cliente WHERE cod_cliente LIKE 'C1299');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'P1299001', '', '2012-11-01', '0', '0', 0, 'Evaluacion de Candidatos al puesto de Ejecutiva de Venta', 0, null, 1, now(), null, 1, null);</v>
      </c>
    </row>
    <row r="256" spans="1:30" ht="22.5" x14ac:dyDescent="0.25">
      <c r="A256" t="s">
        <v>0</v>
      </c>
      <c r="B256" s="7" t="s">
        <v>93</v>
      </c>
      <c r="C256" s="2" t="s">
        <v>493</v>
      </c>
      <c r="D256" s="22" t="s">
        <v>495</v>
      </c>
      <c r="E256" s="2" t="s">
        <v>499</v>
      </c>
      <c r="F256" s="26" t="s">
        <v>501</v>
      </c>
      <c r="G256" s="2" t="s">
        <v>534</v>
      </c>
      <c r="H256" s="22" t="s">
        <v>535</v>
      </c>
      <c r="I256" s="2" t="s">
        <v>567</v>
      </c>
      <c r="J256" s="7" t="s">
        <v>571</v>
      </c>
      <c r="K256" s="2" t="s">
        <v>574</v>
      </c>
      <c r="L256" t="s">
        <v>1805</v>
      </c>
      <c r="M256" s="2" t="s">
        <v>1851</v>
      </c>
      <c r="N256" s="7" t="s">
        <v>3720</v>
      </c>
      <c r="O256" s="2" t="s">
        <v>1851</v>
      </c>
      <c r="P256" s="60"/>
      <c r="Q256" s="2" t="s">
        <v>1851</v>
      </c>
      <c r="R256" t="s">
        <v>2519</v>
      </c>
      <c r="S256" s="2" t="s">
        <v>1851</v>
      </c>
      <c r="T256" s="5">
        <v>0</v>
      </c>
      <c r="U256" s="2" t="s">
        <v>1851</v>
      </c>
      <c r="V256" s="37">
        <v>0</v>
      </c>
      <c r="W256" s="2" t="s">
        <v>1907</v>
      </c>
      <c r="X256">
        <v>0</v>
      </c>
      <c r="Y256" t="s">
        <v>1908</v>
      </c>
      <c r="Z256" s="40" t="s">
        <v>2297</v>
      </c>
      <c r="AA256" s="2" t="s">
        <v>1907</v>
      </c>
      <c r="AB256" s="82">
        <v>9237</v>
      </c>
      <c r="AC256" t="s">
        <v>2289</v>
      </c>
      <c r="AD256" t="str">
        <f t="shared" si="3"/>
        <v>SET @cliente = (SELECT id_cliente FROM cliente WHERE cod_cliente LIKE 'C0902');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'P0902001', '', '2012-05-01', '0', '0', 0, 'Diagnostico Organizacional (breve)', 9237, null, 1, now(), null, 1, null);</v>
      </c>
    </row>
    <row r="257" spans="1:30" ht="22.5" x14ac:dyDescent="0.25">
      <c r="A257" t="s">
        <v>0</v>
      </c>
      <c r="B257" s="7" t="s">
        <v>93</v>
      </c>
      <c r="C257" s="2" t="s">
        <v>493</v>
      </c>
      <c r="D257" s="22" t="s">
        <v>495</v>
      </c>
      <c r="E257" s="2" t="s">
        <v>499</v>
      </c>
      <c r="F257" s="26" t="s">
        <v>510</v>
      </c>
      <c r="G257" s="2" t="s">
        <v>534</v>
      </c>
      <c r="H257" s="22" t="s">
        <v>545</v>
      </c>
      <c r="I257" s="2" t="s">
        <v>567</v>
      </c>
      <c r="J257" s="8" t="s">
        <v>570</v>
      </c>
      <c r="K257" s="2" t="s">
        <v>574</v>
      </c>
      <c r="L257" t="s">
        <v>1806</v>
      </c>
      <c r="M257" s="2" t="s">
        <v>1851</v>
      </c>
      <c r="N257" s="7" t="s">
        <v>3721</v>
      </c>
      <c r="O257" s="2" t="s">
        <v>1851</v>
      </c>
      <c r="P257" s="59" t="s">
        <v>1852</v>
      </c>
      <c r="Q257" s="2" t="s">
        <v>1851</v>
      </c>
      <c r="R257" t="s">
        <v>2525</v>
      </c>
      <c r="S257" s="2" t="s">
        <v>1851</v>
      </c>
      <c r="T257" s="5">
        <v>0</v>
      </c>
      <c r="U257" s="2" t="s">
        <v>1851</v>
      </c>
      <c r="V257" s="37">
        <v>0</v>
      </c>
      <c r="W257" s="2" t="s">
        <v>1907</v>
      </c>
      <c r="X257">
        <v>99</v>
      </c>
      <c r="Y257" t="s">
        <v>1908</v>
      </c>
      <c r="Z257" s="40" t="s">
        <v>4736</v>
      </c>
      <c r="AA257" s="2" t="s">
        <v>1907</v>
      </c>
      <c r="AB257" s="82">
        <v>33898</v>
      </c>
      <c r="AC257" t="s">
        <v>2289</v>
      </c>
      <c r="AD257" t="str">
        <f t="shared" si="3"/>
        <v>SET @cliente = (SELECT id_cliente FROM cliente WHERE cod_cliente LIKE 'C0902');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'02', 'P0902002', 'RESPUESTA', '2012-10-01', '0', '0', 99, 'Gestion por Procesos (sin seguimiento)', 33898, null, 1, now(), null, 1, null);</v>
      </c>
    </row>
    <row r="258" spans="1:30" ht="22.5" x14ac:dyDescent="0.25">
      <c r="A258" t="s">
        <v>0</v>
      </c>
      <c r="B258" s="7" t="s">
        <v>93</v>
      </c>
      <c r="C258" s="2" t="s">
        <v>493</v>
      </c>
      <c r="D258" s="22" t="s">
        <v>495</v>
      </c>
      <c r="E258" s="2" t="s">
        <v>499</v>
      </c>
      <c r="F258" s="26" t="s">
        <v>510</v>
      </c>
      <c r="G258" s="2" t="s">
        <v>534</v>
      </c>
      <c r="H258" s="22" t="s">
        <v>545</v>
      </c>
      <c r="I258" s="2" t="s">
        <v>567</v>
      </c>
      <c r="J258" s="11" t="s">
        <v>570</v>
      </c>
      <c r="K258" s="2" t="s">
        <v>574</v>
      </c>
      <c r="L258" t="s">
        <v>1807</v>
      </c>
      <c r="M258" s="2" t="s">
        <v>1851</v>
      </c>
      <c r="N258" s="7" t="s">
        <v>3722</v>
      </c>
      <c r="O258" s="2" t="s">
        <v>1851</v>
      </c>
      <c r="P258" s="62" t="s">
        <v>1853</v>
      </c>
      <c r="Q258" s="2" t="s">
        <v>1851</v>
      </c>
      <c r="R258" t="s">
        <v>4728</v>
      </c>
      <c r="S258" s="2" t="s">
        <v>1851</v>
      </c>
      <c r="T258" s="5">
        <v>0</v>
      </c>
      <c r="U258" s="2" t="s">
        <v>1851</v>
      </c>
      <c r="V258" s="37">
        <v>0</v>
      </c>
      <c r="W258" s="2" t="s">
        <v>1907</v>
      </c>
      <c r="X258">
        <v>99</v>
      </c>
      <c r="Y258" t="s">
        <v>1908</v>
      </c>
      <c r="Z258" s="40" t="s">
        <v>4737</v>
      </c>
      <c r="AA258" s="2" t="s">
        <v>1907</v>
      </c>
      <c r="AB258" s="82">
        <v>0</v>
      </c>
      <c r="AC258" t="s">
        <v>2289</v>
      </c>
      <c r="AD258" t="str">
        <f t="shared" si="3"/>
        <v>SET @cliente = (SELECT id_cliente FROM cliente WHERE cod_cliente LIKE 'C0902');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'03', 'P0902003', 'PROPUESTA', '2013-02-01', '0', '0', 99, 'Seguimiento Gestion por Procesos', 0, null, 1, now(), null, 1, null);</v>
      </c>
    </row>
    <row r="259" spans="1:30" ht="22.5" x14ac:dyDescent="0.25">
      <c r="A259" t="s">
        <v>0</v>
      </c>
      <c r="B259" s="7" t="s">
        <v>93</v>
      </c>
      <c r="C259" s="2" t="s">
        <v>493</v>
      </c>
      <c r="D259" s="22" t="s">
        <v>495</v>
      </c>
      <c r="E259" s="2" t="s">
        <v>499</v>
      </c>
      <c r="F259" s="26" t="s">
        <v>510</v>
      </c>
      <c r="G259" s="2" t="s">
        <v>534</v>
      </c>
      <c r="H259" s="22" t="s">
        <v>545</v>
      </c>
      <c r="I259" s="2" t="s">
        <v>567</v>
      </c>
      <c r="J259" s="11" t="s">
        <v>570</v>
      </c>
      <c r="K259" s="2" t="s">
        <v>574</v>
      </c>
      <c r="L259" t="s">
        <v>1808</v>
      </c>
      <c r="M259" s="2" t="s">
        <v>1851</v>
      </c>
      <c r="N259" s="7" t="s">
        <v>3723</v>
      </c>
      <c r="O259" s="2" t="s">
        <v>1851</v>
      </c>
      <c r="P259" s="62" t="s">
        <v>1853</v>
      </c>
      <c r="Q259" s="2" t="s">
        <v>1851</v>
      </c>
      <c r="R259" t="s">
        <v>4728</v>
      </c>
      <c r="S259" s="2" t="s">
        <v>1851</v>
      </c>
      <c r="T259" s="5">
        <v>0</v>
      </c>
      <c r="U259" s="2" t="s">
        <v>1851</v>
      </c>
      <c r="V259" s="37">
        <v>0</v>
      </c>
      <c r="W259" s="2" t="s">
        <v>1907</v>
      </c>
      <c r="X259">
        <v>99</v>
      </c>
      <c r="Y259" t="s">
        <v>1908</v>
      </c>
      <c r="Z259" s="40" t="s">
        <v>4738</v>
      </c>
      <c r="AA259" s="2" t="s">
        <v>1907</v>
      </c>
      <c r="AB259" s="82">
        <v>0</v>
      </c>
      <c r="AC259" t="s">
        <v>2289</v>
      </c>
      <c r="AD259" t="str">
        <f t="shared" ref="AD259:AD322" si="4">CONCATENATE(A259,B259,C259,D259,E259,F259,G259,H259,I259,J259,K259,L259,M259,N259,O259,P259,Q259,R259,S259,T259,U259,V259,W259,X259,Y259,Z259,AA259,AB259,AC259)</f>
        <v>SET @cliente = (SELECT id_cliente FROM cliente WHERE cod_cliente LIKE 'C0902');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'04', 'P0902004', 'PROPUESTA', '2013-02-01', '0', '0', 99, 'Elaboración RIT', 0, null, 1, now(), null, 1, null);</v>
      </c>
    </row>
    <row r="260" spans="1:30" ht="22.5" x14ac:dyDescent="0.25">
      <c r="A260" t="s">
        <v>0</v>
      </c>
      <c r="B260" s="7" t="s">
        <v>94</v>
      </c>
      <c r="C260" s="2" t="s">
        <v>493</v>
      </c>
      <c r="D260" s="22" t="s">
        <v>495</v>
      </c>
      <c r="E260" s="2" t="s">
        <v>499</v>
      </c>
      <c r="F260" s="26" t="s">
        <v>528</v>
      </c>
      <c r="G260" s="2" t="s">
        <v>534</v>
      </c>
      <c r="H260" s="22" t="s">
        <v>561</v>
      </c>
      <c r="I260" s="2" t="s">
        <v>567</v>
      </c>
      <c r="J260" s="7" t="s">
        <v>571</v>
      </c>
      <c r="K260" s="2" t="s">
        <v>574</v>
      </c>
      <c r="L260" t="s">
        <v>1805</v>
      </c>
      <c r="M260" s="2" t="s">
        <v>1851</v>
      </c>
      <c r="N260" s="7" t="s">
        <v>3724</v>
      </c>
      <c r="O260" s="2" t="s">
        <v>1851</v>
      </c>
      <c r="P260" s="60"/>
      <c r="Q260" s="2" t="s">
        <v>1851</v>
      </c>
      <c r="R260" t="s">
        <v>2528</v>
      </c>
      <c r="S260" s="2" t="s">
        <v>1851</v>
      </c>
      <c r="T260" s="5">
        <v>1</v>
      </c>
      <c r="U260" s="2" t="s">
        <v>1851</v>
      </c>
      <c r="V260" s="37">
        <v>0</v>
      </c>
      <c r="W260" s="2" t="s">
        <v>1907</v>
      </c>
      <c r="X260">
        <v>0</v>
      </c>
      <c r="Y260" t="s">
        <v>1908</v>
      </c>
      <c r="Z260" s="40" t="s">
        <v>2327</v>
      </c>
      <c r="AA260" s="2" t="s">
        <v>1907</v>
      </c>
      <c r="AB260" s="82">
        <v>2835</v>
      </c>
      <c r="AC260" t="s">
        <v>2289</v>
      </c>
      <c r="AD260" t="str">
        <f t="shared" si="4"/>
        <v>SET @cliente = (SELECT id_cliente FROM cliente WHERE cod_cliente LIKE 'C0321'); SET @tipoPropuesta = (SELECT id_tipo_propuesta FROM tipo_propuesta WHERE cod_tipo_propuesta LIKE 'C'); SET @tipoServicio = (SELECT id_tipo_servicio FROM tipo_servicio WHERE cod_tipo_servicio LIKE 'GESCON'); SET @tipoArea = (SELECT id_tipo_area FROM tipo_area WHERE cod_tipo_area LIKE 'GK'); set @situacion = (select id_situacion from situacion where nom_situacion like 'FIN'); INSERT INTO propuesta VALUES (NULL, @cliente, NULL, NULL, @moneda, @tipoServicio, @tipoArea, @tipoPropuesta, @situacion, '01', 'P0321001', '', '2012-06-01', '1', '0', 0, 'Conferencia Gestion del Conocimiento', 2835, null, 1, now(), null, 1, null);</v>
      </c>
    </row>
    <row r="261" spans="1:30" ht="22.5" x14ac:dyDescent="0.25">
      <c r="A261" t="s">
        <v>0</v>
      </c>
      <c r="B261" s="7" t="s">
        <v>95</v>
      </c>
      <c r="C261" s="2" t="s">
        <v>493</v>
      </c>
      <c r="D261" s="22" t="s">
        <v>495</v>
      </c>
      <c r="E261" s="2" t="s">
        <v>499</v>
      </c>
      <c r="F261" s="26" t="s">
        <v>501</v>
      </c>
      <c r="G261" s="2" t="s">
        <v>534</v>
      </c>
      <c r="H261" s="22" t="s">
        <v>535</v>
      </c>
      <c r="I261" s="2" t="s">
        <v>567</v>
      </c>
      <c r="J261" s="5" t="s">
        <v>569</v>
      </c>
      <c r="K261" s="2" t="s">
        <v>574</v>
      </c>
      <c r="L261" t="s">
        <v>1805</v>
      </c>
      <c r="M261" s="2" t="s">
        <v>1851</v>
      </c>
      <c r="N261" s="7" t="s">
        <v>3725</v>
      </c>
      <c r="O261" s="2" t="s">
        <v>1851</v>
      </c>
      <c r="P261" s="56"/>
      <c r="Q261" s="2" t="s">
        <v>1851</v>
      </c>
      <c r="R261" t="s">
        <v>2487</v>
      </c>
      <c r="S261" s="2" t="s">
        <v>1851</v>
      </c>
      <c r="T261" s="5">
        <v>0</v>
      </c>
      <c r="U261" s="2" t="s">
        <v>1851</v>
      </c>
      <c r="V261" s="37">
        <v>0</v>
      </c>
      <c r="W261" s="2" t="s">
        <v>1907</v>
      </c>
      <c r="X261">
        <v>0</v>
      </c>
      <c r="Y261" t="s">
        <v>1908</v>
      </c>
      <c r="Z261" s="40" t="s">
        <v>1998</v>
      </c>
      <c r="AA261" s="2" t="s">
        <v>1907</v>
      </c>
      <c r="AB261" s="82">
        <v>0</v>
      </c>
      <c r="AC261" t="s">
        <v>2289</v>
      </c>
      <c r="AD261" t="str">
        <f t="shared" si="4"/>
        <v>SET @cliente = (SELECT id_cliente FROM cliente WHERE cod_cliente LIKE 'C0071');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'P0071001', '', '2011-10-01', '0', '0', 0, 'Diagnostico y Plan de Mejora', 0, null, 1, now(), null, 1, null);</v>
      </c>
    </row>
    <row r="262" spans="1:30" ht="22.5" x14ac:dyDescent="0.25">
      <c r="A262" t="s">
        <v>0</v>
      </c>
      <c r="B262" s="7" t="s">
        <v>96</v>
      </c>
      <c r="C262" s="2" t="s">
        <v>493</v>
      </c>
      <c r="D262" s="22" t="s">
        <v>497</v>
      </c>
      <c r="E262" s="2" t="s">
        <v>499</v>
      </c>
      <c r="F262" s="26" t="s">
        <v>524</v>
      </c>
      <c r="G262" s="2" t="s">
        <v>534</v>
      </c>
      <c r="H262" s="22" t="s">
        <v>558</v>
      </c>
      <c r="I262" s="2" t="s">
        <v>567</v>
      </c>
      <c r="J262" s="5" t="s">
        <v>569</v>
      </c>
      <c r="K262" s="2" t="s">
        <v>574</v>
      </c>
      <c r="L262" t="s">
        <v>1805</v>
      </c>
      <c r="M262" s="2" t="s">
        <v>1851</v>
      </c>
      <c r="N262" s="7" t="s">
        <v>3726</v>
      </c>
      <c r="O262" s="2" t="s">
        <v>1851</v>
      </c>
      <c r="P262" s="56"/>
      <c r="Q262" s="2" t="s">
        <v>1851</v>
      </c>
      <c r="R262" t="s">
        <v>2518</v>
      </c>
      <c r="S262" s="2" t="s">
        <v>1851</v>
      </c>
      <c r="T262" s="5">
        <v>0</v>
      </c>
      <c r="U262" s="2" t="s">
        <v>1851</v>
      </c>
      <c r="V262" s="37">
        <v>0</v>
      </c>
      <c r="W262" s="2" t="s">
        <v>1907</v>
      </c>
      <c r="X262">
        <v>0</v>
      </c>
      <c r="Y262" t="s">
        <v>1908</v>
      </c>
      <c r="Z262" s="40" t="s">
        <v>2126</v>
      </c>
      <c r="AA262" s="2" t="s">
        <v>1907</v>
      </c>
      <c r="AB262" s="82">
        <v>0</v>
      </c>
      <c r="AC262" t="s">
        <v>2289</v>
      </c>
      <c r="AD262" t="str">
        <f t="shared" si="4"/>
        <v>SET @cliente = (SELECT id_cliente FROM cliente WHERE cod_cliente LIKE 'C0072');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'P0072001', '', '2012-01-01', '0', '0', 0, 'Informacion', 0, null, 1, now(), null, 1, null);</v>
      </c>
    </row>
    <row r="263" spans="1:30" ht="22.5" x14ac:dyDescent="0.25">
      <c r="A263" t="s">
        <v>0</v>
      </c>
      <c r="B263" s="7" t="s">
        <v>97</v>
      </c>
      <c r="C263" s="2" t="s">
        <v>493</v>
      </c>
      <c r="D263" s="22" t="s">
        <v>496</v>
      </c>
      <c r="E263" s="2" t="s">
        <v>499</v>
      </c>
      <c r="F263" s="26" t="s">
        <v>512</v>
      </c>
      <c r="G263" s="2" t="s">
        <v>534</v>
      </c>
      <c r="H263" s="22" t="s">
        <v>547</v>
      </c>
      <c r="I263" s="2" t="s">
        <v>567</v>
      </c>
      <c r="J263" s="5" t="s">
        <v>569</v>
      </c>
      <c r="K263" s="2" t="s">
        <v>574</v>
      </c>
      <c r="L263" t="s">
        <v>1805</v>
      </c>
      <c r="M263" s="2" t="s">
        <v>1851</v>
      </c>
      <c r="N263" s="7" t="s">
        <v>3727</v>
      </c>
      <c r="O263" s="2" t="s">
        <v>1851</v>
      </c>
      <c r="P263" s="56"/>
      <c r="Q263" s="2" t="s">
        <v>1851</v>
      </c>
      <c r="R263" t="s">
        <v>2496</v>
      </c>
      <c r="S263" s="2" t="s">
        <v>1851</v>
      </c>
      <c r="T263" s="5">
        <v>0</v>
      </c>
      <c r="U263" s="2" t="s">
        <v>1851</v>
      </c>
      <c r="V263" s="37">
        <v>0</v>
      </c>
      <c r="W263" s="2" t="s">
        <v>1907</v>
      </c>
      <c r="X263">
        <v>0</v>
      </c>
      <c r="Y263" t="s">
        <v>1908</v>
      </c>
      <c r="Z263" s="40" t="s">
        <v>1999</v>
      </c>
      <c r="AA263" s="2" t="s">
        <v>1907</v>
      </c>
      <c r="AB263" s="82">
        <v>0</v>
      </c>
      <c r="AC263" t="s">
        <v>2289</v>
      </c>
      <c r="AD263" t="str">
        <f t="shared" si="4"/>
        <v>SET @cliente = (SELECT id_cliente FROM cliente WHERE cod_cliente LIKE 'C1189');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'P1189001', '', '2011-05-01', '0', '0', 0, 'Gestion del Cambio', 0, null, 1, now(), null, 1, null);</v>
      </c>
    </row>
    <row r="264" spans="1:30" ht="22.5" x14ac:dyDescent="0.25">
      <c r="A264" t="s">
        <v>0</v>
      </c>
      <c r="B264" s="7" t="s">
        <v>98</v>
      </c>
      <c r="C264" s="2" t="s">
        <v>493</v>
      </c>
      <c r="D264" s="22" t="s">
        <v>498</v>
      </c>
      <c r="E264" s="2" t="s">
        <v>499</v>
      </c>
      <c r="F264" s="26" t="s">
        <v>506</v>
      </c>
      <c r="G264" s="2" t="s">
        <v>534</v>
      </c>
      <c r="H264" s="22" t="s">
        <v>540</v>
      </c>
      <c r="I264" s="2" t="s">
        <v>567</v>
      </c>
      <c r="J264" s="5" t="s">
        <v>569</v>
      </c>
      <c r="K264" s="2" t="s">
        <v>574</v>
      </c>
      <c r="L264" t="s">
        <v>1805</v>
      </c>
      <c r="M264" s="2" t="s">
        <v>1851</v>
      </c>
      <c r="N264" s="7" t="s">
        <v>3728</v>
      </c>
      <c r="O264" s="2" t="s">
        <v>1851</v>
      </c>
      <c r="P264" s="56"/>
      <c r="Q264" s="2" t="s">
        <v>1851</v>
      </c>
      <c r="R264" t="s">
        <v>2527</v>
      </c>
      <c r="S264" s="2" t="s">
        <v>1851</v>
      </c>
      <c r="T264" s="5">
        <v>0</v>
      </c>
      <c r="U264" s="2" t="s">
        <v>1851</v>
      </c>
      <c r="V264" s="37">
        <v>0</v>
      </c>
      <c r="W264" s="2" t="s">
        <v>1907</v>
      </c>
      <c r="X264">
        <v>0</v>
      </c>
      <c r="Y264" t="s">
        <v>1908</v>
      </c>
      <c r="Z264" s="40" t="s">
        <v>2000</v>
      </c>
      <c r="AA264" s="2" t="s">
        <v>1907</v>
      </c>
      <c r="AB264" s="82">
        <v>0</v>
      </c>
      <c r="AC264" t="s">
        <v>2289</v>
      </c>
      <c r="AD264" t="str">
        <f t="shared" si="4"/>
        <v>SET @cliente = (SELECT id_cliente FROM cliente WHERE cod_cliente LIKE 'C1177');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'P1177001', '', '2011-04-01', '0', '0', 0, 'selecciones varias', 0, null, 1, now(), null, 1, null);</v>
      </c>
    </row>
    <row r="265" spans="1:30" ht="78.75" x14ac:dyDescent="0.25">
      <c r="A265" t="s">
        <v>0</v>
      </c>
      <c r="B265" s="7" t="s">
        <v>99</v>
      </c>
      <c r="C265" s="2" t="s">
        <v>493</v>
      </c>
      <c r="D265" s="22" t="s">
        <v>495</v>
      </c>
      <c r="E265" s="2" t="s">
        <v>499</v>
      </c>
      <c r="F265" s="26" t="s">
        <v>513</v>
      </c>
      <c r="G265" s="2" t="s">
        <v>534</v>
      </c>
      <c r="H265" s="22" t="s">
        <v>548</v>
      </c>
      <c r="I265" s="2" t="s">
        <v>567</v>
      </c>
      <c r="J265" s="5" t="s">
        <v>569</v>
      </c>
      <c r="K265" s="2" t="s">
        <v>574</v>
      </c>
      <c r="L265" t="s">
        <v>1805</v>
      </c>
      <c r="M265" s="2" t="s">
        <v>1851</v>
      </c>
      <c r="N265" s="7" t="s">
        <v>3729</v>
      </c>
      <c r="O265" s="2" t="s">
        <v>1851</v>
      </c>
      <c r="P265" s="56"/>
      <c r="Q265" s="2" t="s">
        <v>1851</v>
      </c>
      <c r="R265" t="s">
        <v>2519</v>
      </c>
      <c r="S265" s="2" t="s">
        <v>1851</v>
      </c>
      <c r="T265" s="5">
        <v>0</v>
      </c>
      <c r="U265" s="2" t="s">
        <v>1851</v>
      </c>
      <c r="V265" s="37">
        <v>0</v>
      </c>
      <c r="W265" s="2" t="s">
        <v>1907</v>
      </c>
      <c r="X265">
        <v>0</v>
      </c>
      <c r="Y265" t="s">
        <v>1908</v>
      </c>
      <c r="Z265" s="40" t="s">
        <v>2328</v>
      </c>
      <c r="AA265" s="2" t="s">
        <v>1907</v>
      </c>
      <c r="AB265" s="82">
        <v>0</v>
      </c>
      <c r="AC265" t="s">
        <v>2289</v>
      </c>
      <c r="AD265" t="str">
        <f t="shared" si="4"/>
        <v>SET @cliente = (SELECT id_cliente FROM cliente WHERE cod_cliente LIKE 'C1295');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'P1295001', '', '2012-05-01', '0', '0', 0, 'Varios:
-Revision descripcion de puestos actuales
-Actualizacion de valoracion de puestos ( 60 puestos )
-Elaboracion de bandas salariales 
-Validacion y aprobacion de la propuesta ', 0, null, 1, now(), null, 1, null);</v>
      </c>
    </row>
    <row r="266" spans="1:30" ht="22.5" x14ac:dyDescent="0.25">
      <c r="A266" t="s">
        <v>0</v>
      </c>
      <c r="B266" s="7" t="s">
        <v>100</v>
      </c>
      <c r="C266" s="2" t="s">
        <v>493</v>
      </c>
      <c r="D266" s="22" t="s">
        <v>498</v>
      </c>
      <c r="E266" s="2" t="s">
        <v>499</v>
      </c>
      <c r="F266" s="26" t="s">
        <v>506</v>
      </c>
      <c r="G266" s="2" t="s">
        <v>534</v>
      </c>
      <c r="H266" s="22" t="s">
        <v>540</v>
      </c>
      <c r="I266" s="2" t="s">
        <v>567</v>
      </c>
      <c r="J266" s="5" t="s">
        <v>569</v>
      </c>
      <c r="K266" s="2" t="s">
        <v>574</v>
      </c>
      <c r="L266" t="s">
        <v>1805</v>
      </c>
      <c r="M266" s="2" t="s">
        <v>1851</v>
      </c>
      <c r="N266" s="17" t="s">
        <v>3730</v>
      </c>
      <c r="O266" s="2" t="s">
        <v>1851</v>
      </c>
      <c r="P266" s="56"/>
      <c r="Q266" s="2" t="s">
        <v>1851</v>
      </c>
      <c r="R266" t="s">
        <v>2487</v>
      </c>
      <c r="S266" s="2" t="s">
        <v>1851</v>
      </c>
      <c r="T266" s="5">
        <v>0</v>
      </c>
      <c r="U266" s="2" t="s">
        <v>1851</v>
      </c>
      <c r="V266" s="37">
        <v>0</v>
      </c>
      <c r="W266" s="2" t="s">
        <v>1907</v>
      </c>
      <c r="X266">
        <v>0</v>
      </c>
      <c r="Y266" t="s">
        <v>1908</v>
      </c>
      <c r="Z266" s="40" t="s">
        <v>2001</v>
      </c>
      <c r="AA266" s="2" t="s">
        <v>1907</v>
      </c>
      <c r="AB266" s="82">
        <v>0</v>
      </c>
      <c r="AC266" t="s">
        <v>2289</v>
      </c>
      <c r="AD266" t="str">
        <f t="shared" si="4"/>
        <v>SET @cliente = (SELECT id_cliente FROM cliente WHERE cod_cliente LIKE 'C1237');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'P1237001', '', '2011-10-01', '0', '0', 0, 'BENCHMARKING LABORAL', 0, null, 1, now(), null, 1, null);</v>
      </c>
    </row>
    <row r="267" spans="1:30" ht="22.5" x14ac:dyDescent="0.25">
      <c r="A267" t="s">
        <v>0</v>
      </c>
      <c r="B267" s="7" t="s">
        <v>101</v>
      </c>
      <c r="C267" s="2" t="s">
        <v>493</v>
      </c>
      <c r="D267" s="22" t="s">
        <v>496</v>
      </c>
      <c r="E267" s="2" t="s">
        <v>499</v>
      </c>
      <c r="F267" s="26" t="s">
        <v>515</v>
      </c>
      <c r="G267" s="2" t="s">
        <v>534</v>
      </c>
      <c r="H267" s="22" t="s">
        <v>550</v>
      </c>
      <c r="I267" s="2" t="s">
        <v>567</v>
      </c>
      <c r="J267" s="8" t="s">
        <v>570</v>
      </c>
      <c r="K267" s="2" t="s">
        <v>574</v>
      </c>
      <c r="L267" t="s">
        <v>1805</v>
      </c>
      <c r="M267" s="2" t="s">
        <v>1851</v>
      </c>
      <c r="N267" s="7" t="s">
        <v>3731</v>
      </c>
      <c r="O267" s="2" t="s">
        <v>1851</v>
      </c>
      <c r="P267" s="59" t="s">
        <v>1852</v>
      </c>
      <c r="Q267" s="2" t="s">
        <v>1851</v>
      </c>
      <c r="R267" t="s">
        <v>2492</v>
      </c>
      <c r="S267" s="2" t="s">
        <v>1851</v>
      </c>
      <c r="T267" s="5">
        <v>1</v>
      </c>
      <c r="U267" s="2" t="s">
        <v>1851</v>
      </c>
      <c r="V267" s="37">
        <v>0</v>
      </c>
      <c r="W267" s="2" t="s">
        <v>1907</v>
      </c>
      <c r="X267">
        <v>10</v>
      </c>
      <c r="Y267" t="s">
        <v>1908</v>
      </c>
      <c r="Z267" s="40" t="s">
        <v>3215</v>
      </c>
      <c r="AA267" s="2" t="s">
        <v>1907</v>
      </c>
      <c r="AB267" s="82">
        <v>0</v>
      </c>
      <c r="AC267" t="s">
        <v>2289</v>
      </c>
      <c r="AD267" t="str">
        <f t="shared" si="4"/>
        <v>SET @cliente = (SELECT id_cliente FROM cliente WHERE cod_cliente LIKE 'C0354');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'PDTE'); INSERT INTO propuesta VALUES (NULL, @cliente, NULL, NULL, @moneda, @tipoServicio, @tipoArea, @tipoPropuesta, @situacion, '01', 'P0354001', 'RESPUESTA', '2012-11-01', '1', '0', 10, 'Outdoor Comunicacion y Trabajo en Equipo (100pp)', 0, null, 1, now(), null, 1, null);</v>
      </c>
    </row>
    <row r="268" spans="1:30" ht="22.5" x14ac:dyDescent="0.25">
      <c r="A268" t="s">
        <v>0</v>
      </c>
      <c r="B268" s="7" t="s">
        <v>102</v>
      </c>
      <c r="C268" s="2" t="s">
        <v>493</v>
      </c>
      <c r="D268" s="22" t="s">
        <v>496</v>
      </c>
      <c r="E268" s="2" t="s">
        <v>499</v>
      </c>
      <c r="F268" s="26" t="s">
        <v>512</v>
      </c>
      <c r="G268" s="2" t="s">
        <v>534</v>
      </c>
      <c r="H268" s="22" t="s">
        <v>547</v>
      </c>
      <c r="I268" s="2" t="s">
        <v>567</v>
      </c>
      <c r="J268" s="5" t="s">
        <v>569</v>
      </c>
      <c r="K268" s="2" t="s">
        <v>574</v>
      </c>
      <c r="L268" t="s">
        <v>1805</v>
      </c>
      <c r="M268" s="2" t="s">
        <v>1851</v>
      </c>
      <c r="N268" s="7" t="s">
        <v>3732</v>
      </c>
      <c r="O268" s="2" t="s">
        <v>1851</v>
      </c>
      <c r="P268" s="56"/>
      <c r="Q268" s="2" t="s">
        <v>1851</v>
      </c>
      <c r="R268" t="s">
        <v>2489</v>
      </c>
      <c r="S268" s="2" t="s">
        <v>1851</v>
      </c>
      <c r="T268" s="5">
        <v>0</v>
      </c>
      <c r="U268" s="2" t="s">
        <v>1851</v>
      </c>
      <c r="V268" s="37">
        <v>0</v>
      </c>
      <c r="W268" s="2" t="s">
        <v>1907</v>
      </c>
      <c r="X268">
        <v>0</v>
      </c>
      <c r="Y268" t="s">
        <v>1908</v>
      </c>
      <c r="Z268" s="40" t="s">
        <v>1913</v>
      </c>
      <c r="AA268" s="2" t="s">
        <v>1907</v>
      </c>
      <c r="AB268" s="82">
        <v>0</v>
      </c>
      <c r="AC268" t="s">
        <v>2289</v>
      </c>
      <c r="AD268" t="str">
        <f t="shared" si="4"/>
        <v>SET @cliente = (SELECT id_cliente FROM cliente WHERE cod_cliente LIKE 'C0190');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'P0190001', '', '2010-11-01', '0', '0', 0, 'Varios', 0, null, 1, now(), null, 1, null);</v>
      </c>
    </row>
    <row r="269" spans="1:30" ht="22.5" x14ac:dyDescent="0.25">
      <c r="A269" t="s">
        <v>0</v>
      </c>
      <c r="B269" s="7" t="s">
        <v>102</v>
      </c>
      <c r="C269" s="2" t="s">
        <v>493</v>
      </c>
      <c r="D269" s="22" t="s">
        <v>498</v>
      </c>
      <c r="E269" s="2" t="s">
        <v>499</v>
      </c>
      <c r="F269" s="26" t="s">
        <v>506</v>
      </c>
      <c r="G269" s="2" t="s">
        <v>534</v>
      </c>
      <c r="H269" s="22" t="s">
        <v>540</v>
      </c>
      <c r="I269" s="2" t="s">
        <v>567</v>
      </c>
      <c r="J269" s="5" t="s">
        <v>569</v>
      </c>
      <c r="K269" s="2" t="s">
        <v>574</v>
      </c>
      <c r="L269" t="s">
        <v>1806</v>
      </c>
      <c r="M269" s="2" t="s">
        <v>1851</v>
      </c>
      <c r="N269" s="7" t="s">
        <v>3733</v>
      </c>
      <c r="O269" s="2" t="s">
        <v>1851</v>
      </c>
      <c r="P269" s="56"/>
      <c r="Q269" s="2" t="s">
        <v>1851</v>
      </c>
      <c r="R269" t="s">
        <v>2527</v>
      </c>
      <c r="S269" s="2" t="s">
        <v>1851</v>
      </c>
      <c r="T269" s="5">
        <v>0</v>
      </c>
      <c r="U269" s="2" t="s">
        <v>1851</v>
      </c>
      <c r="V269" s="37">
        <v>0</v>
      </c>
      <c r="W269" s="2" t="s">
        <v>1907</v>
      </c>
      <c r="X269">
        <v>0</v>
      </c>
      <c r="Y269" t="s">
        <v>1908</v>
      </c>
      <c r="Z269" s="40" t="s">
        <v>3216</v>
      </c>
      <c r="AA269" s="2" t="s">
        <v>1907</v>
      </c>
      <c r="AB269" s="82">
        <v>0</v>
      </c>
      <c r="AC269" t="s">
        <v>2289</v>
      </c>
      <c r="AD269" t="str">
        <f t="shared" si="4"/>
        <v>SET @cliente = (SELECT id_cliente FROM cliente WHERE cod_cliente LIKE 'C0190');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'P0190002', '', '2011-04-01', '0', '0', 0, 'Jefe de marketing y Ventas', 0, null, 1, now(), null, 1, null);</v>
      </c>
    </row>
    <row r="270" spans="1:30" ht="22.5" x14ac:dyDescent="0.25">
      <c r="A270" t="s">
        <v>0</v>
      </c>
      <c r="B270" s="7" t="s">
        <v>103</v>
      </c>
      <c r="C270" s="2" t="s">
        <v>493</v>
      </c>
      <c r="D270" s="22" t="s">
        <v>498</v>
      </c>
      <c r="E270" s="2" t="s">
        <v>499</v>
      </c>
      <c r="F270" s="26" t="s">
        <v>522</v>
      </c>
      <c r="G270" s="2" t="s">
        <v>534</v>
      </c>
      <c r="H270" s="17" t="s">
        <v>551</v>
      </c>
      <c r="I270" s="2" t="s">
        <v>567</v>
      </c>
      <c r="J270" s="5" t="s">
        <v>569</v>
      </c>
      <c r="K270" s="2" t="s">
        <v>574</v>
      </c>
      <c r="L270" t="s">
        <v>1805</v>
      </c>
      <c r="M270" s="2" t="s">
        <v>1851</v>
      </c>
      <c r="N270" s="7" t="s">
        <v>3734</v>
      </c>
      <c r="O270" s="2" t="s">
        <v>1851</v>
      </c>
      <c r="P270" s="56"/>
      <c r="Q270" s="2" t="s">
        <v>1851</v>
      </c>
      <c r="R270" t="s">
        <v>2489</v>
      </c>
      <c r="S270" s="2" t="s">
        <v>1851</v>
      </c>
      <c r="T270" s="5">
        <v>0</v>
      </c>
      <c r="U270" s="2" t="s">
        <v>1851</v>
      </c>
      <c r="V270" s="37">
        <v>0</v>
      </c>
      <c r="W270" s="2" t="s">
        <v>1907</v>
      </c>
      <c r="X270">
        <v>0</v>
      </c>
      <c r="Y270" t="s">
        <v>1908</v>
      </c>
      <c r="Z270" s="26" t="s">
        <v>1970</v>
      </c>
      <c r="AA270" s="2" t="s">
        <v>1907</v>
      </c>
      <c r="AB270" s="82">
        <v>0</v>
      </c>
      <c r="AC270" t="s">
        <v>2289</v>
      </c>
      <c r="AD270" t="str">
        <f t="shared" si="4"/>
        <v>SET @cliente = (SELECT id_cliente FROM cliente WHERE cod_cliente LIKE 'C0191');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'P0191001', '', '2010-11-01', '0', '0', 0, 'Clima Cuantitativo+Cualitativo', 0, null, 1, now(), null, 1, null);</v>
      </c>
    </row>
    <row r="271" spans="1:30" ht="22.5" x14ac:dyDescent="0.25">
      <c r="A271" t="s">
        <v>0</v>
      </c>
      <c r="B271" s="7" t="s">
        <v>104</v>
      </c>
      <c r="C271" s="2" t="s">
        <v>493</v>
      </c>
      <c r="D271" s="22" t="s">
        <v>498</v>
      </c>
      <c r="E271" s="2" t="s">
        <v>499</v>
      </c>
      <c r="F271" s="26" t="s">
        <v>522</v>
      </c>
      <c r="G271" s="2" t="s">
        <v>534</v>
      </c>
      <c r="H271" s="17" t="s">
        <v>551</v>
      </c>
      <c r="I271" s="2" t="s">
        <v>567</v>
      </c>
      <c r="J271" s="5" t="s">
        <v>569</v>
      </c>
      <c r="K271" s="2" t="s">
        <v>574</v>
      </c>
      <c r="L271" t="s">
        <v>1805</v>
      </c>
      <c r="M271" s="2" t="s">
        <v>1851</v>
      </c>
      <c r="N271" s="7" t="s">
        <v>3735</v>
      </c>
      <c r="O271" s="2" t="s">
        <v>1851</v>
      </c>
      <c r="P271" s="56"/>
      <c r="Q271" s="2" t="s">
        <v>1851</v>
      </c>
      <c r="R271" t="s">
        <v>2497</v>
      </c>
      <c r="S271" s="2" t="s">
        <v>1851</v>
      </c>
      <c r="T271" s="5">
        <v>0</v>
      </c>
      <c r="U271" s="2" t="s">
        <v>1851</v>
      </c>
      <c r="V271" s="37">
        <v>0</v>
      </c>
      <c r="W271" s="2" t="s">
        <v>1907</v>
      </c>
      <c r="X271">
        <v>0</v>
      </c>
      <c r="Y271" t="s">
        <v>1908</v>
      </c>
      <c r="Z271" s="26" t="s">
        <v>1970</v>
      </c>
      <c r="AA271" s="2" t="s">
        <v>1907</v>
      </c>
      <c r="AB271" s="82">
        <v>21800</v>
      </c>
      <c r="AC271" t="s">
        <v>2289</v>
      </c>
      <c r="AD271" t="str">
        <f t="shared" si="4"/>
        <v>SET @cliente = (SELECT id_cliente FROM cliente WHERE cod_cliente LIKE 'C1197');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'P1197001', '', '2011-07-01', '0', '0', 0, 'Clima Cuantitativo+Cualitativo', 21800, null, 1, now(), null, 1, null);</v>
      </c>
    </row>
    <row r="272" spans="1:30" ht="22.5" x14ac:dyDescent="0.25">
      <c r="A272" t="s">
        <v>0</v>
      </c>
      <c r="B272" s="7" t="s">
        <v>104</v>
      </c>
      <c r="C272" s="2" t="s">
        <v>493</v>
      </c>
      <c r="D272" s="22" t="s">
        <v>498</v>
      </c>
      <c r="E272" s="2" t="s">
        <v>499</v>
      </c>
      <c r="F272" s="26" t="s">
        <v>506</v>
      </c>
      <c r="G272" s="2" t="s">
        <v>534</v>
      </c>
      <c r="H272" s="22" t="s">
        <v>540</v>
      </c>
      <c r="I272" s="2" t="s">
        <v>567</v>
      </c>
      <c r="J272" s="5" t="s">
        <v>569</v>
      </c>
      <c r="K272" s="2" t="s">
        <v>574</v>
      </c>
      <c r="L272" t="s">
        <v>1806</v>
      </c>
      <c r="M272" s="2" t="s">
        <v>1851</v>
      </c>
      <c r="N272" s="7" t="s">
        <v>3736</v>
      </c>
      <c r="O272" s="2" t="s">
        <v>1851</v>
      </c>
      <c r="P272" s="56"/>
      <c r="Q272" s="2" t="s">
        <v>1851</v>
      </c>
      <c r="R272" t="s">
        <v>2497</v>
      </c>
      <c r="S272" s="2" t="s">
        <v>1851</v>
      </c>
      <c r="T272" s="5">
        <v>0</v>
      </c>
      <c r="U272" s="2" t="s">
        <v>1851</v>
      </c>
      <c r="V272" s="37">
        <v>0</v>
      </c>
      <c r="W272" s="2" t="s">
        <v>1907</v>
      </c>
      <c r="X272">
        <v>0</v>
      </c>
      <c r="Y272" t="s">
        <v>1908</v>
      </c>
      <c r="Z272" s="40" t="s">
        <v>2002</v>
      </c>
      <c r="AA272" s="2" t="s">
        <v>1907</v>
      </c>
      <c r="AB272" s="82">
        <v>14000</v>
      </c>
      <c r="AC272" t="s">
        <v>2289</v>
      </c>
      <c r="AD272" t="str">
        <f t="shared" si="4"/>
        <v>SET @cliente = (SELECT id_cliente FROM cliente WHERE cod_cliente LIKE 'C1197');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'P1197002', '', '2011-07-01', '0', '0', 0, 'Jefe Honorarios y Administrador Farmacia', 14000, null, 1, now(), null, 1, null);</v>
      </c>
    </row>
    <row r="273" spans="1:30" ht="22.5" x14ac:dyDescent="0.25">
      <c r="A273" t="s">
        <v>0</v>
      </c>
      <c r="B273" s="7" t="s">
        <v>104</v>
      </c>
      <c r="C273" s="2" t="s">
        <v>493</v>
      </c>
      <c r="D273" s="22" t="s">
        <v>496</v>
      </c>
      <c r="E273" s="2" t="s">
        <v>499</v>
      </c>
      <c r="F273" s="26" t="s">
        <v>512</v>
      </c>
      <c r="G273" s="2" t="s">
        <v>534</v>
      </c>
      <c r="H273" s="22" t="s">
        <v>547</v>
      </c>
      <c r="I273" s="2" t="s">
        <v>567</v>
      </c>
      <c r="J273" s="5" t="s">
        <v>569</v>
      </c>
      <c r="K273" s="2" t="s">
        <v>574</v>
      </c>
      <c r="L273" t="s">
        <v>1807</v>
      </c>
      <c r="M273" s="2" t="s">
        <v>1851</v>
      </c>
      <c r="N273" s="7" t="s">
        <v>3737</v>
      </c>
      <c r="O273" s="2" t="s">
        <v>1851</v>
      </c>
      <c r="P273" s="56"/>
      <c r="Q273" s="2" t="s">
        <v>1851</v>
      </c>
      <c r="R273" t="s">
        <v>2500</v>
      </c>
      <c r="S273" s="2" t="s">
        <v>1851</v>
      </c>
      <c r="T273" s="5">
        <v>0</v>
      </c>
      <c r="U273" s="2" t="s">
        <v>1851</v>
      </c>
      <c r="V273" s="37">
        <v>0</v>
      </c>
      <c r="W273" s="2" t="s">
        <v>1907</v>
      </c>
      <c r="X273">
        <v>0</v>
      </c>
      <c r="Y273" t="s">
        <v>1908</v>
      </c>
      <c r="Z273" s="28" t="s">
        <v>2003</v>
      </c>
      <c r="AA273" s="2" t="s">
        <v>1907</v>
      </c>
      <c r="AB273" s="83">
        <v>10200</v>
      </c>
      <c r="AC273" t="s">
        <v>2289</v>
      </c>
      <c r="AD273" t="str">
        <f t="shared" si="4"/>
        <v>SET @cliente = (SELECT id_cliente FROM cliente WHERE cod_cliente LIKE 'C1197');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'P1197003', '', '2012-02-01', '0', '0', 0, 'Taller de Habilildades Directivas', 10200, null, 1, now(), null, 1, null);</v>
      </c>
    </row>
    <row r="274" spans="1:30" ht="22.5" x14ac:dyDescent="0.25">
      <c r="A274" t="s">
        <v>0</v>
      </c>
      <c r="B274" s="7" t="s">
        <v>105</v>
      </c>
      <c r="C274" s="2" t="s">
        <v>493</v>
      </c>
      <c r="D274" s="22" t="s">
        <v>495</v>
      </c>
      <c r="E274" s="2" t="s">
        <v>499</v>
      </c>
      <c r="F274" s="26" t="s">
        <v>510</v>
      </c>
      <c r="G274" s="2" t="s">
        <v>534</v>
      </c>
      <c r="H274" s="22" t="s">
        <v>545</v>
      </c>
      <c r="I274" s="2" t="s">
        <v>567</v>
      </c>
      <c r="J274" s="5" t="s">
        <v>569</v>
      </c>
      <c r="K274" s="2" t="s">
        <v>574</v>
      </c>
      <c r="L274" t="s">
        <v>1805</v>
      </c>
      <c r="M274" s="2" t="s">
        <v>1851</v>
      </c>
      <c r="N274" s="7" t="s">
        <v>3738</v>
      </c>
      <c r="O274" s="2" t="s">
        <v>1851</v>
      </c>
      <c r="P274" s="56"/>
      <c r="Q274" s="2" t="s">
        <v>1851</v>
      </c>
      <c r="R274" t="s">
        <v>2526</v>
      </c>
      <c r="S274" s="2" t="s">
        <v>1851</v>
      </c>
      <c r="T274" s="5">
        <v>0</v>
      </c>
      <c r="U274" s="2" t="s">
        <v>1851</v>
      </c>
      <c r="V274" s="37">
        <v>0</v>
      </c>
      <c r="W274" s="2" t="s">
        <v>1907</v>
      </c>
      <c r="X274">
        <v>0</v>
      </c>
      <c r="Y274" t="s">
        <v>1908</v>
      </c>
      <c r="Z274" s="40" t="s">
        <v>2323</v>
      </c>
      <c r="AA274" s="2" t="s">
        <v>1907</v>
      </c>
      <c r="AB274" s="82">
        <v>0</v>
      </c>
      <c r="AC274" t="s">
        <v>2289</v>
      </c>
      <c r="AD274" t="str">
        <f t="shared" si="4"/>
        <v>SET @cliente = (SELECT id_cliente FROM cliente WHERE cod_cliente LIKE 'C0053');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'P0053001', '', '2010-04-01', '0', '0', 0, 'Gestion por Procesos', 0, null, 1, now(), null, 1, null);</v>
      </c>
    </row>
    <row r="275" spans="1:30" ht="22.5" x14ac:dyDescent="0.25">
      <c r="A275" t="s">
        <v>0</v>
      </c>
      <c r="B275" s="7" t="s">
        <v>105</v>
      </c>
      <c r="C275" s="2" t="s">
        <v>493</v>
      </c>
      <c r="D275" s="22" t="s">
        <v>496</v>
      </c>
      <c r="E275" s="2" t="s">
        <v>499</v>
      </c>
      <c r="F275" s="26" t="s">
        <v>525</v>
      </c>
      <c r="G275" s="2" t="s">
        <v>534</v>
      </c>
      <c r="H275" s="22" t="s">
        <v>559</v>
      </c>
      <c r="I275" s="2" t="s">
        <v>567</v>
      </c>
      <c r="J275" s="5" t="s">
        <v>569</v>
      </c>
      <c r="K275" s="2" t="s">
        <v>574</v>
      </c>
      <c r="L275" t="s">
        <v>1806</v>
      </c>
      <c r="M275" s="2" t="s">
        <v>1851</v>
      </c>
      <c r="N275" s="7" t="s">
        <v>3739</v>
      </c>
      <c r="O275" s="2" t="s">
        <v>1851</v>
      </c>
      <c r="P275" s="56"/>
      <c r="Q275" s="2" t="s">
        <v>1851</v>
      </c>
      <c r="R275" t="s">
        <v>2515</v>
      </c>
      <c r="S275" s="2" t="s">
        <v>1851</v>
      </c>
      <c r="T275" s="5">
        <v>0</v>
      </c>
      <c r="U275" s="2" t="s">
        <v>1851</v>
      </c>
      <c r="V275" s="37">
        <v>0</v>
      </c>
      <c r="W275" s="2" t="s">
        <v>1907</v>
      </c>
      <c r="X275">
        <v>0</v>
      </c>
      <c r="Y275" t="s">
        <v>1908</v>
      </c>
      <c r="Z275" s="40" t="s">
        <v>2462</v>
      </c>
      <c r="AA275" s="2" t="s">
        <v>1907</v>
      </c>
      <c r="AB275" s="82">
        <v>18200</v>
      </c>
      <c r="AC275" t="s">
        <v>2289</v>
      </c>
      <c r="AD275" t="str">
        <f t="shared" si="4"/>
        <v>SET @cliente = (SELECT id_cliente FROM cliente WHERE cod_cliente LIKE 'C0053');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'02', 'P0053002', '', '2010-05-01', '0', '0', 0, 'Desarrollo Lineas de Carrera', 18200, null, 1, now(), null, 1, null);</v>
      </c>
    </row>
    <row r="276" spans="1:30" ht="22.5" x14ac:dyDescent="0.25">
      <c r="A276" t="s">
        <v>0</v>
      </c>
      <c r="B276" s="7" t="s">
        <v>105</v>
      </c>
      <c r="C276" s="2" t="s">
        <v>493</v>
      </c>
      <c r="D276" s="22" t="s">
        <v>496</v>
      </c>
      <c r="E276" s="2" t="s">
        <v>499</v>
      </c>
      <c r="F276" s="26" t="s">
        <v>512</v>
      </c>
      <c r="G276" s="2" t="s">
        <v>534</v>
      </c>
      <c r="H276" s="22" t="s">
        <v>547</v>
      </c>
      <c r="I276" s="2" t="s">
        <v>567</v>
      </c>
      <c r="J276" s="5" t="s">
        <v>569</v>
      </c>
      <c r="K276" s="2" t="s">
        <v>574</v>
      </c>
      <c r="L276" t="s">
        <v>1807</v>
      </c>
      <c r="M276" s="2" t="s">
        <v>1851</v>
      </c>
      <c r="N276" s="7" t="s">
        <v>3740</v>
      </c>
      <c r="O276" s="2" t="s">
        <v>1851</v>
      </c>
      <c r="P276" s="56"/>
      <c r="Q276" s="2" t="s">
        <v>1851</v>
      </c>
      <c r="R276" t="s">
        <v>2502</v>
      </c>
      <c r="S276" s="2" t="s">
        <v>1851</v>
      </c>
      <c r="T276" s="5">
        <v>0</v>
      </c>
      <c r="U276" s="2" t="s">
        <v>1851</v>
      </c>
      <c r="V276" s="37">
        <v>0</v>
      </c>
      <c r="W276" s="2" t="s">
        <v>1907</v>
      </c>
      <c r="X276">
        <v>0</v>
      </c>
      <c r="Y276" t="s">
        <v>1908</v>
      </c>
      <c r="Z276" s="40" t="s">
        <v>2004</v>
      </c>
      <c r="AA276" s="2" t="s">
        <v>1907</v>
      </c>
      <c r="AB276" s="82">
        <v>0</v>
      </c>
      <c r="AC276" t="s">
        <v>2289</v>
      </c>
      <c r="AD276" t="str">
        <f t="shared" si="4"/>
        <v>SET @cliente = (SELECT id_cliente FROM cliente WHERE cod_cliente LIKE 'C0053');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'P0053003', '', '2010-08-01', '0', '0', 0, 'Trabajo en Equipo', 0, null, 1, now(), null, 1, null);</v>
      </c>
    </row>
    <row r="277" spans="1:30" ht="22.5" x14ac:dyDescent="0.25">
      <c r="A277" t="s">
        <v>0</v>
      </c>
      <c r="B277" s="7" t="s">
        <v>106</v>
      </c>
      <c r="C277" s="2" t="s">
        <v>493</v>
      </c>
      <c r="D277" s="22" t="s">
        <v>495</v>
      </c>
      <c r="E277" s="2" t="s">
        <v>499</v>
      </c>
      <c r="F277" s="26" t="s">
        <v>521</v>
      </c>
      <c r="G277" s="2" t="s">
        <v>534</v>
      </c>
      <c r="H277" s="22" t="s">
        <v>556</v>
      </c>
      <c r="I277" s="2" t="s">
        <v>567</v>
      </c>
      <c r="J277" s="5" t="s">
        <v>569</v>
      </c>
      <c r="K277" s="2" t="s">
        <v>574</v>
      </c>
      <c r="L277" t="s">
        <v>1805</v>
      </c>
      <c r="M277" s="2" t="s">
        <v>1851</v>
      </c>
      <c r="N277" s="7" t="s">
        <v>3741</v>
      </c>
      <c r="O277" s="2" t="s">
        <v>1851</v>
      </c>
      <c r="P277" s="56"/>
      <c r="Q277" s="2" t="s">
        <v>1851</v>
      </c>
      <c r="R277" t="s">
        <v>2523</v>
      </c>
      <c r="S277" s="2" t="s">
        <v>1851</v>
      </c>
      <c r="T277" s="5">
        <v>0</v>
      </c>
      <c r="U277" s="2" t="s">
        <v>1851</v>
      </c>
      <c r="V277" s="76">
        <v>1</v>
      </c>
      <c r="W277" s="2" t="s">
        <v>1907</v>
      </c>
      <c r="X277">
        <v>0</v>
      </c>
      <c r="Y277" t="s">
        <v>1908</v>
      </c>
      <c r="Z277" s="40" t="s">
        <v>3217</v>
      </c>
      <c r="AA277" s="2" t="s">
        <v>1907</v>
      </c>
      <c r="AB277" s="82">
        <v>16000</v>
      </c>
      <c r="AC277" t="s">
        <v>2289</v>
      </c>
      <c r="AD277" t="str">
        <f t="shared" si="4"/>
        <v>SET @cliente = (SELECT id_cliente FROM cliente WHERE cod_cliente LIKE 'C0218');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'P0218001', '', '2010-12-01', '0', '1', 0, 'FORMULACION del PLAN OPERATIVO INSTITUCIONAL – POI para el AÑO 2011', 16000, null, 1, now(), null, 1, null);</v>
      </c>
    </row>
    <row r="278" spans="1:30" ht="22.5" x14ac:dyDescent="0.25">
      <c r="A278" t="s">
        <v>0</v>
      </c>
      <c r="B278" s="7" t="s">
        <v>107</v>
      </c>
      <c r="C278" s="2" t="s">
        <v>493</v>
      </c>
      <c r="D278" s="22" t="s">
        <v>495</v>
      </c>
      <c r="E278" s="2" t="s">
        <v>499</v>
      </c>
      <c r="F278" s="26" t="s">
        <v>510</v>
      </c>
      <c r="G278" s="2" t="s">
        <v>534</v>
      </c>
      <c r="H278" s="22" t="s">
        <v>545</v>
      </c>
      <c r="I278" s="2" t="s">
        <v>567</v>
      </c>
      <c r="J278" s="5" t="s">
        <v>572</v>
      </c>
      <c r="K278" s="2" t="s">
        <v>574</v>
      </c>
      <c r="L278" t="s">
        <v>1805</v>
      </c>
      <c r="M278" s="2" t="s">
        <v>1851</v>
      </c>
      <c r="N278" s="7" t="s">
        <v>3742</v>
      </c>
      <c r="O278" s="2" t="s">
        <v>1851</v>
      </c>
      <c r="P278" s="56" t="s">
        <v>844</v>
      </c>
      <c r="Q278" s="2" t="s">
        <v>1851</v>
      </c>
      <c r="R278" t="s">
        <v>2488</v>
      </c>
      <c r="S278" s="2" t="s">
        <v>1851</v>
      </c>
      <c r="T278" s="5">
        <v>0</v>
      </c>
      <c r="U278" s="2" t="s">
        <v>1851</v>
      </c>
      <c r="V278" s="37">
        <v>0</v>
      </c>
      <c r="W278" s="2" t="s">
        <v>1907</v>
      </c>
      <c r="X278">
        <v>0</v>
      </c>
      <c r="Y278" t="s">
        <v>1908</v>
      </c>
      <c r="Z278" s="40" t="s">
        <v>2323</v>
      </c>
      <c r="AA278" s="2" t="s">
        <v>1907</v>
      </c>
      <c r="AB278" s="82">
        <v>19000</v>
      </c>
      <c r="AC278" t="s">
        <v>2289</v>
      </c>
      <c r="AD278" t="str">
        <f t="shared" si="4"/>
        <v>SET @cliente = (SELECT id_cliente FROM cliente WHERE cod_cliente LIKE 'C1168');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'01', 'P1168001', 'P116802', '2011-03-01', '0', '0', 0, 'Gestion por Procesos', 19000, null, 1, now(), null, 1, null);</v>
      </c>
    </row>
    <row r="279" spans="1:30" ht="22.5" x14ac:dyDescent="0.25">
      <c r="A279" t="s">
        <v>0</v>
      </c>
      <c r="B279" s="7" t="s">
        <v>107</v>
      </c>
      <c r="C279" s="2" t="s">
        <v>493</v>
      </c>
      <c r="D279" s="22" t="s">
        <v>495</v>
      </c>
      <c r="E279" s="2" t="s">
        <v>499</v>
      </c>
      <c r="F279" s="26" t="s">
        <v>510</v>
      </c>
      <c r="G279" s="2" t="s">
        <v>534</v>
      </c>
      <c r="H279" s="22" t="s">
        <v>545</v>
      </c>
      <c r="I279" s="2" t="s">
        <v>567</v>
      </c>
      <c r="J279" s="5" t="s">
        <v>571</v>
      </c>
      <c r="K279" s="2" t="s">
        <v>574</v>
      </c>
      <c r="L279" t="s">
        <v>1806</v>
      </c>
      <c r="M279" s="2" t="s">
        <v>1851</v>
      </c>
      <c r="N279" s="7" t="s">
        <v>3743</v>
      </c>
      <c r="O279" s="2" t="s">
        <v>1851</v>
      </c>
      <c r="P279" s="60"/>
      <c r="Q279" s="2" t="s">
        <v>1851</v>
      </c>
      <c r="R279" t="s">
        <v>2488</v>
      </c>
      <c r="S279" s="2" t="s">
        <v>1851</v>
      </c>
      <c r="T279" s="5">
        <v>0</v>
      </c>
      <c r="U279" s="2" t="s">
        <v>1851</v>
      </c>
      <c r="V279" s="37">
        <v>0</v>
      </c>
      <c r="W279" s="2" t="s">
        <v>1907</v>
      </c>
      <c r="X279">
        <v>0</v>
      </c>
      <c r="Y279" t="s">
        <v>1908</v>
      </c>
      <c r="Z279" s="40" t="s">
        <v>2323</v>
      </c>
      <c r="AA279" s="2" t="s">
        <v>1907</v>
      </c>
      <c r="AB279" s="82">
        <v>13050.84</v>
      </c>
      <c r="AC279" t="s">
        <v>2289</v>
      </c>
      <c r="AD279" t="str">
        <f t="shared" si="4"/>
        <v>SET @cliente = (SELECT id_cliente FROM cliente WHERE cod_cliente LIKE 'C1168');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'02', 'P1168002', '', '2011-03-01', '0', '0', 0, 'Gestion por Procesos', 13050.84, null, 1, now(), null, 1, null);</v>
      </c>
    </row>
    <row r="280" spans="1:30" ht="22.5" x14ac:dyDescent="0.25">
      <c r="A280" t="s">
        <v>0</v>
      </c>
      <c r="B280" s="7" t="s">
        <v>108</v>
      </c>
      <c r="C280" s="2" t="s">
        <v>493</v>
      </c>
      <c r="D280" s="22" t="s">
        <v>495</v>
      </c>
      <c r="E280" s="2" t="s">
        <v>499</v>
      </c>
      <c r="F280" s="26" t="s">
        <v>521</v>
      </c>
      <c r="G280" s="2" t="s">
        <v>534</v>
      </c>
      <c r="H280" s="22" t="s">
        <v>556</v>
      </c>
      <c r="I280" s="2" t="s">
        <v>567</v>
      </c>
      <c r="J280" s="5" t="s">
        <v>569</v>
      </c>
      <c r="K280" s="2" t="s">
        <v>574</v>
      </c>
      <c r="L280" t="s">
        <v>1805</v>
      </c>
      <c r="M280" s="2" t="s">
        <v>1851</v>
      </c>
      <c r="N280" s="7" t="s">
        <v>3744</v>
      </c>
      <c r="O280" s="2" t="s">
        <v>1851</v>
      </c>
      <c r="P280" s="56"/>
      <c r="Q280" s="2" t="s">
        <v>1851</v>
      </c>
      <c r="R280" t="s">
        <v>2522</v>
      </c>
      <c r="S280" s="2" t="s">
        <v>1851</v>
      </c>
      <c r="T280" s="5">
        <v>0</v>
      </c>
      <c r="U280" s="2" t="s">
        <v>1851</v>
      </c>
      <c r="V280" s="76">
        <v>1</v>
      </c>
      <c r="W280" s="2" t="s">
        <v>1907</v>
      </c>
      <c r="X280">
        <v>0</v>
      </c>
      <c r="Y280" t="s">
        <v>1908</v>
      </c>
      <c r="Z280" s="40" t="s">
        <v>2238</v>
      </c>
      <c r="AA280" s="2" t="s">
        <v>1907</v>
      </c>
      <c r="AB280" s="82">
        <v>33613</v>
      </c>
      <c r="AC280" t="s">
        <v>2289</v>
      </c>
      <c r="AD280" t="str">
        <f t="shared" si="4"/>
        <v>SET @cliente = (SELECT id_cliente FROM cliente WHERE cod_cliente LIKE 'C0112');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'P0112001', '', '2010-06-01', '0', '1', 0, 'Plan Estrategico', 33613, null, 1, now(), null, 1, null);</v>
      </c>
    </row>
    <row r="281" spans="1:30" ht="22.5" x14ac:dyDescent="0.25">
      <c r="A281" t="s">
        <v>0</v>
      </c>
      <c r="B281" s="7" t="s">
        <v>109</v>
      </c>
      <c r="C281" s="2" t="s">
        <v>493</v>
      </c>
      <c r="D281" s="22" t="s">
        <v>495</v>
      </c>
      <c r="E281" s="2" t="s">
        <v>499</v>
      </c>
      <c r="F281" s="26" t="s">
        <v>513</v>
      </c>
      <c r="G281" s="2" t="s">
        <v>534</v>
      </c>
      <c r="H281" s="22" t="s">
        <v>548</v>
      </c>
      <c r="I281" s="2" t="s">
        <v>567</v>
      </c>
      <c r="J281" s="5" t="s">
        <v>572</v>
      </c>
      <c r="K281" s="2" t="s">
        <v>574</v>
      </c>
      <c r="L281" t="s">
        <v>1805</v>
      </c>
      <c r="M281" s="2" t="s">
        <v>1851</v>
      </c>
      <c r="N281" s="7" t="s">
        <v>3745</v>
      </c>
      <c r="O281" s="2" t="s">
        <v>1851</v>
      </c>
      <c r="P281" s="56" t="s">
        <v>849</v>
      </c>
      <c r="Q281" s="2" t="s">
        <v>1851</v>
      </c>
      <c r="R281" t="s">
        <v>2494</v>
      </c>
      <c r="S281" s="2" t="s">
        <v>1851</v>
      </c>
      <c r="T281" s="5">
        <v>0</v>
      </c>
      <c r="U281" s="2" t="s">
        <v>1851</v>
      </c>
      <c r="V281" s="37">
        <v>0</v>
      </c>
      <c r="W281" s="2" t="s">
        <v>1907</v>
      </c>
      <c r="X281">
        <v>0</v>
      </c>
      <c r="Y281" t="s">
        <v>1908</v>
      </c>
      <c r="Z281" s="40" t="s">
        <v>2435</v>
      </c>
      <c r="AA281" s="2" t="s">
        <v>1907</v>
      </c>
      <c r="AB281" s="82">
        <f>9980*2.8</f>
        <v>27944</v>
      </c>
      <c r="AC281" t="s">
        <v>2289</v>
      </c>
      <c r="AD281" t="str">
        <f t="shared" si="4"/>
        <v>SET @cliente = (SELECT id_cliente FROM cliente WHERE cod_cliente LIKE 'C0269');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'OTRA'); INSERT INTO propuesta VALUES (NULL, @cliente, NULL, NULL, @moneda, @tipoServicio, @tipoArea, @tipoPropuesta, @situacion, '01', 'P0269001', 'P026904', '2011-01-01', '0', '0', 0, 'valorizacion de cargos y analisis de equidad interno/externo', 27944, null, 1, now(), null, 1, null);</v>
      </c>
    </row>
    <row r="282" spans="1:30" ht="22.5" x14ac:dyDescent="0.25">
      <c r="A282" t="s">
        <v>0</v>
      </c>
      <c r="B282" s="7" t="s">
        <v>109</v>
      </c>
      <c r="C282" s="2" t="s">
        <v>493</v>
      </c>
      <c r="D282" s="22" t="s">
        <v>498</v>
      </c>
      <c r="E282" s="2" t="s">
        <v>499</v>
      </c>
      <c r="F282" s="26" t="s">
        <v>506</v>
      </c>
      <c r="G282" s="2" t="s">
        <v>534</v>
      </c>
      <c r="H282" s="22" t="s">
        <v>540</v>
      </c>
      <c r="I282" s="2" t="s">
        <v>567</v>
      </c>
      <c r="J282" s="5" t="s">
        <v>569</v>
      </c>
      <c r="K282" s="2" t="s">
        <v>574</v>
      </c>
      <c r="L282" t="s">
        <v>1806</v>
      </c>
      <c r="M282" s="2" t="s">
        <v>1851</v>
      </c>
      <c r="N282" s="7" t="s">
        <v>3746</v>
      </c>
      <c r="O282" s="2" t="s">
        <v>1851</v>
      </c>
      <c r="P282" s="56"/>
      <c r="Q282" s="2" t="s">
        <v>1851</v>
      </c>
      <c r="R282" t="s">
        <v>2491</v>
      </c>
      <c r="S282" s="2" t="s">
        <v>1851</v>
      </c>
      <c r="T282" s="5">
        <v>0</v>
      </c>
      <c r="U282" s="2" t="s">
        <v>1851</v>
      </c>
      <c r="V282" s="37">
        <v>0</v>
      </c>
      <c r="W282" s="2" t="s">
        <v>1907</v>
      </c>
      <c r="X282">
        <v>0</v>
      </c>
      <c r="Y282" t="s">
        <v>1908</v>
      </c>
      <c r="Z282" s="40" t="s">
        <v>2001</v>
      </c>
      <c r="AA282" s="2" t="s">
        <v>1907</v>
      </c>
      <c r="AB282" s="82">
        <v>32000</v>
      </c>
      <c r="AC282" t="s">
        <v>2289</v>
      </c>
      <c r="AD282" t="str">
        <f t="shared" si="4"/>
        <v>SET @cliente = (SELECT id_cliente FROM cliente WHERE cod_cliente LIKE 'C0269');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'P0269002', '', '2011-08-01', '0', '0', 0, 'BENCHMARKING LABORAL', 32000, null, 1, now(), null, 1, null);</v>
      </c>
    </row>
    <row r="283" spans="1:30" ht="22.5" x14ac:dyDescent="0.25">
      <c r="A283" t="s">
        <v>0</v>
      </c>
      <c r="B283" s="7" t="s">
        <v>109</v>
      </c>
      <c r="C283" s="2" t="s">
        <v>493</v>
      </c>
      <c r="D283" s="22" t="s">
        <v>495</v>
      </c>
      <c r="E283" s="2" t="s">
        <v>499</v>
      </c>
      <c r="F283" s="26" t="s">
        <v>502</v>
      </c>
      <c r="G283" s="2" t="s">
        <v>534</v>
      </c>
      <c r="H283" s="22" t="s">
        <v>536</v>
      </c>
      <c r="I283" s="2" t="s">
        <v>567</v>
      </c>
      <c r="J283" s="5" t="s">
        <v>572</v>
      </c>
      <c r="K283" s="2" t="s">
        <v>574</v>
      </c>
      <c r="L283" t="s">
        <v>1807</v>
      </c>
      <c r="M283" s="2" t="s">
        <v>1851</v>
      </c>
      <c r="N283" s="7" t="s">
        <v>3747</v>
      </c>
      <c r="O283" s="2" t="s">
        <v>1851</v>
      </c>
      <c r="P283" s="56" t="s">
        <v>849</v>
      </c>
      <c r="Q283" s="2" t="s">
        <v>1851</v>
      </c>
      <c r="R283" t="s">
        <v>2491</v>
      </c>
      <c r="S283" s="2" t="s">
        <v>1851</v>
      </c>
      <c r="T283" s="5">
        <v>0</v>
      </c>
      <c r="U283" s="2" t="s">
        <v>1851</v>
      </c>
      <c r="V283" s="37">
        <v>0</v>
      </c>
      <c r="W283" s="2" t="s">
        <v>1907</v>
      </c>
      <c r="X283">
        <v>0</v>
      </c>
      <c r="Y283" t="s">
        <v>1908</v>
      </c>
      <c r="Z283" s="40" t="s">
        <v>2005</v>
      </c>
      <c r="AA283" s="2" t="s">
        <v>1907</v>
      </c>
      <c r="AB283" s="82">
        <v>0</v>
      </c>
      <c r="AC283" t="s">
        <v>2289</v>
      </c>
      <c r="AD283" t="str">
        <f t="shared" si="4"/>
        <v>SET @cliente = (SELECT id_cliente FROM cliente WHERE cod_cliente LIKE 'C0269');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'OTRA'); INSERT INTO propuesta VALUES (NULL, @cliente, NULL, NULL, @moneda, @tipoServicio, @tipoArea, @tipoPropuesta, @situacion, '03', 'P0269003', 'P026904', '2011-08-01', '0', '0', 0, 'SALARIOS', 0, null, 1, now(), null, 1, null);</v>
      </c>
    </row>
    <row r="284" spans="1:30" ht="22.5" x14ac:dyDescent="0.25">
      <c r="A284" t="s">
        <v>0</v>
      </c>
      <c r="B284" s="7" t="s">
        <v>109</v>
      </c>
      <c r="C284" s="2" t="s">
        <v>493</v>
      </c>
      <c r="D284" s="22" t="s">
        <v>495</v>
      </c>
      <c r="E284" s="2" t="s">
        <v>499</v>
      </c>
      <c r="F284" s="26" t="s">
        <v>502</v>
      </c>
      <c r="G284" s="2" t="s">
        <v>534</v>
      </c>
      <c r="H284" s="22" t="s">
        <v>536</v>
      </c>
      <c r="I284" s="2" t="s">
        <v>567</v>
      </c>
      <c r="J284" s="5" t="s">
        <v>569</v>
      </c>
      <c r="K284" s="2" t="s">
        <v>574</v>
      </c>
      <c r="L284" t="s">
        <v>1808</v>
      </c>
      <c r="M284" s="2" t="s">
        <v>1851</v>
      </c>
      <c r="N284" s="7" t="s">
        <v>3748</v>
      </c>
      <c r="O284" s="2" t="s">
        <v>1851</v>
      </c>
      <c r="P284" s="56"/>
      <c r="Q284" s="2" t="s">
        <v>1851</v>
      </c>
      <c r="R284" t="s">
        <v>2498</v>
      </c>
      <c r="S284" s="2" t="s">
        <v>1851</v>
      </c>
      <c r="T284" s="5">
        <v>0</v>
      </c>
      <c r="U284" s="2" t="s">
        <v>1851</v>
      </c>
      <c r="V284" s="37">
        <v>0</v>
      </c>
      <c r="W284" s="2" t="s">
        <v>1907</v>
      </c>
      <c r="X284">
        <v>0</v>
      </c>
      <c r="Y284" t="s">
        <v>1908</v>
      </c>
      <c r="Z284" s="40" t="s">
        <v>2005</v>
      </c>
      <c r="AA284" s="2" t="s">
        <v>1907</v>
      </c>
      <c r="AB284" s="82">
        <v>0</v>
      </c>
      <c r="AC284" t="s">
        <v>2289</v>
      </c>
      <c r="AD284" t="str">
        <f t="shared" si="4"/>
        <v>SET @cliente = (SELECT id_cliente FROM cliente WHERE cod_cliente LIKE 'C0269');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'04', 'P0269004', '', '2011-09-01', '0', '0', 0, 'SALARIOS', 0, null, 1, now(), null, 1, null);</v>
      </c>
    </row>
    <row r="285" spans="1:30" ht="22.5" x14ac:dyDescent="0.25">
      <c r="A285" t="s">
        <v>0</v>
      </c>
      <c r="B285" s="7" t="s">
        <v>110</v>
      </c>
      <c r="C285" s="2" t="s">
        <v>493</v>
      </c>
      <c r="D285" s="22" t="s">
        <v>495</v>
      </c>
      <c r="E285" s="2" t="s">
        <v>499</v>
      </c>
      <c r="F285" s="26" t="s">
        <v>502</v>
      </c>
      <c r="G285" s="2" t="s">
        <v>534</v>
      </c>
      <c r="H285" s="22" t="s">
        <v>536</v>
      </c>
      <c r="I285" s="2" t="s">
        <v>567</v>
      </c>
      <c r="J285" s="5" t="s">
        <v>569</v>
      </c>
      <c r="K285" s="2" t="s">
        <v>574</v>
      </c>
      <c r="L285" t="s">
        <v>1805</v>
      </c>
      <c r="M285" s="2" t="s">
        <v>1851</v>
      </c>
      <c r="N285" s="7" t="s">
        <v>3749</v>
      </c>
      <c r="O285" s="2" t="s">
        <v>1851</v>
      </c>
      <c r="P285" s="56"/>
      <c r="Q285" s="2" t="s">
        <v>1851</v>
      </c>
      <c r="R285" t="s">
        <v>2502</v>
      </c>
      <c r="S285" s="2" t="s">
        <v>1851</v>
      </c>
      <c r="T285" s="5">
        <v>0</v>
      </c>
      <c r="U285" s="2" t="s">
        <v>1851</v>
      </c>
      <c r="V285" s="37">
        <v>0</v>
      </c>
      <c r="W285" s="2" t="s">
        <v>1907</v>
      </c>
      <c r="X285">
        <v>0</v>
      </c>
      <c r="Y285" t="s">
        <v>1908</v>
      </c>
      <c r="Z285" s="40" t="s">
        <v>1974</v>
      </c>
      <c r="AA285" s="2" t="s">
        <v>1907</v>
      </c>
      <c r="AB285" s="82">
        <v>13440</v>
      </c>
      <c r="AC285" t="s">
        <v>2289</v>
      </c>
      <c r="AD285" t="str">
        <f t="shared" si="4"/>
        <v>SET @cliente = (SELECT id_cliente FROM cliente WHERE cod_cliente LIKE 'C0131');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'P0131001', '', '2010-08-01', '0', '0', 0, 'Estructura Salarial', 13440, null, 1, now(), null, 1, null);</v>
      </c>
    </row>
    <row r="286" spans="1:30" ht="22.5" x14ac:dyDescent="0.25">
      <c r="A286" t="s">
        <v>0</v>
      </c>
      <c r="B286" s="7" t="s">
        <v>110</v>
      </c>
      <c r="C286" s="2" t="s">
        <v>493</v>
      </c>
      <c r="D286" s="22" t="s">
        <v>495</v>
      </c>
      <c r="E286" s="2" t="s">
        <v>499</v>
      </c>
      <c r="F286" s="26" t="s">
        <v>513</v>
      </c>
      <c r="G286" s="2" t="s">
        <v>534</v>
      </c>
      <c r="H286" s="22" t="s">
        <v>548</v>
      </c>
      <c r="I286" s="2" t="s">
        <v>567</v>
      </c>
      <c r="J286" s="5" t="s">
        <v>569</v>
      </c>
      <c r="K286" s="2" t="s">
        <v>574</v>
      </c>
      <c r="L286" t="s">
        <v>1806</v>
      </c>
      <c r="M286" s="2" t="s">
        <v>1851</v>
      </c>
      <c r="N286" s="7" t="s">
        <v>3750</v>
      </c>
      <c r="O286" s="2" t="s">
        <v>1851</v>
      </c>
      <c r="P286" s="56"/>
      <c r="Q286" s="2" t="s">
        <v>1851</v>
      </c>
      <c r="R286" t="s">
        <v>2502</v>
      </c>
      <c r="S286" s="2" t="s">
        <v>1851</v>
      </c>
      <c r="T286" s="5">
        <v>0</v>
      </c>
      <c r="U286" s="2" t="s">
        <v>1851</v>
      </c>
      <c r="V286" s="37">
        <v>0</v>
      </c>
      <c r="W286" s="2" t="s">
        <v>1907</v>
      </c>
      <c r="X286">
        <v>0</v>
      </c>
      <c r="Y286" t="s">
        <v>1908</v>
      </c>
      <c r="Z286" s="40" t="s">
        <v>1920</v>
      </c>
      <c r="AA286" s="2" t="s">
        <v>1907</v>
      </c>
      <c r="AB286" s="82">
        <v>36960</v>
      </c>
      <c r="AC286" t="s">
        <v>2289</v>
      </c>
      <c r="AD286" t="str">
        <f t="shared" si="4"/>
        <v>SET @cliente = (SELECT id_cliente FROM cliente WHERE cod_cliente LIKE 'C0131');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'P0131002', '', '2010-08-01', '0', '0', 0, 'MOF', 36960, null, 1, now(), null, 1, null);</v>
      </c>
    </row>
    <row r="287" spans="1:30" ht="22.5" x14ac:dyDescent="0.25">
      <c r="A287" t="s">
        <v>0</v>
      </c>
      <c r="B287" s="7" t="s">
        <v>110</v>
      </c>
      <c r="C287" s="2" t="s">
        <v>493</v>
      </c>
      <c r="D287" s="22" t="s">
        <v>495</v>
      </c>
      <c r="E287" s="2" t="s">
        <v>499</v>
      </c>
      <c r="F287" s="26" t="s">
        <v>521</v>
      </c>
      <c r="G287" s="2" t="s">
        <v>534</v>
      </c>
      <c r="H287" s="22" t="s">
        <v>556</v>
      </c>
      <c r="I287" s="2" t="s">
        <v>567</v>
      </c>
      <c r="J287" s="5" t="s">
        <v>569</v>
      </c>
      <c r="K287" s="2" t="s">
        <v>574</v>
      </c>
      <c r="L287" t="s">
        <v>1807</v>
      </c>
      <c r="M287" s="2" t="s">
        <v>1851</v>
      </c>
      <c r="N287" s="7" t="s">
        <v>3751</v>
      </c>
      <c r="O287" s="2" t="s">
        <v>1851</v>
      </c>
      <c r="P287" s="56"/>
      <c r="Q287" s="2" t="s">
        <v>1851</v>
      </c>
      <c r="R287" t="s">
        <v>2493</v>
      </c>
      <c r="S287" s="2" t="s">
        <v>1851</v>
      </c>
      <c r="T287" s="5">
        <v>0</v>
      </c>
      <c r="U287" s="2" t="s">
        <v>1851</v>
      </c>
      <c r="V287" s="37">
        <v>0</v>
      </c>
      <c r="W287" s="2" t="s">
        <v>1907</v>
      </c>
      <c r="X287">
        <v>0</v>
      </c>
      <c r="Y287" t="s">
        <v>1908</v>
      </c>
      <c r="Z287" s="40" t="s">
        <v>2238</v>
      </c>
      <c r="AA287" s="2" t="s">
        <v>1907</v>
      </c>
      <c r="AB287" s="82">
        <v>25000</v>
      </c>
      <c r="AC287" t="s">
        <v>2289</v>
      </c>
      <c r="AD287" t="str">
        <f t="shared" si="4"/>
        <v>SET @cliente = (SELECT id_cliente FROM cliente WHERE cod_cliente LIKE 'C0131');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'03', 'P0131003', '', '2010-09-01', '0', '0', 0, 'Plan Estrategico', 25000, null, 1, now(), null, 1, null);</v>
      </c>
    </row>
    <row r="288" spans="1:30" ht="22.5" x14ac:dyDescent="0.25">
      <c r="A288" t="s">
        <v>0</v>
      </c>
      <c r="B288" s="7" t="s">
        <v>111</v>
      </c>
      <c r="C288" s="2" t="s">
        <v>493</v>
      </c>
      <c r="D288" s="17" t="s">
        <v>498</v>
      </c>
      <c r="E288" s="2" t="s">
        <v>499</v>
      </c>
      <c r="F288" s="26" t="s">
        <v>516</v>
      </c>
      <c r="G288" s="2" t="s">
        <v>534</v>
      </c>
      <c r="H288" s="17" t="s">
        <v>551</v>
      </c>
      <c r="I288" s="2" t="s">
        <v>567</v>
      </c>
      <c r="J288" s="5" t="s">
        <v>569</v>
      </c>
      <c r="K288" s="2" t="s">
        <v>574</v>
      </c>
      <c r="L288" t="s">
        <v>1805</v>
      </c>
      <c r="M288" s="2" t="s">
        <v>1851</v>
      </c>
      <c r="N288" s="7" t="s">
        <v>3752</v>
      </c>
      <c r="O288" s="2" t="s">
        <v>1851</v>
      </c>
      <c r="P288" s="56"/>
      <c r="Q288" s="2" t="s">
        <v>1851</v>
      </c>
      <c r="R288" t="s">
        <v>2522</v>
      </c>
      <c r="S288" s="2" t="s">
        <v>1851</v>
      </c>
      <c r="T288" s="5">
        <v>0</v>
      </c>
      <c r="U288" s="2" t="s">
        <v>1851</v>
      </c>
      <c r="V288" s="37">
        <v>0</v>
      </c>
      <c r="W288" s="2" t="s">
        <v>1907</v>
      </c>
      <c r="X288">
        <v>0</v>
      </c>
      <c r="Y288" t="s">
        <v>1908</v>
      </c>
      <c r="Z288" s="40" t="s">
        <v>3189</v>
      </c>
      <c r="AA288" s="2" t="s">
        <v>1907</v>
      </c>
      <c r="AB288" s="82">
        <v>0</v>
      </c>
      <c r="AC288" t="s">
        <v>2289</v>
      </c>
      <c r="AD288" t="str">
        <f t="shared" si="4"/>
        <v>SET @cliente = (SELECT id_cliente FROM cliente WHERE cod_cliente LIKE 'C0116');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'P0116001', '', '2010-06-01', '0', '0', 0, 'Desempeño', 0, null, 1, now(), null, 1, null);</v>
      </c>
    </row>
    <row r="289" spans="1:30" ht="22.5" x14ac:dyDescent="0.25">
      <c r="A289" t="s">
        <v>0</v>
      </c>
      <c r="B289" s="7" t="s">
        <v>112</v>
      </c>
      <c r="C289" s="2" t="s">
        <v>493</v>
      </c>
      <c r="D289" s="22" t="s">
        <v>495</v>
      </c>
      <c r="E289" s="2" t="s">
        <v>499</v>
      </c>
      <c r="F289" s="26" t="s">
        <v>508</v>
      </c>
      <c r="G289" s="2" t="s">
        <v>534</v>
      </c>
      <c r="H289" s="22" t="s">
        <v>542</v>
      </c>
      <c r="I289" s="2" t="s">
        <v>567</v>
      </c>
      <c r="J289" s="5" t="s">
        <v>569</v>
      </c>
      <c r="K289" s="2" t="s">
        <v>574</v>
      </c>
      <c r="L289" t="s">
        <v>1805</v>
      </c>
      <c r="M289" s="2" t="s">
        <v>1851</v>
      </c>
      <c r="N289" s="7" t="s">
        <v>3753</v>
      </c>
      <c r="O289" s="2" t="s">
        <v>1851</v>
      </c>
      <c r="P289" s="56"/>
      <c r="Q289" s="2" t="s">
        <v>1851</v>
      </c>
      <c r="R289" t="s">
        <v>2496</v>
      </c>
      <c r="S289" s="2" t="s">
        <v>1851</v>
      </c>
      <c r="T289" s="5">
        <v>0</v>
      </c>
      <c r="U289" s="2" t="s">
        <v>1851</v>
      </c>
      <c r="V289" s="37">
        <v>0</v>
      </c>
      <c r="W289" s="2" t="s">
        <v>1907</v>
      </c>
      <c r="X289">
        <v>0</v>
      </c>
      <c r="Y289" t="s">
        <v>1908</v>
      </c>
      <c r="Z289" s="40" t="s">
        <v>3218</v>
      </c>
      <c r="AA289" s="2" t="s">
        <v>1907</v>
      </c>
      <c r="AB289" s="82">
        <v>49000</v>
      </c>
      <c r="AC289" t="s">
        <v>2289</v>
      </c>
      <c r="AD289" t="str">
        <f t="shared" si="4"/>
        <v>SET @cliente = (SELECT id_cliente FROM cliente WHERE cod_cliente LIKE 'C1181');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'01', 'P1181001', '', '2011-05-01', '0', '0', 0, 'Diseño y desarrollo plan de RRHH', 49000, null, 1, now(), null, 1, null);</v>
      </c>
    </row>
    <row r="290" spans="1:30" ht="22.5" x14ac:dyDescent="0.25">
      <c r="A290" t="s">
        <v>0</v>
      </c>
      <c r="B290" s="7" t="s">
        <v>113</v>
      </c>
      <c r="C290" s="2" t="s">
        <v>493</v>
      </c>
      <c r="D290" s="22" t="s">
        <v>497</v>
      </c>
      <c r="E290" s="2" t="s">
        <v>499</v>
      </c>
      <c r="F290" s="26" t="s">
        <v>524</v>
      </c>
      <c r="G290" s="2" t="s">
        <v>534</v>
      </c>
      <c r="H290" s="22" t="s">
        <v>558</v>
      </c>
      <c r="I290" s="2" t="s">
        <v>567</v>
      </c>
      <c r="J290" s="5" t="s">
        <v>569</v>
      </c>
      <c r="K290" s="2" t="s">
        <v>574</v>
      </c>
      <c r="L290" t="s">
        <v>1805</v>
      </c>
      <c r="M290" s="2" t="s">
        <v>1851</v>
      </c>
      <c r="N290" s="7" t="s">
        <v>3754</v>
      </c>
      <c r="O290" s="2" t="s">
        <v>1851</v>
      </c>
      <c r="P290" s="56"/>
      <c r="Q290" s="2" t="s">
        <v>1851</v>
      </c>
      <c r="R290" t="s">
        <v>2529</v>
      </c>
      <c r="S290" s="2" t="s">
        <v>1851</v>
      </c>
      <c r="T290" s="5">
        <v>0</v>
      </c>
      <c r="U290" s="2" t="s">
        <v>1851</v>
      </c>
      <c r="V290" s="37">
        <v>0</v>
      </c>
      <c r="W290" s="2" t="s">
        <v>1907</v>
      </c>
      <c r="X290">
        <v>0</v>
      </c>
      <c r="Y290" t="s">
        <v>1908</v>
      </c>
      <c r="Z290" s="40" t="s">
        <v>2126</v>
      </c>
      <c r="AA290" s="2" t="s">
        <v>1907</v>
      </c>
      <c r="AB290" s="82">
        <v>0</v>
      </c>
      <c r="AC290" t="s">
        <v>2289</v>
      </c>
      <c r="AD290" t="str">
        <f t="shared" si="4"/>
        <v>SET @cliente = (SELECT id_cliente FROM cliente WHERE cod_cliente LIKE 'C0076');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'P0076001', '', '2009-05-01', '0', '0', 0, 'Informacion', 0, null, 1, now(), null, 1, null);</v>
      </c>
    </row>
    <row r="291" spans="1:30" ht="22.5" x14ac:dyDescent="0.25">
      <c r="A291" t="s">
        <v>0</v>
      </c>
      <c r="B291" s="7" t="s">
        <v>114</v>
      </c>
      <c r="C291" s="2" t="s">
        <v>493</v>
      </c>
      <c r="D291" s="22" t="s">
        <v>496</v>
      </c>
      <c r="E291" s="2" t="s">
        <v>499</v>
      </c>
      <c r="F291" s="26" t="s">
        <v>512</v>
      </c>
      <c r="G291" s="2" t="s">
        <v>534</v>
      </c>
      <c r="H291" s="22" t="s">
        <v>547</v>
      </c>
      <c r="I291" s="2" t="s">
        <v>567</v>
      </c>
      <c r="J291" s="5" t="s">
        <v>569</v>
      </c>
      <c r="K291" s="2" t="s">
        <v>574</v>
      </c>
      <c r="L291" t="s">
        <v>1805</v>
      </c>
      <c r="M291" s="2" t="s">
        <v>1851</v>
      </c>
      <c r="N291" s="7" t="s">
        <v>3755</v>
      </c>
      <c r="O291" s="2" t="s">
        <v>1851</v>
      </c>
      <c r="P291" s="56"/>
      <c r="Q291" s="2" t="s">
        <v>1851</v>
      </c>
      <c r="R291" t="s">
        <v>2530</v>
      </c>
      <c r="S291" s="2" t="s">
        <v>1851</v>
      </c>
      <c r="T291" s="5">
        <v>0</v>
      </c>
      <c r="U291" s="2" t="s">
        <v>1851</v>
      </c>
      <c r="V291" s="37">
        <v>0</v>
      </c>
      <c r="W291" s="2" t="s">
        <v>1907</v>
      </c>
      <c r="X291">
        <v>0</v>
      </c>
      <c r="Y291" t="s">
        <v>1908</v>
      </c>
      <c r="Z291" s="40" t="s">
        <v>2006</v>
      </c>
      <c r="AA291" s="2" t="s">
        <v>1907</v>
      </c>
      <c r="AB291" s="82">
        <v>0</v>
      </c>
      <c r="AC291" t="s">
        <v>2289</v>
      </c>
      <c r="AD291" t="str">
        <f t="shared" si="4"/>
        <v>SET @cliente = (SELECT id_cliente FROM cliente WHERE cod_cliente LIKE 'C0075');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'P0075001', '', '2010-01-01', '0', '0', 0, 'Curso de Mejora de la Intolerancia', 0, null, 1, now(), null, 1, null);</v>
      </c>
    </row>
    <row r="292" spans="1:30" ht="22.5" x14ac:dyDescent="0.25">
      <c r="A292" t="s">
        <v>0</v>
      </c>
      <c r="B292" s="7" t="s">
        <v>115</v>
      </c>
      <c r="C292" s="2" t="s">
        <v>493</v>
      </c>
      <c r="D292" s="22" t="s">
        <v>498</v>
      </c>
      <c r="E292" s="2" t="s">
        <v>499</v>
      </c>
      <c r="F292" s="26" t="s">
        <v>506</v>
      </c>
      <c r="G292" s="2" t="s">
        <v>534</v>
      </c>
      <c r="H292" s="22" t="s">
        <v>540</v>
      </c>
      <c r="I292" s="2" t="s">
        <v>567</v>
      </c>
      <c r="J292" s="5" t="s">
        <v>569</v>
      </c>
      <c r="K292" s="2" t="s">
        <v>574</v>
      </c>
      <c r="L292" t="s">
        <v>1805</v>
      </c>
      <c r="M292" s="2" t="s">
        <v>1851</v>
      </c>
      <c r="N292" s="7" t="s">
        <v>3756</v>
      </c>
      <c r="O292" s="2" t="s">
        <v>1851</v>
      </c>
      <c r="P292" s="56"/>
      <c r="Q292" s="2" t="s">
        <v>1851</v>
      </c>
      <c r="R292" t="s">
        <v>2505</v>
      </c>
      <c r="S292" s="2" t="s">
        <v>1851</v>
      </c>
      <c r="T292" s="5">
        <v>0</v>
      </c>
      <c r="U292" s="2" t="s">
        <v>1851</v>
      </c>
      <c r="V292" s="37">
        <v>0</v>
      </c>
      <c r="W292" s="2" t="s">
        <v>1907</v>
      </c>
      <c r="X292">
        <v>0</v>
      </c>
      <c r="Y292" t="s">
        <v>1908</v>
      </c>
      <c r="Z292" s="40" t="s">
        <v>1913</v>
      </c>
      <c r="AA292" s="2" t="s">
        <v>1907</v>
      </c>
      <c r="AB292" s="82">
        <v>0</v>
      </c>
      <c r="AC292" t="s">
        <v>2289</v>
      </c>
      <c r="AD292" t="str">
        <f t="shared" si="4"/>
        <v>SET @cliente = (SELECT id_cliente FROM cliente WHERE cod_cliente LIKE 'C0280');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'P0280001', '', '2011-02-01', '0', '0', 0, 'Varios', 0, null, 1, now(), null, 1, null);</v>
      </c>
    </row>
    <row r="293" spans="1:30" ht="22.5" x14ac:dyDescent="0.25">
      <c r="A293" t="s">
        <v>0</v>
      </c>
      <c r="B293" s="7" t="s">
        <v>116</v>
      </c>
      <c r="C293" s="2" t="s">
        <v>493</v>
      </c>
      <c r="D293" s="22" t="s">
        <v>495</v>
      </c>
      <c r="E293" s="2" t="s">
        <v>499</v>
      </c>
      <c r="F293" s="26" t="s">
        <v>513</v>
      </c>
      <c r="G293" s="2" t="s">
        <v>534</v>
      </c>
      <c r="H293" s="22" t="s">
        <v>548</v>
      </c>
      <c r="I293" s="2" t="s">
        <v>567</v>
      </c>
      <c r="J293" s="5" t="s">
        <v>569</v>
      </c>
      <c r="K293" s="2" t="s">
        <v>574</v>
      </c>
      <c r="L293" t="s">
        <v>1805</v>
      </c>
      <c r="M293" s="2" t="s">
        <v>1851</v>
      </c>
      <c r="N293" s="7" t="s">
        <v>3757</v>
      </c>
      <c r="O293" s="2" t="s">
        <v>1851</v>
      </c>
      <c r="P293" s="56"/>
      <c r="Q293" s="2" t="s">
        <v>1851</v>
      </c>
      <c r="R293" t="s">
        <v>2506</v>
      </c>
      <c r="S293" s="2" t="s">
        <v>1851</v>
      </c>
      <c r="T293" s="5">
        <v>0</v>
      </c>
      <c r="U293" s="2" t="s">
        <v>1851</v>
      </c>
      <c r="V293" s="37">
        <v>0</v>
      </c>
      <c r="W293" s="2" t="s">
        <v>1907</v>
      </c>
      <c r="X293">
        <v>0</v>
      </c>
      <c r="Y293" t="s">
        <v>1908</v>
      </c>
      <c r="Z293" s="40" t="s">
        <v>2329</v>
      </c>
      <c r="AA293" s="2" t="s">
        <v>1907</v>
      </c>
      <c r="AB293" s="82">
        <v>0</v>
      </c>
      <c r="AC293" t="s">
        <v>2289</v>
      </c>
      <c r="AD293" t="str">
        <f t="shared" si="4"/>
        <v>SET @cliente = (SELECT id_cliente FROM cliente WHERE cod_cliente LIKE 'C0078');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'P0078001', '', '2011-11-01', '0', '0', 0, 'Definicion de Puestos', 0, null, 1, now(), null, 1, null);</v>
      </c>
    </row>
    <row r="294" spans="1:30" ht="22.5" x14ac:dyDescent="0.25">
      <c r="A294" t="s">
        <v>0</v>
      </c>
      <c r="B294" s="7" t="s">
        <v>117</v>
      </c>
      <c r="C294" s="2" t="s">
        <v>493</v>
      </c>
      <c r="D294" s="22" t="s">
        <v>498</v>
      </c>
      <c r="E294" s="2" t="s">
        <v>499</v>
      </c>
      <c r="F294" s="26" t="s">
        <v>509</v>
      </c>
      <c r="G294" s="2" t="s">
        <v>534</v>
      </c>
      <c r="H294" s="22" t="s">
        <v>543</v>
      </c>
      <c r="I294" s="2" t="s">
        <v>567</v>
      </c>
      <c r="J294" s="5" t="s">
        <v>569</v>
      </c>
      <c r="K294" s="2" t="s">
        <v>574</v>
      </c>
      <c r="L294" t="s">
        <v>1805</v>
      </c>
      <c r="M294" s="2" t="s">
        <v>1851</v>
      </c>
      <c r="N294" s="7" t="s">
        <v>3758</v>
      </c>
      <c r="O294" s="2" t="s">
        <v>1851</v>
      </c>
      <c r="P294" s="56"/>
      <c r="Q294" s="2" t="s">
        <v>1851</v>
      </c>
      <c r="R294" t="s">
        <v>2515</v>
      </c>
      <c r="S294" s="2" t="s">
        <v>1851</v>
      </c>
      <c r="T294" s="5">
        <v>0</v>
      </c>
      <c r="U294" s="2" t="s">
        <v>1851</v>
      </c>
      <c r="V294" s="37">
        <v>0</v>
      </c>
      <c r="W294" s="2" t="s">
        <v>1907</v>
      </c>
      <c r="X294">
        <v>0</v>
      </c>
      <c r="Y294" t="s">
        <v>1908</v>
      </c>
      <c r="Z294" s="40" t="s">
        <v>2007</v>
      </c>
      <c r="AA294" s="2" t="s">
        <v>1907</v>
      </c>
      <c r="AB294" s="82">
        <v>115315</v>
      </c>
      <c r="AC294" t="s">
        <v>2289</v>
      </c>
      <c r="AD294" t="str">
        <f t="shared" si="4"/>
        <v>SET @cliente = (SELECT id_cliente FROM cliente WHERE cod_cliente LIKE 'C0100');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'P0100001', '', '2010-05-01', '0', '0', 0, 'Auditores', 115315, null, 1, now(), null, 1, null);</v>
      </c>
    </row>
    <row r="295" spans="1:30" ht="45" x14ac:dyDescent="0.25">
      <c r="A295" t="s">
        <v>0</v>
      </c>
      <c r="B295" s="7" t="s">
        <v>117</v>
      </c>
      <c r="C295" s="2" t="s">
        <v>493</v>
      </c>
      <c r="D295" s="22" t="s">
        <v>495</v>
      </c>
      <c r="E295" s="2" t="s">
        <v>499</v>
      </c>
      <c r="F295" s="26" t="s">
        <v>508</v>
      </c>
      <c r="G295" s="2" t="s">
        <v>534</v>
      </c>
      <c r="H295" s="22" t="s">
        <v>542</v>
      </c>
      <c r="I295" s="2" t="s">
        <v>567</v>
      </c>
      <c r="J295" s="5" t="s">
        <v>569</v>
      </c>
      <c r="K295" s="2" t="s">
        <v>574</v>
      </c>
      <c r="L295" t="s">
        <v>1806</v>
      </c>
      <c r="M295" s="2" t="s">
        <v>1851</v>
      </c>
      <c r="N295" s="7" t="s">
        <v>3759</v>
      </c>
      <c r="O295" s="2" t="s">
        <v>1851</v>
      </c>
      <c r="P295" s="56"/>
      <c r="Q295" s="2" t="s">
        <v>1851</v>
      </c>
      <c r="R295" t="s">
        <v>2522</v>
      </c>
      <c r="S295" s="2" t="s">
        <v>1851</v>
      </c>
      <c r="T295" s="5">
        <v>0</v>
      </c>
      <c r="U295" s="2" t="s">
        <v>1851</v>
      </c>
      <c r="V295" s="76">
        <v>1</v>
      </c>
      <c r="W295" s="2" t="s">
        <v>1907</v>
      </c>
      <c r="X295">
        <v>0</v>
      </c>
      <c r="Y295" t="s">
        <v>1908</v>
      </c>
      <c r="Z295" s="40" t="s">
        <v>2008</v>
      </c>
      <c r="AA295" s="2" t="s">
        <v>1907</v>
      </c>
      <c r="AB295" s="82">
        <v>463310</v>
      </c>
      <c r="AC295" t="s">
        <v>2289</v>
      </c>
      <c r="AD295"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'02', 'P0100002', '', '2010-06-01', '0', '1', 0, 'Transformacion de la Cultura, Descripcion, Analisis, Valorizacion de Puestos y Escala Salarial, Diagnostico y Mejora del Clima Organizacional de la Cgr', 463310, null, 1, now(), null, 1, null);</v>
      </c>
    </row>
    <row r="296" spans="1:30" ht="33.75" x14ac:dyDescent="0.25">
      <c r="A296" t="s">
        <v>0</v>
      </c>
      <c r="B296" s="7" t="s">
        <v>117</v>
      </c>
      <c r="C296" s="2" t="s">
        <v>493</v>
      </c>
      <c r="D296" s="22" t="s">
        <v>495</v>
      </c>
      <c r="E296" s="2" t="s">
        <v>499</v>
      </c>
      <c r="F296" s="26" t="s">
        <v>510</v>
      </c>
      <c r="G296" s="2" t="s">
        <v>534</v>
      </c>
      <c r="H296" s="22" t="s">
        <v>545</v>
      </c>
      <c r="I296" s="2" t="s">
        <v>567</v>
      </c>
      <c r="J296" s="5" t="s">
        <v>569</v>
      </c>
      <c r="K296" s="2" t="s">
        <v>574</v>
      </c>
      <c r="L296" t="s">
        <v>1807</v>
      </c>
      <c r="M296" s="2" t="s">
        <v>1851</v>
      </c>
      <c r="N296" s="7" t="s">
        <v>3760</v>
      </c>
      <c r="O296" s="2" t="s">
        <v>1851</v>
      </c>
      <c r="P296" s="56"/>
      <c r="Q296" s="2" t="s">
        <v>1851</v>
      </c>
      <c r="R296" t="s">
        <v>2522</v>
      </c>
      <c r="S296" s="2" t="s">
        <v>1851</v>
      </c>
      <c r="T296" s="5">
        <v>0</v>
      </c>
      <c r="U296" s="2" t="s">
        <v>1851</v>
      </c>
      <c r="V296" s="76">
        <v>1</v>
      </c>
      <c r="W296" s="2" t="s">
        <v>1907</v>
      </c>
      <c r="X296">
        <v>0</v>
      </c>
      <c r="Y296" t="s">
        <v>1908</v>
      </c>
      <c r="Z296" s="40" t="s">
        <v>2009</v>
      </c>
      <c r="AA296" s="2" t="s">
        <v>1907</v>
      </c>
      <c r="AB296" s="82">
        <v>1800000</v>
      </c>
      <c r="AC296" t="s">
        <v>2289</v>
      </c>
      <c r="AD296"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'03', 'P0100003', '', '2010-06-01', '0', '1', 0, 'Desarrollo de nuevos productos orientados al Nuevo Enfoque de Control Integral de la Gestion Gubernamental', 1800000, null, 1, now(), null, 1, null);</v>
      </c>
    </row>
    <row r="297" spans="1:30" ht="45" x14ac:dyDescent="0.25">
      <c r="A297" t="s">
        <v>0</v>
      </c>
      <c r="B297" s="7" t="s">
        <v>117</v>
      </c>
      <c r="C297" s="2" t="s">
        <v>493</v>
      </c>
      <c r="D297" s="22" t="s">
        <v>495</v>
      </c>
      <c r="E297" s="2" t="s">
        <v>499</v>
      </c>
      <c r="F297" s="26" t="s">
        <v>523</v>
      </c>
      <c r="G297" s="2" t="s">
        <v>534</v>
      </c>
      <c r="H297" s="22" t="s">
        <v>557</v>
      </c>
      <c r="I297" s="2" t="s">
        <v>567</v>
      </c>
      <c r="J297" s="5" t="s">
        <v>569</v>
      </c>
      <c r="K297" s="2" t="s">
        <v>574</v>
      </c>
      <c r="L297" t="s">
        <v>1808</v>
      </c>
      <c r="M297" s="2" t="s">
        <v>1851</v>
      </c>
      <c r="N297" s="7" t="s">
        <v>3761</v>
      </c>
      <c r="O297" s="2" t="s">
        <v>1851</v>
      </c>
      <c r="P297" s="56"/>
      <c r="Q297" s="2" t="s">
        <v>1851</v>
      </c>
      <c r="R297" t="s">
        <v>2522</v>
      </c>
      <c r="S297" s="2" t="s">
        <v>1851</v>
      </c>
      <c r="T297" s="5">
        <v>0</v>
      </c>
      <c r="U297" s="2" t="s">
        <v>1851</v>
      </c>
      <c r="V297" s="76">
        <v>1</v>
      </c>
      <c r="W297" s="2" t="s">
        <v>1907</v>
      </c>
      <c r="X297">
        <v>0</v>
      </c>
      <c r="Y297" t="s">
        <v>1908</v>
      </c>
      <c r="Z297" s="40" t="s">
        <v>3219</v>
      </c>
      <c r="AA297" s="2" t="s">
        <v>1907</v>
      </c>
      <c r="AB297" s="82">
        <v>0</v>
      </c>
      <c r="AC297" t="s">
        <v>2289</v>
      </c>
      <c r="AD297"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'04', 'P0100004', '', '2010-06-01', '0', '1', 0, 'Desarrollo modelo gestion de RRHH - modelo competencias, modelo gestion desempeño, linea de carrera y planes de sucesion', 0, null, 1, now(), null, 1, null);</v>
      </c>
    </row>
    <row r="298" spans="1:30" ht="45" x14ac:dyDescent="0.25">
      <c r="A298" t="s">
        <v>0</v>
      </c>
      <c r="B298" s="7" t="s">
        <v>117</v>
      </c>
      <c r="C298" s="2" t="s">
        <v>493</v>
      </c>
      <c r="D298" s="22" t="s">
        <v>495</v>
      </c>
      <c r="E298" s="2" t="s">
        <v>499</v>
      </c>
      <c r="F298" s="26" t="s">
        <v>510</v>
      </c>
      <c r="G298" s="2" t="s">
        <v>534</v>
      </c>
      <c r="H298" s="22" t="s">
        <v>545</v>
      </c>
      <c r="I298" s="2" t="s">
        <v>567</v>
      </c>
      <c r="J298" s="5" t="s">
        <v>569</v>
      </c>
      <c r="K298" s="2" t="s">
        <v>574</v>
      </c>
      <c r="L298" t="s">
        <v>1809</v>
      </c>
      <c r="M298" s="2" t="s">
        <v>1851</v>
      </c>
      <c r="N298" s="7" t="s">
        <v>3762</v>
      </c>
      <c r="O298" s="2" t="s">
        <v>1851</v>
      </c>
      <c r="P298" s="56"/>
      <c r="Q298" s="2" t="s">
        <v>1851</v>
      </c>
      <c r="R298" t="s">
        <v>2522</v>
      </c>
      <c r="S298" s="2" t="s">
        <v>1851</v>
      </c>
      <c r="T298" s="5">
        <v>0</v>
      </c>
      <c r="U298" s="2" t="s">
        <v>1851</v>
      </c>
      <c r="V298" s="76">
        <v>1</v>
      </c>
      <c r="W298" s="2" t="s">
        <v>1907</v>
      </c>
      <c r="X298">
        <v>0</v>
      </c>
      <c r="Y298" t="s">
        <v>1908</v>
      </c>
      <c r="Z298" s="40" t="s">
        <v>2010</v>
      </c>
      <c r="AA298" s="2" t="s">
        <v>1907</v>
      </c>
      <c r="AB298" s="82">
        <v>1440000</v>
      </c>
      <c r="AC298" t="s">
        <v>2289</v>
      </c>
      <c r="AD298"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'05', 'P0100005', '', '2010-06-01', '0', '1', 0, 'Actualizacion y Simplificacion Normativa del SNC para aplicacion del Nuevo Enfoque de Control Integral de Gestion Gubernamental', 1440000, null, 1, now(), null, 1, null);</v>
      </c>
    </row>
    <row r="299" spans="1:30" ht="22.5" x14ac:dyDescent="0.25">
      <c r="A299" t="s">
        <v>0</v>
      </c>
      <c r="B299" s="7" t="s">
        <v>117</v>
      </c>
      <c r="C299" s="2" t="s">
        <v>493</v>
      </c>
      <c r="D299" s="22" t="s">
        <v>495</v>
      </c>
      <c r="E299" s="2" t="s">
        <v>499</v>
      </c>
      <c r="F299" s="26" t="s">
        <v>504</v>
      </c>
      <c r="G299" s="2" t="s">
        <v>534</v>
      </c>
      <c r="H299" s="22" t="s">
        <v>538</v>
      </c>
      <c r="I299" s="2" t="s">
        <v>567</v>
      </c>
      <c r="J299" s="5" t="s">
        <v>569</v>
      </c>
      <c r="K299" s="2" t="s">
        <v>574</v>
      </c>
      <c r="L299" t="s">
        <v>1810</v>
      </c>
      <c r="M299" s="2" t="s">
        <v>1851</v>
      </c>
      <c r="N299" s="7" t="s">
        <v>3763</v>
      </c>
      <c r="O299" s="2" t="s">
        <v>1851</v>
      </c>
      <c r="P299" s="56"/>
      <c r="Q299" s="2" t="s">
        <v>1851</v>
      </c>
      <c r="R299" t="s">
        <v>2495</v>
      </c>
      <c r="S299" s="2" t="s">
        <v>1851</v>
      </c>
      <c r="T299" s="5">
        <v>0</v>
      </c>
      <c r="U299" s="2" t="s">
        <v>1851</v>
      </c>
      <c r="V299" s="76">
        <v>1</v>
      </c>
      <c r="W299" s="2" t="s">
        <v>1907</v>
      </c>
      <c r="X299">
        <v>0</v>
      </c>
      <c r="Y299" t="s">
        <v>1908</v>
      </c>
      <c r="Z299" s="40" t="s">
        <v>2011</v>
      </c>
      <c r="AA299" s="2" t="s">
        <v>1907</v>
      </c>
      <c r="AB299" s="82">
        <v>329400</v>
      </c>
      <c r="AC299" t="s">
        <v>2289</v>
      </c>
      <c r="AD299"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'06', 'P0100006', '', '2010-07-01', '0', '1', 0, 'Identificacion y desarrollo Habilidad. Gerenciales', 329400, null, 1, now(), null, 1, null);</v>
      </c>
    </row>
    <row r="300" spans="1:30" ht="22.5" x14ac:dyDescent="0.25">
      <c r="A300" t="s">
        <v>0</v>
      </c>
      <c r="B300" s="7" t="s">
        <v>117</v>
      </c>
      <c r="C300" s="2" t="s">
        <v>493</v>
      </c>
      <c r="D300" s="22" t="s">
        <v>498</v>
      </c>
      <c r="E300" s="2" t="s">
        <v>499</v>
      </c>
      <c r="F300" s="26" t="s">
        <v>511</v>
      </c>
      <c r="G300" s="2" t="s">
        <v>534</v>
      </c>
      <c r="H300" s="22" t="s">
        <v>546</v>
      </c>
      <c r="I300" s="2" t="s">
        <v>567</v>
      </c>
      <c r="J300" s="5" t="s">
        <v>571</v>
      </c>
      <c r="K300" s="2" t="s">
        <v>574</v>
      </c>
      <c r="L300" t="s">
        <v>1811</v>
      </c>
      <c r="M300" s="2" t="s">
        <v>1851</v>
      </c>
      <c r="N300" s="7" t="s">
        <v>3764</v>
      </c>
      <c r="O300" s="2" t="s">
        <v>1851</v>
      </c>
      <c r="P300" s="60"/>
      <c r="Q300" s="2" t="s">
        <v>1851</v>
      </c>
      <c r="R300" t="s">
        <v>2502</v>
      </c>
      <c r="S300" s="2" t="s">
        <v>1851</v>
      </c>
      <c r="T300" s="5">
        <v>0</v>
      </c>
      <c r="U300" s="2" t="s">
        <v>1851</v>
      </c>
      <c r="V300" s="37">
        <v>0</v>
      </c>
      <c r="W300" s="2" t="s">
        <v>1907</v>
      </c>
      <c r="X300">
        <v>0</v>
      </c>
      <c r="Y300" t="s">
        <v>1908</v>
      </c>
      <c r="Z300" s="40" t="s">
        <v>2012</v>
      </c>
      <c r="AA300" s="2" t="s">
        <v>1907</v>
      </c>
      <c r="AB300" s="82">
        <v>33613.449999999997</v>
      </c>
      <c r="AC300" t="s">
        <v>2289</v>
      </c>
      <c r="AD300" t="str">
        <f t="shared" si="4"/>
        <v>SET @cliente = (SELECT id_cliente FROM cliente WHERE cod_cliente LIKE 'C0100');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'07', 'P0100007', '', '2010-08-01', '0', '0', 0, 'Potencial de Auditores', 33613.45, null, 1, now(), null, 1, null);</v>
      </c>
    </row>
    <row r="301" spans="1:30" ht="22.5" x14ac:dyDescent="0.25">
      <c r="A301" t="s">
        <v>0</v>
      </c>
      <c r="B301" s="7" t="s">
        <v>117</v>
      </c>
      <c r="C301" s="2" t="s">
        <v>493</v>
      </c>
      <c r="D301" s="22" t="s">
        <v>498</v>
      </c>
      <c r="E301" s="2" t="s">
        <v>499</v>
      </c>
      <c r="F301" s="26" t="s">
        <v>509</v>
      </c>
      <c r="G301" s="2" t="s">
        <v>534</v>
      </c>
      <c r="H301" s="22" t="s">
        <v>543</v>
      </c>
      <c r="I301" s="2" t="s">
        <v>567</v>
      </c>
      <c r="J301" s="5" t="s">
        <v>569</v>
      </c>
      <c r="K301" s="2" t="s">
        <v>574</v>
      </c>
      <c r="L301" t="s">
        <v>1812</v>
      </c>
      <c r="M301" s="2" t="s">
        <v>1851</v>
      </c>
      <c r="N301" s="7" t="s">
        <v>3765</v>
      </c>
      <c r="O301" s="2" t="s">
        <v>1851</v>
      </c>
      <c r="P301" s="56"/>
      <c r="Q301" s="2" t="s">
        <v>1851</v>
      </c>
      <c r="R301" t="s">
        <v>2502</v>
      </c>
      <c r="S301" s="2" t="s">
        <v>1851</v>
      </c>
      <c r="T301" s="5">
        <v>0</v>
      </c>
      <c r="U301" s="2" t="s">
        <v>1851</v>
      </c>
      <c r="V301" s="37">
        <v>0</v>
      </c>
      <c r="W301" s="2" t="s">
        <v>1907</v>
      </c>
      <c r="X301">
        <v>0</v>
      </c>
      <c r="Y301" t="s">
        <v>1908</v>
      </c>
      <c r="Z301" s="40" t="s">
        <v>1914</v>
      </c>
      <c r="AA301" s="2" t="s">
        <v>1907</v>
      </c>
      <c r="AB301" s="82">
        <v>0</v>
      </c>
      <c r="AC301" t="s">
        <v>2289</v>
      </c>
      <c r="AD301" t="str">
        <f t="shared" si="4"/>
        <v>SET @cliente = (SELECT id_cliente FROM cliente WHERE cod_cliente LIKE 'C0100');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'08', 'P0100008', '', '2010-08-01', '0', '0', 0, 'Potencial', 0, null, 1, now(), null, 1, null);</v>
      </c>
    </row>
    <row r="302" spans="1:30" ht="22.5" x14ac:dyDescent="0.25">
      <c r="A302" t="s">
        <v>0</v>
      </c>
      <c r="B302" s="7" t="s">
        <v>117</v>
      </c>
      <c r="C302" s="2" t="s">
        <v>493</v>
      </c>
      <c r="D302" s="22" t="s">
        <v>496</v>
      </c>
      <c r="E302" s="2" t="s">
        <v>499</v>
      </c>
      <c r="F302" s="26" t="s">
        <v>512</v>
      </c>
      <c r="G302" s="2" t="s">
        <v>534</v>
      </c>
      <c r="H302" s="22" t="s">
        <v>547</v>
      </c>
      <c r="I302" s="2" t="s">
        <v>567</v>
      </c>
      <c r="J302" s="5" t="s">
        <v>569</v>
      </c>
      <c r="K302" s="2" t="s">
        <v>574</v>
      </c>
      <c r="L302" t="s">
        <v>1813</v>
      </c>
      <c r="M302" s="2" t="s">
        <v>1851</v>
      </c>
      <c r="N302" s="7" t="s">
        <v>3766</v>
      </c>
      <c r="O302" s="2" t="s">
        <v>1851</v>
      </c>
      <c r="P302" s="56"/>
      <c r="Q302" s="2" t="s">
        <v>1851</v>
      </c>
      <c r="R302" t="s">
        <v>2502</v>
      </c>
      <c r="S302" s="2" t="s">
        <v>1851</v>
      </c>
      <c r="T302" s="5">
        <v>0</v>
      </c>
      <c r="U302" s="2" t="s">
        <v>1851</v>
      </c>
      <c r="V302" s="37">
        <v>0</v>
      </c>
      <c r="W302" s="2" t="s">
        <v>1907</v>
      </c>
      <c r="X302">
        <v>0</v>
      </c>
      <c r="Y302" t="s">
        <v>1908</v>
      </c>
      <c r="Z302" s="40" t="s">
        <v>2013</v>
      </c>
      <c r="AA302" s="2" t="s">
        <v>1907</v>
      </c>
      <c r="AB302" s="82">
        <v>3360</v>
      </c>
      <c r="AC302" t="s">
        <v>2289</v>
      </c>
      <c r="AD302" t="str">
        <f t="shared" si="4"/>
        <v>SET @cliente = (SELECT id_cliente FROM cliente WHERE cod_cliente LIKE 'C0100');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'09', 'P0100009', '', '2010-08-01', '0', '0', 0, 'Entrevistas Por Competencias', 3360, null, 1, now(), null, 1, null);</v>
      </c>
    </row>
    <row r="303" spans="1:30" ht="45" x14ac:dyDescent="0.25">
      <c r="A303" t="s">
        <v>0</v>
      </c>
      <c r="B303" s="7" t="s">
        <v>117</v>
      </c>
      <c r="C303" s="2" t="s">
        <v>493</v>
      </c>
      <c r="D303" s="22" t="s">
        <v>495</v>
      </c>
      <c r="E303" s="2" t="s">
        <v>499</v>
      </c>
      <c r="F303" s="26" t="s">
        <v>510</v>
      </c>
      <c r="G303" s="2" t="s">
        <v>534</v>
      </c>
      <c r="H303" s="22" t="s">
        <v>545</v>
      </c>
      <c r="I303" s="2" t="s">
        <v>567</v>
      </c>
      <c r="J303" s="5" t="s">
        <v>569</v>
      </c>
      <c r="K303" s="2" t="s">
        <v>574</v>
      </c>
      <c r="L303" t="s">
        <v>1814</v>
      </c>
      <c r="M303" s="2" t="s">
        <v>1851</v>
      </c>
      <c r="N303" s="7" t="s">
        <v>3767</v>
      </c>
      <c r="O303" s="2" t="s">
        <v>1851</v>
      </c>
      <c r="P303" s="56"/>
      <c r="Q303" s="2" t="s">
        <v>1851</v>
      </c>
      <c r="R303" t="s">
        <v>2502</v>
      </c>
      <c r="S303" s="2" t="s">
        <v>1851</v>
      </c>
      <c r="T303" s="5">
        <v>0</v>
      </c>
      <c r="U303" s="2" t="s">
        <v>1851</v>
      </c>
      <c r="V303" s="76">
        <v>1</v>
      </c>
      <c r="W303" s="2" t="s">
        <v>1907</v>
      </c>
      <c r="X303">
        <v>0</v>
      </c>
      <c r="Y303" t="s">
        <v>1908</v>
      </c>
      <c r="Z303" s="40" t="s">
        <v>2014</v>
      </c>
      <c r="AA303" s="2" t="s">
        <v>1907</v>
      </c>
      <c r="AB303" s="82">
        <v>0</v>
      </c>
      <c r="AC303" t="s">
        <v>2289</v>
      </c>
      <c r="AD303" t="str">
        <f t="shared" si="4"/>
        <v>SET @cliente = (SELECT id_cliente FROM cliente WHERE cod_cliente LIKE 'C0100');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'10', 'P0100010', '', '2010-08-01', '0', '1', 0, 'Ejecucion Proyectos Estrategicos Orientados a la Modernizacion de la CGR y Desconcentracion del SNC Asociado a Lineas Maestras', 0, null, 1, now(), null, 1, null);</v>
      </c>
    </row>
    <row r="304" spans="1:30" ht="22.5" x14ac:dyDescent="0.25">
      <c r="A304" t="s">
        <v>0</v>
      </c>
      <c r="B304" s="7" t="s">
        <v>117</v>
      </c>
      <c r="C304" s="2" t="s">
        <v>493</v>
      </c>
      <c r="D304" s="22" t="s">
        <v>498</v>
      </c>
      <c r="E304" s="2" t="s">
        <v>499</v>
      </c>
      <c r="F304" s="26" t="s">
        <v>506</v>
      </c>
      <c r="G304" s="2" t="s">
        <v>534</v>
      </c>
      <c r="H304" s="22" t="s">
        <v>540</v>
      </c>
      <c r="I304" s="2" t="s">
        <v>567</v>
      </c>
      <c r="J304" s="5" t="s">
        <v>569</v>
      </c>
      <c r="K304" s="2" t="s">
        <v>574</v>
      </c>
      <c r="L304" t="s">
        <v>1815</v>
      </c>
      <c r="M304" s="2" t="s">
        <v>1851</v>
      </c>
      <c r="N304" s="7" t="s">
        <v>3768</v>
      </c>
      <c r="O304" s="2" t="s">
        <v>1851</v>
      </c>
      <c r="P304" s="56"/>
      <c r="Q304" s="2" t="s">
        <v>1851</v>
      </c>
      <c r="R304" t="s">
        <v>2523</v>
      </c>
      <c r="S304" s="2" t="s">
        <v>1851</v>
      </c>
      <c r="T304" s="5">
        <v>0</v>
      </c>
      <c r="U304" s="2" t="s">
        <v>1851</v>
      </c>
      <c r="V304" s="76">
        <v>1</v>
      </c>
      <c r="W304" s="2" t="s">
        <v>1907</v>
      </c>
      <c r="X304">
        <v>0</v>
      </c>
      <c r="Y304" t="s">
        <v>1908</v>
      </c>
      <c r="Z304" s="40" t="s">
        <v>2015</v>
      </c>
      <c r="AA304" s="2" t="s">
        <v>1907</v>
      </c>
      <c r="AB304" s="82">
        <v>450000</v>
      </c>
      <c r="AC304" t="s">
        <v>2289</v>
      </c>
      <c r="AD304" t="str">
        <f t="shared" si="4"/>
        <v>SET @cliente = (SELECT id_cliente FROM cliente WHERE cod_cliente LIKE 'C0100');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'11', 'P0100011', '', '2010-12-01', '0', '1', 0, 'Profesionales (120)', 450000, null, 1, now(), null, 1, null);</v>
      </c>
    </row>
    <row r="305" spans="1:30" ht="22.5" x14ac:dyDescent="0.25">
      <c r="A305" t="s">
        <v>0</v>
      </c>
      <c r="B305" s="7" t="s">
        <v>117</v>
      </c>
      <c r="C305" s="2" t="s">
        <v>493</v>
      </c>
      <c r="D305" s="22" t="s">
        <v>497</v>
      </c>
      <c r="E305" s="2" t="s">
        <v>499</v>
      </c>
      <c r="F305" s="26" t="s">
        <v>524</v>
      </c>
      <c r="G305" s="2" t="s">
        <v>534</v>
      </c>
      <c r="H305" s="22" t="s">
        <v>558</v>
      </c>
      <c r="I305" s="2" t="s">
        <v>567</v>
      </c>
      <c r="J305" s="5" t="s">
        <v>569</v>
      </c>
      <c r="K305" s="2" t="s">
        <v>574</v>
      </c>
      <c r="L305" t="s">
        <v>1816</v>
      </c>
      <c r="M305" s="2" t="s">
        <v>1851</v>
      </c>
      <c r="N305" s="7" t="s">
        <v>3769</v>
      </c>
      <c r="O305" s="2" t="s">
        <v>1851</v>
      </c>
      <c r="P305" s="56"/>
      <c r="Q305" s="2" t="s">
        <v>1851</v>
      </c>
      <c r="R305" t="s">
        <v>2498</v>
      </c>
      <c r="S305" s="2" t="s">
        <v>1851</v>
      </c>
      <c r="T305" s="5">
        <v>0</v>
      </c>
      <c r="U305" s="2" t="s">
        <v>1851</v>
      </c>
      <c r="V305" s="37">
        <v>0</v>
      </c>
      <c r="W305" s="2" t="s">
        <v>1907</v>
      </c>
      <c r="X305">
        <v>0</v>
      </c>
      <c r="Y305" t="s">
        <v>1908</v>
      </c>
      <c r="Z305" s="40" t="s">
        <v>2126</v>
      </c>
      <c r="AA305" s="2" t="s">
        <v>1907</v>
      </c>
      <c r="AB305" s="82">
        <v>0</v>
      </c>
      <c r="AC305" t="s">
        <v>2289</v>
      </c>
      <c r="AD305" t="str">
        <f t="shared" si="4"/>
        <v>SET @cliente = (SELECT id_cliente FROM cliente WHERE cod_cliente LIKE 'C0100');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'12', 'P0100012', '', '2011-09-01', '0', '0', 0, 'Informacion', 0, null, 1, now(), null, 1, null);</v>
      </c>
    </row>
    <row r="306" spans="1:30" ht="22.5" x14ac:dyDescent="0.25">
      <c r="A306" t="s">
        <v>0</v>
      </c>
      <c r="B306" s="7" t="s">
        <v>118</v>
      </c>
      <c r="C306" s="2" t="s">
        <v>493</v>
      </c>
      <c r="D306" s="22" t="s">
        <v>498</v>
      </c>
      <c r="E306" s="2" t="s">
        <v>499</v>
      </c>
      <c r="F306" s="26" t="s">
        <v>522</v>
      </c>
      <c r="G306" s="2" t="s">
        <v>534</v>
      </c>
      <c r="H306" s="17" t="s">
        <v>551</v>
      </c>
      <c r="I306" s="2" t="s">
        <v>567</v>
      </c>
      <c r="J306" s="5" t="s">
        <v>569</v>
      </c>
      <c r="K306" s="2" t="s">
        <v>574</v>
      </c>
      <c r="L306" t="s">
        <v>1805</v>
      </c>
      <c r="M306" s="2" t="s">
        <v>1851</v>
      </c>
      <c r="N306" s="7" t="s">
        <v>3770</v>
      </c>
      <c r="O306" s="2" t="s">
        <v>1851</v>
      </c>
      <c r="P306" s="56"/>
      <c r="Q306" s="2" t="s">
        <v>1851</v>
      </c>
      <c r="R306" t="s">
        <v>2497</v>
      </c>
      <c r="S306" s="2" t="s">
        <v>1851</v>
      </c>
      <c r="T306" s="5">
        <v>0</v>
      </c>
      <c r="U306" s="2" t="s">
        <v>1851</v>
      </c>
      <c r="V306" s="37">
        <v>0</v>
      </c>
      <c r="W306" s="2" t="s">
        <v>1907</v>
      </c>
      <c r="X306">
        <v>0</v>
      </c>
      <c r="Y306" t="s">
        <v>1908</v>
      </c>
      <c r="Z306" s="26" t="s">
        <v>1970</v>
      </c>
      <c r="AA306" s="2" t="s">
        <v>1907</v>
      </c>
      <c r="AB306" s="82">
        <v>37350</v>
      </c>
      <c r="AC306" t="s">
        <v>2289</v>
      </c>
      <c r="AD306" t="str">
        <f t="shared" si="4"/>
        <v>SET @cliente = (SELECT id_cliente FROM cliente WHERE cod_cliente LIKE 'C0445');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'P0445001', '', '2011-07-01', '0', '0', 0, 'Clima Cuantitativo+Cualitativo', 37350, null, 1, now(), null, 1, null);</v>
      </c>
    </row>
    <row r="307" spans="1:30" ht="22.5" x14ac:dyDescent="0.25">
      <c r="A307" t="s">
        <v>0</v>
      </c>
      <c r="B307" s="7" t="s">
        <v>118</v>
      </c>
      <c r="C307" s="2" t="s">
        <v>493</v>
      </c>
      <c r="D307" s="22" t="s">
        <v>497</v>
      </c>
      <c r="E307" s="2" t="s">
        <v>499</v>
      </c>
      <c r="F307" s="27" t="s">
        <v>505</v>
      </c>
      <c r="G307" s="2" t="s">
        <v>534</v>
      </c>
      <c r="H307" s="22" t="s">
        <v>539</v>
      </c>
      <c r="I307" s="2" t="s">
        <v>567</v>
      </c>
      <c r="J307" s="7" t="s">
        <v>505</v>
      </c>
      <c r="K307" s="2" t="s">
        <v>574</v>
      </c>
      <c r="L307" t="s">
        <v>1806</v>
      </c>
      <c r="M307" s="2" t="s">
        <v>1851</v>
      </c>
      <c r="N307" s="7" t="s">
        <v>3771</v>
      </c>
      <c r="O307" s="2" t="s">
        <v>1851</v>
      </c>
      <c r="P307" s="40"/>
      <c r="Q307" s="2" t="s">
        <v>1851</v>
      </c>
      <c r="R307" t="s">
        <v>2492</v>
      </c>
      <c r="S307" s="2" t="s">
        <v>1851</v>
      </c>
      <c r="T307" s="5">
        <v>0</v>
      </c>
      <c r="U307" s="2" t="s">
        <v>1851</v>
      </c>
      <c r="V307" s="37">
        <v>0</v>
      </c>
      <c r="W307" s="2" t="s">
        <v>1907</v>
      </c>
      <c r="X307">
        <v>0</v>
      </c>
      <c r="Y307" t="s">
        <v>1908</v>
      </c>
      <c r="Z307" s="40" t="s">
        <v>1911</v>
      </c>
      <c r="AA307" s="2" t="s">
        <v>1907</v>
      </c>
      <c r="AB307" s="82">
        <v>0</v>
      </c>
      <c r="AC307" t="s">
        <v>2289</v>
      </c>
      <c r="AD307" t="str">
        <f t="shared" si="4"/>
        <v>SET @cliente = (SELECT id_cliente FROM cliente WHERE cod_cliente LIKE 'C0445');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'P0445002', '', '2012-11-01', '0', '0', 0, 'Hacer Lobby', 0, null, 1, now(), null, 1, null);</v>
      </c>
    </row>
    <row r="308" spans="1:30" ht="22.5" x14ac:dyDescent="0.25">
      <c r="A308" t="s">
        <v>0</v>
      </c>
      <c r="B308" s="7" t="s">
        <v>119</v>
      </c>
      <c r="C308" s="2" t="s">
        <v>493</v>
      </c>
      <c r="D308" s="22" t="s">
        <v>498</v>
      </c>
      <c r="E308" s="2" t="s">
        <v>499</v>
      </c>
      <c r="F308" s="26" t="s">
        <v>522</v>
      </c>
      <c r="G308" s="2" t="s">
        <v>534</v>
      </c>
      <c r="H308" s="17" t="s">
        <v>551</v>
      </c>
      <c r="I308" s="2" t="s">
        <v>567</v>
      </c>
      <c r="J308" s="5" t="s">
        <v>572</v>
      </c>
      <c r="K308" s="2" t="s">
        <v>574</v>
      </c>
      <c r="L308" t="s">
        <v>1805</v>
      </c>
      <c r="M308" s="2" t="s">
        <v>1851</v>
      </c>
      <c r="N308" s="7" t="s">
        <v>3772</v>
      </c>
      <c r="O308" s="2" t="s">
        <v>1851</v>
      </c>
      <c r="P308" s="56" t="s">
        <v>874</v>
      </c>
      <c r="Q308" s="2" t="s">
        <v>1851</v>
      </c>
      <c r="R308" t="s">
        <v>2506</v>
      </c>
      <c r="S308" s="2" t="s">
        <v>1851</v>
      </c>
      <c r="T308" s="5">
        <v>0</v>
      </c>
      <c r="U308" s="2" t="s">
        <v>1851</v>
      </c>
      <c r="V308" s="37">
        <v>0</v>
      </c>
      <c r="W308" s="2" t="s">
        <v>1907</v>
      </c>
      <c r="X308">
        <v>0</v>
      </c>
      <c r="Y308" t="s">
        <v>1908</v>
      </c>
      <c r="Z308" s="40" t="s">
        <v>2330</v>
      </c>
      <c r="AA308" s="2" t="s">
        <v>1907</v>
      </c>
      <c r="AB308" s="82">
        <v>0</v>
      </c>
      <c r="AC308" t="s">
        <v>2289</v>
      </c>
      <c r="AD308" t="str">
        <f t="shared" si="4"/>
        <v>SET @cliente = (SELECT id_cliente FROM cliente WHERE cod_cliente LIKE 'C1240');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'01', 'P1240001', 'P124002', '2011-11-01', '0', '0', 0, 'Evaluacion de Clima', 0, null, 1, now(), null, 1, null);</v>
      </c>
    </row>
    <row r="309" spans="1:30" ht="22.5" x14ac:dyDescent="0.25">
      <c r="A309" t="s">
        <v>0</v>
      </c>
      <c r="B309" s="7" t="s">
        <v>119</v>
      </c>
      <c r="C309" s="2" t="s">
        <v>493</v>
      </c>
      <c r="D309" s="22" t="s">
        <v>495</v>
      </c>
      <c r="E309" s="2" t="s">
        <v>499</v>
      </c>
      <c r="F309" s="26" t="s">
        <v>501</v>
      </c>
      <c r="G309" s="2" t="s">
        <v>534</v>
      </c>
      <c r="H309" s="22" t="s">
        <v>535</v>
      </c>
      <c r="I309" s="2" t="s">
        <v>567</v>
      </c>
      <c r="J309" s="7" t="s">
        <v>569</v>
      </c>
      <c r="K309" s="2" t="s">
        <v>574</v>
      </c>
      <c r="L309" t="s">
        <v>1806</v>
      </c>
      <c r="M309" s="2" t="s">
        <v>1851</v>
      </c>
      <c r="N309" s="7" t="s">
        <v>3773</v>
      </c>
      <c r="O309" s="2" t="s">
        <v>1851</v>
      </c>
      <c r="P309" s="40"/>
      <c r="Q309" s="2" t="s">
        <v>1851</v>
      </c>
      <c r="R309" t="s">
        <v>2506</v>
      </c>
      <c r="S309" s="2" t="s">
        <v>1851</v>
      </c>
      <c r="T309" s="5">
        <v>0</v>
      </c>
      <c r="U309" s="2" t="s">
        <v>1851</v>
      </c>
      <c r="V309" s="37">
        <v>0</v>
      </c>
      <c r="W309" s="2" t="s">
        <v>1907</v>
      </c>
      <c r="X309">
        <v>0</v>
      </c>
      <c r="Y309" t="s">
        <v>1908</v>
      </c>
      <c r="Z309" s="40" t="s">
        <v>2331</v>
      </c>
      <c r="AA309" s="2" t="s">
        <v>1907</v>
      </c>
      <c r="AB309" s="82">
        <v>11600</v>
      </c>
      <c r="AC309" t="s">
        <v>2289</v>
      </c>
      <c r="AD309" t="str">
        <f t="shared" si="4"/>
        <v>SET @cliente = (SELECT id_cliente FROM cliente WHERE cod_cliente LIKE 'C1240');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'02', 'P1240002', '', '2011-11-01', '0', '0', 0, 'Diagnostico Organizativo (simple)', 11600, null, 1, now(), null, 1, null);</v>
      </c>
    </row>
    <row r="310" spans="1:30" ht="22.5" x14ac:dyDescent="0.25">
      <c r="A310" t="s">
        <v>0</v>
      </c>
      <c r="B310" s="7" t="s">
        <v>119</v>
      </c>
      <c r="C310" s="2" t="s">
        <v>493</v>
      </c>
      <c r="D310" s="22" t="s">
        <v>497</v>
      </c>
      <c r="E310" s="2" t="s">
        <v>499</v>
      </c>
      <c r="F310" s="27" t="s">
        <v>505</v>
      </c>
      <c r="G310" s="2" t="s">
        <v>534</v>
      </c>
      <c r="H310" s="22" t="s">
        <v>539</v>
      </c>
      <c r="I310" s="2" t="s">
        <v>567</v>
      </c>
      <c r="J310" s="7" t="s">
        <v>505</v>
      </c>
      <c r="K310" s="2" t="s">
        <v>574</v>
      </c>
      <c r="L310" t="s">
        <v>1807</v>
      </c>
      <c r="M310" s="2" t="s">
        <v>1851</v>
      </c>
      <c r="N310" s="7" t="s">
        <v>3774</v>
      </c>
      <c r="O310" s="2" t="s">
        <v>1851</v>
      </c>
      <c r="P310" s="40"/>
      <c r="Q310" s="2" t="s">
        <v>1851</v>
      </c>
      <c r="R310" t="s">
        <v>2492</v>
      </c>
      <c r="S310" s="2" t="s">
        <v>1851</v>
      </c>
      <c r="T310" s="5">
        <v>0</v>
      </c>
      <c r="U310" s="2" t="s">
        <v>1851</v>
      </c>
      <c r="V310" s="37">
        <v>0</v>
      </c>
      <c r="W310" s="2" t="s">
        <v>1907</v>
      </c>
      <c r="X310">
        <v>0</v>
      </c>
      <c r="Y310" t="s">
        <v>1908</v>
      </c>
      <c r="Z310" s="40" t="s">
        <v>1911</v>
      </c>
      <c r="AA310" s="2" t="s">
        <v>1907</v>
      </c>
      <c r="AB310" s="82">
        <v>0</v>
      </c>
      <c r="AC310" t="s">
        <v>2289</v>
      </c>
      <c r="AD310" t="str">
        <f t="shared" si="4"/>
        <v>SET @cliente = (SELECT id_cliente FROM cliente WHERE cod_cliente LIKE 'C1240');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'P1240003', '', '2012-11-01', '0', '0', 0, 'Hacer Lobby', 0, null, 1, now(), null, 1, null);</v>
      </c>
    </row>
    <row r="311" spans="1:30" ht="45" x14ac:dyDescent="0.25">
      <c r="A311" t="s">
        <v>0</v>
      </c>
      <c r="B311" s="7" t="s">
        <v>120</v>
      </c>
      <c r="C311" s="2" t="s">
        <v>493</v>
      </c>
      <c r="D311" s="22" t="s">
        <v>495</v>
      </c>
      <c r="E311" s="2" t="s">
        <v>499</v>
      </c>
      <c r="F311" s="26" t="s">
        <v>510</v>
      </c>
      <c r="G311" s="2" t="s">
        <v>534</v>
      </c>
      <c r="H311" s="22" t="s">
        <v>545</v>
      </c>
      <c r="I311" s="2" t="s">
        <v>567</v>
      </c>
      <c r="J311" s="5" t="s">
        <v>569</v>
      </c>
      <c r="K311" s="2" t="s">
        <v>574</v>
      </c>
      <c r="L311" t="s">
        <v>1805</v>
      </c>
      <c r="M311" s="2" t="s">
        <v>1851</v>
      </c>
      <c r="N311" s="7" t="s">
        <v>3775</v>
      </c>
      <c r="O311" s="2" t="s">
        <v>1851</v>
      </c>
      <c r="P311" s="56"/>
      <c r="Q311" s="2" t="s">
        <v>1851</v>
      </c>
      <c r="R311" t="s">
        <v>2523</v>
      </c>
      <c r="S311" s="2" t="s">
        <v>1851</v>
      </c>
      <c r="T311" s="5">
        <v>0</v>
      </c>
      <c r="U311" s="2" t="s">
        <v>1851</v>
      </c>
      <c r="V311" s="76">
        <v>1</v>
      </c>
      <c r="W311" s="2" t="s">
        <v>1907</v>
      </c>
      <c r="X311">
        <v>0</v>
      </c>
      <c r="Y311" t="s">
        <v>1908</v>
      </c>
      <c r="Z311" s="40" t="s">
        <v>2436</v>
      </c>
      <c r="AA311" s="2" t="s">
        <v>1907</v>
      </c>
      <c r="AB311" s="82">
        <v>1832600</v>
      </c>
      <c r="AC311" t="s">
        <v>2289</v>
      </c>
      <c r="AD311" t="str">
        <f t="shared" si="4"/>
        <v>SET @cliente = (SELECT id_cliente FROM cliente WHERE cod_cliente LIKE 'C0220');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'P0220001', '', '2010-12-01', '0', '1', 0, 'Modelo de Gobierno Corporativo TI del Servicio de Centro de Datos Corporativo para las Empresas del Estado bajo el ambito de FONAFE (PROYECTO_TIC)', 1832600, null, 1, now(), null, 1, null);</v>
      </c>
    </row>
    <row r="312" spans="1:30" ht="22.5" x14ac:dyDescent="0.25">
      <c r="A312" t="s">
        <v>0</v>
      </c>
      <c r="B312" s="7" t="s">
        <v>120</v>
      </c>
      <c r="C312" s="2" t="s">
        <v>493</v>
      </c>
      <c r="D312" s="22" t="s">
        <v>495</v>
      </c>
      <c r="E312" s="2" t="s">
        <v>499</v>
      </c>
      <c r="F312" s="26" t="s">
        <v>508</v>
      </c>
      <c r="G312" s="2" t="s">
        <v>534</v>
      </c>
      <c r="H312" s="22" t="s">
        <v>542</v>
      </c>
      <c r="I312" s="2" t="s">
        <v>567</v>
      </c>
      <c r="J312" s="5" t="s">
        <v>569</v>
      </c>
      <c r="K312" s="2" t="s">
        <v>574</v>
      </c>
      <c r="L312" t="s">
        <v>1806</v>
      </c>
      <c r="M312" s="2" t="s">
        <v>1851</v>
      </c>
      <c r="N312" s="7" t="s">
        <v>3776</v>
      </c>
      <c r="O312" s="2" t="s">
        <v>1851</v>
      </c>
      <c r="P312" s="56"/>
      <c r="Q312" s="2" t="s">
        <v>1851</v>
      </c>
      <c r="R312" t="s">
        <v>2519</v>
      </c>
      <c r="S312" s="2" t="s">
        <v>1851</v>
      </c>
      <c r="T312" s="5">
        <v>0</v>
      </c>
      <c r="U312" s="2" t="s">
        <v>1851</v>
      </c>
      <c r="V312" s="37">
        <v>0</v>
      </c>
      <c r="W312" s="2" t="s">
        <v>1907</v>
      </c>
      <c r="X312">
        <v>0</v>
      </c>
      <c r="Y312" t="s">
        <v>1908</v>
      </c>
      <c r="Z312" s="40" t="s">
        <v>2016</v>
      </c>
      <c r="AA312" s="2" t="s">
        <v>1907</v>
      </c>
      <c r="AB312" s="82">
        <v>0</v>
      </c>
      <c r="AC312" t="s">
        <v>2289</v>
      </c>
      <c r="AD312" t="str">
        <f t="shared" si="4"/>
        <v>SET @cliente = (SELECT id_cliente FROM cliente WHERE cod_cliente LIKE 'C0220');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'02', 'P0220002', '', '2012-05-01', '0', '0', 0, 'Benchmarking Laboral para Headhunting', 0, null, 1, now(), null, 1, null);</v>
      </c>
    </row>
    <row r="313" spans="1:30" ht="22.5" x14ac:dyDescent="0.25">
      <c r="A313" t="s">
        <v>0</v>
      </c>
      <c r="B313" s="7" t="s">
        <v>120</v>
      </c>
      <c r="C313" s="2" t="s">
        <v>493</v>
      </c>
      <c r="D313" s="22" t="s">
        <v>498</v>
      </c>
      <c r="E313" s="2" t="s">
        <v>499</v>
      </c>
      <c r="F313" s="26" t="s">
        <v>511</v>
      </c>
      <c r="G313" s="2" t="s">
        <v>534</v>
      </c>
      <c r="H313" s="22" t="s">
        <v>546</v>
      </c>
      <c r="I313" s="2" t="s">
        <v>567</v>
      </c>
      <c r="J313" s="5" t="s">
        <v>569</v>
      </c>
      <c r="K313" s="2" t="s">
        <v>574</v>
      </c>
      <c r="L313" t="s">
        <v>1807</v>
      </c>
      <c r="M313" s="2" t="s">
        <v>1851</v>
      </c>
      <c r="N313" s="7" t="s">
        <v>3777</v>
      </c>
      <c r="O313" s="2" t="s">
        <v>1851</v>
      </c>
      <c r="P313" s="56"/>
      <c r="Q313" s="2" t="s">
        <v>1851</v>
      </c>
      <c r="R313" t="s">
        <v>2519</v>
      </c>
      <c r="S313" s="2" t="s">
        <v>1851</v>
      </c>
      <c r="T313" s="5">
        <v>0</v>
      </c>
      <c r="U313" s="2" t="s">
        <v>1851</v>
      </c>
      <c r="V313" s="37">
        <v>0</v>
      </c>
      <c r="W313" s="2" t="s">
        <v>1907</v>
      </c>
      <c r="X313">
        <v>0</v>
      </c>
      <c r="Y313" t="s">
        <v>1908</v>
      </c>
      <c r="Z313" s="40" t="s">
        <v>2017</v>
      </c>
      <c r="AA313" s="2" t="s">
        <v>1907</v>
      </c>
      <c r="AB313" s="82">
        <v>0</v>
      </c>
      <c r="AC313" t="s">
        <v>2289</v>
      </c>
      <c r="AD313" t="str">
        <f t="shared" si="4"/>
        <v>SET @cliente = (SELECT id_cliente FROM cliente WHERE cod_cliente LIKE 'C0220');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'03', 'P0220003', '', '2012-05-01', '0', '0', 0, 'Evaluaciones de Candidatos por Assessment Center', 0, null, 1, now(), null, 1, null);</v>
      </c>
    </row>
    <row r="314" spans="1:30" ht="22.5" x14ac:dyDescent="0.25">
      <c r="A314" t="s">
        <v>0</v>
      </c>
      <c r="B314" s="7" t="s">
        <v>120</v>
      </c>
      <c r="C314" s="2" t="s">
        <v>493</v>
      </c>
      <c r="D314" s="22" t="s">
        <v>498</v>
      </c>
      <c r="E314" s="2" t="s">
        <v>499</v>
      </c>
      <c r="F314" s="26" t="s">
        <v>522</v>
      </c>
      <c r="G314" s="2" t="s">
        <v>534</v>
      </c>
      <c r="H314" s="17" t="s">
        <v>551</v>
      </c>
      <c r="I314" s="2" t="s">
        <v>567</v>
      </c>
      <c r="J314" s="5" t="s">
        <v>569</v>
      </c>
      <c r="K314" s="2" t="s">
        <v>574</v>
      </c>
      <c r="L314" t="s">
        <v>1808</v>
      </c>
      <c r="M314" s="2" t="s">
        <v>1851</v>
      </c>
      <c r="N314" s="7" t="s">
        <v>3778</v>
      </c>
      <c r="O314" s="2" t="s">
        <v>1851</v>
      </c>
      <c r="P314" s="56"/>
      <c r="Q314" s="2" t="s">
        <v>1851</v>
      </c>
      <c r="R314" t="s">
        <v>2519</v>
      </c>
      <c r="S314" s="2" t="s">
        <v>1851</v>
      </c>
      <c r="T314" s="5">
        <v>0</v>
      </c>
      <c r="U314" s="2" t="s">
        <v>1851</v>
      </c>
      <c r="V314" s="37">
        <v>0</v>
      </c>
      <c r="W314" s="2" t="s">
        <v>1907</v>
      </c>
      <c r="X314">
        <v>0</v>
      </c>
      <c r="Y314" t="s">
        <v>1908</v>
      </c>
      <c r="Z314" s="40" t="s">
        <v>2018</v>
      </c>
      <c r="AA314" s="2" t="s">
        <v>1907</v>
      </c>
      <c r="AB314" s="82">
        <v>0</v>
      </c>
      <c r="AC314" t="s">
        <v>2289</v>
      </c>
      <c r="AD314" t="str">
        <f t="shared" si="4"/>
        <v>SET @cliente = (SELECT id_cliente FROM cliente WHERE cod_cliente LIKE 'C0220');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'P0220004', '', '2012-05-01', '0', '0', 0, 'Clima Organizacional', 0, null, 1, now(), null, 1, null);</v>
      </c>
    </row>
    <row r="315" spans="1:30" ht="22.5" x14ac:dyDescent="0.25">
      <c r="A315" t="s">
        <v>0</v>
      </c>
      <c r="B315" s="7" t="s">
        <v>120</v>
      </c>
      <c r="C315" s="2" t="s">
        <v>493</v>
      </c>
      <c r="D315" s="22" t="s">
        <v>495</v>
      </c>
      <c r="E315" s="2" t="s">
        <v>499</v>
      </c>
      <c r="F315" s="26" t="s">
        <v>523</v>
      </c>
      <c r="G315" s="2" t="s">
        <v>534</v>
      </c>
      <c r="H315" s="22" t="s">
        <v>557</v>
      </c>
      <c r="I315" s="2" t="s">
        <v>567</v>
      </c>
      <c r="J315" s="5" t="s">
        <v>569</v>
      </c>
      <c r="K315" s="2" t="s">
        <v>574</v>
      </c>
      <c r="L315" t="s">
        <v>1809</v>
      </c>
      <c r="M315" s="2" t="s">
        <v>1851</v>
      </c>
      <c r="N315" s="7" t="s">
        <v>3779</v>
      </c>
      <c r="O315" s="2" t="s">
        <v>1851</v>
      </c>
      <c r="P315" s="56"/>
      <c r="Q315" s="2" t="s">
        <v>1851</v>
      </c>
      <c r="R315" t="s">
        <v>2528</v>
      </c>
      <c r="S315" s="2" t="s">
        <v>1851</v>
      </c>
      <c r="T315" s="5">
        <v>0</v>
      </c>
      <c r="U315" s="2" t="s">
        <v>1851</v>
      </c>
      <c r="V315" s="37">
        <v>0</v>
      </c>
      <c r="W315" s="2" t="s">
        <v>1907</v>
      </c>
      <c r="X315">
        <v>0</v>
      </c>
      <c r="Y315" t="s">
        <v>1908</v>
      </c>
      <c r="Z315" s="40" t="s">
        <v>3195</v>
      </c>
      <c r="AA315" s="2" t="s">
        <v>1907</v>
      </c>
      <c r="AB315" s="82">
        <v>10900</v>
      </c>
      <c r="AC315" t="s">
        <v>2289</v>
      </c>
      <c r="AD315" t="str">
        <f t="shared" si="4"/>
        <v>SET @cliente = (SELECT id_cliente FROM cliente WHERE cod_cliente LIKE 'C0220');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'05', 'P0220005', '', '2012-06-01', '0', '0', 0, 'Diseño del Modelo de Competencias', 10900, null, 1, now(), null, 1, null);</v>
      </c>
    </row>
    <row r="316" spans="1:30" ht="22.5" x14ac:dyDescent="0.25">
      <c r="A316" t="s">
        <v>0</v>
      </c>
      <c r="B316" s="7" t="s">
        <v>120</v>
      </c>
      <c r="C316" s="2" t="s">
        <v>493</v>
      </c>
      <c r="D316" s="17" t="s">
        <v>498</v>
      </c>
      <c r="E316" s="2" t="s">
        <v>499</v>
      </c>
      <c r="F316" s="26" t="s">
        <v>516</v>
      </c>
      <c r="G316" s="2" t="s">
        <v>534</v>
      </c>
      <c r="H316" s="17" t="s">
        <v>551</v>
      </c>
      <c r="I316" s="2" t="s">
        <v>567</v>
      </c>
      <c r="J316" s="5" t="s">
        <v>569</v>
      </c>
      <c r="K316" s="2" t="s">
        <v>574</v>
      </c>
      <c r="L316" t="s">
        <v>1810</v>
      </c>
      <c r="M316" s="2" t="s">
        <v>1851</v>
      </c>
      <c r="N316" s="7" t="s">
        <v>3780</v>
      </c>
      <c r="O316" s="2" t="s">
        <v>1851</v>
      </c>
      <c r="P316" s="56"/>
      <c r="Q316" s="2" t="s">
        <v>1851</v>
      </c>
      <c r="R316" t="s">
        <v>2528</v>
      </c>
      <c r="S316" s="2" t="s">
        <v>1851</v>
      </c>
      <c r="T316" s="5">
        <v>0</v>
      </c>
      <c r="U316" s="2" t="s">
        <v>1851</v>
      </c>
      <c r="V316" s="37">
        <v>0</v>
      </c>
      <c r="W316" s="2" t="s">
        <v>1907</v>
      </c>
      <c r="X316">
        <v>0</v>
      </c>
      <c r="Y316" t="s">
        <v>1908</v>
      </c>
      <c r="Z316" s="40" t="s">
        <v>3189</v>
      </c>
      <c r="AA316" s="2" t="s">
        <v>1907</v>
      </c>
      <c r="AB316" s="82">
        <v>10900</v>
      </c>
      <c r="AC316" t="s">
        <v>2289</v>
      </c>
      <c r="AD316" t="str">
        <f t="shared" si="4"/>
        <v>SET @cliente = (SELECT id_cliente FROM cliente WHERE cod_cliente LIKE 'C0220');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'06', 'P0220006', '', '2012-06-01', '0', '0', 0, 'Desempeño', 10900, null, 1, now(), null, 1, null);</v>
      </c>
    </row>
    <row r="317" spans="1:30" ht="22.5" x14ac:dyDescent="0.25">
      <c r="A317" t="s">
        <v>0</v>
      </c>
      <c r="B317" s="7" t="s">
        <v>120</v>
      </c>
      <c r="C317" s="2" t="s">
        <v>493</v>
      </c>
      <c r="D317" s="22" t="s">
        <v>495</v>
      </c>
      <c r="E317" s="2" t="s">
        <v>499</v>
      </c>
      <c r="F317" s="26" t="s">
        <v>513</v>
      </c>
      <c r="G317" s="2" t="s">
        <v>534</v>
      </c>
      <c r="H317" s="22" t="s">
        <v>548</v>
      </c>
      <c r="I317" s="2" t="s">
        <v>567</v>
      </c>
      <c r="J317" s="8" t="s">
        <v>570</v>
      </c>
      <c r="K317" s="2" t="s">
        <v>574</v>
      </c>
      <c r="L317" t="s">
        <v>1811</v>
      </c>
      <c r="M317" s="2" t="s">
        <v>1851</v>
      </c>
      <c r="N317" s="7" t="s">
        <v>3781</v>
      </c>
      <c r="O317" s="2" t="s">
        <v>1851</v>
      </c>
      <c r="P317" s="59" t="s">
        <v>1852</v>
      </c>
      <c r="Q317" s="2" t="s">
        <v>1851</v>
      </c>
      <c r="R317" t="s">
        <v>2525</v>
      </c>
      <c r="S317" s="2" t="s">
        <v>1851</v>
      </c>
      <c r="T317" s="5">
        <v>1</v>
      </c>
      <c r="U317" s="2" t="s">
        <v>1851</v>
      </c>
      <c r="V317" s="76">
        <v>1</v>
      </c>
      <c r="W317" s="2" t="s">
        <v>1907</v>
      </c>
      <c r="X317">
        <v>80</v>
      </c>
      <c r="Y317" t="s">
        <v>1908</v>
      </c>
      <c r="Z317" s="40" t="s">
        <v>4739</v>
      </c>
      <c r="AA317" s="2" t="s">
        <v>1907</v>
      </c>
      <c r="AB317" s="82">
        <v>33559.32</v>
      </c>
      <c r="AC317" t="s">
        <v>2289</v>
      </c>
      <c r="AD317" t="str">
        <f t="shared" si="4"/>
        <v>SET @cliente = (SELECT id_cliente FROM cliente WHERE cod_cliente LIKE 'C0220');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'PDTE'); INSERT INTO propuesta VALUES (NULL, @cliente, NULL, NULL, @moneda, @tipoServicio, @tipoArea, @tipoPropuesta, @situacion, '07', 'P0220007', 'RESPUESTA', '2012-10-01', '1', '1', 80, 'Elaboracion de Manuales de Puestos y Funciones', 33559.32, null, 1, now(), null, 1, null);</v>
      </c>
    </row>
    <row r="318" spans="1:30" ht="22.5" x14ac:dyDescent="0.25">
      <c r="A318" t="s">
        <v>0</v>
      </c>
      <c r="B318" s="7" t="s">
        <v>121</v>
      </c>
      <c r="C318" s="2" t="s">
        <v>493</v>
      </c>
      <c r="D318" s="17" t="s">
        <v>498</v>
      </c>
      <c r="E318" s="2" t="s">
        <v>499</v>
      </c>
      <c r="F318" s="26" t="s">
        <v>516</v>
      </c>
      <c r="G318" s="2" t="s">
        <v>534</v>
      </c>
      <c r="H318" s="17" t="s">
        <v>551</v>
      </c>
      <c r="I318" s="2" t="s">
        <v>567</v>
      </c>
      <c r="J318" s="5" t="s">
        <v>569</v>
      </c>
      <c r="K318" s="2" t="s">
        <v>574</v>
      </c>
      <c r="L318" t="s">
        <v>1805</v>
      </c>
      <c r="M318" s="2" t="s">
        <v>1851</v>
      </c>
      <c r="N318" s="7" t="s">
        <v>3782</v>
      </c>
      <c r="O318" s="2" t="s">
        <v>1851</v>
      </c>
      <c r="P318" s="56"/>
      <c r="Q318" s="2" t="s">
        <v>1851</v>
      </c>
      <c r="R318" t="s">
        <v>2505</v>
      </c>
      <c r="S318" s="2" t="s">
        <v>1851</v>
      </c>
      <c r="T318" s="5">
        <v>0</v>
      </c>
      <c r="U318" s="2" t="s">
        <v>1851</v>
      </c>
      <c r="V318" s="37">
        <v>0</v>
      </c>
      <c r="W318" s="2" t="s">
        <v>1907</v>
      </c>
      <c r="X318">
        <v>0</v>
      </c>
      <c r="Y318" t="s">
        <v>1908</v>
      </c>
      <c r="Z318" s="40" t="s">
        <v>3189</v>
      </c>
      <c r="AA318" s="2" t="s">
        <v>1907</v>
      </c>
      <c r="AB318" s="82">
        <f>8210*2.8</f>
        <v>22988</v>
      </c>
      <c r="AC318" t="s">
        <v>2289</v>
      </c>
      <c r="AD318" t="str">
        <f t="shared" si="4"/>
        <v>SET @cliente = (SELECT id_cliente FROM cliente WHERE cod_cliente LIKE 'C0304');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'P0304001', '', '2011-02-01', '0', '0', 0, 'Desempeño', 22988, null, 1, now(), null, 1, null);</v>
      </c>
    </row>
    <row r="319" spans="1:30" ht="22.5" x14ac:dyDescent="0.25">
      <c r="A319" t="s">
        <v>0</v>
      </c>
      <c r="B319" s="7" t="s">
        <v>121</v>
      </c>
      <c r="C319" s="2" t="s">
        <v>493</v>
      </c>
      <c r="D319" s="22" t="s">
        <v>497</v>
      </c>
      <c r="E319" s="2" t="s">
        <v>499</v>
      </c>
      <c r="F319" s="27" t="s">
        <v>505</v>
      </c>
      <c r="G319" s="2" t="s">
        <v>534</v>
      </c>
      <c r="H319" s="22" t="s">
        <v>539</v>
      </c>
      <c r="I319" s="2" t="s">
        <v>567</v>
      </c>
      <c r="J319" s="7" t="s">
        <v>505</v>
      </c>
      <c r="K319" s="2" t="s">
        <v>574</v>
      </c>
      <c r="L319" t="s">
        <v>1806</v>
      </c>
      <c r="M319" s="2" t="s">
        <v>1851</v>
      </c>
      <c r="N319" s="7" t="s">
        <v>3783</v>
      </c>
      <c r="O319" s="2" t="s">
        <v>1851</v>
      </c>
      <c r="P319" s="40"/>
      <c r="Q319" s="2" t="s">
        <v>1851</v>
      </c>
      <c r="R319" t="s">
        <v>2492</v>
      </c>
      <c r="S319" s="2" t="s">
        <v>1851</v>
      </c>
      <c r="T319" s="5">
        <v>0</v>
      </c>
      <c r="U319" s="2" t="s">
        <v>1851</v>
      </c>
      <c r="V319" s="37">
        <v>0</v>
      </c>
      <c r="W319" s="2" t="s">
        <v>1907</v>
      </c>
      <c r="X319">
        <v>0</v>
      </c>
      <c r="Y319" t="s">
        <v>1908</v>
      </c>
      <c r="Z319" s="40" t="s">
        <v>1911</v>
      </c>
      <c r="AA319" s="2" t="s">
        <v>1907</v>
      </c>
      <c r="AB319" s="82">
        <v>0</v>
      </c>
      <c r="AC319" t="s">
        <v>2289</v>
      </c>
      <c r="AD319" t="str">
        <f t="shared" si="4"/>
        <v>SET @cliente = (SELECT id_cliente FROM cliente WHERE cod_cliente LIKE 'C0304');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'P0304002', '', '2012-11-01', '0', '0', 0, 'Hacer Lobby', 0, null, 1, now(), null, 1, null);</v>
      </c>
    </row>
    <row r="320" spans="1:30" ht="22.5" x14ac:dyDescent="0.25">
      <c r="A320" t="s">
        <v>0</v>
      </c>
      <c r="B320" s="7" t="s">
        <v>122</v>
      </c>
      <c r="C320" s="2" t="s">
        <v>493</v>
      </c>
      <c r="D320" s="22" t="s">
        <v>496</v>
      </c>
      <c r="E320" s="2" t="s">
        <v>499</v>
      </c>
      <c r="F320" s="26" t="s">
        <v>512</v>
      </c>
      <c r="G320" s="2" t="s">
        <v>534</v>
      </c>
      <c r="H320" s="22" t="s">
        <v>547</v>
      </c>
      <c r="I320" s="2" t="s">
        <v>567</v>
      </c>
      <c r="J320" s="9" t="s">
        <v>570</v>
      </c>
      <c r="K320" s="2" t="s">
        <v>574</v>
      </c>
      <c r="L320" t="s">
        <v>1805</v>
      </c>
      <c r="M320" s="2" t="s">
        <v>1851</v>
      </c>
      <c r="N320" s="17" t="s">
        <v>3784</v>
      </c>
      <c r="O320" s="2" t="s">
        <v>1851</v>
      </c>
      <c r="P320" s="64" t="s">
        <v>1854</v>
      </c>
      <c r="Q320" s="2" t="s">
        <v>1851</v>
      </c>
      <c r="R320" t="s">
        <v>2520</v>
      </c>
      <c r="S320" s="2" t="s">
        <v>1851</v>
      </c>
      <c r="T320" s="5">
        <v>0</v>
      </c>
      <c r="U320" s="2" t="s">
        <v>1851</v>
      </c>
      <c r="V320" s="37">
        <v>0</v>
      </c>
      <c r="W320" s="2" t="s">
        <v>1907</v>
      </c>
      <c r="X320">
        <v>99</v>
      </c>
      <c r="Y320" t="s">
        <v>1908</v>
      </c>
      <c r="Z320" s="26" t="s">
        <v>2332</v>
      </c>
      <c r="AA320" s="2" t="s">
        <v>1907</v>
      </c>
      <c r="AB320" s="82">
        <v>4800</v>
      </c>
      <c r="AC320" t="s">
        <v>2289</v>
      </c>
      <c r="AD320" t="str">
        <f t="shared" si="4"/>
        <v>SET @cliente = (SELECT id_cliente FROM cliente WHERE cod_cliente LIKE 'C0299');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'01', 'P0299001', 'CONTRATO', '2012-07-01', '0', '0', 99, 'Capacitacion en Estructuras Matriciales (4h)', 4800, null, 1, now(), null, 1, null);</v>
      </c>
    </row>
    <row r="321" spans="1:30" ht="22.5" x14ac:dyDescent="0.25">
      <c r="A321" t="s">
        <v>0</v>
      </c>
      <c r="B321" s="7" t="s">
        <v>123</v>
      </c>
      <c r="C321" s="2" t="s">
        <v>493</v>
      </c>
      <c r="D321" s="17" t="s">
        <v>498</v>
      </c>
      <c r="E321" s="2" t="s">
        <v>499</v>
      </c>
      <c r="F321" s="26" t="s">
        <v>516</v>
      </c>
      <c r="G321" s="2" t="s">
        <v>534</v>
      </c>
      <c r="H321" s="17" t="s">
        <v>551</v>
      </c>
      <c r="I321" s="2" t="s">
        <v>567</v>
      </c>
      <c r="J321" s="5" t="s">
        <v>569</v>
      </c>
      <c r="K321" s="2" t="s">
        <v>574</v>
      </c>
      <c r="L321" t="s">
        <v>1805</v>
      </c>
      <c r="M321" s="2" t="s">
        <v>1851</v>
      </c>
      <c r="N321" s="7" t="s">
        <v>3785</v>
      </c>
      <c r="O321" s="2" t="s">
        <v>1851</v>
      </c>
      <c r="P321" s="56"/>
      <c r="Q321" s="2" t="s">
        <v>1851</v>
      </c>
      <c r="R321" t="s">
        <v>2498</v>
      </c>
      <c r="S321" s="2" t="s">
        <v>1851</v>
      </c>
      <c r="T321" s="5">
        <v>0</v>
      </c>
      <c r="U321" s="2" t="s">
        <v>1851</v>
      </c>
      <c r="V321" s="37">
        <v>0</v>
      </c>
      <c r="W321" s="2" t="s">
        <v>1907</v>
      </c>
      <c r="X321">
        <v>0</v>
      </c>
      <c r="Y321" t="s">
        <v>1908</v>
      </c>
      <c r="Z321" s="40" t="s">
        <v>3189</v>
      </c>
      <c r="AA321" s="2" t="s">
        <v>1907</v>
      </c>
      <c r="AB321" s="82">
        <v>0</v>
      </c>
      <c r="AC321" t="s">
        <v>2289</v>
      </c>
      <c r="AD321" t="str">
        <f t="shared" si="4"/>
        <v>SET @cliente = (SELECT id_cliente FROM cliente WHERE cod_cliente LIKE 'C1224');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'P1224001', '', '2011-09-01', '0', '0', 0, 'Desempeño', 0, null, 1, now(), null, 1, null);</v>
      </c>
    </row>
    <row r="322" spans="1:30" ht="22.5" x14ac:dyDescent="0.25">
      <c r="A322" t="s">
        <v>0</v>
      </c>
      <c r="B322" s="7" t="s">
        <v>124</v>
      </c>
      <c r="C322" s="2" t="s">
        <v>493</v>
      </c>
      <c r="D322" s="17" t="s">
        <v>498</v>
      </c>
      <c r="E322" s="2" t="s">
        <v>499</v>
      </c>
      <c r="F322" s="26" t="s">
        <v>511</v>
      </c>
      <c r="G322" s="2" t="s">
        <v>534</v>
      </c>
      <c r="H322" s="17" t="s">
        <v>546</v>
      </c>
      <c r="I322" s="2" t="s">
        <v>567</v>
      </c>
      <c r="J322" s="7" t="s">
        <v>569</v>
      </c>
      <c r="K322" s="2" t="s">
        <v>574</v>
      </c>
      <c r="L322" t="s">
        <v>1805</v>
      </c>
      <c r="M322" s="2" t="s">
        <v>1851</v>
      </c>
      <c r="N322" s="7" t="s">
        <v>3786</v>
      </c>
      <c r="O322" s="2" t="s">
        <v>1851</v>
      </c>
      <c r="P322" s="40"/>
      <c r="Q322" s="2" t="s">
        <v>1851</v>
      </c>
      <c r="R322" t="s">
        <v>2520</v>
      </c>
      <c r="S322" s="2" t="s">
        <v>1851</v>
      </c>
      <c r="T322" s="5">
        <v>0</v>
      </c>
      <c r="U322" s="2" t="s">
        <v>1851</v>
      </c>
      <c r="V322" s="37">
        <v>0</v>
      </c>
      <c r="W322" s="2" t="s">
        <v>1907</v>
      </c>
      <c r="X322">
        <v>0</v>
      </c>
      <c r="Y322" t="s">
        <v>1908</v>
      </c>
      <c r="Z322" s="40" t="s">
        <v>2019</v>
      </c>
      <c r="AA322" s="2" t="s">
        <v>1907</v>
      </c>
      <c r="AB322" s="82">
        <v>2400</v>
      </c>
      <c r="AC322" t="s">
        <v>2289</v>
      </c>
      <c r="AD322" t="str">
        <f t="shared" si="4"/>
        <v>SET @cliente = (SELECT id_cliente FROM cliente WHERE cod_cliente LIKE 'C0276');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'P0276001', '', '2012-07-01', '0', '0', 0, 'Evaluaciones Candidatos por Assessment (6)', 2400, null, 1, now(), null, 1, null);</v>
      </c>
    </row>
    <row r="323" spans="1:30" ht="22.5" x14ac:dyDescent="0.25">
      <c r="A323" t="s">
        <v>0</v>
      </c>
      <c r="B323" s="7" t="s">
        <v>125</v>
      </c>
      <c r="C323" s="2" t="s">
        <v>493</v>
      </c>
      <c r="D323" s="22" t="s">
        <v>497</v>
      </c>
      <c r="E323" s="2" t="s">
        <v>499</v>
      </c>
      <c r="F323" s="26" t="s">
        <v>524</v>
      </c>
      <c r="G323" s="2" t="s">
        <v>534</v>
      </c>
      <c r="H323" s="22" t="s">
        <v>558</v>
      </c>
      <c r="I323" s="2" t="s">
        <v>567</v>
      </c>
      <c r="J323" s="5" t="s">
        <v>569</v>
      </c>
      <c r="K323" s="2" t="s">
        <v>574</v>
      </c>
      <c r="L323" t="s">
        <v>1805</v>
      </c>
      <c r="M323" s="2" t="s">
        <v>1851</v>
      </c>
      <c r="N323" s="7" t="s">
        <v>3787</v>
      </c>
      <c r="O323" s="2" t="s">
        <v>1851</v>
      </c>
      <c r="P323" s="56"/>
      <c r="Q323" s="2" t="s">
        <v>1851</v>
      </c>
      <c r="R323" t="s">
        <v>2511</v>
      </c>
      <c r="S323" s="2" t="s">
        <v>1851</v>
      </c>
      <c r="T323" s="5">
        <v>0</v>
      </c>
      <c r="U323" s="2" t="s">
        <v>1851</v>
      </c>
      <c r="V323" s="37">
        <v>0</v>
      </c>
      <c r="W323" s="2" t="s">
        <v>1907</v>
      </c>
      <c r="X323">
        <v>0</v>
      </c>
      <c r="Y323" t="s">
        <v>1908</v>
      </c>
      <c r="Z323" s="40" t="s">
        <v>2126</v>
      </c>
      <c r="AA323" s="2" t="s">
        <v>1907</v>
      </c>
      <c r="AB323" s="82">
        <v>0</v>
      </c>
      <c r="AC323" t="s">
        <v>2289</v>
      </c>
      <c r="AD323" t="str">
        <f t="shared" ref="AD323:AD386" si="5">CONCATENATE(A323,B323,C323,D323,E323,F323,G323,H323,I323,J323,K323,L323,M323,N323,O323,P323,Q323,R323,S323,T323,U323,V323,W323,X323,Y323,Z323,AA323,AB323,AC323)</f>
        <v>SET @cliente = (SELECT id_cliente FROM cliente WHERE cod_cliente LIKE 'C0079');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'P0079001', '', '2009-09-01', '0', '0', 0, 'Informacion', 0, null, 1, now(), null, 1, null);</v>
      </c>
    </row>
    <row r="324" spans="1:30" ht="22.5" x14ac:dyDescent="0.25">
      <c r="A324" t="s">
        <v>0</v>
      </c>
      <c r="B324" s="19" t="s">
        <v>126</v>
      </c>
      <c r="C324" s="2" t="s">
        <v>493</v>
      </c>
      <c r="D324" s="22" t="s">
        <v>495</v>
      </c>
      <c r="E324" s="2" t="s">
        <v>499</v>
      </c>
      <c r="F324" s="26" t="s">
        <v>501</v>
      </c>
      <c r="G324" s="2" t="s">
        <v>534</v>
      </c>
      <c r="H324" s="22" t="s">
        <v>535</v>
      </c>
      <c r="I324" s="2" t="s">
        <v>567</v>
      </c>
      <c r="J324" s="5" t="s">
        <v>569</v>
      </c>
      <c r="K324" s="2" t="s">
        <v>574</v>
      </c>
      <c r="L324" t="s">
        <v>1805</v>
      </c>
      <c r="M324" s="2" t="s">
        <v>1851</v>
      </c>
      <c r="N324" s="7" t="s">
        <v>3788</v>
      </c>
      <c r="O324" s="2" t="s">
        <v>1851</v>
      </c>
      <c r="P324" s="56"/>
      <c r="Q324" s="2" t="s">
        <v>1851</v>
      </c>
      <c r="R324" t="s">
        <v>2529</v>
      </c>
      <c r="S324" s="2" t="s">
        <v>1851</v>
      </c>
      <c r="T324" s="5">
        <v>0</v>
      </c>
      <c r="U324" s="2" t="s">
        <v>1851</v>
      </c>
      <c r="V324" s="37">
        <v>0</v>
      </c>
      <c r="W324" s="2" t="s">
        <v>1907</v>
      </c>
      <c r="X324">
        <v>0</v>
      </c>
      <c r="Y324" t="s">
        <v>1908</v>
      </c>
      <c r="Z324" s="40" t="s">
        <v>2464</v>
      </c>
      <c r="AA324" s="2" t="s">
        <v>1907</v>
      </c>
      <c r="AB324" s="82">
        <v>0</v>
      </c>
      <c r="AC324" t="s">
        <v>2289</v>
      </c>
      <c r="AD324" t="str">
        <f t="shared" si="5"/>
        <v>SET @cliente = (SELECT id_cliente FROM cliente WHERE cod_cliente LIKE 'C0009');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'P0009001', '', '2009-05-01', '0', '0', 0, 'Auditoria Bienestar Social', 0, null, 1, now(), null, 1, null);</v>
      </c>
    </row>
    <row r="325" spans="1:30" ht="22.5" x14ac:dyDescent="0.25">
      <c r="A325" t="s">
        <v>0</v>
      </c>
      <c r="B325" s="7" t="s">
        <v>126</v>
      </c>
      <c r="C325" s="2" t="s">
        <v>493</v>
      </c>
      <c r="D325" s="22" t="s">
        <v>496</v>
      </c>
      <c r="E325" s="2" t="s">
        <v>499</v>
      </c>
      <c r="F325" s="26" t="s">
        <v>512</v>
      </c>
      <c r="G325" s="2" t="s">
        <v>534</v>
      </c>
      <c r="H325" s="22" t="s">
        <v>547</v>
      </c>
      <c r="I325" s="2" t="s">
        <v>567</v>
      </c>
      <c r="J325" s="5" t="s">
        <v>569</v>
      </c>
      <c r="K325" s="2" t="s">
        <v>574</v>
      </c>
      <c r="L325" t="s">
        <v>1806</v>
      </c>
      <c r="M325" s="2" t="s">
        <v>1851</v>
      </c>
      <c r="N325" s="7" t="s">
        <v>3789</v>
      </c>
      <c r="O325" s="2" t="s">
        <v>1851</v>
      </c>
      <c r="P325" s="56"/>
      <c r="Q325" s="2" t="s">
        <v>1851</v>
      </c>
      <c r="R325" t="s">
        <v>2526</v>
      </c>
      <c r="S325" s="2" t="s">
        <v>1851</v>
      </c>
      <c r="T325" s="5">
        <v>0</v>
      </c>
      <c r="U325" s="2" t="s">
        <v>1851</v>
      </c>
      <c r="V325" s="37">
        <v>0</v>
      </c>
      <c r="W325" s="2" t="s">
        <v>1907</v>
      </c>
      <c r="X325">
        <v>0</v>
      </c>
      <c r="Y325" t="s">
        <v>1908</v>
      </c>
      <c r="Z325" s="40" t="s">
        <v>2333</v>
      </c>
      <c r="AA325" s="2" t="s">
        <v>1907</v>
      </c>
      <c r="AB325" s="82">
        <v>6090</v>
      </c>
      <c r="AC325" t="s">
        <v>2289</v>
      </c>
      <c r="AD325" t="str">
        <f t="shared" si="5"/>
        <v>SET @cliente = (SELECT id_cliente FROM cliente WHERE cod_cliente LIKE 'C0009');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'P0009002', '', '2010-04-01', '0', '0', 0, 'Supervision Eficaz', 6090, null, 1, now(), null, 1, null);</v>
      </c>
    </row>
    <row r="326" spans="1:30" ht="22.5" x14ac:dyDescent="0.25">
      <c r="A326" t="s">
        <v>0</v>
      </c>
      <c r="B326" s="7" t="s">
        <v>126</v>
      </c>
      <c r="C326" s="2" t="s">
        <v>493</v>
      </c>
      <c r="D326" s="22" t="s">
        <v>496</v>
      </c>
      <c r="E326" s="2" t="s">
        <v>499</v>
      </c>
      <c r="F326" s="26" t="s">
        <v>514</v>
      </c>
      <c r="G326" s="2" t="s">
        <v>534</v>
      </c>
      <c r="H326" s="22" t="s">
        <v>549</v>
      </c>
      <c r="I326" s="2" t="s">
        <v>567</v>
      </c>
      <c r="J326" s="5" t="s">
        <v>569</v>
      </c>
      <c r="K326" s="2" t="s">
        <v>574</v>
      </c>
      <c r="L326" t="s">
        <v>1807</v>
      </c>
      <c r="M326" s="2" t="s">
        <v>1851</v>
      </c>
      <c r="N326" s="7" t="s">
        <v>3790</v>
      </c>
      <c r="O326" s="2" t="s">
        <v>1851</v>
      </c>
      <c r="P326" s="56"/>
      <c r="Q326" s="2" t="s">
        <v>1851</v>
      </c>
      <c r="R326" t="s">
        <v>2526</v>
      </c>
      <c r="S326" s="2" t="s">
        <v>1851</v>
      </c>
      <c r="T326" s="5">
        <v>0</v>
      </c>
      <c r="U326" s="2" t="s">
        <v>1851</v>
      </c>
      <c r="V326" s="37">
        <v>0</v>
      </c>
      <c r="W326" s="2" t="s">
        <v>1907</v>
      </c>
      <c r="X326">
        <v>0</v>
      </c>
      <c r="Y326" t="s">
        <v>1908</v>
      </c>
      <c r="Z326" s="40" t="s">
        <v>1921</v>
      </c>
      <c r="AA326" s="2" t="s">
        <v>1907</v>
      </c>
      <c r="AB326" s="82">
        <v>9600</v>
      </c>
      <c r="AC326" t="s">
        <v>2289</v>
      </c>
      <c r="AD326" t="str">
        <f t="shared" si="5"/>
        <v>SET @cliente = (SELECT id_cliente FROM cliente WHERE cod_cliente LIKE 'C0009');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'03', 'P0009003', '', '2010-04-01', '0', '0', 0, 'Entrenamiento para Entrenadores', 9600, null, 1, now(), null, 1, null);</v>
      </c>
    </row>
    <row r="327" spans="1:30" ht="22.5" x14ac:dyDescent="0.25">
      <c r="A327" t="s">
        <v>0</v>
      </c>
      <c r="B327" s="7" t="s">
        <v>126</v>
      </c>
      <c r="C327" s="2" t="s">
        <v>493</v>
      </c>
      <c r="D327" s="22" t="s">
        <v>495</v>
      </c>
      <c r="E327" s="2" t="s">
        <v>499</v>
      </c>
      <c r="F327" s="26" t="s">
        <v>504</v>
      </c>
      <c r="G327" s="2" t="s">
        <v>534</v>
      </c>
      <c r="H327" s="22" t="s">
        <v>538</v>
      </c>
      <c r="I327" s="2" t="s">
        <v>567</v>
      </c>
      <c r="J327" s="5" t="s">
        <v>569</v>
      </c>
      <c r="K327" s="2" t="s">
        <v>574</v>
      </c>
      <c r="L327" t="s">
        <v>1808</v>
      </c>
      <c r="M327" s="2" t="s">
        <v>1851</v>
      </c>
      <c r="N327" s="7" t="s">
        <v>3791</v>
      </c>
      <c r="O327" s="2" t="s">
        <v>1851</v>
      </c>
      <c r="P327" s="56"/>
      <c r="Q327" s="2" t="s">
        <v>1851</v>
      </c>
      <c r="R327" t="s">
        <v>2500</v>
      </c>
      <c r="S327" s="2" t="s">
        <v>1851</v>
      </c>
      <c r="T327" s="5">
        <v>0</v>
      </c>
      <c r="U327" s="2" t="s">
        <v>1851</v>
      </c>
      <c r="V327" s="37">
        <v>0</v>
      </c>
      <c r="W327" s="2" t="s">
        <v>1907</v>
      </c>
      <c r="X327">
        <v>0</v>
      </c>
      <c r="Y327" t="s">
        <v>1908</v>
      </c>
      <c r="Z327" s="28" t="s">
        <v>2020</v>
      </c>
      <c r="AA327" s="2" t="s">
        <v>1907</v>
      </c>
      <c r="AB327" s="82">
        <v>0</v>
      </c>
      <c r="AC327" t="s">
        <v>2289</v>
      </c>
      <c r="AD327" t="str">
        <f t="shared" si="5"/>
        <v>SET @cliente = (SELECT id_cliente FROM cliente WHERE cod_cliente LIKE 'C0009');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'04', 'P0009004', '', '2012-02-01', '0', '0', 0, 'Programa de Coaching', 0, null, 1, now(), null, 1, null);</v>
      </c>
    </row>
    <row r="328" spans="1:30" ht="22.5" x14ac:dyDescent="0.25">
      <c r="A328" t="s">
        <v>0</v>
      </c>
      <c r="B328" s="7" t="s">
        <v>127</v>
      </c>
      <c r="C328" s="2" t="s">
        <v>493</v>
      </c>
      <c r="D328" s="22" t="s">
        <v>496</v>
      </c>
      <c r="E328" s="2" t="s">
        <v>499</v>
      </c>
      <c r="F328" s="26" t="s">
        <v>512</v>
      </c>
      <c r="G328" s="2" t="s">
        <v>534</v>
      </c>
      <c r="H328" s="22" t="s">
        <v>547</v>
      </c>
      <c r="I328" s="2" t="s">
        <v>567</v>
      </c>
      <c r="J328" s="5" t="s">
        <v>569</v>
      </c>
      <c r="K328" s="2" t="s">
        <v>574</v>
      </c>
      <c r="L328" t="s">
        <v>1805</v>
      </c>
      <c r="M328" s="2" t="s">
        <v>1851</v>
      </c>
      <c r="N328" s="7" t="s">
        <v>3792</v>
      </c>
      <c r="O328" s="2" t="s">
        <v>1851</v>
      </c>
      <c r="P328" s="56"/>
      <c r="Q328" s="2" t="s">
        <v>1851</v>
      </c>
      <c r="R328" t="s">
        <v>2526</v>
      </c>
      <c r="S328" s="2" t="s">
        <v>1851</v>
      </c>
      <c r="T328" s="5">
        <v>0</v>
      </c>
      <c r="U328" s="2" t="s">
        <v>1851</v>
      </c>
      <c r="V328" s="37">
        <v>0</v>
      </c>
      <c r="W328" s="2" t="s">
        <v>1907</v>
      </c>
      <c r="X328">
        <v>0</v>
      </c>
      <c r="Y328" t="s">
        <v>1908</v>
      </c>
      <c r="Z328" s="40" t="s">
        <v>2334</v>
      </c>
      <c r="AA328" s="2" t="s">
        <v>1907</v>
      </c>
      <c r="AB328" s="82">
        <v>0</v>
      </c>
      <c r="AC328" t="s">
        <v>2289</v>
      </c>
      <c r="AD328" t="str">
        <f t="shared" si="5"/>
        <v>SET @cliente = (SELECT id_cliente FROM cliente WHERE cod_cliente LIKE 'C0081');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'P0081001', '', '2010-04-01', '0', '0', 0, 'Curso de Comunicacion Asertiva', 0, null, 1, now(), null, 1, null);</v>
      </c>
    </row>
    <row r="329" spans="1:30" ht="22.5" x14ac:dyDescent="0.25">
      <c r="A329" t="s">
        <v>0</v>
      </c>
      <c r="B329" s="7" t="s">
        <v>128</v>
      </c>
      <c r="C329" s="2" t="s">
        <v>493</v>
      </c>
      <c r="D329" s="22" t="s">
        <v>498</v>
      </c>
      <c r="E329" s="2" t="s">
        <v>499</v>
      </c>
      <c r="F329" s="26" t="s">
        <v>506</v>
      </c>
      <c r="G329" s="2" t="s">
        <v>534</v>
      </c>
      <c r="H329" s="22" t="s">
        <v>544</v>
      </c>
      <c r="I329" s="2" t="s">
        <v>567</v>
      </c>
      <c r="J329" s="5" t="s">
        <v>569</v>
      </c>
      <c r="K329" s="2" t="s">
        <v>574</v>
      </c>
      <c r="L329" t="s">
        <v>1805</v>
      </c>
      <c r="M329" s="2" t="s">
        <v>1851</v>
      </c>
      <c r="N329" s="7" t="s">
        <v>3793</v>
      </c>
      <c r="O329" s="2" t="s">
        <v>1851</v>
      </c>
      <c r="P329" s="56"/>
      <c r="Q329" s="2" t="s">
        <v>1851</v>
      </c>
      <c r="R329" t="s">
        <v>2496</v>
      </c>
      <c r="S329" s="2" t="s">
        <v>1851</v>
      </c>
      <c r="T329" s="5">
        <v>0</v>
      </c>
      <c r="U329" s="2" t="s">
        <v>1851</v>
      </c>
      <c r="V329" s="37">
        <v>0</v>
      </c>
      <c r="W329" s="2" t="s">
        <v>1907</v>
      </c>
      <c r="X329">
        <v>0</v>
      </c>
      <c r="Y329" t="s">
        <v>1908</v>
      </c>
      <c r="Z329" s="40" t="s">
        <v>2021</v>
      </c>
      <c r="AA329" s="2" t="s">
        <v>1907</v>
      </c>
      <c r="AB329" s="82">
        <v>0</v>
      </c>
      <c r="AC329" t="s">
        <v>2289</v>
      </c>
      <c r="AD329" t="str">
        <f t="shared" si="5"/>
        <v>SET @cliente = (SELECT id_cliente FROM cliente WHERE cod_cliente LIKE 'C1184');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'P1184001', '', '2011-05-01', '0', '0', 0, 'HH Gerente de Proyectos', 0, null, 1, now(), null, 1, null);</v>
      </c>
    </row>
    <row r="330" spans="1:30" ht="22.5" x14ac:dyDescent="0.25">
      <c r="A330" t="s">
        <v>0</v>
      </c>
      <c r="B330" s="7" t="s">
        <v>129</v>
      </c>
      <c r="C330" s="2" t="s">
        <v>493</v>
      </c>
      <c r="D330" s="22" t="s">
        <v>495</v>
      </c>
      <c r="E330" s="2" t="s">
        <v>499</v>
      </c>
      <c r="F330" s="26" t="s">
        <v>513</v>
      </c>
      <c r="G330" s="2" t="s">
        <v>534</v>
      </c>
      <c r="H330" s="22" t="s">
        <v>548</v>
      </c>
      <c r="I330" s="2" t="s">
        <v>567</v>
      </c>
      <c r="J330" s="5" t="s">
        <v>571</v>
      </c>
      <c r="K330" s="2" t="s">
        <v>574</v>
      </c>
      <c r="L330" t="s">
        <v>1805</v>
      </c>
      <c r="M330" s="2" t="s">
        <v>1851</v>
      </c>
      <c r="N330" s="7" t="s">
        <v>3794</v>
      </c>
      <c r="O330" s="2" t="s">
        <v>1851</v>
      </c>
      <c r="P330" s="60"/>
      <c r="Q330" s="2" t="s">
        <v>1851</v>
      </c>
      <c r="R330" t="s">
        <v>2488</v>
      </c>
      <c r="S330" s="2" t="s">
        <v>1851</v>
      </c>
      <c r="T330" s="5">
        <v>0</v>
      </c>
      <c r="U330" s="2" t="s">
        <v>1851</v>
      </c>
      <c r="V330" s="37">
        <v>0</v>
      </c>
      <c r="W330" s="2" t="s">
        <v>1907</v>
      </c>
      <c r="X330">
        <v>0</v>
      </c>
      <c r="Y330" t="s">
        <v>1908</v>
      </c>
      <c r="Z330" s="40" t="s">
        <v>2022</v>
      </c>
      <c r="AA330" s="2" t="s">
        <v>1907</v>
      </c>
      <c r="AB330" s="82">
        <v>23262.85</v>
      </c>
      <c r="AC330" t="s">
        <v>2289</v>
      </c>
      <c r="AD330" t="str">
        <f t="shared" si="5"/>
        <v>SET @cliente = (SELECT id_cliente FROM cliente WHERE cod_cliente LIKE 'C0318');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'FIN'); INSERT INTO propuesta VALUES (NULL, @cliente, NULL, NULL, @moneda, @tipoServicio, @tipoArea, @tipoPropuesta, @situacion, '01', 'P0318001', '', '2011-03-01', '0', '0', 0, 'MOF + Competencias + Estructura Salarial', 23262.85, null, 1, now(), null, 1, null);</v>
      </c>
    </row>
    <row r="331" spans="1:30" ht="22.5" x14ac:dyDescent="0.25">
      <c r="A331" t="s">
        <v>0</v>
      </c>
      <c r="B331" s="7" t="s">
        <v>129</v>
      </c>
      <c r="C331" s="2" t="s">
        <v>493</v>
      </c>
      <c r="D331" s="22" t="s">
        <v>495</v>
      </c>
      <c r="E331" s="2" t="s">
        <v>499</v>
      </c>
      <c r="F331" s="26" t="s">
        <v>510</v>
      </c>
      <c r="G331" s="2" t="s">
        <v>534</v>
      </c>
      <c r="H331" s="22" t="s">
        <v>545</v>
      </c>
      <c r="I331" s="2" t="s">
        <v>567</v>
      </c>
      <c r="J331" s="5" t="s">
        <v>569</v>
      </c>
      <c r="K331" s="2" t="s">
        <v>574</v>
      </c>
      <c r="L331" t="s">
        <v>1806</v>
      </c>
      <c r="M331" s="2" t="s">
        <v>1851</v>
      </c>
      <c r="N331" s="7" t="s">
        <v>3795</v>
      </c>
      <c r="O331" s="2" t="s">
        <v>1851</v>
      </c>
      <c r="P331" s="56"/>
      <c r="Q331" s="2" t="s">
        <v>1851</v>
      </c>
      <c r="R331" t="s">
        <v>2496</v>
      </c>
      <c r="S331" s="2" t="s">
        <v>1851</v>
      </c>
      <c r="T331" s="5">
        <v>0</v>
      </c>
      <c r="U331" s="2" t="s">
        <v>1851</v>
      </c>
      <c r="V331" s="37">
        <v>0</v>
      </c>
      <c r="W331" s="2" t="s">
        <v>1907</v>
      </c>
      <c r="X331">
        <v>0</v>
      </c>
      <c r="Y331" t="s">
        <v>1908</v>
      </c>
      <c r="Z331" s="40" t="s">
        <v>2323</v>
      </c>
      <c r="AA331" s="2" t="s">
        <v>1907</v>
      </c>
      <c r="AB331" s="82">
        <v>0</v>
      </c>
      <c r="AC331" t="s">
        <v>2289</v>
      </c>
      <c r="AD331" t="str">
        <f t="shared" si="5"/>
        <v>SET @cliente = (SELECT id_cliente FROM cliente WHERE cod_cliente LIKE 'C0318');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'P0318002', '', '2011-05-01', '0', '0', 0, 'Gestion por Procesos', 0, null, 1, now(), null, 1, null);</v>
      </c>
    </row>
    <row r="332" spans="1:30" ht="22.5" x14ac:dyDescent="0.25">
      <c r="A332" t="s">
        <v>0</v>
      </c>
      <c r="B332" s="7" t="s">
        <v>129</v>
      </c>
      <c r="C332" s="2" t="s">
        <v>493</v>
      </c>
      <c r="D332" s="17" t="s">
        <v>498</v>
      </c>
      <c r="E332" s="2" t="s">
        <v>499</v>
      </c>
      <c r="F332" s="26" t="s">
        <v>516</v>
      </c>
      <c r="G332" s="2" t="s">
        <v>534</v>
      </c>
      <c r="H332" s="17" t="s">
        <v>551</v>
      </c>
      <c r="I332" s="2" t="s">
        <v>567</v>
      </c>
      <c r="J332" s="5" t="s">
        <v>569</v>
      </c>
      <c r="K332" s="2" t="s">
        <v>574</v>
      </c>
      <c r="L332" t="s">
        <v>1807</v>
      </c>
      <c r="M332" s="2" t="s">
        <v>1851</v>
      </c>
      <c r="N332" s="7" t="s">
        <v>3796</v>
      </c>
      <c r="O332" s="2" t="s">
        <v>1851</v>
      </c>
      <c r="P332" s="56"/>
      <c r="Q332" s="2" t="s">
        <v>1851</v>
      </c>
      <c r="R332" t="s">
        <v>2518</v>
      </c>
      <c r="S332" s="2" t="s">
        <v>1851</v>
      </c>
      <c r="T332" s="5">
        <v>0</v>
      </c>
      <c r="U332" s="2" t="s">
        <v>1851</v>
      </c>
      <c r="V332" s="37">
        <v>0</v>
      </c>
      <c r="W332" s="2" t="s">
        <v>1907</v>
      </c>
      <c r="X332">
        <v>0</v>
      </c>
      <c r="Y332" t="s">
        <v>1908</v>
      </c>
      <c r="Z332" s="40" t="s">
        <v>3189</v>
      </c>
      <c r="AA332" s="2" t="s">
        <v>1907</v>
      </c>
      <c r="AB332" s="82">
        <v>9500</v>
      </c>
      <c r="AC332" t="s">
        <v>2289</v>
      </c>
      <c r="AD332" t="str">
        <f t="shared" si="5"/>
        <v>SET @cliente = (SELECT id_cliente FROM cliente WHERE cod_cliente LIKE 'C0318');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'P0318003', '', '2012-01-01', '0', '0', 0, 'Desempeño', 9500, null, 1, now(), null, 1, null);</v>
      </c>
    </row>
    <row r="333" spans="1:30" ht="22.5" x14ac:dyDescent="0.25">
      <c r="A333" t="s">
        <v>0</v>
      </c>
      <c r="B333" s="7" t="s">
        <v>129</v>
      </c>
      <c r="C333" s="2" t="s">
        <v>493</v>
      </c>
      <c r="D333" s="22" t="s">
        <v>498</v>
      </c>
      <c r="E333" s="2" t="s">
        <v>499</v>
      </c>
      <c r="F333" s="26" t="s">
        <v>506</v>
      </c>
      <c r="G333" s="2" t="s">
        <v>534</v>
      </c>
      <c r="H333" s="22" t="s">
        <v>540</v>
      </c>
      <c r="I333" s="2" t="s">
        <v>567</v>
      </c>
      <c r="J333" s="5" t="s">
        <v>569</v>
      </c>
      <c r="K333" s="2" t="s">
        <v>574</v>
      </c>
      <c r="L333" t="s">
        <v>1808</v>
      </c>
      <c r="M333" s="2" t="s">
        <v>1851</v>
      </c>
      <c r="N333" s="7" t="s">
        <v>3797</v>
      </c>
      <c r="O333" s="2" t="s">
        <v>1851</v>
      </c>
      <c r="P333" s="56"/>
      <c r="Q333" s="2" t="s">
        <v>1851</v>
      </c>
      <c r="R333" t="s">
        <v>2500</v>
      </c>
      <c r="S333" s="2" t="s">
        <v>1851</v>
      </c>
      <c r="T333" s="5">
        <v>0</v>
      </c>
      <c r="U333" s="2" t="s">
        <v>1851</v>
      </c>
      <c r="V333" s="37">
        <v>0</v>
      </c>
      <c r="W333" s="2" t="s">
        <v>1907</v>
      </c>
      <c r="X333">
        <v>0</v>
      </c>
      <c r="Y333" t="s">
        <v>1908</v>
      </c>
      <c r="Z333" s="40" t="s">
        <v>2001</v>
      </c>
      <c r="AA333" s="2" t="s">
        <v>1907</v>
      </c>
      <c r="AB333" s="82">
        <v>5500</v>
      </c>
      <c r="AC333" t="s">
        <v>2289</v>
      </c>
      <c r="AD333" t="str">
        <f t="shared" si="5"/>
        <v>SET @cliente = (SELECT id_cliente FROM cliente WHERE cod_cliente LIKE 'C0318');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'P0318004', '', '2012-02-01', '0', '0', 0, 'BENCHMARKING LABORAL', 5500, null, 1, now(), null, 1, null);</v>
      </c>
    </row>
    <row r="334" spans="1:30" ht="22.5" x14ac:dyDescent="0.25">
      <c r="A334" t="s">
        <v>0</v>
      </c>
      <c r="B334" s="7" t="s">
        <v>129</v>
      </c>
      <c r="C334" s="2" t="s">
        <v>493</v>
      </c>
      <c r="D334" s="22" t="s">
        <v>497</v>
      </c>
      <c r="E334" s="2" t="s">
        <v>499</v>
      </c>
      <c r="F334" s="27" t="s">
        <v>505</v>
      </c>
      <c r="G334" s="2" t="s">
        <v>534</v>
      </c>
      <c r="H334" s="22" t="s">
        <v>539</v>
      </c>
      <c r="I334" s="2" t="s">
        <v>567</v>
      </c>
      <c r="J334" s="7" t="s">
        <v>505</v>
      </c>
      <c r="K334" s="2" t="s">
        <v>574</v>
      </c>
      <c r="L334" t="s">
        <v>1809</v>
      </c>
      <c r="M334" s="2" t="s">
        <v>1851</v>
      </c>
      <c r="N334" s="7" t="s">
        <v>3798</v>
      </c>
      <c r="O334" s="2" t="s">
        <v>1851</v>
      </c>
      <c r="P334" s="40"/>
      <c r="Q334" s="2" t="s">
        <v>1851</v>
      </c>
      <c r="R334" t="s">
        <v>2492</v>
      </c>
      <c r="S334" s="2" t="s">
        <v>1851</v>
      </c>
      <c r="T334" s="5">
        <v>0</v>
      </c>
      <c r="U334" s="2" t="s">
        <v>1851</v>
      </c>
      <c r="V334" s="37">
        <v>0</v>
      </c>
      <c r="W334" s="2" t="s">
        <v>1907</v>
      </c>
      <c r="X334">
        <v>0</v>
      </c>
      <c r="Y334" t="s">
        <v>1908</v>
      </c>
      <c r="Z334" s="40" t="s">
        <v>1911</v>
      </c>
      <c r="AA334" s="2" t="s">
        <v>1907</v>
      </c>
      <c r="AB334" s="82">
        <v>0</v>
      </c>
      <c r="AC334" t="s">
        <v>2289</v>
      </c>
      <c r="AD334" t="str">
        <f t="shared" si="5"/>
        <v>SET @cliente = (SELECT id_cliente FROM cliente WHERE cod_cliente LIKE 'C0318');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'05', 'P0318005', '', '2012-11-01', '0', '0', 0, 'Hacer Lobby', 0, null, 1, now(), null, 1, null);</v>
      </c>
    </row>
    <row r="335" spans="1:30" ht="22.5" x14ac:dyDescent="0.25">
      <c r="A335" t="s">
        <v>0</v>
      </c>
      <c r="B335" s="7" t="s">
        <v>130</v>
      </c>
      <c r="C335" s="2" t="s">
        <v>493</v>
      </c>
      <c r="D335" s="22" t="s">
        <v>495</v>
      </c>
      <c r="E335" s="2" t="s">
        <v>499</v>
      </c>
      <c r="F335" s="26" t="s">
        <v>510</v>
      </c>
      <c r="G335" s="2" t="s">
        <v>534</v>
      </c>
      <c r="H335" s="22" t="s">
        <v>545</v>
      </c>
      <c r="I335" s="2" t="s">
        <v>567</v>
      </c>
      <c r="J335" s="7" t="s">
        <v>571</v>
      </c>
      <c r="K335" s="2" t="s">
        <v>574</v>
      </c>
      <c r="L335" t="s">
        <v>1805</v>
      </c>
      <c r="M335" s="2" t="s">
        <v>1851</v>
      </c>
      <c r="N335" s="7" t="s">
        <v>3799</v>
      </c>
      <c r="O335" s="2" t="s">
        <v>1851</v>
      </c>
      <c r="P335" s="60"/>
      <c r="Q335" s="2" t="s">
        <v>1851</v>
      </c>
      <c r="R335" t="s">
        <v>2488</v>
      </c>
      <c r="S335" s="2" t="s">
        <v>1851</v>
      </c>
      <c r="T335" s="5">
        <v>0</v>
      </c>
      <c r="U335" s="2" t="s">
        <v>1851</v>
      </c>
      <c r="V335" s="37">
        <v>0</v>
      </c>
      <c r="W335" s="2" t="s">
        <v>1907</v>
      </c>
      <c r="X335">
        <v>0</v>
      </c>
      <c r="Y335" t="s">
        <v>1908</v>
      </c>
      <c r="Z335" s="40" t="s">
        <v>2323</v>
      </c>
      <c r="AA335" s="2" t="s">
        <v>1907</v>
      </c>
      <c r="AB335" s="82">
        <v>65537.33</v>
      </c>
      <c r="AC335" t="s">
        <v>2289</v>
      </c>
      <c r="AD335" t="str">
        <f t="shared" si="5"/>
        <v>SET @cliente = (SELECT id_cliente FROM cliente WHERE cod_cliente LIKE 'C1173');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'P1173001', '', '2011-03-01', '0', '0', 0, 'Gestion por Procesos', 65537.33, null, 1, now(), null, 1, null);</v>
      </c>
    </row>
    <row r="336" spans="1:30" ht="22.5" x14ac:dyDescent="0.25">
      <c r="A336" t="s">
        <v>0</v>
      </c>
      <c r="B336" s="19" t="s">
        <v>131</v>
      </c>
      <c r="C336" s="2" t="s">
        <v>493</v>
      </c>
      <c r="D336" s="22" t="s">
        <v>495</v>
      </c>
      <c r="E336" s="2" t="s">
        <v>499</v>
      </c>
      <c r="F336" s="26" t="s">
        <v>513</v>
      </c>
      <c r="G336" s="2" t="s">
        <v>534</v>
      </c>
      <c r="H336" s="22" t="s">
        <v>548</v>
      </c>
      <c r="I336" s="2" t="s">
        <v>567</v>
      </c>
      <c r="J336" s="5" t="s">
        <v>569</v>
      </c>
      <c r="K336" s="2" t="s">
        <v>574</v>
      </c>
      <c r="L336" t="s">
        <v>1805</v>
      </c>
      <c r="M336" s="2" t="s">
        <v>1851</v>
      </c>
      <c r="N336" s="7" t="s">
        <v>3800</v>
      </c>
      <c r="O336" s="2" t="s">
        <v>1851</v>
      </c>
      <c r="P336" s="56"/>
      <c r="Q336" s="2" t="s">
        <v>1851</v>
      </c>
      <c r="R336" t="s">
        <v>2530</v>
      </c>
      <c r="S336" s="2" t="s">
        <v>1851</v>
      </c>
      <c r="T336" s="5">
        <v>0</v>
      </c>
      <c r="U336" s="2" t="s">
        <v>1851</v>
      </c>
      <c r="V336" s="37">
        <v>0</v>
      </c>
      <c r="W336" s="2" t="s">
        <v>1907</v>
      </c>
      <c r="X336">
        <v>0</v>
      </c>
      <c r="Y336" t="s">
        <v>1908</v>
      </c>
      <c r="Z336" s="40" t="s">
        <v>1920</v>
      </c>
      <c r="AA336" s="2" t="s">
        <v>1907</v>
      </c>
      <c r="AB336" s="82">
        <v>35000</v>
      </c>
      <c r="AC336" t="s">
        <v>2289</v>
      </c>
      <c r="AD336"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'P0050001', '', '2010-01-01', '0', '0', 0, 'MOF', 35000, null, 1, now(), null, 1, null);</v>
      </c>
    </row>
    <row r="337" spans="1:30" ht="22.5" x14ac:dyDescent="0.25">
      <c r="A337" t="s">
        <v>0</v>
      </c>
      <c r="B337" s="19" t="s">
        <v>131</v>
      </c>
      <c r="C337" s="2" t="s">
        <v>493</v>
      </c>
      <c r="D337" s="22" t="s">
        <v>495</v>
      </c>
      <c r="E337" s="2" t="s">
        <v>499</v>
      </c>
      <c r="F337" s="26" t="s">
        <v>517</v>
      </c>
      <c r="G337" s="2" t="s">
        <v>534</v>
      </c>
      <c r="H337" s="22" t="s">
        <v>552</v>
      </c>
      <c r="I337" s="2" t="s">
        <v>567</v>
      </c>
      <c r="J337" s="5" t="s">
        <v>569</v>
      </c>
      <c r="K337" s="2" t="s">
        <v>574</v>
      </c>
      <c r="L337" t="s">
        <v>1806</v>
      </c>
      <c r="M337" s="2" t="s">
        <v>1851</v>
      </c>
      <c r="N337" s="17" t="s">
        <v>3801</v>
      </c>
      <c r="O337" s="2" t="s">
        <v>1851</v>
      </c>
      <c r="P337" s="56"/>
      <c r="Q337" s="2" t="s">
        <v>1851</v>
      </c>
      <c r="R337" t="s">
        <v>2530</v>
      </c>
      <c r="S337" s="2" t="s">
        <v>1851</v>
      </c>
      <c r="T337" s="5">
        <v>0</v>
      </c>
      <c r="U337" s="2" t="s">
        <v>1851</v>
      </c>
      <c r="V337" s="37">
        <v>0</v>
      </c>
      <c r="W337" s="2" t="s">
        <v>1907</v>
      </c>
      <c r="X337">
        <v>0</v>
      </c>
      <c r="Y337" t="s">
        <v>1908</v>
      </c>
      <c r="Z337" s="40" t="s">
        <v>2023</v>
      </c>
      <c r="AA337" s="2" t="s">
        <v>1907</v>
      </c>
      <c r="AB337" s="82">
        <v>32738</v>
      </c>
      <c r="AC337" t="s">
        <v>2289</v>
      </c>
      <c r="AD337"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'02', 'P0050002', '', '2010-01-01', '0', '0', 0, 'Cultura Empresarial', 32738, null, 1, now(), null, 1, null);</v>
      </c>
    </row>
    <row r="338" spans="1:30" ht="22.5" x14ac:dyDescent="0.25">
      <c r="A338" t="s">
        <v>0</v>
      </c>
      <c r="B338" s="19" t="s">
        <v>131</v>
      </c>
      <c r="C338" s="2" t="s">
        <v>493</v>
      </c>
      <c r="D338" s="22" t="s">
        <v>495</v>
      </c>
      <c r="E338" s="2" t="s">
        <v>499</v>
      </c>
      <c r="F338" s="26" t="s">
        <v>502</v>
      </c>
      <c r="G338" s="2" t="s">
        <v>534</v>
      </c>
      <c r="H338" s="22" t="s">
        <v>536</v>
      </c>
      <c r="I338" s="2" t="s">
        <v>567</v>
      </c>
      <c r="J338" s="5" t="s">
        <v>569</v>
      </c>
      <c r="K338" s="2" t="s">
        <v>574</v>
      </c>
      <c r="L338" t="s">
        <v>1807</v>
      </c>
      <c r="M338" s="2" t="s">
        <v>1851</v>
      </c>
      <c r="N338" s="7" t="s">
        <v>3802</v>
      </c>
      <c r="O338" s="2" t="s">
        <v>1851</v>
      </c>
      <c r="P338" s="56"/>
      <c r="Q338" s="2" t="s">
        <v>1851</v>
      </c>
      <c r="R338" t="s">
        <v>2530</v>
      </c>
      <c r="S338" s="2" t="s">
        <v>1851</v>
      </c>
      <c r="T338" s="5">
        <v>0</v>
      </c>
      <c r="U338" s="2" t="s">
        <v>1851</v>
      </c>
      <c r="V338" s="37">
        <v>0</v>
      </c>
      <c r="W338" s="2" t="s">
        <v>1907</v>
      </c>
      <c r="X338">
        <v>0</v>
      </c>
      <c r="Y338" t="s">
        <v>1908</v>
      </c>
      <c r="Z338" s="40" t="s">
        <v>1974</v>
      </c>
      <c r="AA338" s="2" t="s">
        <v>1907</v>
      </c>
      <c r="AB338" s="82">
        <v>15120</v>
      </c>
      <c r="AC338" t="s">
        <v>2289</v>
      </c>
      <c r="AD338"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'03', 'P0050003', '', '2010-01-01', '0', '0', 0, 'Estructura Salarial', 15120, null, 1, now(), null, 1, null);</v>
      </c>
    </row>
    <row r="339" spans="1:30" ht="22.5" x14ac:dyDescent="0.25">
      <c r="A339" t="s">
        <v>0</v>
      </c>
      <c r="B339" s="7" t="s">
        <v>131</v>
      </c>
      <c r="C339" s="2" t="s">
        <v>493</v>
      </c>
      <c r="D339" s="22" t="s">
        <v>498</v>
      </c>
      <c r="E339" s="2" t="s">
        <v>499</v>
      </c>
      <c r="F339" s="26" t="s">
        <v>509</v>
      </c>
      <c r="G339" s="2" t="s">
        <v>534</v>
      </c>
      <c r="H339" s="22" t="s">
        <v>543</v>
      </c>
      <c r="I339" s="2" t="s">
        <v>567</v>
      </c>
      <c r="J339" s="5" t="s">
        <v>569</v>
      </c>
      <c r="K339" s="2" t="s">
        <v>574</v>
      </c>
      <c r="L339" t="s">
        <v>1808</v>
      </c>
      <c r="M339" s="2" t="s">
        <v>1851</v>
      </c>
      <c r="N339" s="7" t="s">
        <v>3803</v>
      </c>
      <c r="O339" s="2" t="s">
        <v>1851</v>
      </c>
      <c r="P339" s="56"/>
      <c r="Q339" s="2" t="s">
        <v>1851</v>
      </c>
      <c r="R339" t="s">
        <v>2502</v>
      </c>
      <c r="S339" s="2" t="s">
        <v>1851</v>
      </c>
      <c r="T339" s="5">
        <v>0</v>
      </c>
      <c r="U339" s="2" t="s">
        <v>1851</v>
      </c>
      <c r="V339" s="37">
        <v>0</v>
      </c>
      <c r="W339" s="2" t="s">
        <v>1907</v>
      </c>
      <c r="X339">
        <v>0</v>
      </c>
      <c r="Y339" t="s">
        <v>1908</v>
      </c>
      <c r="Z339" s="40" t="s">
        <v>1914</v>
      </c>
      <c r="AA339" s="2" t="s">
        <v>1907</v>
      </c>
      <c r="AB339" s="82">
        <v>0</v>
      </c>
      <c r="AC339" t="s">
        <v>2289</v>
      </c>
      <c r="AD339" t="str">
        <f t="shared" si="5"/>
        <v>SET @cliente = (SELECT id_cliente FROM cliente WHERE cod_cliente LIKE 'C0050');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'P0050004', '', '2010-08-01', '0', '0', 0, 'Potencial', 0, null, 1, now(), null, 1, null);</v>
      </c>
    </row>
    <row r="340" spans="1:30" ht="22.5" x14ac:dyDescent="0.25">
      <c r="A340" t="s">
        <v>0</v>
      </c>
      <c r="B340" s="7" t="s">
        <v>131</v>
      </c>
      <c r="C340" s="2" t="s">
        <v>493</v>
      </c>
      <c r="D340" s="22" t="s">
        <v>495</v>
      </c>
      <c r="E340" s="2" t="s">
        <v>499</v>
      </c>
      <c r="F340" s="26" t="s">
        <v>513</v>
      </c>
      <c r="G340" s="2" t="s">
        <v>534</v>
      </c>
      <c r="H340" s="22" t="s">
        <v>548</v>
      </c>
      <c r="I340" s="2" t="s">
        <v>567</v>
      </c>
      <c r="J340" s="5" t="s">
        <v>569</v>
      </c>
      <c r="K340" s="2" t="s">
        <v>574</v>
      </c>
      <c r="L340" t="s">
        <v>1809</v>
      </c>
      <c r="M340" s="2" t="s">
        <v>1851</v>
      </c>
      <c r="N340" s="7" t="s">
        <v>3804</v>
      </c>
      <c r="O340" s="2" t="s">
        <v>1851</v>
      </c>
      <c r="P340" s="56"/>
      <c r="Q340" s="2" t="s">
        <v>1851</v>
      </c>
      <c r="R340" t="s">
        <v>2494</v>
      </c>
      <c r="S340" s="2" t="s">
        <v>1851</v>
      </c>
      <c r="T340" s="5">
        <v>0</v>
      </c>
      <c r="U340" s="2" t="s">
        <v>1851</v>
      </c>
      <c r="V340" s="37">
        <v>0</v>
      </c>
      <c r="W340" s="2" t="s">
        <v>1907</v>
      </c>
      <c r="X340">
        <v>0</v>
      </c>
      <c r="Y340" t="s">
        <v>1908</v>
      </c>
      <c r="Z340" s="40" t="s">
        <v>1920</v>
      </c>
      <c r="AA340" s="2" t="s">
        <v>1907</v>
      </c>
      <c r="AB340" s="82">
        <f>11850*2.8</f>
        <v>33180</v>
      </c>
      <c r="AC340" t="s">
        <v>2289</v>
      </c>
      <c r="AD340"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'05', 'P0050005', '', '2011-01-01', '0', '0', 0, 'MOF', 33180, null, 1, now(), null, 1, null);</v>
      </c>
    </row>
    <row r="341" spans="1:30" ht="22.5" x14ac:dyDescent="0.25">
      <c r="A341" t="s">
        <v>0</v>
      </c>
      <c r="B341" s="7" t="s">
        <v>131</v>
      </c>
      <c r="C341" s="2" t="s">
        <v>493</v>
      </c>
      <c r="D341" s="22" t="s">
        <v>495</v>
      </c>
      <c r="E341" s="2" t="s">
        <v>499</v>
      </c>
      <c r="F341" s="26" t="s">
        <v>502</v>
      </c>
      <c r="G341" s="2" t="s">
        <v>534</v>
      </c>
      <c r="H341" s="22" t="s">
        <v>536</v>
      </c>
      <c r="I341" s="2" t="s">
        <v>567</v>
      </c>
      <c r="J341" s="5" t="s">
        <v>569</v>
      </c>
      <c r="K341" s="2" t="s">
        <v>574</v>
      </c>
      <c r="L341" t="s">
        <v>1810</v>
      </c>
      <c r="M341" s="2" t="s">
        <v>1851</v>
      </c>
      <c r="N341" s="7" t="s">
        <v>3805</v>
      </c>
      <c r="O341" s="2" t="s">
        <v>1851</v>
      </c>
      <c r="P341" s="56"/>
      <c r="Q341" s="2" t="s">
        <v>1851</v>
      </c>
      <c r="R341" t="s">
        <v>2494</v>
      </c>
      <c r="S341" s="2" t="s">
        <v>1851</v>
      </c>
      <c r="T341" s="5">
        <v>0</v>
      </c>
      <c r="U341" s="2" t="s">
        <v>1851</v>
      </c>
      <c r="V341" s="37">
        <v>0</v>
      </c>
      <c r="W341" s="2" t="s">
        <v>1907</v>
      </c>
      <c r="X341">
        <v>0</v>
      </c>
      <c r="Y341" t="s">
        <v>1908</v>
      </c>
      <c r="Z341" s="40" t="s">
        <v>1974</v>
      </c>
      <c r="AA341" s="2" t="s">
        <v>1907</v>
      </c>
      <c r="AB341" s="82">
        <f>5400*2.8</f>
        <v>15119.999999999998</v>
      </c>
      <c r="AC341" t="s">
        <v>2289</v>
      </c>
      <c r="AD341"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'06', 'P0050006', '', '2011-01-01', '0', '0', 0, 'Estructura Salarial', 15120, null, 1, now(), null, 1, null);</v>
      </c>
    </row>
    <row r="342" spans="1:30" ht="22.5" x14ac:dyDescent="0.25">
      <c r="A342" t="s">
        <v>0</v>
      </c>
      <c r="B342" s="7" t="s">
        <v>131</v>
      </c>
      <c r="C342" s="2" t="s">
        <v>493</v>
      </c>
      <c r="D342" s="22" t="s">
        <v>495</v>
      </c>
      <c r="E342" s="2" t="s">
        <v>499</v>
      </c>
      <c r="F342" s="26" t="s">
        <v>513</v>
      </c>
      <c r="G342" s="2" t="s">
        <v>534</v>
      </c>
      <c r="H342" s="22" t="s">
        <v>548</v>
      </c>
      <c r="I342" s="2" t="s">
        <v>567</v>
      </c>
      <c r="J342" s="5" t="s">
        <v>569</v>
      </c>
      <c r="K342" s="2" t="s">
        <v>574</v>
      </c>
      <c r="L342" t="s">
        <v>1811</v>
      </c>
      <c r="M342" s="2" t="s">
        <v>1851</v>
      </c>
      <c r="N342" s="7" t="s">
        <v>3806</v>
      </c>
      <c r="O342" s="2" t="s">
        <v>1851</v>
      </c>
      <c r="P342" s="56"/>
      <c r="Q342" s="2" t="s">
        <v>1851</v>
      </c>
      <c r="R342" t="s">
        <v>2497</v>
      </c>
      <c r="S342" s="2" t="s">
        <v>1851</v>
      </c>
      <c r="T342" s="5">
        <v>0</v>
      </c>
      <c r="U342" s="2" t="s">
        <v>1851</v>
      </c>
      <c r="V342" s="37">
        <v>0</v>
      </c>
      <c r="W342" s="2" t="s">
        <v>1907</v>
      </c>
      <c r="X342">
        <v>0</v>
      </c>
      <c r="Y342" t="s">
        <v>1908</v>
      </c>
      <c r="Z342" s="40" t="s">
        <v>1920</v>
      </c>
      <c r="AA342" s="2" t="s">
        <v>1907</v>
      </c>
      <c r="AB342" s="82">
        <v>50800</v>
      </c>
      <c r="AC342" t="s">
        <v>2289</v>
      </c>
      <c r="AD342" t="str">
        <f t="shared" si="5"/>
        <v>SET @cliente = (SELECT id_cliente FROM cliente WHERE cod_cliente LIKE 'C0050');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'07', 'P0050007', '', '2011-07-01', '0', '0', 0, 'MOF', 50800, null, 1, now(), null, 1, null);</v>
      </c>
    </row>
    <row r="343" spans="1:30" ht="22.5" x14ac:dyDescent="0.25">
      <c r="A343" t="s">
        <v>0</v>
      </c>
      <c r="B343" s="7" t="s">
        <v>131</v>
      </c>
      <c r="C343" s="2" t="s">
        <v>493</v>
      </c>
      <c r="D343" s="17" t="s">
        <v>498</v>
      </c>
      <c r="E343" s="2" t="s">
        <v>499</v>
      </c>
      <c r="F343" s="26" t="s">
        <v>516</v>
      </c>
      <c r="G343" s="2" t="s">
        <v>534</v>
      </c>
      <c r="H343" s="17" t="s">
        <v>551</v>
      </c>
      <c r="I343" s="2" t="s">
        <v>567</v>
      </c>
      <c r="J343" s="5" t="s">
        <v>569</v>
      </c>
      <c r="K343" s="2" t="s">
        <v>574</v>
      </c>
      <c r="L343" t="s">
        <v>1812</v>
      </c>
      <c r="M343" s="2" t="s">
        <v>1851</v>
      </c>
      <c r="N343" s="7" t="s">
        <v>3807</v>
      </c>
      <c r="O343" s="2" t="s">
        <v>1851</v>
      </c>
      <c r="P343" s="65"/>
      <c r="Q343" s="2" t="s">
        <v>1851</v>
      </c>
      <c r="R343" t="s">
        <v>2507</v>
      </c>
      <c r="S343" s="2" t="s">
        <v>1851</v>
      </c>
      <c r="T343" s="5">
        <v>0</v>
      </c>
      <c r="U343" s="2" t="s">
        <v>1851</v>
      </c>
      <c r="V343" s="37">
        <v>0</v>
      </c>
      <c r="W343" s="2" t="s">
        <v>1907</v>
      </c>
      <c r="X343">
        <v>0</v>
      </c>
      <c r="Y343" t="s">
        <v>1908</v>
      </c>
      <c r="Z343" s="26" t="s">
        <v>3220</v>
      </c>
      <c r="AA343" s="2" t="s">
        <v>1907</v>
      </c>
      <c r="AB343" s="82">
        <v>0</v>
      </c>
      <c r="AC343" t="s">
        <v>2289</v>
      </c>
      <c r="AD343" t="str">
        <f t="shared" si="5"/>
        <v>SET @cliente = (SELECT id_cliente FROM cliente WHERE cod_cliente LIKE 'C0050');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'08', 'P0050008', '', '2012-04-01', '0', '0', 0, 'Desempeño para 86 personas', 0, null, 1, now(), null, 1, null);</v>
      </c>
    </row>
    <row r="344" spans="1:30" ht="22.5" x14ac:dyDescent="0.25">
      <c r="A344" t="s">
        <v>0</v>
      </c>
      <c r="B344" s="17" t="s">
        <v>132</v>
      </c>
      <c r="C344" s="2" t="s">
        <v>493</v>
      </c>
      <c r="D344" s="22" t="s">
        <v>496</v>
      </c>
      <c r="E344" s="2" t="s">
        <v>499</v>
      </c>
      <c r="F344" s="26" t="s">
        <v>515</v>
      </c>
      <c r="G344" s="2" t="s">
        <v>534</v>
      </c>
      <c r="H344" s="22" t="s">
        <v>550</v>
      </c>
      <c r="I344" s="2" t="s">
        <v>567</v>
      </c>
      <c r="J344" s="5" t="s">
        <v>569</v>
      </c>
      <c r="K344" s="2" t="s">
        <v>574</v>
      </c>
      <c r="L344" t="s">
        <v>1805</v>
      </c>
      <c r="M344" s="2" t="s">
        <v>1851</v>
      </c>
      <c r="N344" s="7" t="s">
        <v>3808</v>
      </c>
      <c r="O344" s="2" t="s">
        <v>1851</v>
      </c>
      <c r="P344" s="56"/>
      <c r="Q344" s="2" t="s">
        <v>1851</v>
      </c>
      <c r="R344" t="s">
        <v>2528</v>
      </c>
      <c r="S344" s="2" t="s">
        <v>1851</v>
      </c>
      <c r="T344" s="5">
        <v>0</v>
      </c>
      <c r="U344" s="2" t="s">
        <v>1851</v>
      </c>
      <c r="V344" s="37">
        <v>0</v>
      </c>
      <c r="W344" s="2" t="s">
        <v>1907</v>
      </c>
      <c r="X344">
        <v>0</v>
      </c>
      <c r="Y344" t="s">
        <v>1908</v>
      </c>
      <c r="Z344" s="28" t="s">
        <v>2024</v>
      </c>
      <c r="AA344" s="2" t="s">
        <v>1907</v>
      </c>
      <c r="AB344" s="83">
        <v>7785</v>
      </c>
      <c r="AC344" t="s">
        <v>2289</v>
      </c>
      <c r="AD344" t="str">
        <f t="shared" si="5"/>
        <v>SET @cliente = (SELECT id_cliente FROM cliente WHERE cod_cliente LIKE 'C0250');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'P0250001', '', '2012-06-01', '0', '0', 0, 'Outdoor (30-35 personas)', 7785, null, 1, now(), null, 1, null);</v>
      </c>
    </row>
    <row r="345" spans="1:30" ht="22.5" x14ac:dyDescent="0.25">
      <c r="A345" t="s">
        <v>0</v>
      </c>
      <c r="B345" s="7" t="s">
        <v>133</v>
      </c>
      <c r="C345" s="2" t="s">
        <v>493</v>
      </c>
      <c r="D345" s="22" t="s">
        <v>498</v>
      </c>
      <c r="E345" s="2" t="s">
        <v>499</v>
      </c>
      <c r="F345" s="26" t="s">
        <v>506</v>
      </c>
      <c r="G345" s="2" t="s">
        <v>534</v>
      </c>
      <c r="H345" s="22" t="s">
        <v>540</v>
      </c>
      <c r="I345" s="2" t="s">
        <v>567</v>
      </c>
      <c r="J345" s="5" t="s">
        <v>569</v>
      </c>
      <c r="K345" s="2" t="s">
        <v>574</v>
      </c>
      <c r="L345" t="s">
        <v>1805</v>
      </c>
      <c r="M345" s="2" t="s">
        <v>1851</v>
      </c>
      <c r="N345" s="7" t="s">
        <v>3809</v>
      </c>
      <c r="O345" s="2" t="s">
        <v>1851</v>
      </c>
      <c r="P345" s="56"/>
      <c r="Q345" s="2" t="s">
        <v>1851</v>
      </c>
      <c r="R345" t="s">
        <v>2506</v>
      </c>
      <c r="S345" s="2" t="s">
        <v>1851</v>
      </c>
      <c r="T345" s="5">
        <v>0</v>
      </c>
      <c r="U345" s="2" t="s">
        <v>1851</v>
      </c>
      <c r="V345" s="37">
        <v>0</v>
      </c>
      <c r="W345" s="2" t="s">
        <v>1907</v>
      </c>
      <c r="X345">
        <v>0</v>
      </c>
      <c r="Y345" t="s">
        <v>1908</v>
      </c>
      <c r="Z345" s="40" t="s">
        <v>2025</v>
      </c>
      <c r="AA345" s="2" t="s">
        <v>1907</v>
      </c>
      <c r="AB345" s="82">
        <v>19500</v>
      </c>
      <c r="AC345" t="s">
        <v>2289</v>
      </c>
      <c r="AD345" t="str">
        <f t="shared" si="5"/>
        <v>SET @cliente = (SELECT id_cliente FROM cliente WHERE cod_cliente LIKE 'C0826');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'P0826001', '', '2011-11-01', '0', '0', 0, 'Jefaturas', 19500, null, 1, now(), null, 1, null);</v>
      </c>
    </row>
    <row r="346" spans="1:30" ht="22.5" x14ac:dyDescent="0.25">
      <c r="A346" t="s">
        <v>0</v>
      </c>
      <c r="B346" s="19" t="s">
        <v>134</v>
      </c>
      <c r="C346" s="2" t="s">
        <v>493</v>
      </c>
      <c r="D346" s="22" t="s">
        <v>497</v>
      </c>
      <c r="E346" s="2" t="s">
        <v>499</v>
      </c>
      <c r="F346" s="26" t="s">
        <v>524</v>
      </c>
      <c r="G346" s="2" t="s">
        <v>534</v>
      </c>
      <c r="H346" s="22" t="s">
        <v>558</v>
      </c>
      <c r="I346" s="2" t="s">
        <v>567</v>
      </c>
      <c r="J346" s="5" t="s">
        <v>569</v>
      </c>
      <c r="K346" s="2" t="s">
        <v>574</v>
      </c>
      <c r="L346" t="s">
        <v>1805</v>
      </c>
      <c r="M346" s="2" t="s">
        <v>1851</v>
      </c>
      <c r="N346" s="7" t="s">
        <v>3810</v>
      </c>
      <c r="O346" s="2" t="s">
        <v>1851</v>
      </c>
      <c r="P346" s="56"/>
      <c r="Q346" s="2" t="s">
        <v>1851</v>
      </c>
      <c r="R346" t="s">
        <v>2524</v>
      </c>
      <c r="S346" s="2" t="s">
        <v>1851</v>
      </c>
      <c r="T346" s="5">
        <v>0</v>
      </c>
      <c r="U346" s="2" t="s">
        <v>1851</v>
      </c>
      <c r="V346" s="37">
        <v>0</v>
      </c>
      <c r="W346" s="2" t="s">
        <v>1907</v>
      </c>
      <c r="X346">
        <v>0</v>
      </c>
      <c r="Y346" t="s">
        <v>1908</v>
      </c>
      <c r="Z346" s="40" t="s">
        <v>2126</v>
      </c>
      <c r="AA346" s="2" t="s">
        <v>1907</v>
      </c>
      <c r="AB346" s="82">
        <v>0</v>
      </c>
      <c r="AC346" t="s">
        <v>2289</v>
      </c>
      <c r="AD346" t="str">
        <f t="shared" si="5"/>
        <v>SET @cliente = (SELECT id_cliente FROM cliente WHERE cod_cliente LIKE 'C0473');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'P0473001', '', '2012-03-01', '0', '0', 0, 'Informacion', 0, null, 1, now(), null, 1, null);</v>
      </c>
    </row>
    <row r="347" spans="1:30" ht="22.5" x14ac:dyDescent="0.25">
      <c r="A347" t="s">
        <v>0</v>
      </c>
      <c r="B347" s="19" t="s">
        <v>134</v>
      </c>
      <c r="C347" s="2" t="s">
        <v>493</v>
      </c>
      <c r="D347" s="22" t="s">
        <v>496</v>
      </c>
      <c r="E347" s="2" t="s">
        <v>499</v>
      </c>
      <c r="F347" s="26" t="s">
        <v>512</v>
      </c>
      <c r="G347" s="2" t="s">
        <v>534</v>
      </c>
      <c r="H347" s="22" t="s">
        <v>547</v>
      </c>
      <c r="I347" s="2" t="s">
        <v>567</v>
      </c>
      <c r="J347" s="7" t="s">
        <v>569</v>
      </c>
      <c r="K347" s="2" t="s">
        <v>574</v>
      </c>
      <c r="L347" t="s">
        <v>1806</v>
      </c>
      <c r="M347" s="2" t="s">
        <v>1851</v>
      </c>
      <c r="N347" s="7" t="s">
        <v>3811</v>
      </c>
      <c r="O347" s="2" t="s">
        <v>1851</v>
      </c>
      <c r="P347" s="40"/>
      <c r="Q347" s="2" t="s">
        <v>1851</v>
      </c>
      <c r="R347" t="s">
        <v>2519</v>
      </c>
      <c r="S347" s="2" t="s">
        <v>1851</v>
      </c>
      <c r="T347" s="5">
        <v>0</v>
      </c>
      <c r="U347" s="2" t="s">
        <v>1851</v>
      </c>
      <c r="V347" s="37">
        <v>0</v>
      </c>
      <c r="W347" s="2" t="s">
        <v>1907</v>
      </c>
      <c r="X347">
        <v>0</v>
      </c>
      <c r="Y347" t="s">
        <v>1908</v>
      </c>
      <c r="Z347" s="28" t="s">
        <v>2465</v>
      </c>
      <c r="AA347" s="2" t="s">
        <v>1907</v>
      </c>
      <c r="AB347" s="82">
        <v>22770</v>
      </c>
      <c r="AC347" t="s">
        <v>2289</v>
      </c>
      <c r="AD347" t="str">
        <f t="shared" si="5"/>
        <v>SET @cliente = (SELECT id_cliente FROM cliente WHERE cod_cliente LIKE 'C0473');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'P0473002', '', '2012-05-01', '0', '0', 0, 'Programa de Desarrollo de Lideres', 22770, null, 1, now(), null, 1, null);</v>
      </c>
    </row>
    <row r="348" spans="1:30" ht="22.5" x14ac:dyDescent="0.25">
      <c r="A348" t="s">
        <v>0</v>
      </c>
      <c r="B348" s="19" t="s">
        <v>135</v>
      </c>
      <c r="C348" s="2" t="s">
        <v>493</v>
      </c>
      <c r="D348" s="22" t="s">
        <v>496</v>
      </c>
      <c r="E348" s="2" t="s">
        <v>499</v>
      </c>
      <c r="F348" s="26" t="s">
        <v>512</v>
      </c>
      <c r="G348" s="2" t="s">
        <v>534</v>
      </c>
      <c r="H348" s="22" t="s">
        <v>547</v>
      </c>
      <c r="I348" s="2" t="s">
        <v>567</v>
      </c>
      <c r="J348" s="5" t="s">
        <v>569</v>
      </c>
      <c r="K348" s="2" t="s">
        <v>574</v>
      </c>
      <c r="L348" t="s">
        <v>1805</v>
      </c>
      <c r="M348" s="2" t="s">
        <v>1851</v>
      </c>
      <c r="N348" s="7" t="s">
        <v>3812</v>
      </c>
      <c r="O348" s="2" t="s">
        <v>1851</v>
      </c>
      <c r="P348" s="56"/>
      <c r="Q348" s="2" t="s">
        <v>1851</v>
      </c>
      <c r="R348" t="s">
        <v>2519</v>
      </c>
      <c r="S348" s="2" t="s">
        <v>1851</v>
      </c>
      <c r="T348" s="5">
        <v>0</v>
      </c>
      <c r="U348" s="2" t="s">
        <v>1851</v>
      </c>
      <c r="V348" s="37">
        <v>0</v>
      </c>
      <c r="W348" s="2" t="s">
        <v>1907</v>
      </c>
      <c r="X348">
        <v>0</v>
      </c>
      <c r="Y348" t="s">
        <v>1908</v>
      </c>
      <c r="Z348" s="28" t="s">
        <v>2335</v>
      </c>
      <c r="AA348" s="2" t="s">
        <v>1907</v>
      </c>
      <c r="AB348" s="82">
        <v>0</v>
      </c>
      <c r="AC348" t="s">
        <v>2289</v>
      </c>
      <c r="AD348" t="str">
        <f t="shared" si="5"/>
        <v>SET @cliente = (SELECT id_cliente FROM cliente WHERE cod_cliente LIKE 'C1291');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'P1291001', '', '2012-05-01', '0', '0', 0, 'Exposicion de 2h de gestion del cambio', 0, null, 1, now(), null, 1, null);</v>
      </c>
    </row>
    <row r="349" spans="1:30" ht="22.5" x14ac:dyDescent="0.25">
      <c r="A349" t="s">
        <v>0</v>
      </c>
      <c r="B349" s="19" t="s">
        <v>135</v>
      </c>
      <c r="C349" s="2" t="s">
        <v>493</v>
      </c>
      <c r="D349" s="22" t="s">
        <v>498</v>
      </c>
      <c r="E349" s="2" t="s">
        <v>499</v>
      </c>
      <c r="F349" s="26" t="s">
        <v>509</v>
      </c>
      <c r="G349" s="2" t="s">
        <v>534</v>
      </c>
      <c r="H349" s="22" t="s">
        <v>543</v>
      </c>
      <c r="I349" s="2" t="s">
        <v>567</v>
      </c>
      <c r="J349" s="10" t="s">
        <v>569</v>
      </c>
      <c r="K349" s="2" t="s">
        <v>574</v>
      </c>
      <c r="L349" t="s">
        <v>1806</v>
      </c>
      <c r="M349" s="2" t="s">
        <v>1851</v>
      </c>
      <c r="N349" s="7" t="s">
        <v>3813</v>
      </c>
      <c r="O349" s="2" t="s">
        <v>1851</v>
      </c>
      <c r="P349" s="61"/>
      <c r="Q349" s="2" t="s">
        <v>1851</v>
      </c>
      <c r="R349" t="s">
        <v>2501</v>
      </c>
      <c r="S349" s="2" t="s">
        <v>1851</v>
      </c>
      <c r="T349" s="5">
        <v>0</v>
      </c>
      <c r="U349" s="2" t="s">
        <v>1851</v>
      </c>
      <c r="V349" s="37">
        <v>0</v>
      </c>
      <c r="W349" s="2" t="s">
        <v>1907</v>
      </c>
      <c r="X349">
        <v>0</v>
      </c>
      <c r="Y349" t="s">
        <v>1908</v>
      </c>
      <c r="Z349" s="28" t="s">
        <v>2336</v>
      </c>
      <c r="AA349" s="2" t="s">
        <v>1907</v>
      </c>
      <c r="AB349" s="82">
        <v>1950</v>
      </c>
      <c r="AC349" t="s">
        <v>2289</v>
      </c>
      <c r="AD349" t="str">
        <f t="shared" si="5"/>
        <v>SET @cliente = (SELECT id_cliente FROM cliente WHERE cod_cliente LIKE 'C1291');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'P1291002', '', '2012-08-01', '0', '0', 0, 'Evaluacion de Candidatos', 1950, null, 1, now(), null, 1, null);</v>
      </c>
    </row>
    <row r="350" spans="1:30" ht="22.5" x14ac:dyDescent="0.25">
      <c r="A350" t="s">
        <v>0</v>
      </c>
      <c r="B350" s="55" t="s">
        <v>135</v>
      </c>
      <c r="C350" s="2" t="s">
        <v>493</v>
      </c>
      <c r="D350" s="54" t="s">
        <v>498</v>
      </c>
      <c r="E350" s="2" t="s">
        <v>499</v>
      </c>
      <c r="F350" s="55" t="s">
        <v>509</v>
      </c>
      <c r="G350" s="2" t="s">
        <v>534</v>
      </c>
      <c r="H350" s="54" t="s">
        <v>543</v>
      </c>
      <c r="I350" s="2" t="s">
        <v>567</v>
      </c>
      <c r="J350" s="8" t="s">
        <v>570</v>
      </c>
      <c r="K350" s="2" t="s">
        <v>574</v>
      </c>
      <c r="L350" t="s">
        <v>1807</v>
      </c>
      <c r="M350" s="2" t="s">
        <v>1851</v>
      </c>
      <c r="N350" s="7" t="s">
        <v>3814</v>
      </c>
      <c r="O350" s="2" t="s">
        <v>1851</v>
      </c>
      <c r="P350" s="59" t="s">
        <v>1852</v>
      </c>
      <c r="Q350" s="2" t="s">
        <v>1851</v>
      </c>
      <c r="R350" t="s">
        <v>2492</v>
      </c>
      <c r="S350" s="2" t="s">
        <v>1851</v>
      </c>
      <c r="T350" s="5">
        <v>1</v>
      </c>
      <c r="U350" s="2" t="s">
        <v>1851</v>
      </c>
      <c r="V350" s="37">
        <v>0</v>
      </c>
      <c r="W350" s="2" t="s">
        <v>1907</v>
      </c>
      <c r="X350">
        <v>50</v>
      </c>
      <c r="Y350" t="s">
        <v>1908</v>
      </c>
      <c r="Z350" s="55" t="s">
        <v>4740</v>
      </c>
      <c r="AA350" s="2" t="s">
        <v>1907</v>
      </c>
      <c r="AB350" s="82">
        <v>0</v>
      </c>
      <c r="AC350" t="s">
        <v>2289</v>
      </c>
      <c r="AD350" t="str">
        <f t="shared" si="5"/>
        <v>SET @cliente = (SELECT id_cliente FROM cliente WHERE cod_cliente LIKE 'C1291');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'03', 'P1291003', 'RESPUESTA', '2012-11-01', '1', '0', 50, 'Evaluacion de Candidatos al puesto de Gerente Comercial', 0, null, 1, now(), null, 1, null);</v>
      </c>
    </row>
    <row r="351" spans="1:30" ht="22.5" x14ac:dyDescent="0.25">
      <c r="A351" t="s">
        <v>0</v>
      </c>
      <c r="B351" s="7" t="s">
        <v>136</v>
      </c>
      <c r="C351" s="2" t="s">
        <v>493</v>
      </c>
      <c r="D351" s="22" t="s">
        <v>495</v>
      </c>
      <c r="E351" s="2" t="s">
        <v>499</v>
      </c>
      <c r="F351" s="26" t="s">
        <v>510</v>
      </c>
      <c r="G351" s="2" t="s">
        <v>534</v>
      </c>
      <c r="H351" s="22" t="s">
        <v>545</v>
      </c>
      <c r="I351" s="2" t="s">
        <v>567</v>
      </c>
      <c r="J351" s="5" t="s">
        <v>571</v>
      </c>
      <c r="K351" s="2" t="s">
        <v>574</v>
      </c>
      <c r="L351" t="s">
        <v>1805</v>
      </c>
      <c r="M351" s="2" t="s">
        <v>1851</v>
      </c>
      <c r="N351" s="7" t="s">
        <v>3815</v>
      </c>
      <c r="O351" s="2" t="s">
        <v>1851</v>
      </c>
      <c r="P351" s="60"/>
      <c r="Q351" s="2" t="s">
        <v>1851</v>
      </c>
      <c r="R351" t="s">
        <v>2527</v>
      </c>
      <c r="S351" s="2" t="s">
        <v>1851</v>
      </c>
      <c r="T351" s="5">
        <v>0</v>
      </c>
      <c r="U351" s="2" t="s">
        <v>1851</v>
      </c>
      <c r="V351" s="37">
        <v>0</v>
      </c>
      <c r="W351" s="2" t="s">
        <v>1907</v>
      </c>
      <c r="X351">
        <v>0</v>
      </c>
      <c r="Y351" t="s">
        <v>1908</v>
      </c>
      <c r="Z351" s="40" t="s">
        <v>2323</v>
      </c>
      <c r="AA351" s="2" t="s">
        <v>1907</v>
      </c>
      <c r="AB351" s="82">
        <v>13983.05</v>
      </c>
      <c r="AC351" t="s">
        <v>2289</v>
      </c>
      <c r="AD351" t="str">
        <f t="shared" si="5"/>
        <v>SET @cliente = (SELECT id_cliente FROM cliente WHERE cod_cliente LIKE 'C1176');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'P1176001', '', '2011-04-01', '0', '0', 0, 'Gestion por Procesos', 13983.05, null, 1, now(), null, 1, null);</v>
      </c>
    </row>
    <row r="352" spans="1:30" ht="22.5" x14ac:dyDescent="0.25">
      <c r="A352" t="s">
        <v>0</v>
      </c>
      <c r="B352" s="7" t="s">
        <v>136</v>
      </c>
      <c r="C352" s="2" t="s">
        <v>493</v>
      </c>
      <c r="D352" s="22" t="s">
        <v>498</v>
      </c>
      <c r="E352" s="2" t="s">
        <v>499</v>
      </c>
      <c r="F352" s="26" t="s">
        <v>506</v>
      </c>
      <c r="G352" s="2" t="s">
        <v>534</v>
      </c>
      <c r="H352" s="22" t="s">
        <v>540</v>
      </c>
      <c r="I352" s="2" t="s">
        <v>567</v>
      </c>
      <c r="J352" s="5" t="s">
        <v>569</v>
      </c>
      <c r="K352" s="2" t="s">
        <v>574</v>
      </c>
      <c r="L352" t="s">
        <v>1806</v>
      </c>
      <c r="M352" s="2" t="s">
        <v>1851</v>
      </c>
      <c r="N352" s="7" t="s">
        <v>3816</v>
      </c>
      <c r="O352" s="2" t="s">
        <v>1851</v>
      </c>
      <c r="P352" s="56"/>
      <c r="Q352" s="2" t="s">
        <v>1851</v>
      </c>
      <c r="R352" t="s">
        <v>2496</v>
      </c>
      <c r="S352" s="2" t="s">
        <v>1851</v>
      </c>
      <c r="T352" s="5">
        <v>0</v>
      </c>
      <c r="U352" s="2" t="s">
        <v>1851</v>
      </c>
      <c r="V352" s="37">
        <v>0</v>
      </c>
      <c r="W352" s="2" t="s">
        <v>1907</v>
      </c>
      <c r="X352">
        <v>0</v>
      </c>
      <c r="Y352" t="s">
        <v>1908</v>
      </c>
      <c r="Z352" s="40" t="s">
        <v>2026</v>
      </c>
      <c r="AA352" s="2" t="s">
        <v>1907</v>
      </c>
      <c r="AB352" s="82">
        <v>0</v>
      </c>
      <c r="AC352" t="s">
        <v>2289</v>
      </c>
      <c r="AD352" t="str">
        <f t="shared" si="5"/>
        <v>SET @cliente = (SELECT id_cliente FROM cliente WHERE cod_cliente LIKE 'C1176');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'P1176002', '', '2011-05-01', '0', '0', 0, 'Asist.Adm + Disenador Grafico', 0, null, 1, now(), null, 1, null);</v>
      </c>
    </row>
    <row r="353" spans="1:30" ht="22.5" x14ac:dyDescent="0.25">
      <c r="A353" t="s">
        <v>0</v>
      </c>
      <c r="B353" s="7" t="s">
        <v>136</v>
      </c>
      <c r="C353" s="2" t="s">
        <v>493</v>
      </c>
      <c r="D353" s="22" t="s">
        <v>498</v>
      </c>
      <c r="E353" s="2" t="s">
        <v>499</v>
      </c>
      <c r="F353" s="26" t="s">
        <v>506</v>
      </c>
      <c r="G353" s="2" t="s">
        <v>534</v>
      </c>
      <c r="H353" s="22" t="s">
        <v>540</v>
      </c>
      <c r="I353" s="2" t="s">
        <v>567</v>
      </c>
      <c r="J353" s="5" t="s">
        <v>569</v>
      </c>
      <c r="K353" s="2" t="s">
        <v>574</v>
      </c>
      <c r="L353" t="s">
        <v>1807</v>
      </c>
      <c r="M353" s="2" t="s">
        <v>1851</v>
      </c>
      <c r="N353" s="7" t="s">
        <v>3817</v>
      </c>
      <c r="O353" s="2" t="s">
        <v>1851</v>
      </c>
      <c r="P353" s="56"/>
      <c r="Q353" s="2" t="s">
        <v>1851</v>
      </c>
      <c r="R353" t="s">
        <v>2491</v>
      </c>
      <c r="S353" s="2" t="s">
        <v>1851</v>
      </c>
      <c r="T353" s="5">
        <v>0</v>
      </c>
      <c r="U353" s="2" t="s">
        <v>1851</v>
      </c>
      <c r="V353" s="37">
        <v>0</v>
      </c>
      <c r="W353" s="2" t="s">
        <v>1907</v>
      </c>
      <c r="X353">
        <v>0</v>
      </c>
      <c r="Y353" t="s">
        <v>1908</v>
      </c>
      <c r="Z353" s="40" t="s">
        <v>2027</v>
      </c>
      <c r="AA353" s="2" t="s">
        <v>1907</v>
      </c>
      <c r="AB353" s="82">
        <v>0</v>
      </c>
      <c r="AC353" t="s">
        <v>2289</v>
      </c>
      <c r="AD353" t="str">
        <f t="shared" si="5"/>
        <v>SET @cliente = (SELECT id_cliente FROM cliente WHERE cod_cliente LIKE 'C1176');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'P1176003', '', '2011-08-01', '0', '0', 0, 'Administrador', 0, null, 1, now(), null, 1, null);</v>
      </c>
    </row>
    <row r="354" spans="1:30" ht="22.5" x14ac:dyDescent="0.25">
      <c r="A354" t="s">
        <v>0</v>
      </c>
      <c r="B354" s="7" t="s">
        <v>136</v>
      </c>
      <c r="C354" s="2" t="s">
        <v>493</v>
      </c>
      <c r="D354" s="22" t="s">
        <v>498</v>
      </c>
      <c r="E354" s="2" t="s">
        <v>499</v>
      </c>
      <c r="F354" s="26" t="s">
        <v>509</v>
      </c>
      <c r="G354" s="2" t="s">
        <v>534</v>
      </c>
      <c r="H354" s="22" t="s">
        <v>543</v>
      </c>
      <c r="I354" s="2" t="s">
        <v>567</v>
      </c>
      <c r="J354" s="5" t="s">
        <v>569</v>
      </c>
      <c r="K354" s="2" t="s">
        <v>574</v>
      </c>
      <c r="L354" t="s">
        <v>1808</v>
      </c>
      <c r="M354" s="2" t="s">
        <v>1851</v>
      </c>
      <c r="N354" s="7" t="s">
        <v>3818</v>
      </c>
      <c r="O354" s="2" t="s">
        <v>1851</v>
      </c>
      <c r="P354" s="56"/>
      <c r="Q354" s="2" t="s">
        <v>1851</v>
      </c>
      <c r="R354" t="s">
        <v>2491</v>
      </c>
      <c r="S354" s="2" t="s">
        <v>1851</v>
      </c>
      <c r="T354" s="5">
        <v>0</v>
      </c>
      <c r="U354" s="2" t="s">
        <v>1851</v>
      </c>
      <c r="V354" s="37">
        <v>0</v>
      </c>
      <c r="W354" s="2" t="s">
        <v>1907</v>
      </c>
      <c r="X354">
        <v>0</v>
      </c>
      <c r="Y354" t="s">
        <v>1908</v>
      </c>
      <c r="Z354" s="40" t="s">
        <v>1943</v>
      </c>
      <c r="AA354" s="2" t="s">
        <v>1907</v>
      </c>
      <c r="AB354" s="82">
        <v>0</v>
      </c>
      <c r="AC354" t="s">
        <v>2289</v>
      </c>
      <c r="AD354" t="str">
        <f t="shared" si="5"/>
        <v>SET @cliente = (SELECT id_cliente FROM cliente WHERE cod_cliente LIKE 'C1176');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'P1176004', '', '2011-08-01', '0', '0', 0, 'Candidatos', 0, null, 1, now(), null, 1, null);</v>
      </c>
    </row>
    <row r="355" spans="1:30" ht="22.5" x14ac:dyDescent="0.25">
      <c r="A355" t="s">
        <v>0</v>
      </c>
      <c r="B355" s="7" t="s">
        <v>137</v>
      </c>
      <c r="C355" s="2" t="s">
        <v>493</v>
      </c>
      <c r="D355" s="22" t="s">
        <v>498</v>
      </c>
      <c r="E355" s="2" t="s">
        <v>499</v>
      </c>
      <c r="F355" s="26" t="s">
        <v>509</v>
      </c>
      <c r="G355" s="2" t="s">
        <v>534</v>
      </c>
      <c r="H355" s="22" t="s">
        <v>543</v>
      </c>
      <c r="I355" s="2" t="s">
        <v>567</v>
      </c>
      <c r="J355" s="5" t="s">
        <v>569</v>
      </c>
      <c r="K355" s="2" t="s">
        <v>574</v>
      </c>
      <c r="L355" t="s">
        <v>1806</v>
      </c>
      <c r="M355" s="2" t="s">
        <v>1851</v>
      </c>
      <c r="N355" s="7" t="s">
        <v>3819</v>
      </c>
      <c r="O355" s="2" t="s">
        <v>1851</v>
      </c>
      <c r="P355" s="56"/>
      <c r="Q355" s="2" t="s">
        <v>1851</v>
      </c>
      <c r="R355" t="s">
        <v>2502</v>
      </c>
      <c r="S355" s="2" t="s">
        <v>1851</v>
      </c>
      <c r="T355" s="5">
        <v>0</v>
      </c>
      <c r="U355" s="2" t="s">
        <v>1851</v>
      </c>
      <c r="V355" s="37">
        <v>0</v>
      </c>
      <c r="W355" s="2" t="s">
        <v>1907</v>
      </c>
      <c r="X355">
        <v>0</v>
      </c>
      <c r="Y355" t="s">
        <v>1908</v>
      </c>
      <c r="Z355" s="40" t="s">
        <v>1914</v>
      </c>
      <c r="AA355" s="2" t="s">
        <v>1907</v>
      </c>
      <c r="AB355" s="82">
        <v>0</v>
      </c>
      <c r="AC355" t="s">
        <v>2289</v>
      </c>
      <c r="AD355" t="str">
        <f t="shared" si="5"/>
        <v>SET @cliente = (SELECT id_cliente FROM cliente WHERE cod_cliente LIKE 'C0098');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'P0098002', '', '2010-08-01', '0', '0', 0, 'Potencial', 0, null, 1, now(), null, 1, null);</v>
      </c>
    </row>
    <row r="356" spans="1:30" ht="22.5" x14ac:dyDescent="0.25">
      <c r="A356" t="s">
        <v>0</v>
      </c>
      <c r="B356" s="7" t="s">
        <v>137</v>
      </c>
      <c r="C356" s="2" t="s">
        <v>493</v>
      </c>
      <c r="D356" s="22" t="s">
        <v>495</v>
      </c>
      <c r="E356" s="2" t="s">
        <v>499</v>
      </c>
      <c r="F356" s="26" t="s">
        <v>513</v>
      </c>
      <c r="G356" s="2" t="s">
        <v>534</v>
      </c>
      <c r="H356" s="22" t="s">
        <v>548</v>
      </c>
      <c r="I356" s="2" t="s">
        <v>567</v>
      </c>
      <c r="J356" s="5" t="s">
        <v>569</v>
      </c>
      <c r="K356" s="2" t="s">
        <v>574</v>
      </c>
      <c r="L356" t="s">
        <v>1807</v>
      </c>
      <c r="M356" s="2" t="s">
        <v>1851</v>
      </c>
      <c r="N356" s="7" t="s">
        <v>3820</v>
      </c>
      <c r="O356" s="2" t="s">
        <v>1851</v>
      </c>
      <c r="P356" s="56"/>
      <c r="Q356" s="2" t="s">
        <v>1851</v>
      </c>
      <c r="R356" t="s">
        <v>2521</v>
      </c>
      <c r="S356" s="2" t="s">
        <v>1851</v>
      </c>
      <c r="T356" s="5">
        <v>0</v>
      </c>
      <c r="U356" s="2" t="s">
        <v>1851</v>
      </c>
      <c r="V356" s="37">
        <v>0</v>
      </c>
      <c r="W356" s="2" t="s">
        <v>1907</v>
      </c>
      <c r="X356">
        <v>0</v>
      </c>
      <c r="Y356" t="s">
        <v>1908</v>
      </c>
      <c r="Z356" s="40" t="s">
        <v>1920</v>
      </c>
      <c r="AA356" s="2" t="s">
        <v>1907</v>
      </c>
      <c r="AB356" s="82">
        <v>0</v>
      </c>
      <c r="AC356" t="s">
        <v>2289</v>
      </c>
      <c r="AD356" t="str">
        <f t="shared" si="5"/>
        <v>SET @cliente = (SELECT id_cliente FROM cliente WHERE cod_cliente LIKE 'C0098');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'03', 'P0098003', '', '2010-10-01', '0', '0', 0, 'MOF', 0, null, 1, now(), null, 1, null);</v>
      </c>
    </row>
    <row r="357" spans="1:30" ht="22.5" x14ac:dyDescent="0.25">
      <c r="A357" t="s">
        <v>0</v>
      </c>
      <c r="B357" s="7" t="s">
        <v>137</v>
      </c>
      <c r="C357" s="2" t="s">
        <v>493</v>
      </c>
      <c r="D357" s="22" t="s">
        <v>496</v>
      </c>
      <c r="E357" s="2" t="s">
        <v>499</v>
      </c>
      <c r="F357" s="26" t="s">
        <v>515</v>
      </c>
      <c r="G357" s="2" t="s">
        <v>534</v>
      </c>
      <c r="H357" s="22" t="s">
        <v>550</v>
      </c>
      <c r="I357" s="2" t="s">
        <v>567</v>
      </c>
      <c r="J357" s="5" t="s">
        <v>569</v>
      </c>
      <c r="K357" s="2" t="s">
        <v>574</v>
      </c>
      <c r="L357" t="s">
        <v>1808</v>
      </c>
      <c r="M357" s="2" t="s">
        <v>1851</v>
      </c>
      <c r="N357" s="7" t="s">
        <v>3821</v>
      </c>
      <c r="O357" s="2" t="s">
        <v>1851</v>
      </c>
      <c r="P357" s="56"/>
      <c r="Q357" s="2" t="s">
        <v>1851</v>
      </c>
      <c r="R357" t="s">
        <v>2521</v>
      </c>
      <c r="S357" s="2" t="s">
        <v>1851</v>
      </c>
      <c r="T357" s="5">
        <v>0</v>
      </c>
      <c r="U357" s="2" t="s">
        <v>1851</v>
      </c>
      <c r="V357" s="37">
        <v>0</v>
      </c>
      <c r="W357" s="2" t="s">
        <v>1907</v>
      </c>
      <c r="X357">
        <v>0</v>
      </c>
      <c r="Y357" t="s">
        <v>1908</v>
      </c>
      <c r="Z357" s="40" t="s">
        <v>2004</v>
      </c>
      <c r="AA357" s="2" t="s">
        <v>1907</v>
      </c>
      <c r="AB357" s="82">
        <v>21000</v>
      </c>
      <c r="AC357" t="s">
        <v>2289</v>
      </c>
      <c r="AD357" t="str">
        <f t="shared" si="5"/>
        <v>SET @cliente = (SELECT id_cliente FROM cliente WHERE cod_cliente LIKE 'C0098');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'04', 'P0098004', '', '2010-10-01', '0', '0', 0, 'Trabajo en Equipo', 21000, null, 1, now(), null, 1, null);</v>
      </c>
    </row>
    <row r="358" spans="1:30" ht="22.5" x14ac:dyDescent="0.25">
      <c r="A358" t="s">
        <v>0</v>
      </c>
      <c r="B358" s="7" t="s">
        <v>137</v>
      </c>
      <c r="C358" s="2" t="s">
        <v>493</v>
      </c>
      <c r="D358" s="22" t="s">
        <v>496</v>
      </c>
      <c r="E358" s="2" t="s">
        <v>499</v>
      </c>
      <c r="F358" s="26" t="s">
        <v>512</v>
      </c>
      <c r="G358" s="2" t="s">
        <v>534</v>
      </c>
      <c r="H358" s="22" t="s">
        <v>547</v>
      </c>
      <c r="I358" s="2" t="s">
        <v>567</v>
      </c>
      <c r="J358" s="5" t="s">
        <v>569</v>
      </c>
      <c r="K358" s="2" t="s">
        <v>574</v>
      </c>
      <c r="L358" t="s">
        <v>1809</v>
      </c>
      <c r="M358" s="2" t="s">
        <v>1851</v>
      </c>
      <c r="N358" s="7" t="s">
        <v>3822</v>
      </c>
      <c r="O358" s="2" t="s">
        <v>1851</v>
      </c>
      <c r="P358" s="56"/>
      <c r="Q358" s="2" t="s">
        <v>1851</v>
      </c>
      <c r="R358" t="s">
        <v>2521</v>
      </c>
      <c r="S358" s="2" t="s">
        <v>1851</v>
      </c>
      <c r="T358" s="5">
        <v>0</v>
      </c>
      <c r="U358" s="2" t="s">
        <v>1851</v>
      </c>
      <c r="V358" s="37">
        <v>0</v>
      </c>
      <c r="W358" s="2" t="s">
        <v>1907</v>
      </c>
      <c r="X358">
        <v>0</v>
      </c>
      <c r="Y358" t="s">
        <v>1908</v>
      </c>
      <c r="Z358" s="40" t="s">
        <v>2028</v>
      </c>
      <c r="AA358" s="2" t="s">
        <v>1907</v>
      </c>
      <c r="AB358" s="82">
        <v>0</v>
      </c>
      <c r="AC358" t="s">
        <v>2289</v>
      </c>
      <c r="AD358" t="str">
        <f t="shared" si="5"/>
        <v>SET @cliente = (SELECT id_cliente FROM cliente WHERE cod_cliente LIKE 'C0098');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'05', 'P0098005', '', '2010-10-01', '0', '0', 0, 'Liderazgo', 0, null, 1, now(), null, 1, null);</v>
      </c>
    </row>
    <row r="359" spans="1:30" ht="22.5" x14ac:dyDescent="0.25">
      <c r="A359" t="s">
        <v>0</v>
      </c>
      <c r="B359" s="7" t="s">
        <v>137</v>
      </c>
      <c r="C359" s="2" t="s">
        <v>493</v>
      </c>
      <c r="D359" s="22" t="s">
        <v>498</v>
      </c>
      <c r="E359" s="2" t="s">
        <v>499</v>
      </c>
      <c r="F359" s="26" t="s">
        <v>506</v>
      </c>
      <c r="G359" s="2" t="s">
        <v>534</v>
      </c>
      <c r="H359" s="22" t="s">
        <v>540</v>
      </c>
      <c r="I359" s="2" t="s">
        <v>567</v>
      </c>
      <c r="J359" s="5" t="s">
        <v>569</v>
      </c>
      <c r="K359" s="2" t="s">
        <v>574</v>
      </c>
      <c r="L359" t="s">
        <v>1810</v>
      </c>
      <c r="M359" s="2" t="s">
        <v>1851</v>
      </c>
      <c r="N359" s="7" t="s">
        <v>3823</v>
      </c>
      <c r="O359" s="2" t="s">
        <v>1851</v>
      </c>
      <c r="P359" s="56"/>
      <c r="Q359" s="2" t="s">
        <v>1851</v>
      </c>
      <c r="R359" t="s">
        <v>2488</v>
      </c>
      <c r="S359" s="2" t="s">
        <v>1851</v>
      </c>
      <c r="T359" s="5">
        <v>0</v>
      </c>
      <c r="U359" s="2" t="s">
        <v>1851</v>
      </c>
      <c r="V359" s="37">
        <v>0</v>
      </c>
      <c r="W359" s="2" t="s">
        <v>1907</v>
      </c>
      <c r="X359">
        <v>0</v>
      </c>
      <c r="Y359" t="s">
        <v>1908</v>
      </c>
      <c r="Z359" s="40" t="s">
        <v>2029</v>
      </c>
      <c r="AA359" s="2" t="s">
        <v>1907</v>
      </c>
      <c r="AB359" s="82">
        <v>0</v>
      </c>
      <c r="AC359" t="s">
        <v>2289</v>
      </c>
      <c r="AD359" t="str">
        <f t="shared" si="5"/>
        <v>SET @cliente = (SELECT id_cliente FROM cliente WHERE cod_cliente LIKE 'C0098');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'06', 'P0098006', '', '2011-03-01', '0', '0', 0, 'Controller ', 0, null, 1, now(), null, 1, null);</v>
      </c>
    </row>
    <row r="360" spans="1:30" ht="22.5" x14ac:dyDescent="0.25">
      <c r="A360" t="s">
        <v>0</v>
      </c>
      <c r="B360" s="7" t="s">
        <v>137</v>
      </c>
      <c r="C360" s="2" t="s">
        <v>493</v>
      </c>
      <c r="D360" s="22" t="s">
        <v>495</v>
      </c>
      <c r="E360" s="2" t="s">
        <v>499</v>
      </c>
      <c r="F360" s="26" t="s">
        <v>510</v>
      </c>
      <c r="G360" s="2" t="s">
        <v>534</v>
      </c>
      <c r="H360" s="22" t="s">
        <v>545</v>
      </c>
      <c r="I360" s="2" t="s">
        <v>567</v>
      </c>
      <c r="J360" s="5" t="s">
        <v>569</v>
      </c>
      <c r="K360" s="2" t="s">
        <v>574</v>
      </c>
      <c r="L360" t="s">
        <v>1811</v>
      </c>
      <c r="M360" s="2" t="s">
        <v>1851</v>
      </c>
      <c r="N360" s="7" t="s">
        <v>3824</v>
      </c>
      <c r="O360" s="2" t="s">
        <v>1851</v>
      </c>
      <c r="P360" s="56"/>
      <c r="Q360" s="2" t="s">
        <v>1851</v>
      </c>
      <c r="R360" t="s">
        <v>2488</v>
      </c>
      <c r="S360" s="2" t="s">
        <v>1851</v>
      </c>
      <c r="T360" s="5">
        <v>0</v>
      </c>
      <c r="U360" s="2" t="s">
        <v>1851</v>
      </c>
      <c r="V360" s="37">
        <v>0</v>
      </c>
      <c r="W360" s="2" t="s">
        <v>1907</v>
      </c>
      <c r="X360">
        <v>0</v>
      </c>
      <c r="Y360" t="s">
        <v>1908</v>
      </c>
      <c r="Z360" s="40" t="s">
        <v>2323</v>
      </c>
      <c r="AA360" s="2" t="s">
        <v>1907</v>
      </c>
      <c r="AB360" s="82">
        <v>0</v>
      </c>
      <c r="AC360" t="s">
        <v>2289</v>
      </c>
      <c r="AD360" t="str">
        <f t="shared" si="5"/>
        <v>SET @cliente = (SELECT id_cliente FROM cliente WHERE cod_cliente LIKE 'C0098');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'07', 'P0098007', '', '2011-03-01', '0', '0', 0, 'Gestion por Procesos', 0, null, 1, now(), null, 1, null);</v>
      </c>
    </row>
    <row r="361" spans="1:30" ht="22.5" x14ac:dyDescent="0.25">
      <c r="A361" t="s">
        <v>0</v>
      </c>
      <c r="B361" s="7" t="s">
        <v>137</v>
      </c>
      <c r="C361" s="2" t="s">
        <v>493</v>
      </c>
      <c r="D361" s="22" t="s">
        <v>498</v>
      </c>
      <c r="E361" s="2" t="s">
        <v>499</v>
      </c>
      <c r="F361" s="26" t="s">
        <v>509</v>
      </c>
      <c r="G361" s="2" t="s">
        <v>534</v>
      </c>
      <c r="H361" s="22" t="s">
        <v>543</v>
      </c>
      <c r="I361" s="2" t="s">
        <v>567</v>
      </c>
      <c r="J361" s="5" t="s">
        <v>569</v>
      </c>
      <c r="K361" s="2" t="s">
        <v>574</v>
      </c>
      <c r="L361" t="s">
        <v>1812</v>
      </c>
      <c r="M361" s="2" t="s">
        <v>1851</v>
      </c>
      <c r="N361" s="7" t="s">
        <v>3825</v>
      </c>
      <c r="O361" s="2" t="s">
        <v>1851</v>
      </c>
      <c r="P361" s="56"/>
      <c r="Q361" s="2" t="s">
        <v>1851</v>
      </c>
      <c r="R361" t="s">
        <v>2500</v>
      </c>
      <c r="S361" s="2" t="s">
        <v>1851</v>
      </c>
      <c r="T361" s="5">
        <v>0</v>
      </c>
      <c r="U361" s="2" t="s">
        <v>1851</v>
      </c>
      <c r="V361" s="37">
        <v>0</v>
      </c>
      <c r="W361" s="2" t="s">
        <v>1907</v>
      </c>
      <c r="X361">
        <v>0</v>
      </c>
      <c r="Y361" t="s">
        <v>1908</v>
      </c>
      <c r="Z361" s="40" t="s">
        <v>2337</v>
      </c>
      <c r="AA361" s="2" t="s">
        <v>1907</v>
      </c>
      <c r="AB361" s="82">
        <v>550</v>
      </c>
      <c r="AC361" t="s">
        <v>2289</v>
      </c>
      <c r="AD361" t="str">
        <f t="shared" si="5"/>
        <v>SET @cliente = (SELECT id_cliente FROM cliente WHERE cod_cliente LIKE 'C0098');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'08', 'P0098008', '', '2012-02-01', '0', '0', 0, 'Evaluacion Jefe', 550, null, 1, now(), null, 1, null);</v>
      </c>
    </row>
    <row r="362" spans="1:30" ht="22.5" x14ac:dyDescent="0.25">
      <c r="A362" t="s">
        <v>0</v>
      </c>
      <c r="B362" s="7" t="s">
        <v>137</v>
      </c>
      <c r="C362" s="2" t="s">
        <v>493</v>
      </c>
      <c r="D362" s="22" t="s">
        <v>498</v>
      </c>
      <c r="E362" s="2" t="s">
        <v>499</v>
      </c>
      <c r="F362" s="26" t="s">
        <v>509</v>
      </c>
      <c r="G362" s="2" t="s">
        <v>534</v>
      </c>
      <c r="H362" s="22" t="s">
        <v>543</v>
      </c>
      <c r="I362" s="2" t="s">
        <v>567</v>
      </c>
      <c r="J362" s="5" t="s">
        <v>569</v>
      </c>
      <c r="K362" s="2" t="s">
        <v>574</v>
      </c>
      <c r="L362" t="s">
        <v>1813</v>
      </c>
      <c r="M362" s="2" t="s">
        <v>1851</v>
      </c>
      <c r="N362" s="7" t="s">
        <v>3826</v>
      </c>
      <c r="O362" s="2" t="s">
        <v>1851</v>
      </c>
      <c r="P362" s="56"/>
      <c r="Q362" s="2" t="s">
        <v>1851</v>
      </c>
      <c r="R362" t="s">
        <v>2519</v>
      </c>
      <c r="S362" s="2" t="s">
        <v>1851</v>
      </c>
      <c r="T362" s="5">
        <v>0</v>
      </c>
      <c r="U362" s="2" t="s">
        <v>1851</v>
      </c>
      <c r="V362" s="37">
        <v>0</v>
      </c>
      <c r="W362" s="2" t="s">
        <v>1907</v>
      </c>
      <c r="X362">
        <v>0</v>
      </c>
      <c r="Y362" t="s">
        <v>1908</v>
      </c>
      <c r="Z362" s="40" t="s">
        <v>2337</v>
      </c>
      <c r="AA362" s="2" t="s">
        <v>1907</v>
      </c>
      <c r="AB362" s="82">
        <v>550</v>
      </c>
      <c r="AC362" t="s">
        <v>2289</v>
      </c>
      <c r="AD362" t="str">
        <f t="shared" si="5"/>
        <v>SET @cliente = (SELECT id_cliente FROM cliente WHERE cod_cliente LIKE 'C0098');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'09', 'P0098009', '', '2012-05-01', '0', '0', 0, 'Evaluacion Jefe', 550, null, 1, now(), null, 1, null);</v>
      </c>
    </row>
    <row r="363" spans="1:30" ht="33.75" x14ac:dyDescent="0.25">
      <c r="A363" t="s">
        <v>0</v>
      </c>
      <c r="B363" s="7" t="s">
        <v>138</v>
      </c>
      <c r="C363" s="2" t="s">
        <v>493</v>
      </c>
      <c r="D363" s="22" t="s">
        <v>496</v>
      </c>
      <c r="E363" s="2" t="s">
        <v>499</v>
      </c>
      <c r="F363" s="26" t="s">
        <v>525</v>
      </c>
      <c r="G363" s="2" t="s">
        <v>534</v>
      </c>
      <c r="H363" s="22" t="s">
        <v>559</v>
      </c>
      <c r="I363" s="2" t="s">
        <v>567</v>
      </c>
      <c r="J363" s="5" t="s">
        <v>569</v>
      </c>
      <c r="K363" s="2" t="s">
        <v>574</v>
      </c>
      <c r="L363" t="s">
        <v>1805</v>
      </c>
      <c r="M363" s="2" t="s">
        <v>1851</v>
      </c>
      <c r="N363" s="7" t="s">
        <v>3827</v>
      </c>
      <c r="O363" s="2" t="s">
        <v>1851</v>
      </c>
      <c r="P363" s="56"/>
      <c r="Q363" s="2" t="s">
        <v>1851</v>
      </c>
      <c r="R363" t="s">
        <v>2493</v>
      </c>
      <c r="S363" s="2" t="s">
        <v>1851</v>
      </c>
      <c r="T363" s="5">
        <v>0</v>
      </c>
      <c r="U363" s="2" t="s">
        <v>1851</v>
      </c>
      <c r="V363" s="76">
        <v>1</v>
      </c>
      <c r="W363" s="2" t="s">
        <v>1907</v>
      </c>
      <c r="X363">
        <v>0</v>
      </c>
      <c r="Y363" t="s">
        <v>1908</v>
      </c>
      <c r="Z363" s="40" t="s">
        <v>3221</v>
      </c>
      <c r="AA363" s="2" t="s">
        <v>1907</v>
      </c>
      <c r="AB363" s="82">
        <v>1357953</v>
      </c>
      <c r="AC363" t="s">
        <v>2289</v>
      </c>
      <c r="AD363" t="str">
        <f t="shared" si="5"/>
        <v>SET @cliente = (SELECT id_cliente FROM cliente WHERE cod_cliente LIKE 'C0143');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'01', 'P0143001', '', '2010-09-01', '0', '1', 0, 'Diseño Curricular Regional Contextualizado en la Red Ocucaje Santiago de la Provincia de Ica', 1357953, null, 1, now(), null, 1, null);</v>
      </c>
    </row>
    <row r="364" spans="1:30" ht="22.5" x14ac:dyDescent="0.25">
      <c r="A364" t="s">
        <v>0</v>
      </c>
      <c r="B364" s="7" t="s">
        <v>139</v>
      </c>
      <c r="C364" s="2" t="s">
        <v>493</v>
      </c>
      <c r="D364" s="22" t="s">
        <v>498</v>
      </c>
      <c r="E364" s="2" t="s">
        <v>499</v>
      </c>
      <c r="F364" s="26" t="s">
        <v>506</v>
      </c>
      <c r="G364" s="2" t="s">
        <v>534</v>
      </c>
      <c r="H364" s="22" t="s">
        <v>540</v>
      </c>
      <c r="I364" s="2" t="s">
        <v>567</v>
      </c>
      <c r="J364" s="5" t="s">
        <v>569</v>
      </c>
      <c r="K364" s="2" t="s">
        <v>574</v>
      </c>
      <c r="L364" t="s">
        <v>1805</v>
      </c>
      <c r="M364" s="2" t="s">
        <v>1851</v>
      </c>
      <c r="N364" s="7" t="s">
        <v>3828</v>
      </c>
      <c r="O364" s="2" t="s">
        <v>1851</v>
      </c>
      <c r="P364" s="56"/>
      <c r="Q364" s="2" t="s">
        <v>1851</v>
      </c>
      <c r="R364" t="s">
        <v>2516</v>
      </c>
      <c r="S364" s="2" t="s">
        <v>1851</v>
      </c>
      <c r="T364" s="5">
        <v>0</v>
      </c>
      <c r="U364" s="2" t="s">
        <v>1851</v>
      </c>
      <c r="V364" s="37">
        <v>0</v>
      </c>
      <c r="W364" s="2" t="s">
        <v>1907</v>
      </c>
      <c r="X364">
        <v>0</v>
      </c>
      <c r="Y364" t="s">
        <v>1908</v>
      </c>
      <c r="Z364" s="40" t="s">
        <v>1913</v>
      </c>
      <c r="AA364" s="2" t="s">
        <v>1907</v>
      </c>
      <c r="AB364" s="82">
        <v>0</v>
      </c>
      <c r="AC364" t="s">
        <v>2289</v>
      </c>
      <c r="AD364" t="str">
        <f t="shared" si="5"/>
        <v>SET @cliente = (SELECT id_cliente FROM cliente WHERE cod_cliente LIKE 'C0087');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'P0087001', '', '2011-06-01', '0', '0', 0, 'Varios', 0, null, 1, now(), null, 1, null);</v>
      </c>
    </row>
    <row r="365" spans="1:30" ht="22.5" x14ac:dyDescent="0.25">
      <c r="A365" t="s">
        <v>0</v>
      </c>
      <c r="B365" s="7" t="s">
        <v>140</v>
      </c>
      <c r="C365" s="2" t="s">
        <v>493</v>
      </c>
      <c r="D365" s="22" t="s">
        <v>495</v>
      </c>
      <c r="E365" s="2" t="s">
        <v>499</v>
      </c>
      <c r="F365" s="26" t="s">
        <v>502</v>
      </c>
      <c r="G365" s="2" t="s">
        <v>534</v>
      </c>
      <c r="H365" s="22" t="s">
        <v>536</v>
      </c>
      <c r="I365" s="2" t="s">
        <v>567</v>
      </c>
      <c r="J365" s="5" t="s">
        <v>569</v>
      </c>
      <c r="K365" s="2" t="s">
        <v>574</v>
      </c>
      <c r="L365" t="s">
        <v>1805</v>
      </c>
      <c r="M365" s="2" t="s">
        <v>1851</v>
      </c>
      <c r="N365" s="7" t="s">
        <v>3829</v>
      </c>
      <c r="O365" s="2" t="s">
        <v>1851</v>
      </c>
      <c r="P365" s="56"/>
      <c r="Q365" s="2" t="s">
        <v>1851</v>
      </c>
      <c r="R365" t="s">
        <v>2489</v>
      </c>
      <c r="S365" s="2" t="s">
        <v>1851</v>
      </c>
      <c r="T365" s="5">
        <v>0</v>
      </c>
      <c r="U365" s="2" t="s">
        <v>1851</v>
      </c>
      <c r="V365" s="37">
        <v>0</v>
      </c>
      <c r="W365" s="2" t="s">
        <v>1907</v>
      </c>
      <c r="X365">
        <v>0</v>
      </c>
      <c r="Y365" t="s">
        <v>1908</v>
      </c>
      <c r="Z365" s="40" t="s">
        <v>1974</v>
      </c>
      <c r="AA365" s="2" t="s">
        <v>1907</v>
      </c>
      <c r="AB365" s="82">
        <v>0</v>
      </c>
      <c r="AC365" t="s">
        <v>2289</v>
      </c>
      <c r="AD365" t="str">
        <f t="shared" si="5"/>
        <v>SET @cliente = (SELECT id_cliente FROM cliente WHERE cod_cliente LIKE 'C0202');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'P0202001', '', '2010-11-01', '0', '0', 0, 'Estructura Salarial', 0, null, 1, now(), null, 1, null);</v>
      </c>
    </row>
    <row r="366" spans="1:30" ht="22.5" x14ac:dyDescent="0.25">
      <c r="A366" t="s">
        <v>0</v>
      </c>
      <c r="B366" s="7" t="s">
        <v>141</v>
      </c>
      <c r="C366" s="2" t="s">
        <v>493</v>
      </c>
      <c r="D366" s="22" t="s">
        <v>498</v>
      </c>
      <c r="E366" s="2" t="s">
        <v>499</v>
      </c>
      <c r="F366" s="26" t="s">
        <v>509</v>
      </c>
      <c r="G366" s="2" t="s">
        <v>534</v>
      </c>
      <c r="H366" s="22" t="s">
        <v>543</v>
      </c>
      <c r="I366" s="2" t="s">
        <v>567</v>
      </c>
      <c r="J366" s="5" t="s">
        <v>571</v>
      </c>
      <c r="K366" s="2" t="s">
        <v>574</v>
      </c>
      <c r="L366" t="s">
        <v>1805</v>
      </c>
      <c r="M366" s="2" t="s">
        <v>1851</v>
      </c>
      <c r="N366" s="7" t="s">
        <v>3830</v>
      </c>
      <c r="O366" s="2" t="s">
        <v>1851</v>
      </c>
      <c r="P366" s="60"/>
      <c r="Q366" s="2" t="s">
        <v>1851</v>
      </c>
      <c r="R366" t="s">
        <v>2526</v>
      </c>
      <c r="S366" s="2" t="s">
        <v>1851</v>
      </c>
      <c r="T366" s="5">
        <v>0</v>
      </c>
      <c r="U366" s="2" t="s">
        <v>1851</v>
      </c>
      <c r="V366" s="37">
        <v>0</v>
      </c>
      <c r="W366" s="2" t="s">
        <v>1907</v>
      </c>
      <c r="X366">
        <v>0</v>
      </c>
      <c r="Y366" t="s">
        <v>1908</v>
      </c>
      <c r="Z366" s="40" t="s">
        <v>1943</v>
      </c>
      <c r="AA366" s="2" t="s">
        <v>1907</v>
      </c>
      <c r="AB366" s="82">
        <v>720</v>
      </c>
      <c r="AC366" t="s">
        <v>2289</v>
      </c>
      <c r="AD366" t="str">
        <f t="shared" si="5"/>
        <v>SET @cliente = (SELECT id_cliente FROM cliente WHERE cod_cliente LIKE 'C0089');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'01', 'P0089001', '', '2010-04-01', '0', '0', 0, 'Candidatos', 720, null, 1, now(), null, 1, null);</v>
      </c>
    </row>
    <row r="367" spans="1:30" ht="22.5" x14ac:dyDescent="0.25">
      <c r="A367" t="s">
        <v>0</v>
      </c>
      <c r="B367" s="7" t="s">
        <v>141</v>
      </c>
      <c r="C367" s="2" t="s">
        <v>493</v>
      </c>
      <c r="D367" s="22" t="s">
        <v>498</v>
      </c>
      <c r="E367" s="2" t="s">
        <v>499</v>
      </c>
      <c r="F367" s="26" t="s">
        <v>506</v>
      </c>
      <c r="G367" s="2" t="s">
        <v>534</v>
      </c>
      <c r="H367" s="22" t="s">
        <v>540</v>
      </c>
      <c r="I367" s="2" t="s">
        <v>567</v>
      </c>
      <c r="J367" s="5" t="s">
        <v>569</v>
      </c>
      <c r="K367" s="2" t="s">
        <v>574</v>
      </c>
      <c r="L367" t="s">
        <v>1806</v>
      </c>
      <c r="M367" s="2" t="s">
        <v>1851</v>
      </c>
      <c r="N367" s="7" t="s">
        <v>3831</v>
      </c>
      <c r="O367" s="2" t="s">
        <v>1851</v>
      </c>
      <c r="P367" s="56"/>
      <c r="Q367" s="2" t="s">
        <v>1851</v>
      </c>
      <c r="R367" t="s">
        <v>2526</v>
      </c>
      <c r="S367" s="2" t="s">
        <v>1851</v>
      </c>
      <c r="T367" s="5">
        <v>0</v>
      </c>
      <c r="U367" s="2" t="s">
        <v>1851</v>
      </c>
      <c r="V367" s="37">
        <v>0</v>
      </c>
      <c r="W367" s="2" t="s">
        <v>1907</v>
      </c>
      <c r="X367">
        <v>0</v>
      </c>
      <c r="Y367" t="s">
        <v>1908</v>
      </c>
      <c r="Z367" s="40" t="s">
        <v>2030</v>
      </c>
      <c r="AA367" s="2" t="s">
        <v>1907</v>
      </c>
      <c r="AB367" s="82">
        <v>15660</v>
      </c>
      <c r="AC367" t="s">
        <v>2289</v>
      </c>
      <c r="AD367" t="str">
        <f t="shared" si="5"/>
        <v>SET @cliente = (SELECT id_cliente FROM cliente WHERE cod_cliente LIKE 'C0089');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'P0089002', '', '2010-04-01', '0', '0', 0, 'Ejecutivos Comerciales', 15660, null, 1, now(), null, 1, null);</v>
      </c>
    </row>
    <row r="368" spans="1:30" ht="22.5" x14ac:dyDescent="0.25">
      <c r="A368" t="s">
        <v>0</v>
      </c>
      <c r="B368" s="7" t="s">
        <v>141</v>
      </c>
      <c r="C368" s="2" t="s">
        <v>493</v>
      </c>
      <c r="D368" s="22" t="s">
        <v>498</v>
      </c>
      <c r="E368" s="2" t="s">
        <v>499</v>
      </c>
      <c r="F368" s="26" t="s">
        <v>506</v>
      </c>
      <c r="G368" s="2" t="s">
        <v>534</v>
      </c>
      <c r="H368" s="22" t="s">
        <v>540</v>
      </c>
      <c r="I368" s="2" t="s">
        <v>567</v>
      </c>
      <c r="J368" s="5" t="s">
        <v>569</v>
      </c>
      <c r="K368" s="2" t="s">
        <v>574</v>
      </c>
      <c r="L368" t="s">
        <v>1807</v>
      </c>
      <c r="M368" s="2" t="s">
        <v>1851</v>
      </c>
      <c r="N368" s="7" t="s">
        <v>3832</v>
      </c>
      <c r="O368" s="2" t="s">
        <v>1851</v>
      </c>
      <c r="P368" s="56"/>
      <c r="Q368" s="2" t="s">
        <v>1851</v>
      </c>
      <c r="R368" t="s">
        <v>2493</v>
      </c>
      <c r="S368" s="2" t="s">
        <v>1851</v>
      </c>
      <c r="T368" s="5">
        <v>0</v>
      </c>
      <c r="U368" s="2" t="s">
        <v>1851</v>
      </c>
      <c r="V368" s="37">
        <v>0</v>
      </c>
      <c r="W368" s="2" t="s">
        <v>1907</v>
      </c>
      <c r="X368">
        <v>0</v>
      </c>
      <c r="Y368" t="s">
        <v>1908</v>
      </c>
      <c r="Z368" s="40" t="s">
        <v>1913</v>
      </c>
      <c r="AA368" s="2" t="s">
        <v>1907</v>
      </c>
      <c r="AB368" s="82">
        <v>9350</v>
      </c>
      <c r="AC368" t="s">
        <v>2289</v>
      </c>
      <c r="AD368" t="str">
        <f t="shared" si="5"/>
        <v>SET @cliente = (SELECT id_cliente FROM cliente WHERE cod_cliente LIKE 'C0089');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'P0089003', '', '2010-09-01', '0', '0', 0, 'Varios', 9350, null, 1, now(), null, 1, null);</v>
      </c>
    </row>
    <row r="369" spans="1:30" ht="22.5" x14ac:dyDescent="0.25">
      <c r="A369" t="s">
        <v>0</v>
      </c>
      <c r="B369" s="7" t="s">
        <v>142</v>
      </c>
      <c r="C369" s="2" t="s">
        <v>493</v>
      </c>
      <c r="D369" s="22" t="s">
        <v>498</v>
      </c>
      <c r="E369" s="2" t="s">
        <v>499</v>
      </c>
      <c r="F369" s="26" t="s">
        <v>506</v>
      </c>
      <c r="G369" s="2" t="s">
        <v>534</v>
      </c>
      <c r="H369" s="22" t="s">
        <v>540</v>
      </c>
      <c r="I369" s="2" t="s">
        <v>567</v>
      </c>
      <c r="J369" s="5" t="s">
        <v>569</v>
      </c>
      <c r="K369" s="2" t="s">
        <v>574</v>
      </c>
      <c r="L369" t="s">
        <v>1805</v>
      </c>
      <c r="M369" s="2" t="s">
        <v>1851</v>
      </c>
      <c r="N369" s="7" t="s">
        <v>3833</v>
      </c>
      <c r="O369" s="2" t="s">
        <v>1851</v>
      </c>
      <c r="P369" s="56"/>
      <c r="Q369" s="2" t="s">
        <v>1851</v>
      </c>
      <c r="R369" t="s">
        <v>2517</v>
      </c>
      <c r="S369" s="2" t="s">
        <v>1851</v>
      </c>
      <c r="T369" s="5">
        <v>0</v>
      </c>
      <c r="U369" s="2" t="s">
        <v>1851</v>
      </c>
      <c r="V369" s="37">
        <v>0</v>
      </c>
      <c r="W369" s="2" t="s">
        <v>1907</v>
      </c>
      <c r="X369">
        <v>0</v>
      </c>
      <c r="Y369" t="s">
        <v>1908</v>
      </c>
      <c r="Z369" s="40" t="s">
        <v>1950</v>
      </c>
      <c r="AA369" s="2" t="s">
        <v>1907</v>
      </c>
      <c r="AB369" s="82">
        <v>0</v>
      </c>
      <c r="AC369" t="s">
        <v>2289</v>
      </c>
      <c r="AD369" t="str">
        <f t="shared" si="5"/>
        <v>SET @cliente = (SELECT id_cliente FROM cliente WHERE cod_cliente LIKE 'C1256');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'P1256001', '', '2011-12-01', '0', '0', 0, 'Jefe comercial', 0, null, 1, now(), null, 1, null);</v>
      </c>
    </row>
    <row r="370" spans="1:30" ht="22.5" x14ac:dyDescent="0.25">
      <c r="A370" t="s">
        <v>0</v>
      </c>
      <c r="B370" s="19" t="s">
        <v>143</v>
      </c>
      <c r="C370" s="2" t="s">
        <v>493</v>
      </c>
      <c r="D370" s="22" t="s">
        <v>496</v>
      </c>
      <c r="E370" s="2" t="s">
        <v>499</v>
      </c>
      <c r="F370" s="26" t="s">
        <v>512</v>
      </c>
      <c r="G370" s="2" t="s">
        <v>534</v>
      </c>
      <c r="H370" s="22" t="s">
        <v>547</v>
      </c>
      <c r="I370" s="2" t="s">
        <v>567</v>
      </c>
      <c r="J370" s="5" t="s">
        <v>569</v>
      </c>
      <c r="K370" s="2" t="s">
        <v>574</v>
      </c>
      <c r="L370" t="s">
        <v>1805</v>
      </c>
      <c r="M370" s="2" t="s">
        <v>1851</v>
      </c>
      <c r="N370" s="7" t="s">
        <v>3834</v>
      </c>
      <c r="O370" s="2" t="s">
        <v>1851</v>
      </c>
      <c r="P370" s="56"/>
      <c r="Q370" s="2" t="s">
        <v>1851</v>
      </c>
      <c r="R370" t="s">
        <v>2511</v>
      </c>
      <c r="S370" s="2" t="s">
        <v>1851</v>
      </c>
      <c r="T370" s="5">
        <v>0</v>
      </c>
      <c r="U370" s="2" t="s">
        <v>1851</v>
      </c>
      <c r="V370" s="37">
        <v>0</v>
      </c>
      <c r="W370" s="2" t="s">
        <v>1907</v>
      </c>
      <c r="X370">
        <v>0</v>
      </c>
      <c r="Y370" t="s">
        <v>1908</v>
      </c>
      <c r="Z370" s="40" t="s">
        <v>2004</v>
      </c>
      <c r="AA370" s="2" t="s">
        <v>1907</v>
      </c>
      <c r="AB370" s="82">
        <v>0</v>
      </c>
      <c r="AC370" t="s">
        <v>2289</v>
      </c>
      <c r="AD370" t="str">
        <f t="shared" si="5"/>
        <v>SET @cliente = (SELECT id_cliente FROM cliente WHERE cod_cliente LIKE 'C0030');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'P0030001', '', '2009-09-01', '0', '0', 0, 'Trabajo en Equipo', 0, null, 1, now(), null, 1, null);</v>
      </c>
    </row>
    <row r="371" spans="1:30" ht="22.5" x14ac:dyDescent="0.25">
      <c r="A371" t="s">
        <v>0</v>
      </c>
      <c r="B371" s="19" t="s">
        <v>144</v>
      </c>
      <c r="C371" s="2" t="s">
        <v>493</v>
      </c>
      <c r="D371" s="22" t="s">
        <v>498</v>
      </c>
      <c r="E371" s="2" t="s">
        <v>499</v>
      </c>
      <c r="F371" s="26" t="s">
        <v>506</v>
      </c>
      <c r="G371" s="2" t="s">
        <v>534</v>
      </c>
      <c r="H371" s="22" t="s">
        <v>540</v>
      </c>
      <c r="I371" s="2" t="s">
        <v>567</v>
      </c>
      <c r="J371" s="5" t="s">
        <v>569</v>
      </c>
      <c r="K371" s="2" t="s">
        <v>574</v>
      </c>
      <c r="L371" t="s">
        <v>1805</v>
      </c>
      <c r="M371" s="2" t="s">
        <v>1851</v>
      </c>
      <c r="N371" s="7" t="s">
        <v>3835</v>
      </c>
      <c r="O371" s="2" t="s">
        <v>1851</v>
      </c>
      <c r="P371" s="56"/>
      <c r="Q371" s="2" t="s">
        <v>1851</v>
      </c>
      <c r="R371" t="s">
        <v>2488</v>
      </c>
      <c r="S371" s="2" t="s">
        <v>1851</v>
      </c>
      <c r="T371" s="5">
        <v>0</v>
      </c>
      <c r="U371" s="2" t="s">
        <v>1851</v>
      </c>
      <c r="V371" s="37">
        <v>0</v>
      </c>
      <c r="W371" s="2" t="s">
        <v>1907</v>
      </c>
      <c r="X371">
        <v>0</v>
      </c>
      <c r="Y371" t="s">
        <v>1908</v>
      </c>
      <c r="Z371" s="40" t="s">
        <v>1913</v>
      </c>
      <c r="AA371" s="2" t="s">
        <v>1907</v>
      </c>
      <c r="AB371" s="82">
        <v>0</v>
      </c>
      <c r="AC371" t="s">
        <v>2289</v>
      </c>
      <c r="AD371" t="str">
        <f t="shared" si="5"/>
        <v>SET @cliente = (SELECT id_cliente FROM cliente WHERE cod_cliente LIKE 'C0312');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'P0312001', '', '2011-03-01', '0', '0', 0, 'Varios', 0, null, 1, now(), null, 1, null);</v>
      </c>
    </row>
    <row r="372" spans="1:30" ht="22.5" x14ac:dyDescent="0.25">
      <c r="A372" t="s">
        <v>0</v>
      </c>
      <c r="B372" s="19" t="s">
        <v>144</v>
      </c>
      <c r="C372" s="2" t="s">
        <v>493</v>
      </c>
      <c r="D372" s="22" t="s">
        <v>498</v>
      </c>
      <c r="E372" s="2" t="s">
        <v>499</v>
      </c>
      <c r="F372" s="26" t="s">
        <v>509</v>
      </c>
      <c r="G372" s="2" t="s">
        <v>534</v>
      </c>
      <c r="H372" s="22" t="s">
        <v>543</v>
      </c>
      <c r="I372" s="2" t="s">
        <v>567</v>
      </c>
      <c r="J372" s="5" t="s">
        <v>569</v>
      </c>
      <c r="K372" s="2" t="s">
        <v>574</v>
      </c>
      <c r="L372" t="s">
        <v>1806</v>
      </c>
      <c r="M372" s="2" t="s">
        <v>1851</v>
      </c>
      <c r="N372" s="7" t="s">
        <v>3836</v>
      </c>
      <c r="O372" s="2" t="s">
        <v>1851</v>
      </c>
      <c r="P372" s="56"/>
      <c r="Q372" s="2" t="s">
        <v>1851</v>
      </c>
      <c r="R372" t="s">
        <v>2488</v>
      </c>
      <c r="S372" s="2" t="s">
        <v>1851</v>
      </c>
      <c r="T372" s="5">
        <v>0</v>
      </c>
      <c r="U372" s="2" t="s">
        <v>1851</v>
      </c>
      <c r="V372" s="37">
        <v>0</v>
      </c>
      <c r="W372" s="2" t="s">
        <v>1907</v>
      </c>
      <c r="X372">
        <v>0</v>
      </c>
      <c r="Y372" t="s">
        <v>1908</v>
      </c>
      <c r="Z372" s="40" t="s">
        <v>2031</v>
      </c>
      <c r="AA372" s="2" t="s">
        <v>1907</v>
      </c>
      <c r="AB372" s="82">
        <v>0</v>
      </c>
      <c r="AC372" t="s">
        <v>2289</v>
      </c>
      <c r="AD372" t="str">
        <f t="shared" si="5"/>
        <v>SET @cliente = (SELECT id_cliente FROM cliente WHERE cod_cliente LIKE 'C0312');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'P0312002', '', '2011-03-01', '0', '0', 0, 'PRACTICANTES (DINAMICAS)', 0, null, 1, now(), null, 1, null);</v>
      </c>
    </row>
    <row r="373" spans="1:30" ht="22.5" x14ac:dyDescent="0.25">
      <c r="A373" t="s">
        <v>0</v>
      </c>
      <c r="B373" s="7" t="s">
        <v>145</v>
      </c>
      <c r="C373" s="2" t="s">
        <v>493</v>
      </c>
      <c r="D373" s="22" t="s">
        <v>495</v>
      </c>
      <c r="E373" s="2" t="s">
        <v>499</v>
      </c>
      <c r="F373" s="26" t="s">
        <v>519</v>
      </c>
      <c r="G373" s="2" t="s">
        <v>534</v>
      </c>
      <c r="H373" s="22" t="s">
        <v>554</v>
      </c>
      <c r="I373" s="2" t="s">
        <v>567</v>
      </c>
      <c r="J373" s="5" t="s">
        <v>569</v>
      </c>
      <c r="K373" s="2" t="s">
        <v>574</v>
      </c>
      <c r="L373" t="s">
        <v>1805</v>
      </c>
      <c r="M373" s="2" t="s">
        <v>1851</v>
      </c>
      <c r="N373" s="7" t="s">
        <v>3837</v>
      </c>
      <c r="O373" s="2" t="s">
        <v>1851</v>
      </c>
      <c r="P373" s="56"/>
      <c r="Q373" s="2" t="s">
        <v>1851</v>
      </c>
      <c r="R373" t="s">
        <v>2489</v>
      </c>
      <c r="S373" s="2" t="s">
        <v>1851</v>
      </c>
      <c r="T373" s="5">
        <v>0</v>
      </c>
      <c r="U373" s="2" t="s">
        <v>1851</v>
      </c>
      <c r="V373" s="37">
        <v>0</v>
      </c>
      <c r="W373" s="2" t="s">
        <v>1907</v>
      </c>
      <c r="X373">
        <v>0</v>
      </c>
      <c r="Y373" t="s">
        <v>1908</v>
      </c>
      <c r="Z373" s="40" t="s">
        <v>1966</v>
      </c>
      <c r="AA373" s="2" t="s">
        <v>1907</v>
      </c>
      <c r="AB373" s="82">
        <v>16800</v>
      </c>
      <c r="AC373" t="s">
        <v>2289</v>
      </c>
      <c r="AD373" t="str">
        <f t="shared" si="5"/>
        <v>SET @cliente = (SELECT id_cliente FROM cliente WHERE cod_cliente LIKE 'C0199');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'01', 'P0199001', '', '2010-11-01', '0', '0', 0, 'Protocolo Familiar', 16800, null, 1, now(), null, 1, null);</v>
      </c>
    </row>
    <row r="374" spans="1:30" ht="22.5" x14ac:dyDescent="0.25">
      <c r="A374" t="s">
        <v>0</v>
      </c>
      <c r="B374" s="7" t="s">
        <v>146</v>
      </c>
      <c r="C374" s="2" t="s">
        <v>493</v>
      </c>
      <c r="D374" s="22" t="s">
        <v>498</v>
      </c>
      <c r="E374" s="2" t="s">
        <v>499</v>
      </c>
      <c r="F374" s="26" t="s">
        <v>522</v>
      </c>
      <c r="G374" s="2" t="s">
        <v>534</v>
      </c>
      <c r="H374" s="17" t="s">
        <v>551</v>
      </c>
      <c r="I374" s="2" t="s">
        <v>567</v>
      </c>
      <c r="J374" s="5" t="s">
        <v>569</v>
      </c>
      <c r="K374" s="2" t="s">
        <v>574</v>
      </c>
      <c r="L374" t="s">
        <v>1805</v>
      </c>
      <c r="M374" s="2" t="s">
        <v>1851</v>
      </c>
      <c r="N374" s="7" t="s">
        <v>3838</v>
      </c>
      <c r="O374" s="2" t="s">
        <v>1851</v>
      </c>
      <c r="P374" s="56"/>
      <c r="Q374" s="2" t="s">
        <v>1851</v>
      </c>
      <c r="R374" t="s">
        <v>2495</v>
      </c>
      <c r="S374" s="2" t="s">
        <v>1851</v>
      </c>
      <c r="T374" s="5">
        <v>0</v>
      </c>
      <c r="U374" s="2" t="s">
        <v>1851</v>
      </c>
      <c r="V374" s="37">
        <v>0</v>
      </c>
      <c r="W374" s="2" t="s">
        <v>1907</v>
      </c>
      <c r="X374">
        <v>0</v>
      </c>
      <c r="Y374" t="s">
        <v>1908</v>
      </c>
      <c r="Z374" s="26" t="s">
        <v>2032</v>
      </c>
      <c r="AA374" s="2" t="s">
        <v>1907</v>
      </c>
      <c r="AB374" s="82">
        <v>17500</v>
      </c>
      <c r="AC374" t="s">
        <v>2289</v>
      </c>
      <c r="AD374" t="str">
        <f t="shared" si="5"/>
        <v>SET @cliente = (SELECT id_cliente FROM cliente WHERE cod_cliente LIKE 'C0127');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'P0127001', '', '2010-07-01', '0', '0', 0, 'Clima Cuantitativo+Cualitativo (350pp)', 17500, null, 1, now(), null, 1, null);</v>
      </c>
    </row>
    <row r="375" spans="1:30" ht="22.5" x14ac:dyDescent="0.25">
      <c r="A375" t="s">
        <v>0</v>
      </c>
      <c r="B375" s="7" t="s">
        <v>146</v>
      </c>
      <c r="C375" s="2" t="s">
        <v>493</v>
      </c>
      <c r="D375" s="22" t="s">
        <v>497</v>
      </c>
      <c r="E375" s="2" t="s">
        <v>499</v>
      </c>
      <c r="F375" s="27" t="s">
        <v>505</v>
      </c>
      <c r="G375" s="2" t="s">
        <v>534</v>
      </c>
      <c r="H375" s="22" t="s">
        <v>539</v>
      </c>
      <c r="I375" s="2" t="s">
        <v>567</v>
      </c>
      <c r="J375" s="7" t="s">
        <v>505</v>
      </c>
      <c r="K375" s="2" t="s">
        <v>574</v>
      </c>
      <c r="L375" t="s">
        <v>1806</v>
      </c>
      <c r="M375" s="2" t="s">
        <v>1851</v>
      </c>
      <c r="N375" s="7" t="s">
        <v>3839</v>
      </c>
      <c r="O375" s="2" t="s">
        <v>1851</v>
      </c>
      <c r="P375" s="40"/>
      <c r="Q375" s="2" t="s">
        <v>1851</v>
      </c>
      <c r="R375" t="s">
        <v>2492</v>
      </c>
      <c r="S375" s="2" t="s">
        <v>1851</v>
      </c>
      <c r="T375" s="5">
        <v>0</v>
      </c>
      <c r="U375" s="2" t="s">
        <v>1851</v>
      </c>
      <c r="V375" s="37">
        <v>0</v>
      </c>
      <c r="W375" s="2" t="s">
        <v>1907</v>
      </c>
      <c r="X375">
        <v>0</v>
      </c>
      <c r="Y375" t="s">
        <v>1908</v>
      </c>
      <c r="Z375" s="40" t="s">
        <v>1911</v>
      </c>
      <c r="AA375" s="2" t="s">
        <v>1907</v>
      </c>
      <c r="AB375" s="82">
        <v>0</v>
      </c>
      <c r="AC375" t="s">
        <v>2289</v>
      </c>
      <c r="AD375" t="str">
        <f t="shared" si="5"/>
        <v>SET @cliente = (SELECT id_cliente FROM cliente WHERE cod_cliente LIKE 'C0127');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'P0127002', '', '2012-11-01', '0', '0', 0, 'Hacer Lobby', 0, null, 1, now(), null, 1, null);</v>
      </c>
    </row>
    <row r="376" spans="1:30" ht="22.5" x14ac:dyDescent="0.25">
      <c r="A376" t="s">
        <v>0</v>
      </c>
      <c r="B376" s="7" t="s">
        <v>147</v>
      </c>
      <c r="C376" s="2" t="s">
        <v>493</v>
      </c>
      <c r="D376" s="22" t="s">
        <v>497</v>
      </c>
      <c r="E376" s="2" t="s">
        <v>499</v>
      </c>
      <c r="F376" s="26" t="s">
        <v>524</v>
      </c>
      <c r="G376" s="2" t="s">
        <v>534</v>
      </c>
      <c r="H376" s="22" t="s">
        <v>558</v>
      </c>
      <c r="I376" s="2" t="s">
        <v>567</v>
      </c>
      <c r="J376" s="5" t="s">
        <v>569</v>
      </c>
      <c r="K376" s="2" t="s">
        <v>574</v>
      </c>
      <c r="L376" t="s">
        <v>1805</v>
      </c>
      <c r="M376" s="2" t="s">
        <v>1851</v>
      </c>
      <c r="N376" s="7" t="s">
        <v>3840</v>
      </c>
      <c r="O376" s="2" t="s">
        <v>1851</v>
      </c>
      <c r="P376" s="56"/>
      <c r="Q376" s="2" t="s">
        <v>1851</v>
      </c>
      <c r="R376" t="s">
        <v>2511</v>
      </c>
      <c r="S376" s="2" t="s">
        <v>1851</v>
      </c>
      <c r="T376" s="5">
        <v>0</v>
      </c>
      <c r="U376" s="2" t="s">
        <v>1851</v>
      </c>
      <c r="V376" s="37">
        <v>0</v>
      </c>
      <c r="W376" s="2" t="s">
        <v>1907</v>
      </c>
      <c r="X376">
        <v>0</v>
      </c>
      <c r="Y376" t="s">
        <v>1908</v>
      </c>
      <c r="Z376" s="40" t="s">
        <v>2126</v>
      </c>
      <c r="AA376" s="2" t="s">
        <v>1907</v>
      </c>
      <c r="AB376" s="82">
        <v>0</v>
      </c>
      <c r="AC376" t="s">
        <v>2289</v>
      </c>
      <c r="AD376" t="str">
        <f t="shared" si="5"/>
        <v>SET @cliente = (SELECT id_cliente FROM cliente WHERE cod_cliente LIKE 'C0150');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'P0150001', '', '2009-09-01', '0', '0', 0, 'Informacion', 0, null, 1, now(), null, 1, null);</v>
      </c>
    </row>
    <row r="377" spans="1:30" ht="22.5" x14ac:dyDescent="0.25">
      <c r="A377" t="s">
        <v>0</v>
      </c>
      <c r="B377" s="19" t="s">
        <v>148</v>
      </c>
      <c r="C377" s="2" t="s">
        <v>493</v>
      </c>
      <c r="D377" s="22" t="s">
        <v>496</v>
      </c>
      <c r="E377" s="2" t="s">
        <v>499</v>
      </c>
      <c r="F377" s="26" t="s">
        <v>525</v>
      </c>
      <c r="G377" s="2" t="s">
        <v>534</v>
      </c>
      <c r="H377" s="22" t="s">
        <v>559</v>
      </c>
      <c r="I377" s="2" t="s">
        <v>567</v>
      </c>
      <c r="J377" s="5" t="s">
        <v>569</v>
      </c>
      <c r="K377" s="2" t="s">
        <v>574</v>
      </c>
      <c r="L377" t="s">
        <v>1805</v>
      </c>
      <c r="M377" s="2" t="s">
        <v>1851</v>
      </c>
      <c r="N377" s="7" t="s">
        <v>3841</v>
      </c>
      <c r="O377" s="2" t="s">
        <v>1851</v>
      </c>
      <c r="P377" s="56"/>
      <c r="Q377" s="2" t="s">
        <v>1851</v>
      </c>
      <c r="R377" t="s">
        <v>2511</v>
      </c>
      <c r="S377" s="2" t="s">
        <v>1851</v>
      </c>
      <c r="T377" s="5">
        <v>0</v>
      </c>
      <c r="U377" s="2" t="s">
        <v>1851</v>
      </c>
      <c r="V377" s="37">
        <v>0</v>
      </c>
      <c r="W377" s="2" t="s">
        <v>1907</v>
      </c>
      <c r="X377">
        <v>0</v>
      </c>
      <c r="Y377" t="s">
        <v>1908</v>
      </c>
      <c r="Z377" s="40" t="s">
        <v>2462</v>
      </c>
      <c r="AA377" s="2" t="s">
        <v>1907</v>
      </c>
      <c r="AB377" s="82">
        <v>20520</v>
      </c>
      <c r="AC377" t="s">
        <v>2289</v>
      </c>
      <c r="AD377" t="str">
        <f t="shared" si="5"/>
        <v>SET @cliente = (SELECT id_cliente FROM cliente WHERE cod_cliente LIKE 'C0139');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'01', 'P0139001', '', '2009-09-01', '0', '0', 0, 'Desarrollo Lineas de Carrera', 20520, null, 1, now(), null, 1, null);</v>
      </c>
    </row>
    <row r="378" spans="1:30" ht="22.5" x14ac:dyDescent="0.25">
      <c r="A378" t="s">
        <v>0</v>
      </c>
      <c r="B378" s="7" t="s">
        <v>148</v>
      </c>
      <c r="C378" s="2" t="s">
        <v>493</v>
      </c>
      <c r="D378" s="22" t="s">
        <v>495</v>
      </c>
      <c r="E378" s="2" t="s">
        <v>499</v>
      </c>
      <c r="F378" s="26" t="s">
        <v>523</v>
      </c>
      <c r="G378" s="2" t="s">
        <v>534</v>
      </c>
      <c r="H378" s="22" t="s">
        <v>557</v>
      </c>
      <c r="I378" s="2" t="s">
        <v>567</v>
      </c>
      <c r="J378" s="5" t="s">
        <v>569</v>
      </c>
      <c r="K378" s="2" t="s">
        <v>574</v>
      </c>
      <c r="L378" t="s">
        <v>1806</v>
      </c>
      <c r="M378" s="2" t="s">
        <v>1851</v>
      </c>
      <c r="N378" s="7" t="s">
        <v>3842</v>
      </c>
      <c r="O378" s="2" t="s">
        <v>1851</v>
      </c>
      <c r="P378" s="56"/>
      <c r="Q378" s="2" t="s">
        <v>1851</v>
      </c>
      <c r="R378" t="s">
        <v>2494</v>
      </c>
      <c r="S378" s="2" t="s">
        <v>1851</v>
      </c>
      <c r="T378" s="5">
        <v>0</v>
      </c>
      <c r="U378" s="2" t="s">
        <v>1851</v>
      </c>
      <c r="V378" s="37">
        <v>0</v>
      </c>
      <c r="W378" s="2" t="s">
        <v>1907</v>
      </c>
      <c r="X378">
        <v>0</v>
      </c>
      <c r="Y378" t="s">
        <v>1908</v>
      </c>
      <c r="Z378" s="40" t="s">
        <v>2033</v>
      </c>
      <c r="AA378" s="2" t="s">
        <v>1907</v>
      </c>
      <c r="AB378" s="82">
        <v>31500</v>
      </c>
      <c r="AC378" t="s">
        <v>2289</v>
      </c>
      <c r="AD378" t="str">
        <f t="shared" si="5"/>
        <v>SET @cliente = (SELECT id_cliente FROM cliente WHERE cod_cliente LIKE 'C0139');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'02', 'P0139002', '', '2011-01-01', '0', '0', 0, 'Implementacion Modelo de Gestion (Rhh)', 31500, null, 1, now(), null, 1, null);</v>
      </c>
    </row>
    <row r="379" spans="1:30" ht="22.5" x14ac:dyDescent="0.25">
      <c r="A379" t="s">
        <v>0</v>
      </c>
      <c r="B379" s="19" t="s">
        <v>148</v>
      </c>
      <c r="C379" s="2" t="s">
        <v>493</v>
      </c>
      <c r="D379" s="22" t="s">
        <v>496</v>
      </c>
      <c r="E379" s="2" t="s">
        <v>499</v>
      </c>
      <c r="F379" s="26" t="s">
        <v>514</v>
      </c>
      <c r="G379" s="2" t="s">
        <v>534</v>
      </c>
      <c r="H379" s="22" t="s">
        <v>549</v>
      </c>
      <c r="I379" s="2" t="s">
        <v>567</v>
      </c>
      <c r="J379" s="5" t="s">
        <v>569</v>
      </c>
      <c r="K379" s="2" t="s">
        <v>574</v>
      </c>
      <c r="L379" t="s">
        <v>1807</v>
      </c>
      <c r="M379" s="2" t="s">
        <v>1851</v>
      </c>
      <c r="N379" s="7" t="s">
        <v>3843</v>
      </c>
      <c r="O379" s="2" t="s">
        <v>1851</v>
      </c>
      <c r="P379" s="56"/>
      <c r="Q379" s="2" t="s">
        <v>1851</v>
      </c>
      <c r="R379" t="s">
        <v>2511</v>
      </c>
      <c r="S379" s="2" t="s">
        <v>1851</v>
      </c>
      <c r="T379" s="5">
        <v>0</v>
      </c>
      <c r="U379" s="2" t="s">
        <v>1851</v>
      </c>
      <c r="V379" s="37">
        <v>0</v>
      </c>
      <c r="W379" s="2" t="s">
        <v>1907</v>
      </c>
      <c r="X379">
        <v>0</v>
      </c>
      <c r="Y379" t="s">
        <v>1908</v>
      </c>
      <c r="Z379" s="40" t="s">
        <v>1921</v>
      </c>
      <c r="AA379" s="2" t="s">
        <v>1907</v>
      </c>
      <c r="AB379" s="82">
        <v>19665</v>
      </c>
      <c r="AC379" t="s">
        <v>2289</v>
      </c>
      <c r="AD379" t="str">
        <f t="shared" si="5"/>
        <v>SET @cliente = (SELECT id_cliente FROM cliente WHERE cod_cliente LIKE 'C0139');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'03', 'P0139003', '', '2009-09-01', '0', '0', 0, 'Entrenamiento para Entrenadores', 19665, null, 1, now(), null, 1, null);</v>
      </c>
    </row>
    <row r="380" spans="1:30" ht="22.5" x14ac:dyDescent="0.25">
      <c r="A380" t="s">
        <v>0</v>
      </c>
      <c r="B380" s="19" t="s">
        <v>148</v>
      </c>
      <c r="C380" s="2" t="s">
        <v>493</v>
      </c>
      <c r="D380" s="22" t="s">
        <v>498</v>
      </c>
      <c r="E380" s="2" t="s">
        <v>499</v>
      </c>
      <c r="F380" s="26" t="s">
        <v>509</v>
      </c>
      <c r="G380" s="2" t="s">
        <v>534</v>
      </c>
      <c r="H380" s="22" t="s">
        <v>543</v>
      </c>
      <c r="I380" s="2" t="s">
        <v>567</v>
      </c>
      <c r="J380" s="5" t="s">
        <v>569</v>
      </c>
      <c r="K380" s="2" t="s">
        <v>574</v>
      </c>
      <c r="L380" t="s">
        <v>1808</v>
      </c>
      <c r="M380" s="2" t="s">
        <v>1851</v>
      </c>
      <c r="N380" s="7" t="s">
        <v>3844</v>
      </c>
      <c r="O380" s="2" t="s">
        <v>1851</v>
      </c>
      <c r="P380" s="56"/>
      <c r="Q380" s="2" t="s">
        <v>1851</v>
      </c>
      <c r="R380" t="s">
        <v>2514</v>
      </c>
      <c r="S380" s="2" t="s">
        <v>1851</v>
      </c>
      <c r="T380" s="5">
        <v>0</v>
      </c>
      <c r="U380" s="2" t="s">
        <v>1851</v>
      </c>
      <c r="V380" s="37">
        <v>0</v>
      </c>
      <c r="W380" s="2" t="s">
        <v>1907</v>
      </c>
      <c r="X380">
        <v>0</v>
      </c>
      <c r="Y380" t="s">
        <v>1908</v>
      </c>
      <c r="Z380" s="40" t="s">
        <v>1914</v>
      </c>
      <c r="AA380" s="2" t="s">
        <v>1907</v>
      </c>
      <c r="AB380" s="82">
        <v>348</v>
      </c>
      <c r="AC380" t="s">
        <v>2289</v>
      </c>
      <c r="AD380" t="str">
        <f t="shared" si="5"/>
        <v>SET @cliente = (SELECT id_cliente FROM cliente WHERE cod_cliente LIKE 'C0139');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'P0139004', '', '2010-02-01', '0', '0', 0, 'Potencial', 348, null, 1, now(), null, 1, null);</v>
      </c>
    </row>
    <row r="381" spans="1:30" ht="22.5" x14ac:dyDescent="0.25">
      <c r="A381" t="s">
        <v>0</v>
      </c>
      <c r="B381" s="19" t="s">
        <v>148</v>
      </c>
      <c r="C381" s="2" t="s">
        <v>493</v>
      </c>
      <c r="D381" s="22" t="s">
        <v>495</v>
      </c>
      <c r="E381" s="2" t="s">
        <v>499</v>
      </c>
      <c r="F381" s="26" t="s">
        <v>513</v>
      </c>
      <c r="G381" s="2" t="s">
        <v>534</v>
      </c>
      <c r="H381" s="22" t="s">
        <v>548</v>
      </c>
      <c r="I381" s="2" t="s">
        <v>567</v>
      </c>
      <c r="J381" s="5" t="s">
        <v>569</v>
      </c>
      <c r="K381" s="2" t="s">
        <v>574</v>
      </c>
      <c r="L381" t="s">
        <v>1809</v>
      </c>
      <c r="M381" s="2" t="s">
        <v>1851</v>
      </c>
      <c r="N381" s="7" t="s">
        <v>3845</v>
      </c>
      <c r="O381" s="2" t="s">
        <v>1851</v>
      </c>
      <c r="P381" s="56"/>
      <c r="Q381" s="2" t="s">
        <v>1851</v>
      </c>
      <c r="R381" t="s">
        <v>2516</v>
      </c>
      <c r="S381" s="2" t="s">
        <v>1851</v>
      </c>
      <c r="T381" s="5">
        <v>0</v>
      </c>
      <c r="U381" s="2" t="s">
        <v>1851</v>
      </c>
      <c r="V381" s="37">
        <v>0</v>
      </c>
      <c r="W381" s="2" t="s">
        <v>1907</v>
      </c>
      <c r="X381">
        <v>0</v>
      </c>
      <c r="Y381" t="s">
        <v>1908</v>
      </c>
      <c r="Z381" s="40" t="s">
        <v>3222</v>
      </c>
      <c r="AA381" s="2" t="s">
        <v>1907</v>
      </c>
      <c r="AB381" s="82">
        <v>35400</v>
      </c>
      <c r="AC381" t="s">
        <v>2289</v>
      </c>
      <c r="AD381" t="str">
        <f t="shared" si="5"/>
        <v>SET @cliente = (SELECT id_cliente FROM cliente WHERE cod_cliente LIKE 'C0139');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'05', 'P0139005', '', '2011-06-01', '0', '0', 0, 'MOF + Desempeño + Estructura Salarial', 35400, null, 1, now(), null, 1, null);</v>
      </c>
    </row>
    <row r="382" spans="1:30" ht="33.75" x14ac:dyDescent="0.25">
      <c r="A382" t="s">
        <v>0</v>
      </c>
      <c r="B382" s="7" t="s">
        <v>149</v>
      </c>
      <c r="C382" s="2" t="s">
        <v>493</v>
      </c>
      <c r="D382" s="22" t="s">
        <v>495</v>
      </c>
      <c r="E382" s="2" t="s">
        <v>499</v>
      </c>
      <c r="F382" s="26" t="s">
        <v>510</v>
      </c>
      <c r="G382" s="2" t="s">
        <v>534</v>
      </c>
      <c r="H382" s="22" t="s">
        <v>545</v>
      </c>
      <c r="I382" s="2" t="s">
        <v>567</v>
      </c>
      <c r="J382" s="5" t="s">
        <v>569</v>
      </c>
      <c r="K382" s="2" t="s">
        <v>574</v>
      </c>
      <c r="L382" t="s">
        <v>1805</v>
      </c>
      <c r="M382" s="2" t="s">
        <v>1851</v>
      </c>
      <c r="N382" s="7" t="s">
        <v>3846</v>
      </c>
      <c r="O382" s="2" t="s">
        <v>1851</v>
      </c>
      <c r="P382" s="56"/>
      <c r="Q382" s="2" t="s">
        <v>1851</v>
      </c>
      <c r="R382" t="s">
        <v>2520</v>
      </c>
      <c r="S382" s="2" t="s">
        <v>1851</v>
      </c>
      <c r="T382" s="5">
        <v>0</v>
      </c>
      <c r="U382" s="2" t="s">
        <v>1851</v>
      </c>
      <c r="V382" s="76">
        <v>1</v>
      </c>
      <c r="W382" s="2" t="s">
        <v>1907</v>
      </c>
      <c r="X382">
        <v>0</v>
      </c>
      <c r="Y382" t="s">
        <v>1908</v>
      </c>
      <c r="Z382" s="40" t="s">
        <v>2034</v>
      </c>
      <c r="AA382" s="2" t="s">
        <v>1907</v>
      </c>
      <c r="AB382" s="82">
        <v>47000</v>
      </c>
      <c r="AC382" t="s">
        <v>2289</v>
      </c>
      <c r="AD382" t="str">
        <f t="shared" si="5"/>
        <v>SET @cliente = (SELECT id_cliente FROM cliente WHERE cod_cliente LIKE 'C0228');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'P0228001', '', '2012-07-01', '0', '1', 0, 'servicio de re certificacion y auditoria de seguimiento del sistema de gestion integrado: AMC PC 022-2012/EGEMSA', 47000, null, 1, now(), null, 1, null);</v>
      </c>
    </row>
    <row r="383" spans="1:30" ht="45" x14ac:dyDescent="0.25">
      <c r="A383" t="s">
        <v>0</v>
      </c>
      <c r="B383" s="7" t="s">
        <v>149</v>
      </c>
      <c r="C383" s="2" t="s">
        <v>493</v>
      </c>
      <c r="D383" s="22" t="s">
        <v>495</v>
      </c>
      <c r="E383" s="2" t="s">
        <v>499</v>
      </c>
      <c r="F383" s="26" t="s">
        <v>521</v>
      </c>
      <c r="G383" s="2" t="s">
        <v>534</v>
      </c>
      <c r="H383" s="22" t="s">
        <v>556</v>
      </c>
      <c r="I383" s="2" t="s">
        <v>567</v>
      </c>
      <c r="J383" s="5" t="s">
        <v>569</v>
      </c>
      <c r="K383" s="2" t="s">
        <v>574</v>
      </c>
      <c r="L383" t="s">
        <v>1806</v>
      </c>
      <c r="M383" s="2" t="s">
        <v>1851</v>
      </c>
      <c r="N383" s="7" t="s">
        <v>3847</v>
      </c>
      <c r="O383" s="2" t="s">
        <v>1851</v>
      </c>
      <c r="P383" s="56"/>
      <c r="Q383" s="2" t="s">
        <v>1851</v>
      </c>
      <c r="R383" t="s">
        <v>2520</v>
      </c>
      <c r="S383" s="2" t="s">
        <v>1851</v>
      </c>
      <c r="T383" s="5">
        <v>0</v>
      </c>
      <c r="U383" s="2" t="s">
        <v>1851</v>
      </c>
      <c r="V383" s="76">
        <v>1</v>
      </c>
      <c r="W383" s="2" t="s">
        <v>1907</v>
      </c>
      <c r="X383">
        <v>0</v>
      </c>
      <c r="Y383" t="s">
        <v>1908</v>
      </c>
      <c r="Z383" s="40" t="s">
        <v>2035</v>
      </c>
      <c r="AA383" s="2" t="s">
        <v>1907</v>
      </c>
      <c r="AB383" s="82">
        <v>144491</v>
      </c>
      <c r="AC383" t="s">
        <v>2289</v>
      </c>
      <c r="AD383" t="str">
        <f t="shared" si="5"/>
        <v>SET @cliente = (SELECT id_cliente FROM cliente WHERE cod_cliente LIKE 'C0228');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'02', 'P0228002', '', '2012-07-01', '0', '1', 0, 'servicio de elaboracion del plan estrategico de responsabilidad social empresarial 2012-2016
ADS 011-2012/EGEMSA', 144491, null, 1, now(), null, 1, null);</v>
      </c>
    </row>
    <row r="384" spans="1:30" ht="22.5" x14ac:dyDescent="0.25">
      <c r="A384" t="s">
        <v>0</v>
      </c>
      <c r="B384" s="7" t="s">
        <v>150</v>
      </c>
      <c r="C384" s="2" t="s">
        <v>493</v>
      </c>
      <c r="D384" s="22" t="s">
        <v>498</v>
      </c>
      <c r="E384" s="2" t="s">
        <v>499</v>
      </c>
      <c r="F384" s="26" t="s">
        <v>506</v>
      </c>
      <c r="G384" s="2" t="s">
        <v>534</v>
      </c>
      <c r="H384" s="22" t="s">
        <v>540</v>
      </c>
      <c r="I384" s="2" t="s">
        <v>567</v>
      </c>
      <c r="J384" s="5" t="s">
        <v>569</v>
      </c>
      <c r="K384" s="2" t="s">
        <v>574</v>
      </c>
      <c r="L384" t="s">
        <v>1805</v>
      </c>
      <c r="M384" s="2" t="s">
        <v>1851</v>
      </c>
      <c r="N384" s="7" t="s">
        <v>3848</v>
      </c>
      <c r="O384" s="2" t="s">
        <v>1851</v>
      </c>
      <c r="P384" s="56"/>
      <c r="Q384" s="2" t="s">
        <v>1851</v>
      </c>
      <c r="R384" t="s">
        <v>2522</v>
      </c>
      <c r="S384" s="2" t="s">
        <v>1851</v>
      </c>
      <c r="T384" s="5">
        <v>0</v>
      </c>
      <c r="U384" s="2" t="s">
        <v>1851</v>
      </c>
      <c r="V384" s="37">
        <v>0</v>
      </c>
      <c r="W384" s="2" t="s">
        <v>1907</v>
      </c>
      <c r="X384">
        <v>0</v>
      </c>
      <c r="Y384" t="s">
        <v>1908</v>
      </c>
      <c r="Z384" s="40" t="s">
        <v>1913</v>
      </c>
      <c r="AA384" s="2" t="s">
        <v>1907</v>
      </c>
      <c r="AB384" s="82">
        <v>0</v>
      </c>
      <c r="AC384" t="s">
        <v>2289</v>
      </c>
      <c r="AD384" t="str">
        <f t="shared" si="5"/>
        <v>SET @cliente = (SELECT id_cliente FROM cliente WHERE cod_cliente LIKE 'C0118');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'P0118001', '', '2010-06-01', '0', '0', 0, 'Varios', 0, null, 1, now(), null, 1, null);</v>
      </c>
    </row>
    <row r="385" spans="1:30" ht="22.5" x14ac:dyDescent="0.25">
      <c r="A385" t="s">
        <v>0</v>
      </c>
      <c r="B385" s="7" t="s">
        <v>150</v>
      </c>
      <c r="C385" s="2" t="s">
        <v>493</v>
      </c>
      <c r="D385" s="22" t="s">
        <v>498</v>
      </c>
      <c r="E385" s="2" t="s">
        <v>499</v>
      </c>
      <c r="F385" s="26" t="s">
        <v>509</v>
      </c>
      <c r="G385" s="2" t="s">
        <v>534</v>
      </c>
      <c r="H385" s="22" t="s">
        <v>543</v>
      </c>
      <c r="I385" s="2" t="s">
        <v>567</v>
      </c>
      <c r="J385" s="5" t="s">
        <v>569</v>
      </c>
      <c r="K385" s="2" t="s">
        <v>574</v>
      </c>
      <c r="L385" t="s">
        <v>1806</v>
      </c>
      <c r="M385" s="2" t="s">
        <v>1851</v>
      </c>
      <c r="N385" s="7" t="s">
        <v>3849</v>
      </c>
      <c r="O385" s="2" t="s">
        <v>1851</v>
      </c>
      <c r="P385" s="56"/>
      <c r="Q385" s="2" t="s">
        <v>1851</v>
      </c>
      <c r="R385" t="s">
        <v>2522</v>
      </c>
      <c r="S385" s="2" t="s">
        <v>1851</v>
      </c>
      <c r="T385" s="5">
        <v>0</v>
      </c>
      <c r="U385" s="2" t="s">
        <v>1851</v>
      </c>
      <c r="V385" s="37">
        <v>0</v>
      </c>
      <c r="W385" s="2" t="s">
        <v>1907</v>
      </c>
      <c r="X385">
        <v>0</v>
      </c>
      <c r="Y385" t="s">
        <v>1908</v>
      </c>
      <c r="Z385" s="40" t="s">
        <v>1914</v>
      </c>
      <c r="AA385" s="2" t="s">
        <v>1907</v>
      </c>
      <c r="AB385" s="82">
        <v>0</v>
      </c>
      <c r="AC385" t="s">
        <v>2289</v>
      </c>
      <c r="AD385" t="str">
        <f t="shared" si="5"/>
        <v>SET @cliente = (SELECT id_cliente FROM cliente WHERE cod_cliente LIKE 'C0118');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'P0118002', '', '2010-06-01', '0', '0', 0, 'Potencial', 0, null, 1, now(), null, 1, null);</v>
      </c>
    </row>
    <row r="386" spans="1:30" ht="22.5" x14ac:dyDescent="0.25">
      <c r="A386" t="s">
        <v>0</v>
      </c>
      <c r="B386" s="7" t="s">
        <v>150</v>
      </c>
      <c r="C386" s="2" t="s">
        <v>493</v>
      </c>
      <c r="D386" s="22" t="s">
        <v>498</v>
      </c>
      <c r="E386" s="2" t="s">
        <v>499</v>
      </c>
      <c r="F386" s="26" t="s">
        <v>522</v>
      </c>
      <c r="G386" s="2" t="s">
        <v>534</v>
      </c>
      <c r="H386" s="17" t="s">
        <v>551</v>
      </c>
      <c r="I386" s="2" t="s">
        <v>567</v>
      </c>
      <c r="J386" s="5" t="s">
        <v>572</v>
      </c>
      <c r="K386" s="2" t="s">
        <v>574</v>
      </c>
      <c r="L386" t="s">
        <v>1807</v>
      </c>
      <c r="M386" s="2" t="s">
        <v>1851</v>
      </c>
      <c r="N386" s="7" t="s">
        <v>3850</v>
      </c>
      <c r="O386" s="2" t="s">
        <v>1851</v>
      </c>
      <c r="P386" s="56" t="s">
        <v>791</v>
      </c>
      <c r="Q386" s="2" t="s">
        <v>1851</v>
      </c>
      <c r="R386" t="s">
        <v>2489</v>
      </c>
      <c r="S386" s="2" t="s">
        <v>1851</v>
      </c>
      <c r="T386" s="5">
        <v>0</v>
      </c>
      <c r="U386" s="2" t="s">
        <v>1851</v>
      </c>
      <c r="V386" s="37">
        <v>0</v>
      </c>
      <c r="W386" s="2" t="s">
        <v>1907</v>
      </c>
      <c r="X386">
        <v>0</v>
      </c>
      <c r="Y386" t="s">
        <v>1908</v>
      </c>
      <c r="Z386" s="26" t="s">
        <v>1970</v>
      </c>
      <c r="AA386" s="2" t="s">
        <v>1907</v>
      </c>
      <c r="AB386" s="82">
        <v>0</v>
      </c>
      <c r="AC386" t="s">
        <v>2289</v>
      </c>
      <c r="AD386" t="str">
        <f t="shared" si="5"/>
        <v>SET @cliente = (SELECT id_cliente FROM cliente WHERE cod_cliente LIKE 'C0118');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'03', 'P0118003', 'P017601', '2010-11-01', '0', '0', 0, 'Clima Cuantitativo+Cualitativo', 0, null, 1, now(), null, 1, null);</v>
      </c>
    </row>
    <row r="387" spans="1:30" ht="22.5" x14ac:dyDescent="0.25">
      <c r="A387" t="s">
        <v>0</v>
      </c>
      <c r="B387" s="7" t="s">
        <v>150</v>
      </c>
      <c r="C387" s="2" t="s">
        <v>493</v>
      </c>
      <c r="D387" s="22" t="s">
        <v>498</v>
      </c>
      <c r="E387" s="2" t="s">
        <v>499</v>
      </c>
      <c r="F387" s="26" t="s">
        <v>522</v>
      </c>
      <c r="G387" s="2" t="s">
        <v>534</v>
      </c>
      <c r="H387" s="17" t="s">
        <v>551</v>
      </c>
      <c r="I387" s="2" t="s">
        <v>567</v>
      </c>
      <c r="J387" s="5" t="s">
        <v>569</v>
      </c>
      <c r="K387" s="2" t="s">
        <v>574</v>
      </c>
      <c r="L387" t="s">
        <v>1808</v>
      </c>
      <c r="M387" s="2" t="s">
        <v>1851</v>
      </c>
      <c r="N387" s="7" t="s">
        <v>3851</v>
      </c>
      <c r="O387" s="2" t="s">
        <v>1851</v>
      </c>
      <c r="P387" s="56"/>
      <c r="Q387" s="2" t="s">
        <v>1851</v>
      </c>
      <c r="R387" t="s">
        <v>2497</v>
      </c>
      <c r="S387" s="2" t="s">
        <v>1851</v>
      </c>
      <c r="T387" s="5">
        <v>0</v>
      </c>
      <c r="U387" s="2" t="s">
        <v>1851</v>
      </c>
      <c r="V387" s="37">
        <v>0</v>
      </c>
      <c r="W387" s="2" t="s">
        <v>1907</v>
      </c>
      <c r="X387">
        <v>0</v>
      </c>
      <c r="Y387" t="s">
        <v>1908</v>
      </c>
      <c r="Z387" s="26" t="s">
        <v>1970</v>
      </c>
      <c r="AA387" s="2" t="s">
        <v>1907</v>
      </c>
      <c r="AB387" s="82">
        <v>12600</v>
      </c>
      <c r="AC387" t="s">
        <v>2289</v>
      </c>
      <c r="AD387" t="str">
        <f t="shared" ref="AD387:AD450" si="6">CONCATENATE(A387,B387,C387,D387,E387,F387,G387,H387,I387,J387,K387,L387,M387,N387,O387,P387,Q387,R387,S387,T387,U387,V387,W387,X387,Y387,Z387,AA387,AB387,AC387)</f>
        <v>SET @cliente = (SELECT id_cliente FROM cliente WHERE cod_cliente LIKE 'C0118');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'P0118004', '', '2011-07-01', '0', '0', 0, 'Clima Cuantitativo+Cualitativo', 12600, null, 1, now(), null, 1, null);</v>
      </c>
    </row>
    <row r="388" spans="1:30" ht="22.5" x14ac:dyDescent="0.25">
      <c r="A388" t="s">
        <v>0</v>
      </c>
      <c r="B388" s="7" t="s">
        <v>150</v>
      </c>
      <c r="C388" s="2" t="s">
        <v>493</v>
      </c>
      <c r="D388" s="22" t="s">
        <v>497</v>
      </c>
      <c r="E388" s="2" t="s">
        <v>499</v>
      </c>
      <c r="F388" s="27" t="s">
        <v>505</v>
      </c>
      <c r="G388" s="2" t="s">
        <v>534</v>
      </c>
      <c r="H388" s="22" t="s">
        <v>539</v>
      </c>
      <c r="I388" s="2" t="s">
        <v>567</v>
      </c>
      <c r="J388" s="5" t="s">
        <v>505</v>
      </c>
      <c r="K388" s="2" t="s">
        <v>574</v>
      </c>
      <c r="L388" t="s">
        <v>1809</v>
      </c>
      <c r="M388" s="2" t="s">
        <v>1851</v>
      </c>
      <c r="N388" s="7" t="s">
        <v>3852</v>
      </c>
      <c r="O388" s="2" t="s">
        <v>1851</v>
      </c>
      <c r="P388" s="56"/>
      <c r="Q388" s="2" t="s">
        <v>1851</v>
      </c>
      <c r="R388" t="s">
        <v>2492</v>
      </c>
      <c r="S388" s="2" t="s">
        <v>1851</v>
      </c>
      <c r="T388" s="5">
        <v>0</v>
      </c>
      <c r="U388" s="2" t="s">
        <v>1851</v>
      </c>
      <c r="V388" s="37">
        <v>0</v>
      </c>
      <c r="W388" s="2" t="s">
        <v>1907</v>
      </c>
      <c r="X388">
        <v>0</v>
      </c>
      <c r="Y388" t="s">
        <v>1908</v>
      </c>
      <c r="Z388" s="40" t="s">
        <v>1911</v>
      </c>
      <c r="AA388" s="2" t="s">
        <v>1907</v>
      </c>
      <c r="AB388" s="82">
        <v>0</v>
      </c>
      <c r="AC388" t="s">
        <v>2289</v>
      </c>
      <c r="AD388" t="str">
        <f t="shared" si="6"/>
        <v>SET @cliente = (SELECT id_cliente FROM cliente WHERE cod_cliente LIKE 'C0118');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'05', 'P0118005', '', '2012-11-01', '0', '0', 0, 'Hacer Lobby', 0, null, 1, now(), null, 1, null);</v>
      </c>
    </row>
    <row r="389" spans="1:30" ht="22.5" x14ac:dyDescent="0.25">
      <c r="A389" t="s">
        <v>0</v>
      </c>
      <c r="B389" s="7" t="s">
        <v>151</v>
      </c>
      <c r="C389" s="2" t="s">
        <v>493</v>
      </c>
      <c r="D389" s="22" t="s">
        <v>498</v>
      </c>
      <c r="E389" s="2" t="s">
        <v>499</v>
      </c>
      <c r="F389" s="26" t="s">
        <v>522</v>
      </c>
      <c r="G389" s="2" t="s">
        <v>534</v>
      </c>
      <c r="H389" s="17" t="s">
        <v>551</v>
      </c>
      <c r="I389" s="2" t="s">
        <v>567</v>
      </c>
      <c r="J389" s="5" t="s">
        <v>569</v>
      </c>
      <c r="K389" s="2" t="s">
        <v>574</v>
      </c>
      <c r="L389" t="s">
        <v>1805</v>
      </c>
      <c r="M389" s="2" t="s">
        <v>1851</v>
      </c>
      <c r="N389" s="7" t="s">
        <v>3853</v>
      </c>
      <c r="O389" s="2" t="s">
        <v>1851</v>
      </c>
      <c r="P389" s="56"/>
      <c r="Q389" s="2" t="s">
        <v>1851</v>
      </c>
      <c r="R389" t="s">
        <v>2523</v>
      </c>
      <c r="S389" s="2" t="s">
        <v>1851</v>
      </c>
      <c r="T389" s="5">
        <v>0</v>
      </c>
      <c r="U389" s="2" t="s">
        <v>1851</v>
      </c>
      <c r="V389" s="76">
        <v>1</v>
      </c>
      <c r="W389" s="2" t="s">
        <v>1907</v>
      </c>
      <c r="X389">
        <v>0</v>
      </c>
      <c r="Y389" t="s">
        <v>1908</v>
      </c>
      <c r="Z389" s="26" t="s">
        <v>1970</v>
      </c>
      <c r="AA389" s="2" t="s">
        <v>1907</v>
      </c>
      <c r="AB389" s="82">
        <v>0</v>
      </c>
      <c r="AC389" t="s">
        <v>2289</v>
      </c>
      <c r="AD389" t="str">
        <f t="shared" si="6"/>
        <v>SET @cliente = (SELECT id_cliente FROM cliente WHERE cod_cliente LIKE 'C0224');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'P0224001', '', '2010-12-01', '0', '1', 0, 'Clima Cuantitativo+Cualitativo', 0, null, 1, now(), null, 1, null);</v>
      </c>
    </row>
    <row r="390" spans="1:30" ht="33.75" x14ac:dyDescent="0.25">
      <c r="A390" t="s">
        <v>0</v>
      </c>
      <c r="B390" s="7" t="s">
        <v>152</v>
      </c>
      <c r="C390" s="2" t="s">
        <v>493</v>
      </c>
      <c r="D390" s="22" t="s">
        <v>495</v>
      </c>
      <c r="E390" s="2" t="s">
        <v>499</v>
      </c>
      <c r="F390" s="26" t="s">
        <v>510</v>
      </c>
      <c r="G390" s="2" t="s">
        <v>534</v>
      </c>
      <c r="H390" s="22" t="s">
        <v>545</v>
      </c>
      <c r="I390" s="2" t="s">
        <v>567</v>
      </c>
      <c r="J390" s="5" t="s">
        <v>569</v>
      </c>
      <c r="K390" s="2" t="s">
        <v>574</v>
      </c>
      <c r="L390" t="s">
        <v>1805</v>
      </c>
      <c r="M390" s="2" t="s">
        <v>1851</v>
      </c>
      <c r="N390" s="7" t="s">
        <v>3854</v>
      </c>
      <c r="O390" s="2" t="s">
        <v>1851</v>
      </c>
      <c r="P390" s="56"/>
      <c r="Q390" s="2" t="s">
        <v>1851</v>
      </c>
      <c r="R390" t="s">
        <v>2523</v>
      </c>
      <c r="S390" s="2" t="s">
        <v>1851</v>
      </c>
      <c r="T390" s="5">
        <v>0</v>
      </c>
      <c r="U390" s="2" t="s">
        <v>1851</v>
      </c>
      <c r="V390" s="76">
        <v>1</v>
      </c>
      <c r="W390" s="2" t="s">
        <v>1907</v>
      </c>
      <c r="X390">
        <v>0</v>
      </c>
      <c r="Y390" t="s">
        <v>1908</v>
      </c>
      <c r="Z390" s="40" t="s">
        <v>3223</v>
      </c>
      <c r="AA390" s="2" t="s">
        <v>1907</v>
      </c>
      <c r="AB390" s="82">
        <v>258390</v>
      </c>
      <c r="AC390" t="s">
        <v>2289</v>
      </c>
      <c r="AD390" t="str">
        <f t="shared" si="6"/>
        <v>SET @cliente = (SELECT id_cliente FROM cliente WHERE cod_cliente LIKE 'C0219');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'P0219001', '', '2010-12-01', '0', '1', 0, 'Diseño, ejecucion e implementacion del plan de acciones del sistema del control interno', 258390, null, 1, now(), null, 1, null);</v>
      </c>
    </row>
    <row r="391" spans="1:30" ht="22.5" x14ac:dyDescent="0.25">
      <c r="A391" t="s">
        <v>0</v>
      </c>
      <c r="B391" s="7" t="s">
        <v>153</v>
      </c>
      <c r="C391" s="2" t="s">
        <v>493</v>
      </c>
      <c r="D391" s="22" t="s">
        <v>495</v>
      </c>
      <c r="E391" s="2" t="s">
        <v>499</v>
      </c>
      <c r="F391" s="26" t="s">
        <v>521</v>
      </c>
      <c r="G391" s="2" t="s">
        <v>534</v>
      </c>
      <c r="H391" s="22" t="s">
        <v>556</v>
      </c>
      <c r="I391" s="2" t="s">
        <v>567</v>
      </c>
      <c r="J391" s="5" t="s">
        <v>569</v>
      </c>
      <c r="K391" s="2" t="s">
        <v>574</v>
      </c>
      <c r="L391" t="s">
        <v>1805</v>
      </c>
      <c r="M391" s="2" t="s">
        <v>1851</v>
      </c>
      <c r="N391" s="7" t="s">
        <v>3855</v>
      </c>
      <c r="O391" s="2" t="s">
        <v>1851</v>
      </c>
      <c r="P391" s="56"/>
      <c r="Q391" s="2" t="s">
        <v>1851</v>
      </c>
      <c r="R391" t="s">
        <v>2489</v>
      </c>
      <c r="S391" s="2" t="s">
        <v>1851</v>
      </c>
      <c r="T391" s="5">
        <v>0</v>
      </c>
      <c r="U391" s="2" t="s">
        <v>1851</v>
      </c>
      <c r="V391" s="76">
        <v>1</v>
      </c>
      <c r="W391" s="2" t="s">
        <v>1907</v>
      </c>
      <c r="X391">
        <v>0</v>
      </c>
      <c r="Y391" t="s">
        <v>1908</v>
      </c>
      <c r="Z391" s="40" t="s">
        <v>3224</v>
      </c>
      <c r="AA391" s="2" t="s">
        <v>1907</v>
      </c>
      <c r="AB391" s="82">
        <v>0</v>
      </c>
      <c r="AC391" t="s">
        <v>2289</v>
      </c>
      <c r="AD391" t="str">
        <f t="shared" si="6"/>
        <v>SET @cliente = (SELECT id_cliente FROM cliente WHERE cod_cliente LIKE 'C0197');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'P0197001', '', '2010-11-01', '0', '1', 0, 'MANTENIMIENTO de PLAN ESTRATeGICO de TECNOLOGiAS de las INFORMACIoN', 0, null, 1, now(), null, 1, null);</v>
      </c>
    </row>
    <row r="392" spans="1:30" ht="33.75" x14ac:dyDescent="0.25">
      <c r="A392" t="s">
        <v>0</v>
      </c>
      <c r="B392" s="7" t="s">
        <v>154</v>
      </c>
      <c r="C392" s="2" t="s">
        <v>493</v>
      </c>
      <c r="D392" s="22" t="s">
        <v>495</v>
      </c>
      <c r="E392" s="2" t="s">
        <v>499</v>
      </c>
      <c r="F392" s="26" t="s">
        <v>510</v>
      </c>
      <c r="G392" s="2" t="s">
        <v>534</v>
      </c>
      <c r="H392" s="22" t="s">
        <v>545</v>
      </c>
      <c r="I392" s="2" t="s">
        <v>567</v>
      </c>
      <c r="J392" s="5" t="s">
        <v>569</v>
      </c>
      <c r="K392" s="2" t="s">
        <v>574</v>
      </c>
      <c r="L392" t="s">
        <v>1805</v>
      </c>
      <c r="M392" s="2" t="s">
        <v>1851</v>
      </c>
      <c r="N392" s="7" t="s">
        <v>3856</v>
      </c>
      <c r="O392" s="2" t="s">
        <v>1851</v>
      </c>
      <c r="P392" s="56"/>
      <c r="Q392" s="2" t="s">
        <v>1851</v>
      </c>
      <c r="R392" t="s">
        <v>2493</v>
      </c>
      <c r="S392" s="2" t="s">
        <v>1851</v>
      </c>
      <c r="T392" s="5">
        <v>0</v>
      </c>
      <c r="U392" s="2" t="s">
        <v>1851</v>
      </c>
      <c r="V392" s="76">
        <v>1</v>
      </c>
      <c r="W392" s="2" t="s">
        <v>1907</v>
      </c>
      <c r="X392">
        <v>0</v>
      </c>
      <c r="Y392" t="s">
        <v>1908</v>
      </c>
      <c r="Z392" s="40" t="s">
        <v>3225</v>
      </c>
      <c r="AA392" s="2" t="s">
        <v>1907</v>
      </c>
      <c r="AB392" s="82">
        <v>226891</v>
      </c>
      <c r="AC392" t="s">
        <v>2289</v>
      </c>
      <c r="AD392" t="str">
        <f t="shared" si="6"/>
        <v>SET @cliente = (SELECT id_cliente FROM cliente WHERE cod_cliente LIKE 'C0163');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'P0163001', '', '2010-09-01', '0', '1', 0, 'Diseño, Ejecucion e Implementacion del Plan de Acciones del Sistema de Control Interno', 226891, null, 1, now(), null, 1, null);</v>
      </c>
    </row>
    <row r="393" spans="1:30" ht="22.5" x14ac:dyDescent="0.25">
      <c r="A393" t="s">
        <v>0</v>
      </c>
      <c r="B393" s="7" t="s">
        <v>155</v>
      </c>
      <c r="C393" s="2" t="s">
        <v>493</v>
      </c>
      <c r="D393" s="22" t="s">
        <v>498</v>
      </c>
      <c r="E393" s="2" t="s">
        <v>499</v>
      </c>
      <c r="F393" s="26" t="s">
        <v>509</v>
      </c>
      <c r="G393" s="2" t="s">
        <v>534</v>
      </c>
      <c r="H393" s="22" t="s">
        <v>543</v>
      </c>
      <c r="I393" s="2" t="s">
        <v>567</v>
      </c>
      <c r="J393" s="5" t="s">
        <v>569</v>
      </c>
      <c r="K393" s="2" t="s">
        <v>574</v>
      </c>
      <c r="L393" t="s">
        <v>1805</v>
      </c>
      <c r="M393" s="2" t="s">
        <v>1851</v>
      </c>
      <c r="N393" s="7" t="s">
        <v>3857</v>
      </c>
      <c r="O393" s="2" t="s">
        <v>1851</v>
      </c>
      <c r="P393" s="56"/>
      <c r="Q393" s="2" t="s">
        <v>1851</v>
      </c>
      <c r="R393" t="s">
        <v>2519</v>
      </c>
      <c r="S393" s="2" t="s">
        <v>1851</v>
      </c>
      <c r="T393" s="5">
        <v>0</v>
      </c>
      <c r="U393" s="2" t="s">
        <v>1851</v>
      </c>
      <c r="V393" s="37">
        <v>0</v>
      </c>
      <c r="W393" s="2" t="s">
        <v>1907</v>
      </c>
      <c r="X393">
        <v>0</v>
      </c>
      <c r="Y393" t="s">
        <v>1908</v>
      </c>
      <c r="Z393" s="40" t="s">
        <v>2036</v>
      </c>
      <c r="AA393" s="2" t="s">
        <v>1907</v>
      </c>
      <c r="AB393" s="82">
        <v>0</v>
      </c>
      <c r="AC393" t="s">
        <v>2289</v>
      </c>
      <c r="AD393" t="str">
        <f t="shared" si="6"/>
        <v>SET @cliente = (SELECT id_cliente FROM cliente WHERE cod_cliente LIKE 'C0491');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'P0491001', '', '2012-05-01', '0', '0', 0, 'Evaluaciones', 0, null, 1, now(), null, 1, null);</v>
      </c>
    </row>
    <row r="394" spans="1:30" ht="22.5" x14ac:dyDescent="0.25">
      <c r="A394" t="s">
        <v>0</v>
      </c>
      <c r="B394" s="19" t="s">
        <v>156</v>
      </c>
      <c r="C394" s="2" t="s">
        <v>493</v>
      </c>
      <c r="D394" s="22" t="s">
        <v>495</v>
      </c>
      <c r="E394" s="2" t="s">
        <v>499</v>
      </c>
      <c r="F394" s="26" t="s">
        <v>501</v>
      </c>
      <c r="G394" s="2" t="s">
        <v>534</v>
      </c>
      <c r="H394" s="22" t="s">
        <v>535</v>
      </c>
      <c r="I394" s="2" t="s">
        <v>567</v>
      </c>
      <c r="J394" s="5" t="s">
        <v>569</v>
      </c>
      <c r="K394" s="2" t="s">
        <v>574</v>
      </c>
      <c r="L394" t="s">
        <v>1805</v>
      </c>
      <c r="M394" s="2" t="s">
        <v>1851</v>
      </c>
      <c r="N394" s="7" t="s">
        <v>3858</v>
      </c>
      <c r="O394" s="2" t="s">
        <v>1851</v>
      </c>
      <c r="P394" s="56"/>
      <c r="Q394" s="2" t="s">
        <v>1851</v>
      </c>
      <c r="R394" t="s">
        <v>2510</v>
      </c>
      <c r="S394" s="2" t="s">
        <v>1851</v>
      </c>
      <c r="T394" s="5">
        <v>0</v>
      </c>
      <c r="U394" s="2" t="s">
        <v>1851</v>
      </c>
      <c r="V394" s="37">
        <v>0</v>
      </c>
      <c r="W394" s="2" t="s">
        <v>1907</v>
      </c>
      <c r="X394">
        <v>0</v>
      </c>
      <c r="Y394" t="s">
        <v>1908</v>
      </c>
      <c r="Z394" s="40" t="s">
        <v>2037</v>
      </c>
      <c r="AA394" s="2" t="s">
        <v>1907</v>
      </c>
      <c r="AB394" s="82">
        <v>69000</v>
      </c>
      <c r="AC394" t="s">
        <v>2289</v>
      </c>
      <c r="AD394" t="str">
        <f t="shared" si="6"/>
        <v>SET @cliente = (SELECT id_cliente FROM cliente WHERE cod_cliente LIKE 'C0023');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'P0023001', '', '2009-08-01', '0', '0', 0, 'Estudio Requerimientos para ERP', 69000, null, 1, now(), null, 1, null);</v>
      </c>
    </row>
    <row r="395" spans="1:30" ht="22.5" x14ac:dyDescent="0.25">
      <c r="A395" t="s">
        <v>0</v>
      </c>
      <c r="B395" s="19" t="s">
        <v>157</v>
      </c>
      <c r="C395" s="2" t="s">
        <v>493</v>
      </c>
      <c r="D395" s="22" t="s">
        <v>498</v>
      </c>
      <c r="E395" s="2" t="s">
        <v>499</v>
      </c>
      <c r="F395" s="26" t="s">
        <v>509</v>
      </c>
      <c r="G395" s="2" t="s">
        <v>534</v>
      </c>
      <c r="H395" s="22" t="s">
        <v>543</v>
      </c>
      <c r="I395" s="2" t="s">
        <v>567</v>
      </c>
      <c r="J395" s="5" t="s">
        <v>569</v>
      </c>
      <c r="K395" s="2" t="s">
        <v>574</v>
      </c>
      <c r="L395" t="s">
        <v>1805</v>
      </c>
      <c r="M395" s="2" t="s">
        <v>1851</v>
      </c>
      <c r="N395" s="7" t="s">
        <v>3859</v>
      </c>
      <c r="O395" s="2" t="s">
        <v>1851</v>
      </c>
      <c r="P395" s="56"/>
      <c r="Q395" s="2" t="s">
        <v>1851</v>
      </c>
      <c r="R395" t="s">
        <v>2491</v>
      </c>
      <c r="S395" s="2" t="s">
        <v>1851</v>
      </c>
      <c r="T395" s="5">
        <v>0</v>
      </c>
      <c r="U395" s="2" t="s">
        <v>1851</v>
      </c>
      <c r="V395" s="37">
        <v>0</v>
      </c>
      <c r="W395" s="2" t="s">
        <v>1907</v>
      </c>
      <c r="X395">
        <v>0</v>
      </c>
      <c r="Y395" t="s">
        <v>1908</v>
      </c>
      <c r="Z395" s="40" t="s">
        <v>1943</v>
      </c>
      <c r="AA395" s="2" t="s">
        <v>1907</v>
      </c>
      <c r="AB395" s="82">
        <v>0</v>
      </c>
      <c r="AC395" t="s">
        <v>2289</v>
      </c>
      <c r="AD395" t="str">
        <f t="shared" si="6"/>
        <v>SET @cliente = (SELECT id_cliente FROM cliente WHERE cod_cliente LIKE 'C1213');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'P1213001', '', '2011-08-01', '0', '0', 0, 'Candidatos', 0, null, 1, now(), null, 1, null);</v>
      </c>
    </row>
    <row r="396" spans="1:30" ht="22.5" x14ac:dyDescent="0.25">
      <c r="A396" t="s">
        <v>0</v>
      </c>
      <c r="B396" s="19" t="s">
        <v>158</v>
      </c>
      <c r="C396" s="2" t="s">
        <v>493</v>
      </c>
      <c r="D396" s="22" t="s">
        <v>495</v>
      </c>
      <c r="E396" s="2" t="s">
        <v>499</v>
      </c>
      <c r="F396" s="26" t="s">
        <v>501</v>
      </c>
      <c r="G396" s="2" t="s">
        <v>534</v>
      </c>
      <c r="H396" s="22" t="s">
        <v>535</v>
      </c>
      <c r="I396" s="2" t="s">
        <v>567</v>
      </c>
      <c r="J396" s="5" t="s">
        <v>572</v>
      </c>
      <c r="K396" s="2" t="s">
        <v>574</v>
      </c>
      <c r="L396" t="s">
        <v>1805</v>
      </c>
      <c r="M396" s="2" t="s">
        <v>1851</v>
      </c>
      <c r="N396" s="7" t="s">
        <v>3860</v>
      </c>
      <c r="O396" s="2" t="s">
        <v>1851</v>
      </c>
      <c r="P396" s="56" t="s">
        <v>961</v>
      </c>
      <c r="Q396" s="2" t="s">
        <v>1851</v>
      </c>
      <c r="R396" t="s">
        <v>2518</v>
      </c>
      <c r="S396" s="2" t="s">
        <v>1851</v>
      </c>
      <c r="T396" s="5">
        <v>0</v>
      </c>
      <c r="U396" s="2" t="s">
        <v>1851</v>
      </c>
      <c r="V396" s="37">
        <v>0</v>
      </c>
      <c r="W396" s="2" t="s">
        <v>1907</v>
      </c>
      <c r="X396">
        <v>0</v>
      </c>
      <c r="Y396" t="s">
        <v>1908</v>
      </c>
      <c r="Z396" s="40" t="s">
        <v>2038</v>
      </c>
      <c r="AA396" s="2" t="s">
        <v>1907</v>
      </c>
      <c r="AB396" s="82">
        <v>0</v>
      </c>
      <c r="AC396" t="s">
        <v>2289</v>
      </c>
      <c r="AD396" t="str">
        <f t="shared" si="6"/>
        <v>SET @cliente = (SELECT id_cliente FROM cliente WHERE cod_cliente LIKE 'C0500');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'OTRA'); INSERT INTO propuesta VALUES (NULL, @cliente, NULL, NULL, @moneda, @tipoServicio, @tipoArea, @tipoPropuesta, @situacion, '01', 'P0500001', 'P050002', '2012-01-01', '0', '0', 0, 'Diagnostico Organizativo', 0, null, 1, now(), null, 1, null);</v>
      </c>
    </row>
    <row r="397" spans="1:30" ht="22.5" x14ac:dyDescent="0.25">
      <c r="A397" t="s">
        <v>0</v>
      </c>
      <c r="B397" s="19" t="s">
        <v>158</v>
      </c>
      <c r="C397" s="2" t="s">
        <v>493</v>
      </c>
      <c r="D397" s="22" t="s">
        <v>497</v>
      </c>
      <c r="E397" s="2" t="s">
        <v>499</v>
      </c>
      <c r="F397" s="27" t="s">
        <v>505</v>
      </c>
      <c r="G397" s="2" t="s">
        <v>534</v>
      </c>
      <c r="H397" s="22" t="s">
        <v>539</v>
      </c>
      <c r="I397" s="2" t="s">
        <v>567</v>
      </c>
      <c r="J397" s="7" t="s">
        <v>505</v>
      </c>
      <c r="K397" s="2" t="s">
        <v>574</v>
      </c>
      <c r="L397" t="s">
        <v>1806</v>
      </c>
      <c r="M397" s="2" t="s">
        <v>1851</v>
      </c>
      <c r="N397" s="7" t="s">
        <v>3861</v>
      </c>
      <c r="O397" s="2" t="s">
        <v>1851</v>
      </c>
      <c r="P397" s="40"/>
      <c r="Q397" s="2" t="s">
        <v>1851</v>
      </c>
      <c r="R397" t="s">
        <v>2492</v>
      </c>
      <c r="S397" s="2" t="s">
        <v>1851</v>
      </c>
      <c r="T397" s="5">
        <v>0</v>
      </c>
      <c r="U397" s="2" t="s">
        <v>1851</v>
      </c>
      <c r="V397" s="37">
        <v>0</v>
      </c>
      <c r="W397" s="2" t="s">
        <v>1907</v>
      </c>
      <c r="X397">
        <v>0</v>
      </c>
      <c r="Y397" t="s">
        <v>1908</v>
      </c>
      <c r="Z397" s="40" t="s">
        <v>1911</v>
      </c>
      <c r="AA397" s="2" t="s">
        <v>1907</v>
      </c>
      <c r="AB397" s="82">
        <v>0</v>
      </c>
      <c r="AC397" t="s">
        <v>2289</v>
      </c>
      <c r="AD397" t="str">
        <f t="shared" si="6"/>
        <v>SET @cliente = (SELECT id_cliente FROM cliente WHERE cod_cliente LIKE 'C0500');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'P0500002', '', '2012-11-01', '0', '0', 0, 'Hacer Lobby', 0, null, 1, now(), null, 1, null);</v>
      </c>
    </row>
    <row r="398" spans="1:30" ht="22.5" x14ac:dyDescent="0.25">
      <c r="A398" t="s">
        <v>0</v>
      </c>
      <c r="B398" s="7" t="s">
        <v>159</v>
      </c>
      <c r="C398" s="2" t="s">
        <v>493</v>
      </c>
      <c r="D398" s="22" t="s">
        <v>495</v>
      </c>
      <c r="E398" s="2" t="s">
        <v>499</v>
      </c>
      <c r="F398" s="26" t="s">
        <v>510</v>
      </c>
      <c r="G398" s="2" t="s">
        <v>534</v>
      </c>
      <c r="H398" s="22" t="s">
        <v>545</v>
      </c>
      <c r="I398" s="2" t="s">
        <v>567</v>
      </c>
      <c r="J398" s="5" t="s">
        <v>569</v>
      </c>
      <c r="K398" s="2" t="s">
        <v>574</v>
      </c>
      <c r="L398" t="s">
        <v>1805</v>
      </c>
      <c r="M398" s="2" t="s">
        <v>1851</v>
      </c>
      <c r="N398" s="7" t="s">
        <v>3862</v>
      </c>
      <c r="O398" s="2" t="s">
        <v>1851</v>
      </c>
      <c r="P398" s="56"/>
      <c r="Q398" s="2" t="s">
        <v>1851</v>
      </c>
      <c r="R398" t="s">
        <v>2521</v>
      </c>
      <c r="S398" s="2" t="s">
        <v>1851</v>
      </c>
      <c r="T398" s="5">
        <v>0</v>
      </c>
      <c r="U398" s="2" t="s">
        <v>1851</v>
      </c>
      <c r="V398" s="76">
        <v>1</v>
      </c>
      <c r="W398" s="2" t="s">
        <v>1907</v>
      </c>
      <c r="X398">
        <v>0</v>
      </c>
      <c r="Y398" t="s">
        <v>1908</v>
      </c>
      <c r="Z398" s="40" t="s">
        <v>2039</v>
      </c>
      <c r="AA398" s="2" t="s">
        <v>1907</v>
      </c>
      <c r="AB398" s="82">
        <v>189000</v>
      </c>
      <c r="AC398" t="s">
        <v>2289</v>
      </c>
      <c r="AD398" t="str">
        <f t="shared" si="6"/>
        <v>SET @cliente = (SELECT id_cliente FROM cliente WHERE cod_cliente LIKE 'C0160');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'P0160001', '', '2010-10-01', '0', '1', 0, 'Reestructuracion y Reorganizacion Organica - Ayacucho', 189000, null, 1, now(), null, 1, null);</v>
      </c>
    </row>
    <row r="399" spans="1:30" ht="22.5" x14ac:dyDescent="0.25">
      <c r="A399" t="s">
        <v>0</v>
      </c>
      <c r="B399" s="7" t="s">
        <v>160</v>
      </c>
      <c r="C399" s="2" t="s">
        <v>493</v>
      </c>
      <c r="D399" s="22" t="s">
        <v>496</v>
      </c>
      <c r="E399" s="2" t="s">
        <v>499</v>
      </c>
      <c r="F399" s="26" t="s">
        <v>515</v>
      </c>
      <c r="G399" s="2" t="s">
        <v>534</v>
      </c>
      <c r="H399" s="22" t="s">
        <v>550</v>
      </c>
      <c r="I399" s="2" t="s">
        <v>567</v>
      </c>
      <c r="J399" s="5" t="s">
        <v>569</v>
      </c>
      <c r="K399" s="2" t="s">
        <v>574</v>
      </c>
      <c r="L399" t="s">
        <v>1805</v>
      </c>
      <c r="M399" s="2" t="s">
        <v>1851</v>
      </c>
      <c r="N399" s="7" t="s">
        <v>3863</v>
      </c>
      <c r="O399" s="2" t="s">
        <v>1851</v>
      </c>
      <c r="P399" s="56"/>
      <c r="Q399" s="2" t="s">
        <v>1851</v>
      </c>
      <c r="R399" t="s">
        <v>2505</v>
      </c>
      <c r="S399" s="2" t="s">
        <v>1851</v>
      </c>
      <c r="T399" s="5">
        <v>0</v>
      </c>
      <c r="U399" s="2" t="s">
        <v>1851</v>
      </c>
      <c r="V399" s="37">
        <v>0</v>
      </c>
      <c r="W399" s="2" t="s">
        <v>1907</v>
      </c>
      <c r="X399">
        <v>0</v>
      </c>
      <c r="Y399" t="s">
        <v>1908</v>
      </c>
      <c r="Z399" s="40" t="s">
        <v>1984</v>
      </c>
      <c r="AA399" s="2" t="s">
        <v>1907</v>
      </c>
      <c r="AB399" s="82">
        <f>7000*2.8</f>
        <v>19600</v>
      </c>
      <c r="AC399" t="s">
        <v>2289</v>
      </c>
      <c r="AD399" t="str">
        <f t="shared" si="6"/>
        <v>SET @cliente = (SELECT id_cliente FROM cliente WHERE cod_cliente LIKE 'C0305');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'P0305001', '', '2011-02-01', '0', '0', 0, 'Integracion y trabajo equipo', 19600, null, 1, now(), null, 1, null);</v>
      </c>
    </row>
    <row r="400" spans="1:30" ht="22.5" x14ac:dyDescent="0.25">
      <c r="A400" t="s">
        <v>0</v>
      </c>
      <c r="B400" s="7" t="s">
        <v>161</v>
      </c>
      <c r="C400" s="2" t="s">
        <v>493</v>
      </c>
      <c r="D400" s="22" t="s">
        <v>495</v>
      </c>
      <c r="E400" s="2" t="s">
        <v>499</v>
      </c>
      <c r="F400" s="26" t="s">
        <v>513</v>
      </c>
      <c r="G400" s="2" t="s">
        <v>534</v>
      </c>
      <c r="H400" s="22" t="s">
        <v>548</v>
      </c>
      <c r="I400" s="2" t="s">
        <v>567</v>
      </c>
      <c r="J400" s="5" t="s">
        <v>569</v>
      </c>
      <c r="K400" s="2" t="s">
        <v>574</v>
      </c>
      <c r="L400" t="s">
        <v>1805</v>
      </c>
      <c r="M400" s="2" t="s">
        <v>1851</v>
      </c>
      <c r="N400" s="7" t="s">
        <v>3864</v>
      </c>
      <c r="O400" s="2" t="s">
        <v>1851</v>
      </c>
      <c r="P400" s="56"/>
      <c r="Q400" s="2" t="s">
        <v>1851</v>
      </c>
      <c r="R400" t="s">
        <v>2515</v>
      </c>
      <c r="S400" s="2" t="s">
        <v>1851</v>
      </c>
      <c r="T400" s="5">
        <v>0</v>
      </c>
      <c r="U400" s="2" t="s">
        <v>1851</v>
      </c>
      <c r="V400" s="37">
        <v>0</v>
      </c>
      <c r="W400" s="2" t="s">
        <v>1907</v>
      </c>
      <c r="X400">
        <v>0</v>
      </c>
      <c r="Y400" t="s">
        <v>1908</v>
      </c>
      <c r="Z400" s="40" t="s">
        <v>2338</v>
      </c>
      <c r="AA400" s="2" t="s">
        <v>1907</v>
      </c>
      <c r="AB400" s="82">
        <v>0</v>
      </c>
      <c r="AC400" t="s">
        <v>2289</v>
      </c>
      <c r="AD400" t="str">
        <f t="shared" si="6"/>
        <v>SET @cliente = (SELECT id_cliente FROM cliente WHERE cod_cliente LIKE 'C0153');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'P0153001', '', '2010-05-01', '0', '0', 0, 'Informacion MOF', 0, null, 1, now(), null, 1, null);</v>
      </c>
    </row>
    <row r="401" spans="1:30" ht="22.5" x14ac:dyDescent="0.25">
      <c r="A401" t="s">
        <v>0</v>
      </c>
      <c r="B401" s="7" t="s">
        <v>162</v>
      </c>
      <c r="C401" s="2" t="s">
        <v>493</v>
      </c>
      <c r="D401" s="22" t="s">
        <v>498</v>
      </c>
      <c r="E401" s="2" t="s">
        <v>499</v>
      </c>
      <c r="F401" s="26" t="s">
        <v>506</v>
      </c>
      <c r="G401" s="2" t="s">
        <v>534</v>
      </c>
      <c r="H401" s="22" t="s">
        <v>540</v>
      </c>
      <c r="I401" s="2" t="s">
        <v>567</v>
      </c>
      <c r="J401" s="5" t="s">
        <v>569</v>
      </c>
      <c r="K401" s="2" t="s">
        <v>574</v>
      </c>
      <c r="L401" t="s">
        <v>1805</v>
      </c>
      <c r="M401" s="2" t="s">
        <v>1851</v>
      </c>
      <c r="N401" s="7" t="s">
        <v>3865</v>
      </c>
      <c r="O401" s="2" t="s">
        <v>1851</v>
      </c>
      <c r="P401" s="56"/>
      <c r="Q401" s="2" t="s">
        <v>1851</v>
      </c>
      <c r="R401" t="s">
        <v>2494</v>
      </c>
      <c r="S401" s="2" t="s">
        <v>1851</v>
      </c>
      <c r="T401" s="5">
        <v>0</v>
      </c>
      <c r="U401" s="2" t="s">
        <v>1851</v>
      </c>
      <c r="V401" s="37">
        <v>0</v>
      </c>
      <c r="W401" s="2" t="s">
        <v>1907</v>
      </c>
      <c r="X401">
        <v>0</v>
      </c>
      <c r="Y401" t="s">
        <v>1908</v>
      </c>
      <c r="Z401" s="40" t="s">
        <v>2126</v>
      </c>
      <c r="AA401" s="2" t="s">
        <v>1907</v>
      </c>
      <c r="AB401" s="82">
        <v>0</v>
      </c>
      <c r="AC401" t="s">
        <v>2289</v>
      </c>
      <c r="AD401" t="str">
        <f t="shared" si="6"/>
        <v>SET @cliente = (SELECT id_cliente FROM cliente WHERE cod_cliente LIKE 'C0183');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'P0183001', '', '2011-01-01', '0', '0', 0, 'Informacion', 0, null, 1, now(), null, 1, null);</v>
      </c>
    </row>
    <row r="402" spans="1:30" ht="22.5" x14ac:dyDescent="0.25">
      <c r="A402" t="s">
        <v>0</v>
      </c>
      <c r="B402" s="7" t="s">
        <v>163</v>
      </c>
      <c r="C402" s="2" t="s">
        <v>493</v>
      </c>
      <c r="D402" s="22" t="s">
        <v>498</v>
      </c>
      <c r="E402" s="2" t="s">
        <v>499</v>
      </c>
      <c r="F402" s="26" t="s">
        <v>522</v>
      </c>
      <c r="G402" s="2" t="s">
        <v>534</v>
      </c>
      <c r="H402" s="17" t="s">
        <v>551</v>
      </c>
      <c r="I402" s="2" t="s">
        <v>567</v>
      </c>
      <c r="J402" s="5" t="s">
        <v>569</v>
      </c>
      <c r="K402" s="2" t="s">
        <v>574</v>
      </c>
      <c r="L402" t="s">
        <v>1805</v>
      </c>
      <c r="M402" s="2" t="s">
        <v>1851</v>
      </c>
      <c r="N402" s="7" t="s">
        <v>3866</v>
      </c>
      <c r="O402" s="2" t="s">
        <v>1851</v>
      </c>
      <c r="P402" s="56"/>
      <c r="Q402" s="2" t="s">
        <v>1851</v>
      </c>
      <c r="R402" t="s">
        <v>2487</v>
      </c>
      <c r="S402" s="2" t="s">
        <v>1851</v>
      </c>
      <c r="T402" s="5">
        <v>0</v>
      </c>
      <c r="U402" s="2" t="s">
        <v>1851</v>
      </c>
      <c r="V402" s="37">
        <v>0</v>
      </c>
      <c r="W402" s="2" t="s">
        <v>1907</v>
      </c>
      <c r="X402">
        <v>0</v>
      </c>
      <c r="Y402" t="s">
        <v>1908</v>
      </c>
      <c r="Z402" s="40" t="s">
        <v>2339</v>
      </c>
      <c r="AA402" s="2" t="s">
        <v>1907</v>
      </c>
      <c r="AB402" s="82">
        <v>0</v>
      </c>
      <c r="AC402" t="s">
        <v>2289</v>
      </c>
      <c r="AD402" t="str">
        <f t="shared" si="6"/>
        <v>SET @cliente = (SELECT id_cliente FROM cliente WHERE cod_cliente LIKE 'C0184');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'P0184001', '', '2011-10-01', '0', '0', 0, 'Informacion Clima', 0, null, 1, now(), null, 1, null);</v>
      </c>
    </row>
    <row r="403" spans="1:30" ht="22.5" x14ac:dyDescent="0.25">
      <c r="A403" t="s">
        <v>0</v>
      </c>
      <c r="B403" s="7" t="s">
        <v>164</v>
      </c>
      <c r="C403" s="2" t="s">
        <v>493</v>
      </c>
      <c r="D403" s="22" t="s">
        <v>498</v>
      </c>
      <c r="E403" s="2" t="s">
        <v>499</v>
      </c>
      <c r="F403" s="26" t="s">
        <v>506</v>
      </c>
      <c r="G403" s="2" t="s">
        <v>534</v>
      </c>
      <c r="H403" s="22" t="s">
        <v>540</v>
      </c>
      <c r="I403" s="2" t="s">
        <v>567</v>
      </c>
      <c r="J403" s="5" t="s">
        <v>569</v>
      </c>
      <c r="K403" s="2" t="s">
        <v>574</v>
      </c>
      <c r="L403" t="s">
        <v>1805</v>
      </c>
      <c r="M403" s="2" t="s">
        <v>1851</v>
      </c>
      <c r="N403" s="7" t="s">
        <v>3867</v>
      </c>
      <c r="O403" s="2" t="s">
        <v>1851</v>
      </c>
      <c r="P403" s="56"/>
      <c r="Q403" s="2" t="s">
        <v>1851</v>
      </c>
      <c r="R403" t="s">
        <v>2505</v>
      </c>
      <c r="S403" s="2" t="s">
        <v>1851</v>
      </c>
      <c r="T403" s="5">
        <v>0</v>
      </c>
      <c r="U403" s="2" t="s">
        <v>1851</v>
      </c>
      <c r="V403" s="37">
        <v>0</v>
      </c>
      <c r="W403" s="2" t="s">
        <v>1907</v>
      </c>
      <c r="X403">
        <v>0</v>
      </c>
      <c r="Y403" t="s">
        <v>1908</v>
      </c>
      <c r="Z403" s="40" t="s">
        <v>2040</v>
      </c>
      <c r="AA403" s="2" t="s">
        <v>1907</v>
      </c>
      <c r="AB403" s="82">
        <v>4275</v>
      </c>
      <c r="AC403" t="s">
        <v>2289</v>
      </c>
      <c r="AD403" t="str">
        <f t="shared" si="6"/>
        <v>SET @cliente = (SELECT id_cliente FROM cliente WHERE cod_cliente LIKE 'C0293');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'P0293001', '', '2011-02-01', '0', '0', 0, 'Jefe de Adm', 4275, null, 1, now(), null, 1, null);</v>
      </c>
    </row>
    <row r="404" spans="1:30" ht="22.5" x14ac:dyDescent="0.25">
      <c r="A404" t="s">
        <v>0</v>
      </c>
      <c r="B404" s="7" t="s">
        <v>164</v>
      </c>
      <c r="C404" s="2" t="s">
        <v>493</v>
      </c>
      <c r="D404" s="22" t="s">
        <v>498</v>
      </c>
      <c r="E404" s="2" t="s">
        <v>499</v>
      </c>
      <c r="F404" s="26" t="s">
        <v>522</v>
      </c>
      <c r="G404" s="2" t="s">
        <v>534</v>
      </c>
      <c r="H404" s="17" t="s">
        <v>551</v>
      </c>
      <c r="I404" s="2" t="s">
        <v>567</v>
      </c>
      <c r="J404" s="5" t="s">
        <v>571</v>
      </c>
      <c r="K404" s="2" t="s">
        <v>574</v>
      </c>
      <c r="L404" t="s">
        <v>1806</v>
      </c>
      <c r="M404" s="2" t="s">
        <v>1851</v>
      </c>
      <c r="N404" s="7" t="s">
        <v>3868</v>
      </c>
      <c r="O404" s="2" t="s">
        <v>1851</v>
      </c>
      <c r="P404" s="60"/>
      <c r="Q404" s="2" t="s">
        <v>1851</v>
      </c>
      <c r="R404" t="s">
        <v>2496</v>
      </c>
      <c r="S404" s="2" t="s">
        <v>1851</v>
      </c>
      <c r="T404" s="5">
        <v>0</v>
      </c>
      <c r="U404" s="2" t="s">
        <v>1851</v>
      </c>
      <c r="V404" s="37">
        <v>0</v>
      </c>
      <c r="W404" s="2" t="s">
        <v>1907</v>
      </c>
      <c r="X404">
        <v>0</v>
      </c>
      <c r="Y404" t="s">
        <v>1908</v>
      </c>
      <c r="Z404" s="26" t="s">
        <v>1965</v>
      </c>
      <c r="AA404" s="2" t="s">
        <v>1907</v>
      </c>
      <c r="AB404" s="82">
        <v>0</v>
      </c>
      <c r="AC404" t="s">
        <v>2289</v>
      </c>
      <c r="AD404" t="str">
        <f t="shared" si="6"/>
        <v>SET @cliente = (SELECT id_cliente FROM cliente WHERE cod_cliente LIKE 'C0293');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'02', 'P0293002', '', '2011-05-01', '0', '0', 0, 'Clima Cuantitativo', 0, null, 1, now(), null, 1, null);</v>
      </c>
    </row>
    <row r="405" spans="1:30" ht="22.5" x14ac:dyDescent="0.25">
      <c r="A405" t="s">
        <v>0</v>
      </c>
      <c r="B405" s="7" t="s">
        <v>164</v>
      </c>
      <c r="C405" s="2" t="s">
        <v>493</v>
      </c>
      <c r="D405" s="22" t="s">
        <v>498</v>
      </c>
      <c r="E405" s="2" t="s">
        <v>499</v>
      </c>
      <c r="F405" s="26" t="s">
        <v>506</v>
      </c>
      <c r="G405" s="2" t="s">
        <v>534</v>
      </c>
      <c r="H405" s="22" t="s">
        <v>540</v>
      </c>
      <c r="I405" s="2" t="s">
        <v>567</v>
      </c>
      <c r="J405" s="5" t="s">
        <v>569</v>
      </c>
      <c r="K405" s="2" t="s">
        <v>574</v>
      </c>
      <c r="L405" t="s">
        <v>1807</v>
      </c>
      <c r="M405" s="2" t="s">
        <v>1851</v>
      </c>
      <c r="N405" s="7" t="s">
        <v>3869</v>
      </c>
      <c r="O405" s="2" t="s">
        <v>1851</v>
      </c>
      <c r="P405" s="56"/>
      <c r="Q405" s="2" t="s">
        <v>1851</v>
      </c>
      <c r="R405" t="s">
        <v>2505</v>
      </c>
      <c r="S405" s="2" t="s">
        <v>1851</v>
      </c>
      <c r="T405" s="5">
        <v>0</v>
      </c>
      <c r="U405" s="2" t="s">
        <v>1851</v>
      </c>
      <c r="V405" s="37">
        <v>0</v>
      </c>
      <c r="W405" s="2" t="s">
        <v>1907</v>
      </c>
      <c r="X405">
        <v>0</v>
      </c>
      <c r="Y405" t="s">
        <v>1908</v>
      </c>
      <c r="Z405" s="40" t="s">
        <v>2041</v>
      </c>
      <c r="AA405" s="2" t="s">
        <v>1907</v>
      </c>
      <c r="AB405" s="82">
        <v>4275</v>
      </c>
      <c r="AC405" t="s">
        <v>2289</v>
      </c>
      <c r="AD405" t="str">
        <f t="shared" si="6"/>
        <v>SET @cliente = (SELECT id_cliente FROM cliente WHERE cod_cliente LIKE 'C0293');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'P0293003', '', '2011-02-01', '0', '0', 0, 'Jefe de mantenimiento', 4275, null, 1, now(), null, 1, null);</v>
      </c>
    </row>
    <row r="406" spans="1:30" ht="22.5" x14ac:dyDescent="0.25">
      <c r="A406" t="s">
        <v>0</v>
      </c>
      <c r="B406" s="7" t="s">
        <v>165</v>
      </c>
      <c r="C406" s="2" t="s">
        <v>493</v>
      </c>
      <c r="D406" s="22" t="s">
        <v>495</v>
      </c>
      <c r="E406" s="2" t="s">
        <v>499</v>
      </c>
      <c r="F406" s="26" t="s">
        <v>502</v>
      </c>
      <c r="G406" s="2" t="s">
        <v>534</v>
      </c>
      <c r="H406" s="22" t="s">
        <v>536</v>
      </c>
      <c r="I406" s="2" t="s">
        <v>567</v>
      </c>
      <c r="J406" s="5" t="s">
        <v>569</v>
      </c>
      <c r="K406" s="2" t="s">
        <v>574</v>
      </c>
      <c r="L406" t="s">
        <v>1805</v>
      </c>
      <c r="M406" s="2" t="s">
        <v>1851</v>
      </c>
      <c r="N406" s="7" t="s">
        <v>3870</v>
      </c>
      <c r="O406" s="2" t="s">
        <v>1851</v>
      </c>
      <c r="P406" s="56"/>
      <c r="Q406" s="2" t="s">
        <v>1851</v>
      </c>
      <c r="R406" t="s">
        <v>2507</v>
      </c>
      <c r="S406" s="2" t="s">
        <v>1851</v>
      </c>
      <c r="T406" s="5">
        <v>0</v>
      </c>
      <c r="U406" s="2" t="s">
        <v>1851</v>
      </c>
      <c r="V406" s="37">
        <v>0</v>
      </c>
      <c r="W406" s="2" t="s">
        <v>1907</v>
      </c>
      <c r="X406">
        <v>0</v>
      </c>
      <c r="Y406" t="s">
        <v>1908</v>
      </c>
      <c r="Z406" s="40" t="s">
        <v>1917</v>
      </c>
      <c r="AA406" s="2" t="s">
        <v>1907</v>
      </c>
      <c r="AB406" s="82">
        <v>0</v>
      </c>
      <c r="AC406" t="s">
        <v>2289</v>
      </c>
      <c r="AD406" t="str">
        <f t="shared" si="6"/>
        <v>SET @cliente = (SELECT id_cliente FROM cliente WHERE cod_cliente LIKE 'C1287');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'P1287001', '', '2012-04-01', '0', '0', 0, 'Sistema Salarial', 0, null, 1, now(), null, 1, null);</v>
      </c>
    </row>
    <row r="407" spans="1:30" ht="22.5" x14ac:dyDescent="0.25">
      <c r="A407" t="s">
        <v>0</v>
      </c>
      <c r="B407" s="7" t="s">
        <v>166</v>
      </c>
      <c r="C407" s="2" t="s">
        <v>493</v>
      </c>
      <c r="D407" s="22" t="s">
        <v>498</v>
      </c>
      <c r="E407" s="2" t="s">
        <v>499</v>
      </c>
      <c r="F407" s="26" t="s">
        <v>506</v>
      </c>
      <c r="G407" s="2" t="s">
        <v>534</v>
      </c>
      <c r="H407" s="22" t="s">
        <v>544</v>
      </c>
      <c r="I407" s="2" t="s">
        <v>567</v>
      </c>
      <c r="J407" s="5" t="s">
        <v>569</v>
      </c>
      <c r="K407" s="2" t="s">
        <v>574</v>
      </c>
      <c r="L407" t="s">
        <v>1805</v>
      </c>
      <c r="M407" s="2" t="s">
        <v>1851</v>
      </c>
      <c r="N407" s="7" t="s">
        <v>3871</v>
      </c>
      <c r="O407" s="2" t="s">
        <v>1851</v>
      </c>
      <c r="P407" s="56"/>
      <c r="Q407" s="2" t="s">
        <v>1851</v>
      </c>
      <c r="R407" t="s">
        <v>2497</v>
      </c>
      <c r="S407" s="2" t="s">
        <v>1851</v>
      </c>
      <c r="T407" s="5">
        <v>0</v>
      </c>
      <c r="U407" s="2" t="s">
        <v>1851</v>
      </c>
      <c r="V407" s="37">
        <v>0</v>
      </c>
      <c r="W407" s="2" t="s">
        <v>1907</v>
      </c>
      <c r="X407">
        <v>0</v>
      </c>
      <c r="Y407" t="s">
        <v>1908</v>
      </c>
      <c r="Z407" s="40" t="s">
        <v>2042</v>
      </c>
      <c r="AA407" s="2" t="s">
        <v>1907</v>
      </c>
      <c r="AB407" s="82">
        <v>0</v>
      </c>
      <c r="AC407" t="s">
        <v>2289</v>
      </c>
      <c r="AD407" t="str">
        <f t="shared" si="6"/>
        <v>SET @cliente = (SELECT id_cliente FROM cliente WHERE cod_cliente LIKE 'C1202');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'P1202001', '', '2011-07-01', '0', '0', 0, 'HH GERENTE FINANZAS Y ABOGADO', 0, null, 1, now(), null, 1, null);</v>
      </c>
    </row>
    <row r="408" spans="1:30" ht="22.5" x14ac:dyDescent="0.25">
      <c r="A408" t="s">
        <v>0</v>
      </c>
      <c r="B408" s="19" t="s">
        <v>167</v>
      </c>
      <c r="C408" s="2" t="s">
        <v>493</v>
      </c>
      <c r="D408" s="22" t="s">
        <v>495</v>
      </c>
      <c r="E408" s="2" t="s">
        <v>499</v>
      </c>
      <c r="F408" s="26" t="s">
        <v>510</v>
      </c>
      <c r="G408" s="2" t="s">
        <v>534</v>
      </c>
      <c r="H408" s="22" t="s">
        <v>545</v>
      </c>
      <c r="I408" s="2" t="s">
        <v>567</v>
      </c>
      <c r="J408" s="5" t="s">
        <v>569</v>
      </c>
      <c r="K408" s="2" t="s">
        <v>574</v>
      </c>
      <c r="L408" t="s">
        <v>1805</v>
      </c>
      <c r="M408" s="2" t="s">
        <v>1851</v>
      </c>
      <c r="N408" s="7" t="s">
        <v>3872</v>
      </c>
      <c r="O408" s="2" t="s">
        <v>1851</v>
      </c>
      <c r="P408" s="56"/>
      <c r="Q408" s="2" t="s">
        <v>1851</v>
      </c>
      <c r="R408" t="s">
        <v>2488</v>
      </c>
      <c r="S408" s="2" t="s">
        <v>1851</v>
      </c>
      <c r="T408" s="5">
        <v>0</v>
      </c>
      <c r="U408" s="2" t="s">
        <v>1851</v>
      </c>
      <c r="V408" s="37">
        <v>0</v>
      </c>
      <c r="W408" s="2" t="s">
        <v>1907</v>
      </c>
      <c r="X408">
        <v>0</v>
      </c>
      <c r="Y408" t="s">
        <v>1908</v>
      </c>
      <c r="Z408" s="40" t="s">
        <v>2292</v>
      </c>
      <c r="AA408" s="2" t="s">
        <v>1907</v>
      </c>
      <c r="AB408" s="82">
        <v>58000</v>
      </c>
      <c r="AC408" t="s">
        <v>2289</v>
      </c>
      <c r="AD408" t="str">
        <f t="shared" si="6"/>
        <v>SET @cliente = (SELECT id_cliente FROM cliente WHERE cod_cliente LIKE 'C0055');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'P0055001', '', '2011-03-01', '0', '0', 0, 'Gestion por Procesos (RRHH)', 58000, null, 1, now(), null, 1, null);</v>
      </c>
    </row>
    <row r="409" spans="1:30" ht="22.5" x14ac:dyDescent="0.25">
      <c r="A409" t="s">
        <v>0</v>
      </c>
      <c r="B409" s="19" t="s">
        <v>168</v>
      </c>
      <c r="C409" s="2" t="s">
        <v>493</v>
      </c>
      <c r="D409" s="22" t="s">
        <v>496</v>
      </c>
      <c r="E409" s="2" t="s">
        <v>499</v>
      </c>
      <c r="F409" s="26" t="s">
        <v>515</v>
      </c>
      <c r="G409" s="2" t="s">
        <v>534</v>
      </c>
      <c r="H409" s="22" t="s">
        <v>550</v>
      </c>
      <c r="I409" s="2" t="s">
        <v>567</v>
      </c>
      <c r="J409" s="10" t="s">
        <v>569</v>
      </c>
      <c r="K409" s="2" t="s">
        <v>574</v>
      </c>
      <c r="L409" t="s">
        <v>1805</v>
      </c>
      <c r="M409" s="2" t="s">
        <v>1851</v>
      </c>
      <c r="N409" s="7" t="s">
        <v>3873</v>
      </c>
      <c r="O409" s="2" t="s">
        <v>1851</v>
      </c>
      <c r="P409" s="61"/>
      <c r="Q409" s="2" t="s">
        <v>1851</v>
      </c>
      <c r="R409" t="s">
        <v>2519</v>
      </c>
      <c r="S409" s="2" t="s">
        <v>1851</v>
      </c>
      <c r="T409" s="5">
        <v>0</v>
      </c>
      <c r="U409" s="2" t="s">
        <v>1851</v>
      </c>
      <c r="V409" s="37">
        <v>0</v>
      </c>
      <c r="W409" s="2" t="s">
        <v>1907</v>
      </c>
      <c r="X409">
        <v>0</v>
      </c>
      <c r="Y409" t="s">
        <v>1908</v>
      </c>
      <c r="Z409" s="40" t="s">
        <v>3226</v>
      </c>
      <c r="AA409" s="2" t="s">
        <v>1907</v>
      </c>
      <c r="AB409" s="82">
        <v>7650</v>
      </c>
      <c r="AC409" t="s">
        <v>2289</v>
      </c>
      <c r="AD409" t="str">
        <f t="shared" si="6"/>
        <v>SET @cliente = (SELECT id_cliente FROM cliente WHERE cod_cliente LIKE 'C1290');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'P1290001', '', '2012-05-01', '0', '0', 0, 'Outdoor (12 personas)', 7650, null, 1, now(), null, 1, null);</v>
      </c>
    </row>
    <row r="410" spans="1:30" ht="22.5" x14ac:dyDescent="0.25">
      <c r="A410" t="s">
        <v>0</v>
      </c>
      <c r="B410" s="19" t="s">
        <v>169</v>
      </c>
      <c r="C410" s="2" t="s">
        <v>493</v>
      </c>
      <c r="D410" s="22" t="s">
        <v>496</v>
      </c>
      <c r="E410" s="2" t="s">
        <v>499</v>
      </c>
      <c r="F410" s="26" t="s">
        <v>512</v>
      </c>
      <c r="G410" s="2" t="s">
        <v>534</v>
      </c>
      <c r="H410" s="22" t="s">
        <v>547</v>
      </c>
      <c r="I410" s="2" t="s">
        <v>567</v>
      </c>
      <c r="J410" s="5" t="s">
        <v>569</v>
      </c>
      <c r="K410" s="2" t="s">
        <v>574</v>
      </c>
      <c r="L410" t="s">
        <v>1805</v>
      </c>
      <c r="M410" s="2" t="s">
        <v>1851</v>
      </c>
      <c r="N410" s="7" t="s">
        <v>3874</v>
      </c>
      <c r="O410" s="2" t="s">
        <v>1851</v>
      </c>
      <c r="P410" s="56"/>
      <c r="Q410" s="2" t="s">
        <v>1851</v>
      </c>
      <c r="R410" t="s">
        <v>2519</v>
      </c>
      <c r="S410" s="2" t="s">
        <v>1851</v>
      </c>
      <c r="T410" s="5">
        <v>0</v>
      </c>
      <c r="U410" s="2" t="s">
        <v>1851</v>
      </c>
      <c r="V410" s="37">
        <v>0</v>
      </c>
      <c r="W410" s="2" t="s">
        <v>1907</v>
      </c>
      <c r="X410">
        <v>0</v>
      </c>
      <c r="Y410" t="s">
        <v>1908</v>
      </c>
      <c r="Z410" s="40" t="s">
        <v>2340</v>
      </c>
      <c r="AA410" s="2" t="s">
        <v>1907</v>
      </c>
      <c r="AB410" s="82">
        <v>0</v>
      </c>
      <c r="AC410" t="s">
        <v>2289</v>
      </c>
      <c r="AD410" t="str">
        <f t="shared" si="6"/>
        <v>SET @cliente = (SELECT id_cliente FROM cliente WHERE cod_cliente LIKE 'C1292');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'P1292001', '', '2012-05-01', '0', '0', 0, 'Taller de Negociacion', 0, null, 1, now(), null, 1, null);</v>
      </c>
    </row>
    <row r="411" spans="1:30" ht="22.5" x14ac:dyDescent="0.25">
      <c r="A411" t="s">
        <v>0</v>
      </c>
      <c r="B411" s="19" t="s">
        <v>170</v>
      </c>
      <c r="C411" s="2" t="s">
        <v>493</v>
      </c>
      <c r="D411" s="22" t="s">
        <v>496</v>
      </c>
      <c r="E411" s="2" t="s">
        <v>499</v>
      </c>
      <c r="F411" s="26" t="s">
        <v>512</v>
      </c>
      <c r="G411" s="2" t="s">
        <v>534</v>
      </c>
      <c r="H411" s="22" t="s">
        <v>547</v>
      </c>
      <c r="I411" s="2" t="s">
        <v>567</v>
      </c>
      <c r="J411" s="5" t="s">
        <v>569</v>
      </c>
      <c r="K411" s="2" t="s">
        <v>574</v>
      </c>
      <c r="L411" t="s">
        <v>1805</v>
      </c>
      <c r="M411" s="2" t="s">
        <v>1851</v>
      </c>
      <c r="N411" s="7" t="s">
        <v>3875</v>
      </c>
      <c r="O411" s="2" t="s">
        <v>1851</v>
      </c>
      <c r="P411" s="56"/>
      <c r="Q411" s="2" t="s">
        <v>1851</v>
      </c>
      <c r="R411" t="s">
        <v>2506</v>
      </c>
      <c r="S411" s="2" t="s">
        <v>1851</v>
      </c>
      <c r="T411" s="5">
        <v>0</v>
      </c>
      <c r="U411" s="2" t="s">
        <v>1851</v>
      </c>
      <c r="V411" s="37">
        <v>0</v>
      </c>
      <c r="W411" s="2" t="s">
        <v>1907</v>
      </c>
      <c r="X411">
        <v>0</v>
      </c>
      <c r="Y411" t="s">
        <v>1908</v>
      </c>
      <c r="Z411" s="40" t="s">
        <v>1913</v>
      </c>
      <c r="AA411" s="2" t="s">
        <v>1907</v>
      </c>
      <c r="AB411" s="82">
        <v>0</v>
      </c>
      <c r="AC411" t="s">
        <v>2289</v>
      </c>
      <c r="AD411" t="str">
        <f t="shared" si="6"/>
        <v>SET @cliente = (SELECT id_cliente FROM cliente WHERE cod_cliente LIKE 'C1246');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'P1246001', '', '2011-11-01', '0', '0', 0, 'Varios', 0, null, 1, now(), null, 1, null);</v>
      </c>
    </row>
    <row r="412" spans="1:30" ht="22.5" x14ac:dyDescent="0.25">
      <c r="A412" t="s">
        <v>0</v>
      </c>
      <c r="B412" s="19" t="s">
        <v>171</v>
      </c>
      <c r="C412" s="2" t="s">
        <v>493</v>
      </c>
      <c r="D412" s="22" t="s">
        <v>496</v>
      </c>
      <c r="E412" s="2" t="s">
        <v>499</v>
      </c>
      <c r="F412" s="26" t="s">
        <v>515</v>
      </c>
      <c r="G412" s="2" t="s">
        <v>534</v>
      </c>
      <c r="H412" s="22" t="s">
        <v>550</v>
      </c>
      <c r="I412" s="2" t="s">
        <v>567</v>
      </c>
      <c r="J412" s="5" t="s">
        <v>569</v>
      </c>
      <c r="K412" s="2" t="s">
        <v>574</v>
      </c>
      <c r="L412" t="s">
        <v>1805</v>
      </c>
      <c r="M412" s="2" t="s">
        <v>1851</v>
      </c>
      <c r="N412" s="7" t="s">
        <v>3876</v>
      </c>
      <c r="O412" s="2" t="s">
        <v>1851</v>
      </c>
      <c r="P412" s="56"/>
      <c r="Q412" s="2" t="s">
        <v>1851</v>
      </c>
      <c r="R412" t="s">
        <v>2500</v>
      </c>
      <c r="S412" s="2" t="s">
        <v>1851</v>
      </c>
      <c r="T412" s="5">
        <v>0</v>
      </c>
      <c r="U412" s="2" t="s">
        <v>1851</v>
      </c>
      <c r="V412" s="37">
        <v>0</v>
      </c>
      <c r="W412" s="2" t="s">
        <v>1907</v>
      </c>
      <c r="X412">
        <v>0</v>
      </c>
      <c r="Y412" t="s">
        <v>1908</v>
      </c>
      <c r="Z412" s="40" t="s">
        <v>1993</v>
      </c>
      <c r="AA412" s="2" t="s">
        <v>1907</v>
      </c>
      <c r="AB412" s="82">
        <v>8560</v>
      </c>
      <c r="AC412" t="s">
        <v>2289</v>
      </c>
      <c r="AD412" t="str">
        <f t="shared" si="6"/>
        <v>SET @cliente = (SELECT id_cliente FROM cliente WHERE cod_cliente LIKE 'C1268');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'P1268001', '', '2012-02-01', '0', '0', 0, 'Outdoor ', 8560, null, 1, now(), null, 1, null);</v>
      </c>
    </row>
    <row r="413" spans="1:30" ht="22.5" x14ac:dyDescent="0.25">
      <c r="A413" t="s">
        <v>0</v>
      </c>
      <c r="B413" s="7" t="s">
        <v>172</v>
      </c>
      <c r="C413" s="2" t="s">
        <v>493</v>
      </c>
      <c r="D413" s="22" t="s">
        <v>498</v>
      </c>
      <c r="E413" s="2" t="s">
        <v>499</v>
      </c>
      <c r="F413" s="26" t="s">
        <v>522</v>
      </c>
      <c r="G413" s="2" t="s">
        <v>534</v>
      </c>
      <c r="H413" s="17" t="s">
        <v>551</v>
      </c>
      <c r="I413" s="2" t="s">
        <v>567</v>
      </c>
      <c r="J413" s="5" t="s">
        <v>569</v>
      </c>
      <c r="K413" s="2" t="s">
        <v>574</v>
      </c>
      <c r="L413" t="s">
        <v>1805</v>
      </c>
      <c r="M413" s="2" t="s">
        <v>1851</v>
      </c>
      <c r="N413" s="7" t="s">
        <v>3877</v>
      </c>
      <c r="O413" s="2" t="s">
        <v>1851</v>
      </c>
      <c r="P413" s="56"/>
      <c r="Q413" s="2" t="s">
        <v>1851</v>
      </c>
      <c r="R413" t="s">
        <v>2497</v>
      </c>
      <c r="S413" s="2" t="s">
        <v>1851</v>
      </c>
      <c r="T413" s="5">
        <v>0</v>
      </c>
      <c r="U413" s="2" t="s">
        <v>1851</v>
      </c>
      <c r="V413" s="37">
        <v>0</v>
      </c>
      <c r="W413" s="2" t="s">
        <v>1907</v>
      </c>
      <c r="X413">
        <v>0</v>
      </c>
      <c r="Y413" t="s">
        <v>1908</v>
      </c>
      <c r="Z413" s="40" t="s">
        <v>2043</v>
      </c>
      <c r="AA413" s="2" t="s">
        <v>1907</v>
      </c>
      <c r="AB413" s="82">
        <v>0</v>
      </c>
      <c r="AC413" t="s">
        <v>2289</v>
      </c>
      <c r="AD413" t="str">
        <f t="shared" si="6"/>
        <v>SET @cliente = (SELECT id_cliente FROM cliente WHERE cod_cliente LIKE 'C0185');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'P0185001', '', '2011-07-01', '0', '0', 0, 'Clima para 350 personas', 0, null, 1, now(), null, 1, null);</v>
      </c>
    </row>
    <row r="414" spans="1:30" ht="22.5" x14ac:dyDescent="0.25">
      <c r="A414" t="s">
        <v>0</v>
      </c>
      <c r="B414" s="7" t="s">
        <v>173</v>
      </c>
      <c r="C414" s="2" t="s">
        <v>493</v>
      </c>
      <c r="D414" s="22" t="s">
        <v>498</v>
      </c>
      <c r="E414" s="2" t="s">
        <v>499</v>
      </c>
      <c r="F414" s="26" t="s">
        <v>506</v>
      </c>
      <c r="G414" s="2" t="s">
        <v>534</v>
      </c>
      <c r="H414" s="22" t="s">
        <v>540</v>
      </c>
      <c r="I414" s="2" t="s">
        <v>567</v>
      </c>
      <c r="J414" s="5" t="s">
        <v>569</v>
      </c>
      <c r="K414" s="2" t="s">
        <v>574</v>
      </c>
      <c r="L414" t="s">
        <v>1806</v>
      </c>
      <c r="M414" s="2" t="s">
        <v>1851</v>
      </c>
      <c r="N414" s="7" t="s">
        <v>3878</v>
      </c>
      <c r="O414" s="2" t="s">
        <v>1851</v>
      </c>
      <c r="P414" s="56"/>
      <c r="Q414" s="2" t="s">
        <v>1851</v>
      </c>
      <c r="R414" t="s">
        <v>2523</v>
      </c>
      <c r="S414" s="2" t="s">
        <v>1851</v>
      </c>
      <c r="T414" s="5">
        <v>0</v>
      </c>
      <c r="U414" s="2" t="s">
        <v>1851</v>
      </c>
      <c r="V414" s="37">
        <v>0</v>
      </c>
      <c r="W414" s="2" t="s">
        <v>1907</v>
      </c>
      <c r="X414">
        <v>0</v>
      </c>
      <c r="Y414" t="s">
        <v>1908</v>
      </c>
      <c r="Z414" s="40" t="s">
        <v>2341</v>
      </c>
      <c r="AA414" s="2" t="s">
        <v>1907</v>
      </c>
      <c r="AB414" s="82">
        <v>0</v>
      </c>
      <c r="AC414" t="s">
        <v>2289</v>
      </c>
      <c r="AD414" t="str">
        <f t="shared" si="6"/>
        <v>SET @cliente = (SELECT id_cliente FROM cliente WHERE cod_cliente LIKE 'C0151');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'P0151002', '', '2010-12-01', '0', '0', 0, 'Seleccion + Evaluacion + Capacitacion', 0, null, 1, now(), null, 1, null);</v>
      </c>
    </row>
    <row r="415" spans="1:30" ht="22.5" x14ac:dyDescent="0.25">
      <c r="A415" t="s">
        <v>0</v>
      </c>
      <c r="B415" s="7" t="s">
        <v>174</v>
      </c>
      <c r="C415" s="2" t="s">
        <v>493</v>
      </c>
      <c r="D415" s="22" t="s">
        <v>495</v>
      </c>
      <c r="E415" s="2" t="s">
        <v>499</v>
      </c>
      <c r="F415" s="26" t="s">
        <v>510</v>
      </c>
      <c r="G415" s="2" t="s">
        <v>534</v>
      </c>
      <c r="H415" s="22" t="s">
        <v>545</v>
      </c>
      <c r="I415" s="2" t="s">
        <v>567</v>
      </c>
      <c r="J415" s="5" t="s">
        <v>569</v>
      </c>
      <c r="K415" s="2" t="s">
        <v>574</v>
      </c>
      <c r="L415" t="s">
        <v>1805</v>
      </c>
      <c r="M415" s="2" t="s">
        <v>1851</v>
      </c>
      <c r="N415" s="7" t="s">
        <v>3879</v>
      </c>
      <c r="O415" s="2" t="s">
        <v>1851</v>
      </c>
      <c r="P415" s="56"/>
      <c r="Q415" s="2" t="s">
        <v>1851</v>
      </c>
      <c r="R415" t="s">
        <v>2517</v>
      </c>
      <c r="S415" s="2" t="s">
        <v>1851</v>
      </c>
      <c r="T415" s="5">
        <v>0</v>
      </c>
      <c r="U415" s="2" t="s">
        <v>1851</v>
      </c>
      <c r="V415" s="37">
        <v>0</v>
      </c>
      <c r="W415" s="2" t="s">
        <v>1907</v>
      </c>
      <c r="X415">
        <v>0</v>
      </c>
      <c r="Y415" t="s">
        <v>1908</v>
      </c>
      <c r="Z415" s="40" t="s">
        <v>2324</v>
      </c>
      <c r="AA415" s="2" t="s">
        <v>1907</v>
      </c>
      <c r="AB415" s="82">
        <v>29900</v>
      </c>
      <c r="AC415" t="s">
        <v>2289</v>
      </c>
      <c r="AD415" t="str">
        <f t="shared" si="6"/>
        <v>SET @cliente = (SELECT id_cliente FROM cliente WHERE cod_cliente LIKE 'C1257');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'P1257001', '', '2011-12-01', '0', '0', 0, 'Gestion por Procesos (Area Comercial)', 29900, null, 1, now(), null, 1, null);</v>
      </c>
    </row>
    <row r="416" spans="1:30" ht="22.5" x14ac:dyDescent="0.25">
      <c r="A416" t="s">
        <v>0</v>
      </c>
      <c r="B416" s="7" t="s">
        <v>175</v>
      </c>
      <c r="C416" s="2" t="s">
        <v>493</v>
      </c>
      <c r="D416" s="22" t="s">
        <v>495</v>
      </c>
      <c r="E416" s="2" t="s">
        <v>499</v>
      </c>
      <c r="F416" s="26" t="s">
        <v>501</v>
      </c>
      <c r="G416" s="2" t="s">
        <v>534</v>
      </c>
      <c r="H416" s="22" t="s">
        <v>535</v>
      </c>
      <c r="I416" s="2" t="s">
        <v>567</v>
      </c>
      <c r="J416" s="5" t="s">
        <v>569</v>
      </c>
      <c r="K416" s="2" t="s">
        <v>574</v>
      </c>
      <c r="L416" t="s">
        <v>1805</v>
      </c>
      <c r="M416" s="2" t="s">
        <v>1851</v>
      </c>
      <c r="N416" s="7" t="s">
        <v>3880</v>
      </c>
      <c r="O416" s="2" t="s">
        <v>1851</v>
      </c>
      <c r="P416" s="56"/>
      <c r="Q416" s="2" t="s">
        <v>1851</v>
      </c>
      <c r="R416" t="s">
        <v>2487</v>
      </c>
      <c r="S416" s="2" t="s">
        <v>1851</v>
      </c>
      <c r="T416" s="5">
        <v>0</v>
      </c>
      <c r="U416" s="2" t="s">
        <v>1851</v>
      </c>
      <c r="V416" s="37">
        <v>0</v>
      </c>
      <c r="W416" s="2" t="s">
        <v>1907</v>
      </c>
      <c r="X416">
        <v>0</v>
      </c>
      <c r="Y416" t="s">
        <v>1908</v>
      </c>
      <c r="Z416" s="40" t="s">
        <v>2038</v>
      </c>
      <c r="AA416" s="2" t="s">
        <v>1907</v>
      </c>
      <c r="AB416" s="82">
        <v>0</v>
      </c>
      <c r="AC416" t="s">
        <v>2289</v>
      </c>
      <c r="AD416" t="str">
        <f t="shared" si="6"/>
        <v>SET @cliente = (SELECT id_cliente FROM cliente WHERE cod_cliente LIKE 'C0515');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'P0515001', '', '2011-10-01', '0', '0', 0, 'Diagnostico Organizativo', 0, null, 1, now(), null, 1, null);</v>
      </c>
    </row>
    <row r="417" spans="1:30" ht="22.5" x14ac:dyDescent="0.25">
      <c r="A417" t="s">
        <v>0</v>
      </c>
      <c r="B417" s="7" t="s">
        <v>175</v>
      </c>
      <c r="C417" s="2" t="s">
        <v>493</v>
      </c>
      <c r="D417" s="22" t="s">
        <v>498</v>
      </c>
      <c r="E417" s="2" t="s">
        <v>499</v>
      </c>
      <c r="F417" s="29" t="s">
        <v>522</v>
      </c>
      <c r="G417" s="2" t="s">
        <v>534</v>
      </c>
      <c r="H417" s="17" t="s">
        <v>551</v>
      </c>
      <c r="I417" s="2" t="s">
        <v>567</v>
      </c>
      <c r="J417" s="16" t="s">
        <v>570</v>
      </c>
      <c r="K417" s="2" t="s">
        <v>574</v>
      </c>
      <c r="L417" t="s">
        <v>1806</v>
      </c>
      <c r="M417" s="2" t="s">
        <v>1851</v>
      </c>
      <c r="N417" s="7" t="s">
        <v>3881</v>
      </c>
      <c r="O417" s="2" t="s">
        <v>1851</v>
      </c>
      <c r="P417" s="57" t="s">
        <v>3187</v>
      </c>
      <c r="Q417" s="2" t="s">
        <v>1851</v>
      </c>
      <c r="R417" t="s">
        <v>2525</v>
      </c>
      <c r="S417" s="2" t="s">
        <v>1851</v>
      </c>
      <c r="T417" s="5">
        <v>1</v>
      </c>
      <c r="U417" s="2" t="s">
        <v>1851</v>
      </c>
      <c r="V417" s="37">
        <v>0</v>
      </c>
      <c r="W417" s="2" t="s">
        <v>1907</v>
      </c>
      <c r="X417">
        <v>80</v>
      </c>
      <c r="Y417" t="s">
        <v>1908</v>
      </c>
      <c r="Z417" s="40" t="s">
        <v>2342</v>
      </c>
      <c r="AA417" s="2" t="s">
        <v>1907</v>
      </c>
      <c r="AB417" s="82">
        <v>0</v>
      </c>
      <c r="AC417" t="s">
        <v>2289</v>
      </c>
      <c r="AD417" t="str">
        <f t="shared" si="6"/>
        <v>SET @cliente = (SELECT id_cliente FROM cliente WHERE cod_cliente LIKE 'C0515');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'PDTE'); INSERT INTO propuesta VALUES (NULL, @cliente, NULL, NULL, @moneda, @tipoServicio, @tipoArea, @tipoPropuesta, @situacion, '02', 'P0515002', '1.REUNION', '2012-10-01', '1', '0', 80, 'Evaluacion de Clima Organizacional 4,000 pp', 0, null, 1, now(), null, 1, null);</v>
      </c>
    </row>
    <row r="418" spans="1:30" ht="22.5" x14ac:dyDescent="0.25">
      <c r="A418" t="s">
        <v>0</v>
      </c>
      <c r="B418" s="7" t="s">
        <v>176</v>
      </c>
      <c r="C418" s="2" t="s">
        <v>493</v>
      </c>
      <c r="D418" s="22" t="s">
        <v>496</v>
      </c>
      <c r="E418" s="2" t="s">
        <v>499</v>
      </c>
      <c r="F418" s="26" t="s">
        <v>512</v>
      </c>
      <c r="G418" s="2" t="s">
        <v>534</v>
      </c>
      <c r="H418" s="22" t="s">
        <v>547</v>
      </c>
      <c r="I418" s="2" t="s">
        <v>567</v>
      </c>
      <c r="J418" s="5" t="s">
        <v>569</v>
      </c>
      <c r="K418" s="2" t="s">
        <v>574</v>
      </c>
      <c r="L418" t="s">
        <v>1805</v>
      </c>
      <c r="M418" s="2" t="s">
        <v>1851</v>
      </c>
      <c r="N418" s="7" t="s">
        <v>3882</v>
      </c>
      <c r="O418" s="2" t="s">
        <v>1851</v>
      </c>
      <c r="P418" s="56"/>
      <c r="Q418" s="2" t="s">
        <v>1851</v>
      </c>
      <c r="R418" t="s">
        <v>2526</v>
      </c>
      <c r="S418" s="2" t="s">
        <v>1851</v>
      </c>
      <c r="T418" s="5">
        <v>0</v>
      </c>
      <c r="U418" s="2" t="s">
        <v>1851</v>
      </c>
      <c r="V418" s="37">
        <v>0</v>
      </c>
      <c r="W418" s="2" t="s">
        <v>1907</v>
      </c>
      <c r="X418">
        <v>0</v>
      </c>
      <c r="Y418" t="s">
        <v>1908</v>
      </c>
      <c r="Z418" s="40" t="s">
        <v>1924</v>
      </c>
      <c r="AA418" s="2" t="s">
        <v>1907</v>
      </c>
      <c r="AB418" s="82">
        <v>6600</v>
      </c>
      <c r="AC418" t="s">
        <v>2289</v>
      </c>
      <c r="AD418" t="str">
        <f t="shared" si="6"/>
        <v>SET @cliente = (SELECT id_cliente FROM cliente WHERE cod_cliente LIKE 'C0093');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'P0093001', '', '2010-04-01', '0', '0', 0, 'Habilidades Directivas', 6600, null, 1, now(), null, 1, null);</v>
      </c>
    </row>
    <row r="419" spans="1:30" ht="22.5" x14ac:dyDescent="0.25">
      <c r="A419" t="s">
        <v>0</v>
      </c>
      <c r="B419" s="19" t="s">
        <v>177</v>
      </c>
      <c r="C419" s="2" t="s">
        <v>493</v>
      </c>
      <c r="D419" s="22" t="s">
        <v>495</v>
      </c>
      <c r="E419" s="2" t="s">
        <v>499</v>
      </c>
      <c r="F419" s="26" t="s">
        <v>502</v>
      </c>
      <c r="G419" s="2" t="s">
        <v>534</v>
      </c>
      <c r="H419" s="22" t="s">
        <v>536</v>
      </c>
      <c r="I419" s="2" t="s">
        <v>567</v>
      </c>
      <c r="J419" s="5" t="s">
        <v>569</v>
      </c>
      <c r="K419" s="2" t="s">
        <v>574</v>
      </c>
      <c r="L419" t="s">
        <v>1805</v>
      </c>
      <c r="M419" s="2" t="s">
        <v>1851</v>
      </c>
      <c r="N419" s="7" t="s">
        <v>3883</v>
      </c>
      <c r="O419" s="2" t="s">
        <v>1851</v>
      </c>
      <c r="P419" s="56"/>
      <c r="Q419" s="2" t="s">
        <v>1851</v>
      </c>
      <c r="R419" t="s">
        <v>2511</v>
      </c>
      <c r="S419" s="2" t="s">
        <v>1851</v>
      </c>
      <c r="T419" s="5">
        <v>0</v>
      </c>
      <c r="U419" s="2" t="s">
        <v>1851</v>
      </c>
      <c r="V419" s="37">
        <v>0</v>
      </c>
      <c r="W419" s="2" t="s">
        <v>1907</v>
      </c>
      <c r="X419">
        <v>0</v>
      </c>
      <c r="Y419" t="s">
        <v>1908</v>
      </c>
      <c r="Z419" s="40" t="s">
        <v>2044</v>
      </c>
      <c r="AA419" s="2" t="s">
        <v>1907</v>
      </c>
      <c r="AB419" s="82">
        <v>18000</v>
      </c>
      <c r="AC419" t="s">
        <v>2289</v>
      </c>
      <c r="AD419" t="str">
        <f t="shared" si="6"/>
        <v>SET @cliente = (SELECT id_cliente FROM cliente WHERE cod_cliente LIKE 'C0037');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'P0037001', '', '2009-09-01', '0', '0', 0, 'Estructura Salarial (Administrativos)', 18000, null, 1, now(), null, 1, null);</v>
      </c>
    </row>
    <row r="420" spans="1:30" ht="22.5" x14ac:dyDescent="0.25">
      <c r="A420" t="s">
        <v>0</v>
      </c>
      <c r="B420" s="19" t="s">
        <v>177</v>
      </c>
      <c r="C420" s="2" t="s">
        <v>493</v>
      </c>
      <c r="D420" s="22" t="s">
        <v>495</v>
      </c>
      <c r="E420" s="2" t="s">
        <v>499</v>
      </c>
      <c r="F420" s="26" t="s">
        <v>502</v>
      </c>
      <c r="G420" s="2" t="s">
        <v>534</v>
      </c>
      <c r="H420" s="22" t="s">
        <v>536</v>
      </c>
      <c r="I420" s="2" t="s">
        <v>567</v>
      </c>
      <c r="J420" s="5" t="s">
        <v>569</v>
      </c>
      <c r="K420" s="2" t="s">
        <v>574</v>
      </c>
      <c r="L420" t="s">
        <v>1806</v>
      </c>
      <c r="M420" s="2" t="s">
        <v>1851</v>
      </c>
      <c r="N420" s="7" t="s">
        <v>3884</v>
      </c>
      <c r="O420" s="2" t="s">
        <v>1851</v>
      </c>
      <c r="P420" s="56"/>
      <c r="Q420" s="2" t="s">
        <v>1851</v>
      </c>
      <c r="R420" t="s">
        <v>2512</v>
      </c>
      <c r="S420" s="2" t="s">
        <v>1851</v>
      </c>
      <c r="T420" s="5">
        <v>0</v>
      </c>
      <c r="U420" s="2" t="s">
        <v>1851</v>
      </c>
      <c r="V420" s="37">
        <v>0</v>
      </c>
      <c r="W420" s="2" t="s">
        <v>1907</v>
      </c>
      <c r="X420">
        <v>0</v>
      </c>
      <c r="Y420" t="s">
        <v>1908</v>
      </c>
      <c r="Z420" s="40" t="s">
        <v>2045</v>
      </c>
      <c r="AA420" s="2" t="s">
        <v>1907</v>
      </c>
      <c r="AB420" s="82">
        <v>9600</v>
      </c>
      <c r="AC420" t="s">
        <v>2289</v>
      </c>
      <c r="AD420" t="str">
        <f t="shared" si="6"/>
        <v>SET @cliente = (SELECT id_cliente FROM cliente WHERE cod_cliente LIKE 'C0037');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'P0037002', '', '2009-10-01', '0', '0', 0, 'Estructura Salarial (Jefes y Gerentes)', 9600, null, 1, now(), null, 1, null);</v>
      </c>
    </row>
    <row r="421" spans="1:30" ht="22.5" x14ac:dyDescent="0.25">
      <c r="A421" t="s">
        <v>0</v>
      </c>
      <c r="B421" s="7" t="s">
        <v>177</v>
      </c>
      <c r="C421" s="2" t="s">
        <v>493</v>
      </c>
      <c r="D421" s="17" t="s">
        <v>498</v>
      </c>
      <c r="E421" s="2" t="s">
        <v>499</v>
      </c>
      <c r="F421" s="26" t="s">
        <v>516</v>
      </c>
      <c r="G421" s="2" t="s">
        <v>534</v>
      </c>
      <c r="H421" s="17" t="s">
        <v>551</v>
      </c>
      <c r="I421" s="2" t="s">
        <v>567</v>
      </c>
      <c r="J421" s="5" t="s">
        <v>569</v>
      </c>
      <c r="K421" s="2" t="s">
        <v>574</v>
      </c>
      <c r="L421" t="s">
        <v>1807</v>
      </c>
      <c r="M421" s="2" t="s">
        <v>1851</v>
      </c>
      <c r="N421" s="7" t="s">
        <v>3885</v>
      </c>
      <c r="O421" s="2" t="s">
        <v>1851</v>
      </c>
      <c r="P421" s="56"/>
      <c r="Q421" s="2" t="s">
        <v>1851</v>
      </c>
      <c r="R421" t="s">
        <v>2504</v>
      </c>
      <c r="S421" s="2" t="s">
        <v>1851</v>
      </c>
      <c r="T421" s="5">
        <v>0</v>
      </c>
      <c r="U421" s="2" t="s">
        <v>1851</v>
      </c>
      <c r="V421" s="37">
        <v>0</v>
      </c>
      <c r="W421" s="2" t="s">
        <v>1907</v>
      </c>
      <c r="X421">
        <v>0</v>
      </c>
      <c r="Y421" t="s">
        <v>1908</v>
      </c>
      <c r="Z421" s="40" t="s">
        <v>3189</v>
      </c>
      <c r="AA421" s="2" t="s">
        <v>1907</v>
      </c>
      <c r="AB421" s="82">
        <v>10585</v>
      </c>
      <c r="AC421" t="s">
        <v>2289</v>
      </c>
      <c r="AD421"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'P0037003', '', '2010-03-01', '0', '0', 0, 'Desempeño', 10585, null, 1, now(), null, 1, null);</v>
      </c>
    </row>
    <row r="422" spans="1:30" ht="22.5" x14ac:dyDescent="0.25">
      <c r="A422" t="s">
        <v>0</v>
      </c>
      <c r="B422" s="7" t="s">
        <v>177</v>
      </c>
      <c r="C422" s="2" t="s">
        <v>493</v>
      </c>
      <c r="D422" s="22" t="s">
        <v>498</v>
      </c>
      <c r="E422" s="2" t="s">
        <v>499</v>
      </c>
      <c r="F422" s="26" t="s">
        <v>511</v>
      </c>
      <c r="G422" s="2" t="s">
        <v>534</v>
      </c>
      <c r="H422" s="22" t="s">
        <v>546</v>
      </c>
      <c r="I422" s="2" t="s">
        <v>567</v>
      </c>
      <c r="J422" s="5" t="s">
        <v>571</v>
      </c>
      <c r="K422" s="2" t="s">
        <v>574</v>
      </c>
      <c r="L422" t="s">
        <v>1808</v>
      </c>
      <c r="M422" s="2" t="s">
        <v>1851</v>
      </c>
      <c r="N422" s="7" t="s">
        <v>3886</v>
      </c>
      <c r="O422" s="2" t="s">
        <v>1851</v>
      </c>
      <c r="P422" s="60"/>
      <c r="Q422" s="2" t="s">
        <v>1851</v>
      </c>
      <c r="R422" t="s">
        <v>2526</v>
      </c>
      <c r="S422" s="2" t="s">
        <v>1851</v>
      </c>
      <c r="T422" s="5">
        <v>0</v>
      </c>
      <c r="U422" s="2" t="s">
        <v>1851</v>
      </c>
      <c r="V422" s="37">
        <v>0</v>
      </c>
      <c r="W422" s="2" t="s">
        <v>1907</v>
      </c>
      <c r="X422">
        <v>0</v>
      </c>
      <c r="Y422" t="s">
        <v>1908</v>
      </c>
      <c r="Z422" s="40" t="s">
        <v>1914</v>
      </c>
      <c r="AA422" s="2" t="s">
        <v>1907</v>
      </c>
      <c r="AB422" s="82">
        <v>7394.5</v>
      </c>
      <c r="AC422" t="s">
        <v>2289</v>
      </c>
      <c r="AD422"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'04', 'P0037004', '', '2010-04-01', '0', '0', 0, 'Potencial', 7394.5, null, 1, now(), null, 1, null);</v>
      </c>
    </row>
    <row r="423" spans="1:30" ht="22.5" x14ac:dyDescent="0.25">
      <c r="A423" t="s">
        <v>0</v>
      </c>
      <c r="B423" s="7" t="s">
        <v>177</v>
      </c>
      <c r="C423" s="2" t="s">
        <v>493</v>
      </c>
      <c r="D423" s="22" t="s">
        <v>495</v>
      </c>
      <c r="E423" s="2" t="s">
        <v>499</v>
      </c>
      <c r="F423" s="26" t="s">
        <v>510</v>
      </c>
      <c r="G423" s="2" t="s">
        <v>534</v>
      </c>
      <c r="H423" s="22" t="s">
        <v>545</v>
      </c>
      <c r="I423" s="2" t="s">
        <v>567</v>
      </c>
      <c r="J423" s="5" t="s">
        <v>572</v>
      </c>
      <c r="K423" s="2" t="s">
        <v>574</v>
      </c>
      <c r="L423" t="s">
        <v>1809</v>
      </c>
      <c r="M423" s="2" t="s">
        <v>1851</v>
      </c>
      <c r="N423" s="7" t="s">
        <v>3887</v>
      </c>
      <c r="O423" s="2" t="s">
        <v>1851</v>
      </c>
      <c r="P423" s="56" t="s">
        <v>989</v>
      </c>
      <c r="Q423" s="2" t="s">
        <v>1851</v>
      </c>
      <c r="R423" t="s">
        <v>2515</v>
      </c>
      <c r="S423" s="2" t="s">
        <v>1851</v>
      </c>
      <c r="T423" s="5">
        <v>0</v>
      </c>
      <c r="U423" s="2" t="s">
        <v>1851</v>
      </c>
      <c r="V423" s="37">
        <v>0</v>
      </c>
      <c r="W423" s="2" t="s">
        <v>1907</v>
      </c>
      <c r="X423">
        <v>0</v>
      </c>
      <c r="Y423" t="s">
        <v>1908</v>
      </c>
      <c r="Z423" s="40" t="s">
        <v>2323</v>
      </c>
      <c r="AA423" s="2" t="s">
        <v>1907</v>
      </c>
      <c r="AB423" s="82">
        <v>25000</v>
      </c>
      <c r="AC423" t="s">
        <v>2289</v>
      </c>
      <c r="AD423" t="str">
        <f t="shared" si="6"/>
        <v>SET @cliente = (SELECT id_cliente FROM cliente WHERE cod_cliente LIKE 'C0037');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'05', 'P0037005', 'P003707', '2010-05-01', '0', '0', 0, 'Gestion por Procesos', 25000, null, 1, now(), null, 1, null);</v>
      </c>
    </row>
    <row r="424" spans="1:30" ht="22.5" x14ac:dyDescent="0.25">
      <c r="A424" t="s">
        <v>0</v>
      </c>
      <c r="B424" s="7" t="s">
        <v>177</v>
      </c>
      <c r="C424" s="2" t="s">
        <v>493</v>
      </c>
      <c r="D424" s="22" t="s">
        <v>498</v>
      </c>
      <c r="E424" s="2" t="s">
        <v>499</v>
      </c>
      <c r="F424" s="26" t="s">
        <v>506</v>
      </c>
      <c r="G424" s="2" t="s">
        <v>534</v>
      </c>
      <c r="H424" s="22" t="s">
        <v>544</v>
      </c>
      <c r="I424" s="2" t="s">
        <v>567</v>
      </c>
      <c r="J424" s="5" t="s">
        <v>571</v>
      </c>
      <c r="K424" s="2" t="s">
        <v>574</v>
      </c>
      <c r="L424" t="s">
        <v>1810</v>
      </c>
      <c r="M424" s="2" t="s">
        <v>1851</v>
      </c>
      <c r="N424" s="7" t="s">
        <v>3888</v>
      </c>
      <c r="O424" s="2" t="s">
        <v>1851</v>
      </c>
      <c r="P424" s="60"/>
      <c r="Q424" s="2" t="s">
        <v>1851</v>
      </c>
      <c r="R424" t="s">
        <v>2502</v>
      </c>
      <c r="S424" s="2" t="s">
        <v>1851</v>
      </c>
      <c r="T424" s="5">
        <v>0</v>
      </c>
      <c r="U424" s="2" t="s">
        <v>1851</v>
      </c>
      <c r="V424" s="37">
        <v>0</v>
      </c>
      <c r="W424" s="2" t="s">
        <v>1907</v>
      </c>
      <c r="X424">
        <v>0</v>
      </c>
      <c r="Y424" t="s">
        <v>1908</v>
      </c>
      <c r="Z424" s="40" t="s">
        <v>2046</v>
      </c>
      <c r="AA424" s="2" t="s">
        <v>1907</v>
      </c>
      <c r="AB424" s="82">
        <v>14000</v>
      </c>
      <c r="AC424" t="s">
        <v>2289</v>
      </c>
      <c r="AD424"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'06', 'P0037006', '', '2010-08-01', '0', '0', 0, 'HH Gerente RRHH', 14000, null, 1, now(), null, 1, null);</v>
      </c>
    </row>
    <row r="425" spans="1:30" ht="22.5" x14ac:dyDescent="0.25">
      <c r="A425" t="s">
        <v>0</v>
      </c>
      <c r="B425" s="7" t="s">
        <v>177</v>
      </c>
      <c r="C425" s="2" t="s">
        <v>493</v>
      </c>
      <c r="D425" s="22" t="s">
        <v>495</v>
      </c>
      <c r="E425" s="2" t="s">
        <v>499</v>
      </c>
      <c r="F425" s="26" t="s">
        <v>510</v>
      </c>
      <c r="G425" s="2" t="s">
        <v>534</v>
      </c>
      <c r="H425" s="22" t="s">
        <v>545</v>
      </c>
      <c r="I425" s="2" t="s">
        <v>567</v>
      </c>
      <c r="J425" s="5" t="s">
        <v>572</v>
      </c>
      <c r="K425" s="2" t="s">
        <v>574</v>
      </c>
      <c r="L425" t="s">
        <v>1811</v>
      </c>
      <c r="M425" s="2" t="s">
        <v>1851</v>
      </c>
      <c r="N425" s="7" t="s">
        <v>3889</v>
      </c>
      <c r="O425" s="2" t="s">
        <v>1851</v>
      </c>
      <c r="P425" s="56" t="s">
        <v>992</v>
      </c>
      <c r="Q425" s="2" t="s">
        <v>1851</v>
      </c>
      <c r="R425" t="s">
        <v>2502</v>
      </c>
      <c r="S425" s="2" t="s">
        <v>1851</v>
      </c>
      <c r="T425" s="5">
        <v>0</v>
      </c>
      <c r="U425" s="2" t="s">
        <v>1851</v>
      </c>
      <c r="V425" s="37">
        <v>0</v>
      </c>
      <c r="W425" s="2" t="s">
        <v>1907</v>
      </c>
      <c r="X425">
        <v>0</v>
      </c>
      <c r="Y425" t="s">
        <v>1908</v>
      </c>
      <c r="Z425" s="40" t="s">
        <v>2323</v>
      </c>
      <c r="AA425" s="2" t="s">
        <v>1907</v>
      </c>
      <c r="AB425" s="82">
        <v>25000</v>
      </c>
      <c r="AC425" t="s">
        <v>2289</v>
      </c>
      <c r="AD425" t="str">
        <f t="shared" si="6"/>
        <v>SET @cliente = (SELECT id_cliente FROM cliente WHERE cod_cliente LIKE 'C0037');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'07', 'P0037007', 'P003710', '2010-08-01', '0', '0', 0, 'Gestion por Procesos', 25000, null, 1, now(), null, 1, null);</v>
      </c>
    </row>
    <row r="426" spans="1:30" ht="22.5" x14ac:dyDescent="0.25">
      <c r="A426" t="s">
        <v>0</v>
      </c>
      <c r="B426" s="7" t="s">
        <v>177</v>
      </c>
      <c r="C426" s="2" t="s">
        <v>493</v>
      </c>
      <c r="D426" s="22" t="s">
        <v>498</v>
      </c>
      <c r="E426" s="2" t="s">
        <v>499</v>
      </c>
      <c r="F426" s="26" t="s">
        <v>506</v>
      </c>
      <c r="G426" s="2" t="s">
        <v>534</v>
      </c>
      <c r="H426" s="22" t="s">
        <v>544</v>
      </c>
      <c r="I426" s="2" t="s">
        <v>567</v>
      </c>
      <c r="J426" s="5" t="s">
        <v>571</v>
      </c>
      <c r="K426" s="2" t="s">
        <v>574</v>
      </c>
      <c r="L426" t="s">
        <v>1812</v>
      </c>
      <c r="M426" s="2" t="s">
        <v>1851</v>
      </c>
      <c r="N426" s="7" t="s">
        <v>3890</v>
      </c>
      <c r="O426" s="2" t="s">
        <v>1851</v>
      </c>
      <c r="P426" s="60"/>
      <c r="Q426" s="2" t="s">
        <v>1851</v>
      </c>
      <c r="R426" t="s">
        <v>2502</v>
      </c>
      <c r="S426" s="2" t="s">
        <v>1851</v>
      </c>
      <c r="T426" s="5">
        <v>0</v>
      </c>
      <c r="U426" s="2" t="s">
        <v>1851</v>
      </c>
      <c r="V426" s="37">
        <v>0</v>
      </c>
      <c r="W426" s="2" t="s">
        <v>1907</v>
      </c>
      <c r="X426">
        <v>0</v>
      </c>
      <c r="Y426" t="s">
        <v>1908</v>
      </c>
      <c r="Z426" s="40" t="s">
        <v>2047</v>
      </c>
      <c r="AA426" s="2" t="s">
        <v>1907</v>
      </c>
      <c r="AB426" s="82">
        <v>14000</v>
      </c>
      <c r="AC426" t="s">
        <v>2289</v>
      </c>
      <c r="AD426"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'08', 'P0037008', '', '2010-08-01', '0', '0', 0, 'HH Gerente Adm y Finanzas', 14000, null, 1, now(), null, 1, null);</v>
      </c>
    </row>
    <row r="427" spans="1:30" ht="22.5" x14ac:dyDescent="0.25">
      <c r="A427" t="s">
        <v>0</v>
      </c>
      <c r="B427" s="7" t="s">
        <v>177</v>
      </c>
      <c r="C427" s="2" t="s">
        <v>493</v>
      </c>
      <c r="D427" s="22" t="s">
        <v>498</v>
      </c>
      <c r="E427" s="2" t="s">
        <v>499</v>
      </c>
      <c r="F427" s="26" t="s">
        <v>509</v>
      </c>
      <c r="G427" s="2" t="s">
        <v>534</v>
      </c>
      <c r="H427" s="22" t="s">
        <v>543</v>
      </c>
      <c r="I427" s="2" t="s">
        <v>567</v>
      </c>
      <c r="J427" s="5" t="s">
        <v>569</v>
      </c>
      <c r="K427" s="2" t="s">
        <v>574</v>
      </c>
      <c r="L427" t="s">
        <v>1813</v>
      </c>
      <c r="M427" s="2" t="s">
        <v>1851</v>
      </c>
      <c r="N427" s="7" t="s">
        <v>3891</v>
      </c>
      <c r="O427" s="2" t="s">
        <v>1851</v>
      </c>
      <c r="P427" s="56"/>
      <c r="Q427" s="2" t="s">
        <v>1851</v>
      </c>
      <c r="R427" t="s">
        <v>2505</v>
      </c>
      <c r="S427" s="2" t="s">
        <v>1851</v>
      </c>
      <c r="T427" s="5">
        <v>0</v>
      </c>
      <c r="U427" s="2" t="s">
        <v>1851</v>
      </c>
      <c r="V427" s="37">
        <v>0</v>
      </c>
      <c r="W427" s="2" t="s">
        <v>1907</v>
      </c>
      <c r="X427">
        <v>0</v>
      </c>
      <c r="Y427" t="s">
        <v>1908</v>
      </c>
      <c r="Z427" s="40" t="s">
        <v>2048</v>
      </c>
      <c r="AA427" s="2" t="s">
        <v>1907</v>
      </c>
      <c r="AB427" s="82">
        <v>455</v>
      </c>
      <c r="AC427" t="s">
        <v>2289</v>
      </c>
      <c r="AD427"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'09', 'P0037009', '', '2011-02-01', '0', '0', 0, '1 Gerente', 455, null, 1, now(), null, 1, null);</v>
      </c>
    </row>
    <row r="428" spans="1:30" ht="22.5" x14ac:dyDescent="0.25">
      <c r="A428" t="s">
        <v>0</v>
      </c>
      <c r="B428" s="7" t="s">
        <v>177</v>
      </c>
      <c r="C428" s="2" t="s">
        <v>493</v>
      </c>
      <c r="D428" s="22" t="s">
        <v>495</v>
      </c>
      <c r="E428" s="2" t="s">
        <v>499</v>
      </c>
      <c r="F428" s="26" t="s">
        <v>510</v>
      </c>
      <c r="G428" s="2" t="s">
        <v>534</v>
      </c>
      <c r="H428" s="22" t="s">
        <v>545</v>
      </c>
      <c r="I428" s="2" t="s">
        <v>567</v>
      </c>
      <c r="J428" s="5" t="s">
        <v>569</v>
      </c>
      <c r="K428" s="2" t="s">
        <v>574</v>
      </c>
      <c r="L428" t="s">
        <v>1814</v>
      </c>
      <c r="M428" s="2" t="s">
        <v>1851</v>
      </c>
      <c r="N428" s="7" t="s">
        <v>3892</v>
      </c>
      <c r="O428" s="2" t="s">
        <v>1851</v>
      </c>
      <c r="P428" s="56"/>
      <c r="Q428" s="2" t="s">
        <v>1851</v>
      </c>
      <c r="R428" t="s">
        <v>2488</v>
      </c>
      <c r="S428" s="2" t="s">
        <v>1851</v>
      </c>
      <c r="T428" s="5">
        <v>0</v>
      </c>
      <c r="U428" s="2" t="s">
        <v>1851</v>
      </c>
      <c r="V428" s="37">
        <v>0</v>
      </c>
      <c r="W428" s="2" t="s">
        <v>1907</v>
      </c>
      <c r="X428">
        <v>0</v>
      </c>
      <c r="Y428" t="s">
        <v>1908</v>
      </c>
      <c r="Z428" s="40" t="s">
        <v>2323</v>
      </c>
      <c r="AA428" s="2" t="s">
        <v>1907</v>
      </c>
      <c r="AB428" s="82">
        <v>450000</v>
      </c>
      <c r="AC428" t="s">
        <v>2289</v>
      </c>
      <c r="AD428" t="str">
        <f t="shared" si="6"/>
        <v>SET @cliente = (SELECT id_cliente FROM cliente WHERE cod_cliente LIKE 'C0037');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'10', 'P0037010', '', '2011-03-01', '0', '0', 0, 'Gestion por Procesos', 450000, null, 1, now(), null, 1, null);</v>
      </c>
    </row>
    <row r="429" spans="1:30" ht="22.5" x14ac:dyDescent="0.25">
      <c r="A429" t="s">
        <v>0</v>
      </c>
      <c r="B429" s="7" t="s">
        <v>177</v>
      </c>
      <c r="C429" s="2" t="s">
        <v>493</v>
      </c>
      <c r="D429" s="22" t="s">
        <v>498</v>
      </c>
      <c r="E429" s="2" t="s">
        <v>499</v>
      </c>
      <c r="F429" s="26" t="s">
        <v>506</v>
      </c>
      <c r="G429" s="2" t="s">
        <v>534</v>
      </c>
      <c r="H429" s="22" t="s">
        <v>540</v>
      </c>
      <c r="I429" s="2" t="s">
        <v>567</v>
      </c>
      <c r="J429" s="5" t="s">
        <v>571</v>
      </c>
      <c r="K429" s="2" t="s">
        <v>574</v>
      </c>
      <c r="L429" t="s">
        <v>1815</v>
      </c>
      <c r="M429" s="2" t="s">
        <v>1851</v>
      </c>
      <c r="N429" s="7" t="s">
        <v>3893</v>
      </c>
      <c r="O429" s="2" t="s">
        <v>1851</v>
      </c>
      <c r="P429" s="60"/>
      <c r="Q429" s="2" t="s">
        <v>1851</v>
      </c>
      <c r="R429" t="s">
        <v>2496</v>
      </c>
      <c r="S429" s="2" t="s">
        <v>1851</v>
      </c>
      <c r="T429" s="5">
        <v>0</v>
      </c>
      <c r="U429" s="2" t="s">
        <v>1851</v>
      </c>
      <c r="V429" s="37">
        <v>0</v>
      </c>
      <c r="W429" s="2" t="s">
        <v>1907</v>
      </c>
      <c r="X429">
        <v>0</v>
      </c>
      <c r="Y429" t="s">
        <v>1908</v>
      </c>
      <c r="Z429" s="40" t="s">
        <v>2049</v>
      </c>
      <c r="AA429" s="2" t="s">
        <v>1907</v>
      </c>
      <c r="AB429" s="82">
        <v>8800</v>
      </c>
      <c r="AC429" t="s">
        <v>2289</v>
      </c>
      <c r="AD429" t="str">
        <f t="shared" si="6"/>
        <v>SET @cliente = (SELECT id_cliente FROM cliente WHERE cod_cliente LIKE 'C0037');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'11', 'P0037011', '', '2011-05-01', '0', '0', 0, 'Jefe de Sistemas', 8800, null, 1, now(), null, 1, null);</v>
      </c>
    </row>
    <row r="430" spans="1:30" ht="22.5" x14ac:dyDescent="0.25">
      <c r="A430" t="s">
        <v>0</v>
      </c>
      <c r="B430" s="19" t="s">
        <v>178</v>
      </c>
      <c r="C430" s="2" t="s">
        <v>493</v>
      </c>
      <c r="D430" s="17" t="s">
        <v>498</v>
      </c>
      <c r="E430" s="2" t="s">
        <v>499</v>
      </c>
      <c r="F430" s="26" t="s">
        <v>516</v>
      </c>
      <c r="G430" s="2" t="s">
        <v>534</v>
      </c>
      <c r="H430" s="17" t="s">
        <v>551</v>
      </c>
      <c r="I430" s="2" t="s">
        <v>567</v>
      </c>
      <c r="J430" s="5" t="s">
        <v>571</v>
      </c>
      <c r="K430" s="2" t="s">
        <v>574</v>
      </c>
      <c r="L430" t="s">
        <v>1805</v>
      </c>
      <c r="M430" s="2" t="s">
        <v>1851</v>
      </c>
      <c r="N430" s="7" t="s">
        <v>3894</v>
      </c>
      <c r="O430" s="2" t="s">
        <v>1851</v>
      </c>
      <c r="P430" s="60"/>
      <c r="Q430" s="2" t="s">
        <v>1851</v>
      </c>
      <c r="R430" t="s">
        <v>2530</v>
      </c>
      <c r="S430" s="2" t="s">
        <v>1851</v>
      </c>
      <c r="T430" s="5">
        <v>0</v>
      </c>
      <c r="U430" s="2" t="s">
        <v>1851</v>
      </c>
      <c r="V430" s="37">
        <v>0</v>
      </c>
      <c r="W430" s="2" t="s">
        <v>1907</v>
      </c>
      <c r="X430">
        <v>0</v>
      </c>
      <c r="Y430" t="s">
        <v>1908</v>
      </c>
      <c r="Z430" s="40" t="s">
        <v>3189</v>
      </c>
      <c r="AA430" s="2" t="s">
        <v>1907</v>
      </c>
      <c r="AB430" s="82">
        <v>0</v>
      </c>
      <c r="AC430" t="s">
        <v>2289</v>
      </c>
      <c r="AD430" t="str">
        <f t="shared" si="6"/>
        <v>SET @cliente = (SELECT id_cliente FROM cliente WHERE cod_cliente LIKE 'C0051');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'01', 'P0051001', '', '2010-01-01', '0', '0', 0, 'Desempeño', 0, null, 1, now(), null, 1, null);</v>
      </c>
    </row>
    <row r="431" spans="1:30" ht="22.5" x14ac:dyDescent="0.25">
      <c r="A431" t="s">
        <v>0</v>
      </c>
      <c r="B431" s="19" t="s">
        <v>179</v>
      </c>
      <c r="C431" s="2" t="s">
        <v>493</v>
      </c>
      <c r="D431" s="22" t="s">
        <v>498</v>
      </c>
      <c r="E431" s="2" t="s">
        <v>499</v>
      </c>
      <c r="F431" s="26" t="s">
        <v>506</v>
      </c>
      <c r="G431" s="2" t="s">
        <v>534</v>
      </c>
      <c r="H431" s="22" t="s">
        <v>540</v>
      </c>
      <c r="I431" s="2" t="s">
        <v>567</v>
      </c>
      <c r="J431" s="5" t="s">
        <v>569</v>
      </c>
      <c r="K431" s="2" t="s">
        <v>574</v>
      </c>
      <c r="L431" t="s">
        <v>1805</v>
      </c>
      <c r="M431" s="2" t="s">
        <v>1851</v>
      </c>
      <c r="N431" s="7" t="s">
        <v>3895</v>
      </c>
      <c r="O431" s="2" t="s">
        <v>1851</v>
      </c>
      <c r="P431" s="56"/>
      <c r="Q431" s="2" t="s">
        <v>1851</v>
      </c>
      <c r="R431" t="s">
        <v>2493</v>
      </c>
      <c r="S431" s="2" t="s">
        <v>1851</v>
      </c>
      <c r="T431" s="5">
        <v>0</v>
      </c>
      <c r="U431" s="2" t="s">
        <v>1851</v>
      </c>
      <c r="V431" s="37">
        <v>0</v>
      </c>
      <c r="W431" s="2" t="s">
        <v>1907</v>
      </c>
      <c r="X431">
        <v>0</v>
      </c>
      <c r="Y431" t="s">
        <v>1908</v>
      </c>
      <c r="Z431" s="40" t="s">
        <v>2126</v>
      </c>
      <c r="AA431" s="2" t="s">
        <v>1907</v>
      </c>
      <c r="AB431" s="82">
        <v>0</v>
      </c>
      <c r="AC431" t="s">
        <v>2289</v>
      </c>
      <c r="AD431" t="str">
        <f t="shared" si="6"/>
        <v>SET @cliente = (SELECT id_cliente FROM cliente WHERE cod_cliente LIKE 'C0227');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'P0227001', '', '2010-09-01', '0', '0', 0, 'Informacion', 0, null, 1, now(), null, 1, null);</v>
      </c>
    </row>
    <row r="432" spans="1:30" ht="33.75" x14ac:dyDescent="0.25">
      <c r="A432" t="s">
        <v>0</v>
      </c>
      <c r="B432" s="7" t="s">
        <v>180</v>
      </c>
      <c r="C432" s="2" t="s">
        <v>493</v>
      </c>
      <c r="D432" s="22" t="s">
        <v>495</v>
      </c>
      <c r="E432" s="2" t="s">
        <v>499</v>
      </c>
      <c r="F432" s="26" t="s">
        <v>510</v>
      </c>
      <c r="G432" s="2" t="s">
        <v>534</v>
      </c>
      <c r="H432" s="22" t="s">
        <v>545</v>
      </c>
      <c r="I432" s="2" t="s">
        <v>567</v>
      </c>
      <c r="J432" s="5" t="s">
        <v>569</v>
      </c>
      <c r="K432" s="2" t="s">
        <v>574</v>
      </c>
      <c r="L432" t="s">
        <v>1805</v>
      </c>
      <c r="M432" s="2" t="s">
        <v>1851</v>
      </c>
      <c r="N432" s="7" t="s">
        <v>3896</v>
      </c>
      <c r="O432" s="2" t="s">
        <v>1851</v>
      </c>
      <c r="P432" s="56"/>
      <c r="Q432" s="2" t="s">
        <v>1851</v>
      </c>
      <c r="R432" t="s">
        <v>2493</v>
      </c>
      <c r="S432" s="2" t="s">
        <v>1851</v>
      </c>
      <c r="T432" s="5">
        <v>0</v>
      </c>
      <c r="U432" s="2" t="s">
        <v>1851</v>
      </c>
      <c r="V432" s="76">
        <v>1</v>
      </c>
      <c r="W432" s="2" t="s">
        <v>1907</v>
      </c>
      <c r="X432">
        <v>0</v>
      </c>
      <c r="Y432" t="s">
        <v>1908</v>
      </c>
      <c r="Z432" s="40" t="s">
        <v>2050</v>
      </c>
      <c r="AA432" s="2" t="s">
        <v>1907</v>
      </c>
      <c r="AB432" s="82">
        <v>14118</v>
      </c>
      <c r="AC432" t="s">
        <v>2289</v>
      </c>
      <c r="AD432" t="str">
        <f t="shared" si="6"/>
        <v>SET @cliente = (SELECT id_cliente FROM cliente WHERE cod_cliente LIKE 'C0158');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'P0158001', '', '2010-09-01', '0', '1', 0, 'Elaboracion de Documentos de Gestion-Clasificador de Cargos, CAP, MOF, Estructura Remunerativa y PAP', 14118, null, 1, now(), null, 1, null);</v>
      </c>
    </row>
    <row r="433" spans="1:30" ht="22.5" x14ac:dyDescent="0.25">
      <c r="A433" t="s">
        <v>0</v>
      </c>
      <c r="B433" s="7" t="s">
        <v>181</v>
      </c>
      <c r="C433" s="2" t="s">
        <v>493</v>
      </c>
      <c r="D433" s="22" t="s">
        <v>498</v>
      </c>
      <c r="E433" s="2" t="s">
        <v>499</v>
      </c>
      <c r="F433" s="26" t="s">
        <v>509</v>
      </c>
      <c r="G433" s="2" t="s">
        <v>534</v>
      </c>
      <c r="H433" s="22" t="s">
        <v>543</v>
      </c>
      <c r="I433" s="2" t="s">
        <v>567</v>
      </c>
      <c r="J433" s="5" t="s">
        <v>572</v>
      </c>
      <c r="K433" s="2" t="s">
        <v>574</v>
      </c>
      <c r="L433" t="s">
        <v>1805</v>
      </c>
      <c r="M433" s="2" t="s">
        <v>1851</v>
      </c>
      <c r="N433" s="7" t="s">
        <v>3897</v>
      </c>
      <c r="O433" s="2" t="s">
        <v>1851</v>
      </c>
      <c r="P433" s="56" t="s">
        <v>999</v>
      </c>
      <c r="Q433" s="2" t="s">
        <v>1851</v>
      </c>
      <c r="R433" t="s">
        <v>2497</v>
      </c>
      <c r="S433" s="2" t="s">
        <v>1851</v>
      </c>
      <c r="T433" s="5">
        <v>0</v>
      </c>
      <c r="U433" s="2" t="s">
        <v>1851</v>
      </c>
      <c r="V433" s="37">
        <v>0</v>
      </c>
      <c r="W433" s="2" t="s">
        <v>1907</v>
      </c>
      <c r="X433">
        <v>0</v>
      </c>
      <c r="Y433" t="s">
        <v>1908</v>
      </c>
      <c r="Z433" s="40" t="s">
        <v>3227</v>
      </c>
      <c r="AA433" s="2" t="s">
        <v>1907</v>
      </c>
      <c r="AB433" s="82">
        <v>0</v>
      </c>
      <c r="AC433" t="s">
        <v>2289</v>
      </c>
      <c r="AD433"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'01', 'P1204001', 'P120403', '2011-07-01', '0', '0', 0, 'PROGRAMA DE RETENCION Y EVALUACIoN DE POTENCIAL', 0, null, 1, now(), null, 1, null);</v>
      </c>
    </row>
    <row r="434" spans="1:30" ht="22.5" x14ac:dyDescent="0.25">
      <c r="A434" t="s">
        <v>0</v>
      </c>
      <c r="B434" s="7" t="s">
        <v>181</v>
      </c>
      <c r="C434" s="2" t="s">
        <v>493</v>
      </c>
      <c r="D434" s="17" t="s">
        <v>498</v>
      </c>
      <c r="E434" s="2" t="s">
        <v>499</v>
      </c>
      <c r="F434" s="26" t="s">
        <v>516</v>
      </c>
      <c r="G434" s="2" t="s">
        <v>534</v>
      </c>
      <c r="H434" s="17" t="s">
        <v>551</v>
      </c>
      <c r="I434" s="2" t="s">
        <v>567</v>
      </c>
      <c r="J434" s="5" t="s">
        <v>572</v>
      </c>
      <c r="K434" s="2" t="s">
        <v>574</v>
      </c>
      <c r="L434" t="s">
        <v>1806</v>
      </c>
      <c r="M434" s="2" t="s">
        <v>1851</v>
      </c>
      <c r="N434" s="7" t="s">
        <v>3898</v>
      </c>
      <c r="O434" s="2" t="s">
        <v>1851</v>
      </c>
      <c r="P434" s="56" t="s">
        <v>1001</v>
      </c>
      <c r="Q434" s="2" t="s">
        <v>1851</v>
      </c>
      <c r="R434" t="s">
        <v>2491</v>
      </c>
      <c r="S434" s="2" t="s">
        <v>1851</v>
      </c>
      <c r="T434" s="5">
        <v>0</v>
      </c>
      <c r="U434" s="2" t="s">
        <v>1851</v>
      </c>
      <c r="V434" s="37">
        <v>0</v>
      </c>
      <c r="W434" s="2" t="s">
        <v>1907</v>
      </c>
      <c r="X434">
        <v>0</v>
      </c>
      <c r="Y434" t="s">
        <v>1908</v>
      </c>
      <c r="Z434" s="40" t="s">
        <v>3189</v>
      </c>
      <c r="AA434" s="2" t="s">
        <v>1907</v>
      </c>
      <c r="AB434" s="82">
        <v>8320.34</v>
      </c>
      <c r="AC434" t="s">
        <v>2289</v>
      </c>
      <c r="AD434"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'02', 'P1204002', 'P120405', '2011-08-01', '0', '0', 0, 'Desempeño', 8320.34, null, 1, now(), null, 1, null);</v>
      </c>
    </row>
    <row r="435" spans="1:30" ht="22.5" x14ac:dyDescent="0.25">
      <c r="A435" t="s">
        <v>0</v>
      </c>
      <c r="B435" s="7" t="s">
        <v>181</v>
      </c>
      <c r="C435" s="2" t="s">
        <v>493</v>
      </c>
      <c r="D435" s="22" t="s">
        <v>498</v>
      </c>
      <c r="E435" s="2" t="s">
        <v>499</v>
      </c>
      <c r="F435" s="26" t="s">
        <v>509</v>
      </c>
      <c r="G435" s="2" t="s">
        <v>534</v>
      </c>
      <c r="H435" s="22" t="s">
        <v>543</v>
      </c>
      <c r="I435" s="2" t="s">
        <v>567</v>
      </c>
      <c r="J435" s="5" t="s">
        <v>572</v>
      </c>
      <c r="K435" s="2" t="s">
        <v>574</v>
      </c>
      <c r="L435" t="s">
        <v>1807</v>
      </c>
      <c r="M435" s="2" t="s">
        <v>1851</v>
      </c>
      <c r="N435" s="7" t="s">
        <v>3899</v>
      </c>
      <c r="O435" s="2" t="s">
        <v>1851</v>
      </c>
      <c r="P435" s="56" t="s">
        <v>1002</v>
      </c>
      <c r="Q435" s="2" t="s">
        <v>1851</v>
      </c>
      <c r="R435" t="s">
        <v>2491</v>
      </c>
      <c r="S435" s="2" t="s">
        <v>1851</v>
      </c>
      <c r="T435" s="5">
        <v>0</v>
      </c>
      <c r="U435" s="2" t="s">
        <v>1851</v>
      </c>
      <c r="V435" s="37">
        <v>0</v>
      </c>
      <c r="W435" s="2" t="s">
        <v>1907</v>
      </c>
      <c r="X435">
        <v>0</v>
      </c>
      <c r="Y435" t="s">
        <v>1908</v>
      </c>
      <c r="Z435" s="40" t="s">
        <v>1914</v>
      </c>
      <c r="AA435" s="2" t="s">
        <v>1907</v>
      </c>
      <c r="AB435" s="82">
        <v>8686.44</v>
      </c>
      <c r="AC435" t="s">
        <v>2289</v>
      </c>
      <c r="AD435"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'03', 'P1204003', 'P120406', '2011-08-01', '0', '0', 0, 'Potencial', 8686.44, null, 1, now(), null, 1, null);</v>
      </c>
    </row>
    <row r="436" spans="1:30" ht="22.5" x14ac:dyDescent="0.25">
      <c r="A436" t="s">
        <v>0</v>
      </c>
      <c r="B436" s="7" t="s">
        <v>181</v>
      </c>
      <c r="C436" s="2" t="s">
        <v>493</v>
      </c>
      <c r="D436" s="22" t="s">
        <v>496</v>
      </c>
      <c r="E436" s="2" t="s">
        <v>499</v>
      </c>
      <c r="F436" s="26" t="s">
        <v>525</v>
      </c>
      <c r="G436" s="2" t="s">
        <v>534</v>
      </c>
      <c r="H436" s="22" t="s">
        <v>559</v>
      </c>
      <c r="I436" s="2" t="s">
        <v>567</v>
      </c>
      <c r="J436" s="5" t="s">
        <v>569</v>
      </c>
      <c r="K436" s="2" t="s">
        <v>574</v>
      </c>
      <c r="L436" t="s">
        <v>1808</v>
      </c>
      <c r="M436" s="2" t="s">
        <v>1851</v>
      </c>
      <c r="N436" s="7" t="s">
        <v>3900</v>
      </c>
      <c r="O436" s="2" t="s">
        <v>1851</v>
      </c>
      <c r="P436" s="56"/>
      <c r="Q436" s="2" t="s">
        <v>1851</v>
      </c>
      <c r="R436" t="s">
        <v>2491</v>
      </c>
      <c r="S436" s="2" t="s">
        <v>1851</v>
      </c>
      <c r="T436" s="5">
        <v>0</v>
      </c>
      <c r="U436" s="2" t="s">
        <v>1851</v>
      </c>
      <c r="V436" s="37">
        <v>0</v>
      </c>
      <c r="W436" s="2" t="s">
        <v>1907</v>
      </c>
      <c r="X436">
        <v>0</v>
      </c>
      <c r="Y436" t="s">
        <v>1908</v>
      </c>
      <c r="Z436" s="40" t="s">
        <v>3228</v>
      </c>
      <c r="AA436" s="2" t="s">
        <v>1907</v>
      </c>
      <c r="AB436" s="82">
        <v>8686.44</v>
      </c>
      <c r="AC436" t="s">
        <v>2289</v>
      </c>
      <c r="AD436" t="str">
        <f t="shared" si="6"/>
        <v>SET @cliente = (SELECT id_cliente FROM cliente WHERE cod_cliente LIKE 'C1204');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'04', 'P1204004', '', '2011-08-01', '0', '0', 0, 'DISEÑO PROGRAMAS DE DESARROLLO', 8686.44, null, 1, now(), null, 1, null);</v>
      </c>
    </row>
    <row r="437" spans="1:30" ht="22.5" x14ac:dyDescent="0.25">
      <c r="A437" t="s">
        <v>0</v>
      </c>
      <c r="B437" s="7" t="s">
        <v>181</v>
      </c>
      <c r="C437" s="2" t="s">
        <v>493</v>
      </c>
      <c r="D437" s="17" t="s">
        <v>498</v>
      </c>
      <c r="E437" s="2" t="s">
        <v>499</v>
      </c>
      <c r="F437" s="26" t="s">
        <v>526</v>
      </c>
      <c r="G437" s="2" t="s">
        <v>534</v>
      </c>
      <c r="H437" s="17" t="s">
        <v>551</v>
      </c>
      <c r="I437" s="2" t="s">
        <v>567</v>
      </c>
      <c r="J437" s="5" t="s">
        <v>571</v>
      </c>
      <c r="K437" s="2" t="s">
        <v>574</v>
      </c>
      <c r="L437" t="s">
        <v>1809</v>
      </c>
      <c r="M437" s="2" t="s">
        <v>1851</v>
      </c>
      <c r="N437" s="7" t="s">
        <v>3901</v>
      </c>
      <c r="O437" s="2" t="s">
        <v>1851</v>
      </c>
      <c r="P437" s="60"/>
      <c r="Q437" s="2" t="s">
        <v>1851</v>
      </c>
      <c r="R437" t="s">
        <v>2491</v>
      </c>
      <c r="S437" s="2" t="s">
        <v>1851</v>
      </c>
      <c r="T437" s="5">
        <v>0</v>
      </c>
      <c r="U437" s="2" t="s">
        <v>1851</v>
      </c>
      <c r="V437" s="37">
        <v>0</v>
      </c>
      <c r="W437" s="2" t="s">
        <v>1907</v>
      </c>
      <c r="X437">
        <v>0</v>
      </c>
      <c r="Y437" t="s">
        <v>1908</v>
      </c>
      <c r="Z437" s="40" t="s">
        <v>1924</v>
      </c>
      <c r="AA437" s="2" t="s">
        <v>1907</v>
      </c>
      <c r="AB437" s="82">
        <v>8728.81</v>
      </c>
      <c r="AC437" t="s">
        <v>2289</v>
      </c>
      <c r="AD437"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'FIN'); INSERT INTO propuesta VALUES (NULL, @cliente, NULL, NULL, @moneda, @tipoServicio, @tipoArea, @tipoPropuesta, @situacion, '05', 'P1204005', '', '2011-08-01', '0', '0', 0, 'Habilidades Directivas', 8728.81, null, 1, now(), null, 1, null);</v>
      </c>
    </row>
    <row r="438" spans="1:30" ht="22.5" x14ac:dyDescent="0.25">
      <c r="A438" t="s">
        <v>0</v>
      </c>
      <c r="B438" s="7" t="s">
        <v>181</v>
      </c>
      <c r="C438" s="2" t="s">
        <v>493</v>
      </c>
      <c r="D438" s="22" t="s">
        <v>498</v>
      </c>
      <c r="E438" s="2" t="s">
        <v>499</v>
      </c>
      <c r="F438" s="26" t="s">
        <v>509</v>
      </c>
      <c r="G438" s="2" t="s">
        <v>534</v>
      </c>
      <c r="H438" s="22" t="s">
        <v>543</v>
      </c>
      <c r="I438" s="2" t="s">
        <v>567</v>
      </c>
      <c r="J438" s="5" t="s">
        <v>569</v>
      </c>
      <c r="K438" s="2" t="s">
        <v>574</v>
      </c>
      <c r="L438" t="s">
        <v>1810</v>
      </c>
      <c r="M438" s="2" t="s">
        <v>1851</v>
      </c>
      <c r="N438" s="7" t="s">
        <v>3902</v>
      </c>
      <c r="O438" s="2" t="s">
        <v>1851</v>
      </c>
      <c r="P438" s="56"/>
      <c r="Q438" s="2" t="s">
        <v>1851</v>
      </c>
      <c r="R438" t="s">
        <v>2498</v>
      </c>
      <c r="S438" s="2" t="s">
        <v>1851</v>
      </c>
      <c r="T438" s="5">
        <v>0</v>
      </c>
      <c r="U438" s="2" t="s">
        <v>1851</v>
      </c>
      <c r="V438" s="76">
        <v>1</v>
      </c>
      <c r="W438" s="2" t="s">
        <v>1907</v>
      </c>
      <c r="X438">
        <v>0</v>
      </c>
      <c r="Y438" t="s">
        <v>1908</v>
      </c>
      <c r="Z438" s="40" t="s">
        <v>1914</v>
      </c>
      <c r="AA438" s="2" t="s">
        <v>1907</v>
      </c>
      <c r="AB438" s="82">
        <v>16800</v>
      </c>
      <c r="AC438" t="s">
        <v>2289</v>
      </c>
      <c r="AD438"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'06', 'P1204006', '', '2011-09-01', '0', '1', 0, 'Potencial', 16800, null, 1, now(), null, 1, null);</v>
      </c>
    </row>
    <row r="439" spans="1:30" ht="22.5" x14ac:dyDescent="0.25">
      <c r="A439" t="s">
        <v>0</v>
      </c>
      <c r="B439" s="7" t="s">
        <v>181</v>
      </c>
      <c r="C439" s="2" t="s">
        <v>493</v>
      </c>
      <c r="D439" s="22" t="s">
        <v>497</v>
      </c>
      <c r="E439" s="2" t="s">
        <v>499</v>
      </c>
      <c r="F439" s="27" t="s">
        <v>505</v>
      </c>
      <c r="G439" s="2" t="s">
        <v>534</v>
      </c>
      <c r="H439" s="22" t="s">
        <v>539</v>
      </c>
      <c r="I439" s="2" t="s">
        <v>567</v>
      </c>
      <c r="J439" s="7" t="s">
        <v>505</v>
      </c>
      <c r="K439" s="2" t="s">
        <v>574</v>
      </c>
      <c r="L439" t="s">
        <v>1811</v>
      </c>
      <c r="M439" s="2" t="s">
        <v>1851</v>
      </c>
      <c r="N439" s="7" t="s">
        <v>3903</v>
      </c>
      <c r="O439" s="2" t="s">
        <v>1851</v>
      </c>
      <c r="P439" s="40"/>
      <c r="Q439" s="2" t="s">
        <v>1851</v>
      </c>
      <c r="R439" t="s">
        <v>2492</v>
      </c>
      <c r="S439" s="2" t="s">
        <v>1851</v>
      </c>
      <c r="T439" s="5">
        <v>0</v>
      </c>
      <c r="U439" s="2" t="s">
        <v>1851</v>
      </c>
      <c r="V439" s="37">
        <v>0</v>
      </c>
      <c r="W439" s="2" t="s">
        <v>1907</v>
      </c>
      <c r="X439">
        <v>0</v>
      </c>
      <c r="Y439" t="s">
        <v>1908</v>
      </c>
      <c r="Z439" s="40" t="s">
        <v>1911</v>
      </c>
      <c r="AA439" s="2" t="s">
        <v>1907</v>
      </c>
      <c r="AB439" s="82">
        <v>0</v>
      </c>
      <c r="AC439" t="s">
        <v>2289</v>
      </c>
      <c r="AD439" t="str">
        <f t="shared" si="6"/>
        <v>SET @cliente = (SELECT id_cliente FROM cliente WHERE cod_cliente LIKE 'C1204');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'07', 'P1204007', '', '2012-11-01', '0', '0', 0, 'Hacer Lobby', 0, null, 1, now(), null, 1, null);</v>
      </c>
    </row>
    <row r="440" spans="1:30" ht="22.5" x14ac:dyDescent="0.25">
      <c r="A440" t="s">
        <v>0</v>
      </c>
      <c r="B440" s="7" t="s">
        <v>181</v>
      </c>
      <c r="C440" s="2" t="s">
        <v>493</v>
      </c>
      <c r="D440" s="22" t="s">
        <v>498</v>
      </c>
      <c r="E440" s="2" t="s">
        <v>499</v>
      </c>
      <c r="F440" s="29" t="s">
        <v>522</v>
      </c>
      <c r="G440" s="2" t="s">
        <v>534</v>
      </c>
      <c r="H440" s="17" t="s">
        <v>551</v>
      </c>
      <c r="I440" s="2" t="s">
        <v>567</v>
      </c>
      <c r="J440" s="8" t="s">
        <v>570</v>
      </c>
      <c r="K440" s="2" t="s">
        <v>574</v>
      </c>
      <c r="L440" t="s">
        <v>1812</v>
      </c>
      <c r="M440" s="2" t="s">
        <v>1851</v>
      </c>
      <c r="N440" s="7" t="s">
        <v>3904</v>
      </c>
      <c r="O440" s="2" t="s">
        <v>1851</v>
      </c>
      <c r="P440" s="59" t="s">
        <v>1852</v>
      </c>
      <c r="Q440" s="2" t="s">
        <v>1851</v>
      </c>
      <c r="R440" t="s">
        <v>2525</v>
      </c>
      <c r="S440" s="2" t="s">
        <v>1851</v>
      </c>
      <c r="T440" s="5">
        <v>1</v>
      </c>
      <c r="U440" s="2" t="s">
        <v>1851</v>
      </c>
      <c r="V440" s="37">
        <v>0</v>
      </c>
      <c r="W440" s="2" t="s">
        <v>1907</v>
      </c>
      <c r="X440">
        <v>10</v>
      </c>
      <c r="Y440" t="s">
        <v>1908</v>
      </c>
      <c r="Z440" s="40" t="s">
        <v>2326</v>
      </c>
      <c r="AA440" s="2" t="s">
        <v>1907</v>
      </c>
      <c r="AB440" s="82">
        <v>10890</v>
      </c>
      <c r="AC440" t="s">
        <v>2289</v>
      </c>
      <c r="AD440" t="str">
        <f t="shared" si="6"/>
        <v>SET @cliente = (SELECT id_cliente FROM cliente WHERE cod_cliente LIKE 'C1204');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'PDTE'); INSERT INTO propuesta VALUES (NULL, @cliente, NULL, NULL, @moneda, @tipoServicio, @tipoArea, @tipoPropuesta, @situacion, '08', 'P1204008', 'RESPUESTA', '2012-10-01', '1', '0', 10, 'Evaluacion de Clima Organizacional', 10890, null, 1, now(), null, 1, null);</v>
      </c>
    </row>
    <row r="441" spans="1:30" ht="22.5" x14ac:dyDescent="0.25">
      <c r="A441" t="s">
        <v>0</v>
      </c>
      <c r="B441" s="7" t="s">
        <v>182</v>
      </c>
      <c r="C441" s="2" t="s">
        <v>493</v>
      </c>
      <c r="D441" s="22" t="s">
        <v>495</v>
      </c>
      <c r="E441" s="2" t="s">
        <v>499</v>
      </c>
      <c r="F441" s="26" t="s">
        <v>510</v>
      </c>
      <c r="G441" s="2" t="s">
        <v>534</v>
      </c>
      <c r="H441" s="22" t="s">
        <v>545</v>
      </c>
      <c r="I441" s="2" t="s">
        <v>567</v>
      </c>
      <c r="J441" s="5" t="s">
        <v>571</v>
      </c>
      <c r="K441" s="2" t="s">
        <v>574</v>
      </c>
      <c r="L441" t="s">
        <v>1805</v>
      </c>
      <c r="M441" s="2" t="s">
        <v>1851</v>
      </c>
      <c r="N441" s="7" t="s">
        <v>3905</v>
      </c>
      <c r="O441" s="2" t="s">
        <v>1851</v>
      </c>
      <c r="P441" s="60"/>
      <c r="Q441" s="2" t="s">
        <v>1851</v>
      </c>
      <c r="R441" t="s">
        <v>2526</v>
      </c>
      <c r="S441" s="2" t="s">
        <v>1851</v>
      </c>
      <c r="T441" s="5">
        <v>0</v>
      </c>
      <c r="U441" s="2" t="s">
        <v>1851</v>
      </c>
      <c r="V441" s="37">
        <v>0</v>
      </c>
      <c r="W441" s="2" t="s">
        <v>1907</v>
      </c>
      <c r="X441">
        <v>0</v>
      </c>
      <c r="Y441" t="s">
        <v>1908</v>
      </c>
      <c r="Z441" s="40" t="s">
        <v>2323</v>
      </c>
      <c r="AA441" s="2" t="s">
        <v>1907</v>
      </c>
      <c r="AB441" s="82">
        <v>46968</v>
      </c>
      <c r="AC441" t="s">
        <v>2289</v>
      </c>
      <c r="AD441" t="str">
        <f t="shared" si="6"/>
        <v>SET @cliente = (SELECT id_cliente FROM cliente WHERE cod_cliente LIKE 'C0091');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'P0091001', '', '2010-04-01', '0', '0', 0, 'Gestion por Procesos', 46968, null, 1, now(), null, 1, null);</v>
      </c>
    </row>
    <row r="442" spans="1:30" ht="22.5" x14ac:dyDescent="0.25">
      <c r="A442" t="s">
        <v>0</v>
      </c>
      <c r="B442" s="7" t="s">
        <v>182</v>
      </c>
      <c r="C442" s="2" t="s">
        <v>493</v>
      </c>
      <c r="D442" s="22" t="s">
        <v>495</v>
      </c>
      <c r="E442" s="2" t="s">
        <v>499</v>
      </c>
      <c r="F442" s="26" t="s">
        <v>501</v>
      </c>
      <c r="G442" s="2" t="s">
        <v>534</v>
      </c>
      <c r="H442" s="22" t="s">
        <v>535</v>
      </c>
      <c r="I442" s="2" t="s">
        <v>567</v>
      </c>
      <c r="J442" s="5" t="s">
        <v>569</v>
      </c>
      <c r="K442" s="2" t="s">
        <v>574</v>
      </c>
      <c r="L442" t="s">
        <v>1806</v>
      </c>
      <c r="M442" s="2" t="s">
        <v>1851</v>
      </c>
      <c r="N442" s="7" t="s">
        <v>3906</v>
      </c>
      <c r="O442" s="2" t="s">
        <v>1851</v>
      </c>
      <c r="P442" s="56"/>
      <c r="Q442" s="2" t="s">
        <v>1851</v>
      </c>
      <c r="R442" t="s">
        <v>2489</v>
      </c>
      <c r="S442" s="2" t="s">
        <v>1851</v>
      </c>
      <c r="T442" s="5">
        <v>0</v>
      </c>
      <c r="U442" s="2" t="s">
        <v>1851</v>
      </c>
      <c r="V442" s="76">
        <v>1</v>
      </c>
      <c r="W442" s="2" t="s">
        <v>1907</v>
      </c>
      <c r="X442">
        <v>0</v>
      </c>
      <c r="Y442" t="s">
        <v>1908</v>
      </c>
      <c r="Z442" s="40" t="s">
        <v>2051</v>
      </c>
      <c r="AA442" s="2" t="s">
        <v>1907</v>
      </c>
      <c r="AB442" s="82">
        <v>224000</v>
      </c>
      <c r="AC442" t="s">
        <v>2289</v>
      </c>
      <c r="AD442" t="str">
        <f t="shared" si="6"/>
        <v>SET @cliente = (SELECT id_cliente FROM cliente WHERE cod_cliente LIKE 'C0091');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'02', 'P0091002', '', '2010-11-01', '0', '1', 0, 'Monitoreo de proyectos', 224000, null, 1, now(), null, 1, null);</v>
      </c>
    </row>
    <row r="443" spans="1:30" ht="22.5" x14ac:dyDescent="0.25">
      <c r="A443" t="s">
        <v>0</v>
      </c>
      <c r="B443" s="7" t="s">
        <v>183</v>
      </c>
      <c r="C443" s="2" t="s">
        <v>493</v>
      </c>
      <c r="D443" s="22" t="s">
        <v>498</v>
      </c>
      <c r="E443" s="2" t="s">
        <v>499</v>
      </c>
      <c r="F443" s="26" t="s">
        <v>506</v>
      </c>
      <c r="G443" s="2" t="s">
        <v>534</v>
      </c>
      <c r="H443" s="22" t="s">
        <v>540</v>
      </c>
      <c r="I443" s="2" t="s">
        <v>567</v>
      </c>
      <c r="J443" s="7" t="s">
        <v>569</v>
      </c>
      <c r="K443" s="2" t="s">
        <v>574</v>
      </c>
      <c r="L443" t="s">
        <v>1805</v>
      </c>
      <c r="M443" s="2" t="s">
        <v>1851</v>
      </c>
      <c r="N443" s="7" t="s">
        <v>3907</v>
      </c>
      <c r="O443" s="2" t="s">
        <v>1851</v>
      </c>
      <c r="P443" s="40"/>
      <c r="Q443" s="2" t="s">
        <v>1851</v>
      </c>
      <c r="R443" t="s">
        <v>2520</v>
      </c>
      <c r="S443" s="2" t="s">
        <v>1851</v>
      </c>
      <c r="T443" s="5">
        <v>0</v>
      </c>
      <c r="U443" s="2" t="s">
        <v>1851</v>
      </c>
      <c r="V443" s="37">
        <v>0</v>
      </c>
      <c r="W443" s="2" t="s">
        <v>1907</v>
      </c>
      <c r="X443">
        <v>0</v>
      </c>
      <c r="Y443" t="s">
        <v>1908</v>
      </c>
      <c r="Z443" s="40" t="s">
        <v>2343</v>
      </c>
      <c r="AA443" s="2" t="s">
        <v>1907</v>
      </c>
      <c r="AB443" s="82">
        <v>12000</v>
      </c>
      <c r="AC443" t="s">
        <v>2289</v>
      </c>
      <c r="AD443" t="str">
        <f t="shared" si="6"/>
        <v>SET @cliente = (SELECT id_cliente FROM cliente WHERE cod_cliente LIKE 'C0296');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'P0296001', '', '2012-07-01', '0', '0', 0, 'Seleccion Jefe de RRHH', 12000, null, 1, now(), null, 1, null);</v>
      </c>
    </row>
    <row r="444" spans="1:30" ht="22.5" x14ac:dyDescent="0.25">
      <c r="A444" t="s">
        <v>0</v>
      </c>
      <c r="B444" s="7" t="s">
        <v>184</v>
      </c>
      <c r="C444" s="2" t="s">
        <v>493</v>
      </c>
      <c r="D444" s="22" t="s">
        <v>495</v>
      </c>
      <c r="E444" s="2" t="s">
        <v>499</v>
      </c>
      <c r="F444" s="26" t="s">
        <v>513</v>
      </c>
      <c r="G444" s="2" t="s">
        <v>534</v>
      </c>
      <c r="H444" s="22" t="s">
        <v>548</v>
      </c>
      <c r="I444" s="2" t="s">
        <v>567</v>
      </c>
      <c r="J444" s="7" t="s">
        <v>569</v>
      </c>
      <c r="K444" s="2" t="s">
        <v>574</v>
      </c>
      <c r="L444" t="s">
        <v>1805</v>
      </c>
      <c r="M444" s="2" t="s">
        <v>1851</v>
      </c>
      <c r="N444" s="7" t="s">
        <v>3908</v>
      </c>
      <c r="O444" s="2" t="s">
        <v>1851</v>
      </c>
      <c r="P444" s="40"/>
      <c r="Q444" s="2" t="s">
        <v>1851</v>
      </c>
      <c r="R444" t="s">
        <v>2528</v>
      </c>
      <c r="S444" s="2" t="s">
        <v>1851</v>
      </c>
      <c r="T444" s="5">
        <v>0</v>
      </c>
      <c r="U444" s="2" t="s">
        <v>1851</v>
      </c>
      <c r="V444" s="37">
        <v>0</v>
      </c>
      <c r="W444" s="2" t="s">
        <v>1907</v>
      </c>
      <c r="X444">
        <v>0</v>
      </c>
      <c r="Y444" t="s">
        <v>1908</v>
      </c>
      <c r="Z444" s="40" t="s">
        <v>2052</v>
      </c>
      <c r="AA444" s="2" t="s">
        <v>1907</v>
      </c>
      <c r="AB444" s="82">
        <v>0</v>
      </c>
      <c r="AC444" t="s">
        <v>2289</v>
      </c>
      <c r="AD444" t="str">
        <f t="shared" si="6"/>
        <v>SET @cliente = (SELECT id_cliente FROM cliente WHERE cod_cliente LIKE 'C0145');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'P0145001', '', '2012-06-01', '0', '0', 0, 'Manuales de Fucniones', 0, null, 1, now(), null, 1, null);</v>
      </c>
    </row>
    <row r="445" spans="1:30" ht="22.5" x14ac:dyDescent="0.25">
      <c r="A445" t="s">
        <v>0</v>
      </c>
      <c r="B445" s="7" t="s">
        <v>185</v>
      </c>
      <c r="C445" s="2" t="s">
        <v>493</v>
      </c>
      <c r="D445" s="22" t="s">
        <v>495</v>
      </c>
      <c r="E445" s="2" t="s">
        <v>499</v>
      </c>
      <c r="F445" s="26" t="s">
        <v>501</v>
      </c>
      <c r="G445" s="2" t="s">
        <v>534</v>
      </c>
      <c r="H445" s="22" t="s">
        <v>535</v>
      </c>
      <c r="I445" s="2" t="s">
        <v>567</v>
      </c>
      <c r="J445" s="5" t="s">
        <v>569</v>
      </c>
      <c r="K445" s="2" t="s">
        <v>574</v>
      </c>
      <c r="L445" t="s">
        <v>1805</v>
      </c>
      <c r="M445" s="2" t="s">
        <v>1851</v>
      </c>
      <c r="N445" s="17" t="s">
        <v>3909</v>
      </c>
      <c r="O445" s="2" t="s">
        <v>1851</v>
      </c>
      <c r="P445" s="56"/>
      <c r="Q445" s="2" t="s">
        <v>1851</v>
      </c>
      <c r="R445" t="s">
        <v>2489</v>
      </c>
      <c r="S445" s="2" t="s">
        <v>1851</v>
      </c>
      <c r="T445" s="5">
        <v>0</v>
      </c>
      <c r="U445" s="2" t="s">
        <v>1851</v>
      </c>
      <c r="V445" s="37">
        <v>0</v>
      </c>
      <c r="W445" s="2" t="s">
        <v>1907</v>
      </c>
      <c r="X445">
        <v>0</v>
      </c>
      <c r="Y445" t="s">
        <v>1908</v>
      </c>
      <c r="Z445" s="40" t="s">
        <v>2053</v>
      </c>
      <c r="AA445" s="2" t="s">
        <v>1907</v>
      </c>
      <c r="AB445" s="82">
        <v>0</v>
      </c>
      <c r="AC445" t="s">
        <v>2289</v>
      </c>
      <c r="AD445" t="str">
        <f t="shared" si="6"/>
        <v>SET @cliente = (SELECT id_cliente FROM cliente WHERE cod_cliente LIKE 'C0229');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'P0229001', '', '2010-11-01', '0', '0', 0, 'Auditoria de Procesos', 0, null, 1, now(), null, 1, null);</v>
      </c>
    </row>
    <row r="446" spans="1:30" ht="22.5" x14ac:dyDescent="0.25">
      <c r="A446" t="s">
        <v>0</v>
      </c>
      <c r="B446" s="7" t="s">
        <v>186</v>
      </c>
      <c r="C446" s="2" t="s">
        <v>493</v>
      </c>
      <c r="D446" s="22" t="s">
        <v>498</v>
      </c>
      <c r="E446" s="2" t="s">
        <v>499</v>
      </c>
      <c r="F446" s="26" t="s">
        <v>506</v>
      </c>
      <c r="G446" s="2" t="s">
        <v>534</v>
      </c>
      <c r="H446" s="22" t="s">
        <v>540</v>
      </c>
      <c r="I446" s="2" t="s">
        <v>567</v>
      </c>
      <c r="J446" s="5" t="s">
        <v>569</v>
      </c>
      <c r="K446" s="2" t="s">
        <v>574</v>
      </c>
      <c r="L446" t="s">
        <v>1805</v>
      </c>
      <c r="M446" s="2" t="s">
        <v>1851</v>
      </c>
      <c r="N446" s="7" t="s">
        <v>3910</v>
      </c>
      <c r="O446" s="2" t="s">
        <v>1851</v>
      </c>
      <c r="P446" s="56"/>
      <c r="Q446" s="2" t="s">
        <v>1851</v>
      </c>
      <c r="R446" t="s">
        <v>2497</v>
      </c>
      <c r="S446" s="2" t="s">
        <v>1851</v>
      </c>
      <c r="T446" s="5">
        <v>0</v>
      </c>
      <c r="U446" s="2" t="s">
        <v>1851</v>
      </c>
      <c r="V446" s="37">
        <v>0</v>
      </c>
      <c r="W446" s="2" t="s">
        <v>1907</v>
      </c>
      <c r="X446">
        <v>0</v>
      </c>
      <c r="Y446" t="s">
        <v>1908</v>
      </c>
      <c r="Z446" s="26" t="s">
        <v>3229</v>
      </c>
      <c r="AA446" s="2" t="s">
        <v>1907</v>
      </c>
      <c r="AB446" s="82">
        <v>0</v>
      </c>
      <c r="AC446" t="s">
        <v>2289</v>
      </c>
      <c r="AD446" t="str">
        <f t="shared" si="6"/>
        <v>SET @cliente = (SELECT id_cliente FROM cliente WHERE cod_cliente LIKE 'C0525');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'P0525001', '', '2011-07-01', '0', '0', 0, 'PROPUESTA GENERAL DE SELECCIoN Y EVALUACIoN', 0, null, 1, now(), null, 1, null);</v>
      </c>
    </row>
    <row r="447" spans="1:30" ht="22.5" x14ac:dyDescent="0.25">
      <c r="A447" t="s">
        <v>0</v>
      </c>
      <c r="B447" s="7" t="s">
        <v>186</v>
      </c>
      <c r="C447" s="2" t="s">
        <v>493</v>
      </c>
      <c r="D447" s="22" t="s">
        <v>498</v>
      </c>
      <c r="E447" s="2" t="s">
        <v>499</v>
      </c>
      <c r="F447" s="26" t="s">
        <v>506</v>
      </c>
      <c r="G447" s="2" t="s">
        <v>534</v>
      </c>
      <c r="H447" s="22" t="s">
        <v>540</v>
      </c>
      <c r="I447" s="2" t="s">
        <v>567</v>
      </c>
      <c r="J447" s="5" t="s">
        <v>569</v>
      </c>
      <c r="K447" s="2" t="s">
        <v>574</v>
      </c>
      <c r="L447" t="s">
        <v>1806</v>
      </c>
      <c r="M447" s="2" t="s">
        <v>1851</v>
      </c>
      <c r="N447" s="7" t="s">
        <v>3911</v>
      </c>
      <c r="O447" s="2" t="s">
        <v>1851</v>
      </c>
      <c r="P447" s="56"/>
      <c r="Q447" s="2" t="s">
        <v>1851</v>
      </c>
      <c r="R447" t="s">
        <v>2491</v>
      </c>
      <c r="S447" s="2" t="s">
        <v>1851</v>
      </c>
      <c r="T447" s="5">
        <v>0</v>
      </c>
      <c r="U447" s="2" t="s">
        <v>1851</v>
      </c>
      <c r="V447" s="37">
        <v>0</v>
      </c>
      <c r="W447" s="2" t="s">
        <v>1907</v>
      </c>
      <c r="X447">
        <v>0</v>
      </c>
      <c r="Y447" t="s">
        <v>1908</v>
      </c>
      <c r="Z447" s="26" t="s">
        <v>3230</v>
      </c>
      <c r="AA447" s="2" t="s">
        <v>1907</v>
      </c>
      <c r="AB447" s="82">
        <v>0</v>
      </c>
      <c r="AC447" t="s">
        <v>2289</v>
      </c>
      <c r="AD447" t="str">
        <f t="shared" si="6"/>
        <v>SET @cliente = (SELECT id_cliente FROM cliente WHERE cod_cliente LIKE 'C0525');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'P0525002', '', '2011-08-01', '0', '0', 0, 'PROPUESTA DE SELECCIoN Y EVALUACIoN ASISTENTE SELECCIoN Y DESARROLLO', 0, null, 1, now(), null, 1, null);</v>
      </c>
    </row>
    <row r="448" spans="1:30" ht="22.5" x14ac:dyDescent="0.25">
      <c r="A448" t="s">
        <v>0</v>
      </c>
      <c r="B448" s="7" t="s">
        <v>187</v>
      </c>
      <c r="C448" s="2" t="s">
        <v>493</v>
      </c>
      <c r="D448" s="22" t="s">
        <v>495</v>
      </c>
      <c r="E448" s="2" t="s">
        <v>499</v>
      </c>
      <c r="F448" s="26" t="s">
        <v>513</v>
      </c>
      <c r="G448" s="2" t="s">
        <v>534</v>
      </c>
      <c r="H448" s="22" t="s">
        <v>548</v>
      </c>
      <c r="I448" s="2" t="s">
        <v>567</v>
      </c>
      <c r="J448" s="5" t="s">
        <v>569</v>
      </c>
      <c r="K448" s="2" t="s">
        <v>574</v>
      </c>
      <c r="L448" t="s">
        <v>1805</v>
      </c>
      <c r="M448" s="2" t="s">
        <v>1851</v>
      </c>
      <c r="N448" s="7" t="s">
        <v>3912</v>
      </c>
      <c r="O448" s="2" t="s">
        <v>1851</v>
      </c>
      <c r="P448" s="56"/>
      <c r="Q448" s="2" t="s">
        <v>1851</v>
      </c>
      <c r="R448" t="s">
        <v>2520</v>
      </c>
      <c r="S448" s="2" t="s">
        <v>1851</v>
      </c>
      <c r="T448" s="5">
        <v>0</v>
      </c>
      <c r="U448" s="2" t="s">
        <v>1851</v>
      </c>
      <c r="V448" s="37">
        <v>0</v>
      </c>
      <c r="W448" s="2" t="s">
        <v>1907</v>
      </c>
      <c r="X448">
        <v>0</v>
      </c>
      <c r="Y448" t="s">
        <v>1908</v>
      </c>
      <c r="Z448" s="26" t="s">
        <v>2054</v>
      </c>
      <c r="AA448" s="2" t="s">
        <v>1907</v>
      </c>
      <c r="AB448" s="82">
        <v>16150</v>
      </c>
      <c r="AC448" t="s">
        <v>2289</v>
      </c>
      <c r="AD448" t="str">
        <f t="shared" si="6"/>
        <v>SET @cliente = (SELECT id_cliente FROM cliente WHERE cod_cliente LIKE 'C0265');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'P0265001', '', '2012-07-01', '0', '0', 0, 'Manuales de Funciones (26 puestos y 108 personas)', 16150, null, 1, now(), null, 1, null);</v>
      </c>
    </row>
    <row r="449" spans="1:30" ht="22.5" x14ac:dyDescent="0.25">
      <c r="A449" t="s">
        <v>0</v>
      </c>
      <c r="B449" s="7" t="s">
        <v>188</v>
      </c>
      <c r="C449" s="2" t="s">
        <v>493</v>
      </c>
      <c r="D449" s="22" t="s">
        <v>498</v>
      </c>
      <c r="E449" s="2" t="s">
        <v>499</v>
      </c>
      <c r="F449" s="26" t="s">
        <v>522</v>
      </c>
      <c r="G449" s="2" t="s">
        <v>534</v>
      </c>
      <c r="H449" s="17" t="s">
        <v>551</v>
      </c>
      <c r="I449" s="2" t="s">
        <v>567</v>
      </c>
      <c r="J449" s="5" t="s">
        <v>569</v>
      </c>
      <c r="K449" s="2" t="s">
        <v>574</v>
      </c>
      <c r="L449" t="s">
        <v>1805</v>
      </c>
      <c r="M449" s="2" t="s">
        <v>1851</v>
      </c>
      <c r="N449" s="7" t="s">
        <v>3913</v>
      </c>
      <c r="O449" s="2" t="s">
        <v>1851</v>
      </c>
      <c r="P449" s="56"/>
      <c r="Q449" s="2" t="s">
        <v>1851</v>
      </c>
      <c r="R449" t="s">
        <v>2505</v>
      </c>
      <c r="S449" s="2" t="s">
        <v>1851</v>
      </c>
      <c r="T449" s="5">
        <v>0</v>
      </c>
      <c r="U449" s="2" t="s">
        <v>1851</v>
      </c>
      <c r="V449" s="37">
        <v>0</v>
      </c>
      <c r="W449" s="2" t="s">
        <v>1907</v>
      </c>
      <c r="X449">
        <v>0</v>
      </c>
      <c r="Y449" t="s">
        <v>1908</v>
      </c>
      <c r="Z449" s="26" t="s">
        <v>1970</v>
      </c>
      <c r="AA449" s="2" t="s">
        <v>1907</v>
      </c>
      <c r="AB449" s="82">
        <f>1600*2.8</f>
        <v>4480</v>
      </c>
      <c r="AC449" t="s">
        <v>2289</v>
      </c>
      <c r="AD449" t="str">
        <f t="shared" si="6"/>
        <v>SET @cliente = (SELECT id_cliente FROM cliente WHERE cod_cliente LIKE 'C0294');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'P0294001', '', '2011-02-01', '0', '0', 0, 'Clima Cuantitativo+Cualitativo', 4480, null, 1, now(), null, 1, null);</v>
      </c>
    </row>
    <row r="450" spans="1:30" ht="22.5" x14ac:dyDescent="0.25">
      <c r="A450" t="s">
        <v>0</v>
      </c>
      <c r="B450" s="7" t="s">
        <v>189</v>
      </c>
      <c r="C450" s="2" t="s">
        <v>493</v>
      </c>
      <c r="D450" s="22" t="s">
        <v>496</v>
      </c>
      <c r="E450" s="2" t="s">
        <v>499</v>
      </c>
      <c r="F450" s="26" t="s">
        <v>514</v>
      </c>
      <c r="G450" s="2" t="s">
        <v>534</v>
      </c>
      <c r="H450" s="22" t="s">
        <v>549</v>
      </c>
      <c r="I450" s="2" t="s">
        <v>567</v>
      </c>
      <c r="J450" s="5" t="s">
        <v>572</v>
      </c>
      <c r="K450" s="2" t="s">
        <v>574</v>
      </c>
      <c r="L450" t="s">
        <v>1805</v>
      </c>
      <c r="M450" s="2" t="s">
        <v>1851</v>
      </c>
      <c r="N450" s="7" t="s">
        <v>3914</v>
      </c>
      <c r="O450" s="2" t="s">
        <v>1851</v>
      </c>
      <c r="P450" s="56" t="s">
        <v>1015</v>
      </c>
      <c r="Q450" s="2" t="s">
        <v>1851</v>
      </c>
      <c r="R450" t="s">
        <v>2494</v>
      </c>
      <c r="S450" s="2" t="s">
        <v>1851</v>
      </c>
      <c r="T450" s="5">
        <v>0</v>
      </c>
      <c r="U450" s="2" t="s">
        <v>1851</v>
      </c>
      <c r="V450" s="37">
        <v>0</v>
      </c>
      <c r="W450" s="2" t="s">
        <v>1907</v>
      </c>
      <c r="X450">
        <v>0</v>
      </c>
      <c r="Y450" t="s">
        <v>1908</v>
      </c>
      <c r="Z450" s="40" t="s">
        <v>1921</v>
      </c>
      <c r="AA450" s="2" t="s">
        <v>1907</v>
      </c>
      <c r="AB450" s="82">
        <v>7840</v>
      </c>
      <c r="AC450" t="s">
        <v>2289</v>
      </c>
      <c r="AD450" t="str">
        <f t="shared" si="6"/>
        <v>SET @cliente = (SELECT id_cliente FROM cliente WHERE cod_cliente LIKE 'C0268');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'OTRA'); INSERT INTO propuesta VALUES (NULL, @cliente, NULL, NULL, @moneda, @tipoServicio, @tipoArea, @tipoPropuesta, @situacion, '01', 'P0268001', 'P026802', '2011-01-01', '0', '0', 0, 'Entrenamiento para Entrenadores', 7840, null, 1, now(), null, 1, null);</v>
      </c>
    </row>
    <row r="451" spans="1:30" ht="22.5" x14ac:dyDescent="0.25">
      <c r="A451" t="s">
        <v>0</v>
      </c>
      <c r="B451" s="7" t="s">
        <v>189</v>
      </c>
      <c r="C451" s="2" t="s">
        <v>493</v>
      </c>
      <c r="D451" s="22" t="s">
        <v>496</v>
      </c>
      <c r="E451" s="2" t="s">
        <v>499</v>
      </c>
      <c r="F451" s="26" t="s">
        <v>512</v>
      </c>
      <c r="G451" s="2" t="s">
        <v>534</v>
      </c>
      <c r="H451" s="22" t="s">
        <v>547</v>
      </c>
      <c r="I451" s="2" t="s">
        <v>567</v>
      </c>
      <c r="J451" s="5" t="s">
        <v>569</v>
      </c>
      <c r="K451" s="2" t="s">
        <v>574</v>
      </c>
      <c r="L451" t="s">
        <v>1806</v>
      </c>
      <c r="M451" s="2" t="s">
        <v>1851</v>
      </c>
      <c r="N451" s="7" t="s">
        <v>3915</v>
      </c>
      <c r="O451" s="2" t="s">
        <v>1851</v>
      </c>
      <c r="P451" s="56"/>
      <c r="Q451" s="2" t="s">
        <v>1851</v>
      </c>
      <c r="R451" t="s">
        <v>2505</v>
      </c>
      <c r="S451" s="2" t="s">
        <v>1851</v>
      </c>
      <c r="T451" s="5">
        <v>0</v>
      </c>
      <c r="U451" s="2" t="s">
        <v>1851</v>
      </c>
      <c r="V451" s="37">
        <v>0</v>
      </c>
      <c r="W451" s="2" t="s">
        <v>1907</v>
      </c>
      <c r="X451">
        <v>0</v>
      </c>
      <c r="Y451" t="s">
        <v>1908</v>
      </c>
      <c r="Z451" s="40" t="s">
        <v>1968</v>
      </c>
      <c r="AA451" s="2" t="s">
        <v>1907</v>
      </c>
      <c r="AB451" s="82">
        <f>1600*2.8</f>
        <v>4480</v>
      </c>
      <c r="AC451" t="s">
        <v>2289</v>
      </c>
      <c r="AD451" t="str">
        <f t="shared" ref="AD451:AD514" si="7">CONCATENATE(A451,B451,C451,D451,E451,F451,G451,H451,I451,J451,K451,L451,M451,N451,O451,P451,Q451,R451,S451,T451,U451,V451,W451,X451,Y451,Z451,AA451,AB451,AC451)</f>
        <v>SET @cliente = (SELECT id_cliente FROM cliente WHERE cod_cliente LIKE 'C0268');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'P0268002', '', '2011-02-01', '0', '0', 0, 'Presentaciones Efectivas', 4480, null, 1, now(), null, 1, null);</v>
      </c>
    </row>
    <row r="452" spans="1:30" ht="22.5" x14ac:dyDescent="0.25">
      <c r="A452" t="s">
        <v>0</v>
      </c>
      <c r="B452" s="7" t="s">
        <v>189</v>
      </c>
      <c r="C452" s="2" t="s">
        <v>493</v>
      </c>
      <c r="D452" s="22" t="s">
        <v>496</v>
      </c>
      <c r="E452" s="2" t="s">
        <v>499</v>
      </c>
      <c r="F452" s="26" t="s">
        <v>512</v>
      </c>
      <c r="G452" s="2" t="s">
        <v>534</v>
      </c>
      <c r="H452" s="22" t="s">
        <v>547</v>
      </c>
      <c r="I452" s="2" t="s">
        <v>567</v>
      </c>
      <c r="J452" s="5" t="s">
        <v>569</v>
      </c>
      <c r="K452" s="2" t="s">
        <v>574</v>
      </c>
      <c r="L452" t="s">
        <v>1807</v>
      </c>
      <c r="M452" s="2" t="s">
        <v>1851</v>
      </c>
      <c r="N452" s="7" t="s">
        <v>3916</v>
      </c>
      <c r="O452" s="2" t="s">
        <v>1851</v>
      </c>
      <c r="P452" s="56"/>
      <c r="Q452" s="2" t="s">
        <v>1851</v>
      </c>
      <c r="R452" t="s">
        <v>2505</v>
      </c>
      <c r="S452" s="2" t="s">
        <v>1851</v>
      </c>
      <c r="T452" s="5">
        <v>0</v>
      </c>
      <c r="U452" s="2" t="s">
        <v>1851</v>
      </c>
      <c r="V452" s="37">
        <v>0</v>
      </c>
      <c r="W452" s="2" t="s">
        <v>1907</v>
      </c>
      <c r="X452">
        <v>0</v>
      </c>
      <c r="Y452" t="s">
        <v>1908</v>
      </c>
      <c r="Z452" s="40" t="s">
        <v>2344</v>
      </c>
      <c r="AA452" s="2" t="s">
        <v>1907</v>
      </c>
      <c r="AB452" s="82">
        <v>0</v>
      </c>
      <c r="AC452" t="s">
        <v>2289</v>
      </c>
      <c r="AD452" t="str">
        <f t="shared" si="7"/>
        <v>SET @cliente = (SELECT id_cliente FROM cliente WHERE cod_cliente LIKE 'C0268');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'P0268003', '', '2011-02-01', '0', '0', 0, 'Toma de decision', 0, null, 1, now(), null, 1, null);</v>
      </c>
    </row>
    <row r="453" spans="1:30" ht="22.5" x14ac:dyDescent="0.25">
      <c r="A453" t="s">
        <v>0</v>
      </c>
      <c r="B453" s="7" t="s">
        <v>189</v>
      </c>
      <c r="C453" s="2" t="s">
        <v>493</v>
      </c>
      <c r="D453" s="22" t="s">
        <v>495</v>
      </c>
      <c r="E453" s="2" t="s">
        <v>499</v>
      </c>
      <c r="F453" s="28" t="s">
        <v>513</v>
      </c>
      <c r="G453" s="2" t="s">
        <v>534</v>
      </c>
      <c r="H453" s="22" t="s">
        <v>548</v>
      </c>
      <c r="I453" s="2" t="s">
        <v>567</v>
      </c>
      <c r="J453" s="5" t="s">
        <v>569</v>
      </c>
      <c r="K453" s="2" t="s">
        <v>574</v>
      </c>
      <c r="L453" t="s">
        <v>1808</v>
      </c>
      <c r="M453" s="2" t="s">
        <v>1851</v>
      </c>
      <c r="N453" s="7" t="s">
        <v>3917</v>
      </c>
      <c r="O453" s="2" t="s">
        <v>1851</v>
      </c>
      <c r="P453" s="56"/>
      <c r="Q453" s="2" t="s">
        <v>1851</v>
      </c>
      <c r="R453" t="s">
        <v>2500</v>
      </c>
      <c r="S453" s="2" t="s">
        <v>1851</v>
      </c>
      <c r="T453" s="5">
        <v>0</v>
      </c>
      <c r="U453" s="2" t="s">
        <v>1851</v>
      </c>
      <c r="V453" s="37">
        <v>0</v>
      </c>
      <c r="W453" s="2" t="s">
        <v>1907</v>
      </c>
      <c r="X453">
        <v>0</v>
      </c>
      <c r="Y453" t="s">
        <v>1908</v>
      </c>
      <c r="Z453" s="28" t="s">
        <v>2055</v>
      </c>
      <c r="AA453" s="2" t="s">
        <v>1907</v>
      </c>
      <c r="AB453" s="82">
        <v>0</v>
      </c>
      <c r="AC453" t="s">
        <v>2289</v>
      </c>
      <c r="AD453" t="str">
        <f t="shared" si="7"/>
        <v>SET @cliente = (SELECT id_cliente FROM cliente WHERE cod_cliente LIKE 'C0268');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'04', 'P0268004', '', '2012-02-01', '0', '0', 0, 'SIOF (para 2 empresas del grupo)', 0, null, 1, now(), null, 1, null);</v>
      </c>
    </row>
    <row r="454" spans="1:30" ht="22.5" x14ac:dyDescent="0.25">
      <c r="A454" t="s">
        <v>0</v>
      </c>
      <c r="B454" s="7" t="s">
        <v>190</v>
      </c>
      <c r="C454" s="2" t="s">
        <v>493</v>
      </c>
      <c r="D454" s="22" t="s">
        <v>498</v>
      </c>
      <c r="E454" s="2" t="s">
        <v>499</v>
      </c>
      <c r="F454" s="26" t="s">
        <v>506</v>
      </c>
      <c r="G454" s="2" t="s">
        <v>534</v>
      </c>
      <c r="H454" s="22" t="s">
        <v>544</v>
      </c>
      <c r="I454" s="2" t="s">
        <v>567</v>
      </c>
      <c r="J454" s="5" t="s">
        <v>569</v>
      </c>
      <c r="K454" s="2" t="s">
        <v>574</v>
      </c>
      <c r="L454" t="s">
        <v>1805</v>
      </c>
      <c r="M454" s="2" t="s">
        <v>1851</v>
      </c>
      <c r="N454" s="7" t="s">
        <v>3918</v>
      </c>
      <c r="O454" s="2" t="s">
        <v>1851</v>
      </c>
      <c r="P454" s="56"/>
      <c r="Q454" s="2" t="s">
        <v>1851</v>
      </c>
      <c r="R454" t="s">
        <v>2518</v>
      </c>
      <c r="S454" s="2" t="s">
        <v>1851</v>
      </c>
      <c r="T454" s="5">
        <v>0</v>
      </c>
      <c r="U454" s="2" t="s">
        <v>1851</v>
      </c>
      <c r="V454" s="37">
        <v>0</v>
      </c>
      <c r="W454" s="2" t="s">
        <v>1907</v>
      </c>
      <c r="X454">
        <v>0</v>
      </c>
      <c r="Y454" t="s">
        <v>1908</v>
      </c>
      <c r="Z454" s="40" t="s">
        <v>2056</v>
      </c>
      <c r="AA454" s="2" t="s">
        <v>1907</v>
      </c>
      <c r="AB454" s="82">
        <v>0</v>
      </c>
      <c r="AC454" t="s">
        <v>2289</v>
      </c>
      <c r="AD454" t="str">
        <f t="shared" si="7"/>
        <v>SET @cliente = (SELECT id_cliente FROM cliente WHERE cod_cliente LIKE 'C1258');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'P1258001', '', '2012-01-01', '0', '0', 0, 'HH Jefaturas (3)', 0, null, 1, now(), null, 1, null);</v>
      </c>
    </row>
    <row r="455" spans="1:30" ht="22.5" x14ac:dyDescent="0.25">
      <c r="A455" t="s">
        <v>0</v>
      </c>
      <c r="B455" s="7" t="s">
        <v>190</v>
      </c>
      <c r="C455" s="2" t="s">
        <v>493</v>
      </c>
      <c r="D455" s="22" t="s">
        <v>496</v>
      </c>
      <c r="E455" s="2" t="s">
        <v>499</v>
      </c>
      <c r="F455" s="26" t="s">
        <v>512</v>
      </c>
      <c r="G455" s="2" t="s">
        <v>534</v>
      </c>
      <c r="H455" s="22" t="s">
        <v>547</v>
      </c>
      <c r="I455" s="2" t="s">
        <v>567</v>
      </c>
      <c r="J455" s="5" t="s">
        <v>569</v>
      </c>
      <c r="K455" s="2" t="s">
        <v>574</v>
      </c>
      <c r="L455" t="s">
        <v>1806</v>
      </c>
      <c r="M455" s="2" t="s">
        <v>1851</v>
      </c>
      <c r="N455" s="7" t="s">
        <v>3919</v>
      </c>
      <c r="O455" s="2" t="s">
        <v>1851</v>
      </c>
      <c r="P455" s="56"/>
      <c r="Q455" s="2" t="s">
        <v>1851</v>
      </c>
      <c r="R455" t="s">
        <v>2518</v>
      </c>
      <c r="S455" s="2" t="s">
        <v>1851</v>
      </c>
      <c r="T455" s="5">
        <v>0</v>
      </c>
      <c r="U455" s="2" t="s">
        <v>1851</v>
      </c>
      <c r="V455" s="37">
        <v>0</v>
      </c>
      <c r="W455" s="2" t="s">
        <v>1907</v>
      </c>
      <c r="X455">
        <v>0</v>
      </c>
      <c r="Y455" t="s">
        <v>1908</v>
      </c>
      <c r="Z455" s="40" t="s">
        <v>2057</v>
      </c>
      <c r="AA455" s="2" t="s">
        <v>1907</v>
      </c>
      <c r="AB455" s="82">
        <v>0</v>
      </c>
      <c r="AC455" t="s">
        <v>2289</v>
      </c>
      <c r="AD455" t="str">
        <f t="shared" si="7"/>
        <v>SET @cliente = (SELECT id_cliente FROM cliente WHERE cod_cliente LIKE 'C1258');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'P1258002', '', '2012-01-01', '0', '0', 0, 'Taller de Autoconocimiento y Liderazgo', 0, null, 1, now(), null, 1, null);</v>
      </c>
    </row>
    <row r="456" spans="1:30" ht="22.5" x14ac:dyDescent="0.25">
      <c r="A456" t="s">
        <v>0</v>
      </c>
      <c r="B456" s="7" t="s">
        <v>190</v>
      </c>
      <c r="C456" s="2" t="s">
        <v>493</v>
      </c>
      <c r="D456" s="22" t="s">
        <v>498</v>
      </c>
      <c r="E456" s="2" t="s">
        <v>499</v>
      </c>
      <c r="F456" s="26" t="s">
        <v>511</v>
      </c>
      <c r="G456" s="2" t="s">
        <v>534</v>
      </c>
      <c r="H456" s="22" t="s">
        <v>546</v>
      </c>
      <c r="I456" s="2" t="s">
        <v>567</v>
      </c>
      <c r="J456" s="10" t="s">
        <v>572</v>
      </c>
      <c r="K456" s="2" t="s">
        <v>574</v>
      </c>
      <c r="L456" t="s">
        <v>1807</v>
      </c>
      <c r="M456" s="2" t="s">
        <v>1851</v>
      </c>
      <c r="N456" s="7" t="s">
        <v>3920</v>
      </c>
      <c r="O456" s="2" t="s">
        <v>1851</v>
      </c>
      <c r="P456" s="40" t="s">
        <v>1021</v>
      </c>
      <c r="Q456" s="2" t="s">
        <v>1851</v>
      </c>
      <c r="R456" t="s">
        <v>2501</v>
      </c>
      <c r="S456" s="2" t="s">
        <v>1851</v>
      </c>
      <c r="T456" s="5">
        <v>0</v>
      </c>
      <c r="U456" s="2" t="s">
        <v>1851</v>
      </c>
      <c r="V456" s="37">
        <v>0</v>
      </c>
      <c r="W456" s="2" t="s">
        <v>1907</v>
      </c>
      <c r="X456">
        <v>0</v>
      </c>
      <c r="Y456" t="s">
        <v>1908</v>
      </c>
      <c r="Z456" s="40" t="s">
        <v>2345</v>
      </c>
      <c r="AA456" s="2" t="s">
        <v>1907</v>
      </c>
      <c r="AB456" s="82">
        <v>0</v>
      </c>
      <c r="AC456" t="s">
        <v>2289</v>
      </c>
      <c r="AD456" t="str">
        <f t="shared" si="7"/>
        <v>SET @cliente = (SELECT id_cliente FROM cliente WHERE cod_cliente LIKE 'C1258');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'OTRA'); INSERT INTO propuesta VALUES (NULL, @cliente, NULL, NULL, @moneda, @tipoServicio, @tipoArea, @tipoPropuesta, @situacion, '03', 'P1258003', 'P125804', '2012-08-01', '0', '0', 0, 'Evaluacion de potencial por AC con evaluacion de compmetencias via EDO', 0, null, 1, now(), null, 1, null);</v>
      </c>
    </row>
    <row r="457" spans="1:30" ht="22.5" x14ac:dyDescent="0.25">
      <c r="A457" t="s">
        <v>0</v>
      </c>
      <c r="B457" s="7" t="s">
        <v>190</v>
      </c>
      <c r="C457" s="2" t="s">
        <v>493</v>
      </c>
      <c r="D457" s="22" t="s">
        <v>498</v>
      </c>
      <c r="E457" s="2" t="s">
        <v>499</v>
      </c>
      <c r="F457" s="26" t="s">
        <v>511</v>
      </c>
      <c r="G457" s="2" t="s">
        <v>534</v>
      </c>
      <c r="H457" s="22" t="s">
        <v>546</v>
      </c>
      <c r="I457" s="2" t="s">
        <v>567</v>
      </c>
      <c r="J457" s="54" t="s">
        <v>572</v>
      </c>
      <c r="K457" s="2" t="s">
        <v>574</v>
      </c>
      <c r="L457" t="s">
        <v>1808</v>
      </c>
      <c r="M457" s="2" t="s">
        <v>1851</v>
      </c>
      <c r="N457" s="7" t="s">
        <v>3921</v>
      </c>
      <c r="O457" s="2" t="s">
        <v>1851</v>
      </c>
      <c r="P457" s="66" t="s">
        <v>3451</v>
      </c>
      <c r="Q457" s="2" t="s">
        <v>1851</v>
      </c>
      <c r="R457" t="s">
        <v>2501</v>
      </c>
      <c r="S457" s="2" t="s">
        <v>1851</v>
      </c>
      <c r="T457" s="5">
        <v>0</v>
      </c>
      <c r="U457" s="2" t="s">
        <v>1851</v>
      </c>
      <c r="V457" s="37">
        <v>0</v>
      </c>
      <c r="W457" s="2" t="s">
        <v>1907</v>
      </c>
      <c r="X457">
        <v>0</v>
      </c>
      <c r="Y457" t="s">
        <v>1908</v>
      </c>
      <c r="Z457" s="40" t="s">
        <v>4741</v>
      </c>
      <c r="AA457" s="2" t="s">
        <v>1907</v>
      </c>
      <c r="AB457" s="82">
        <v>9245</v>
      </c>
      <c r="AC457" t="s">
        <v>2289</v>
      </c>
      <c r="AD457" t="str">
        <f t="shared" si="7"/>
        <v>SET @cliente = (SELECT id_cliente FROM cliente WHERE cod_cliente LIKE 'C1258');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'OTRA'); INSERT INTO propuesta VALUES (NULL, @cliente, NULL, NULL, @moneda, @tipoServicio, @tipoArea, @tipoPropuesta, @situacion, '04', 'P1258004', 'P125806', '2012-08-01', '0', '0', 0, 'Evaluacion Potencial (11pp 8 jefes y 3 gtes) por AC', 9245, null, 1, now(), null, 1, null);</v>
      </c>
    </row>
    <row r="458" spans="1:30" ht="22.5" x14ac:dyDescent="0.25">
      <c r="A458" t="s">
        <v>0</v>
      </c>
      <c r="B458" s="7" t="s">
        <v>190</v>
      </c>
      <c r="C458" s="2" t="s">
        <v>493</v>
      </c>
      <c r="D458" s="22" t="s">
        <v>495</v>
      </c>
      <c r="E458" s="2" t="s">
        <v>499</v>
      </c>
      <c r="F458" s="26" t="s">
        <v>513</v>
      </c>
      <c r="G458" s="2" t="s">
        <v>534</v>
      </c>
      <c r="H458" s="22" t="s">
        <v>548</v>
      </c>
      <c r="I458" s="2" t="s">
        <v>567</v>
      </c>
      <c r="J458" s="9" t="s">
        <v>570</v>
      </c>
      <c r="K458" s="2" t="s">
        <v>574</v>
      </c>
      <c r="L458" t="s">
        <v>1809</v>
      </c>
      <c r="M458" s="2" t="s">
        <v>1851</v>
      </c>
      <c r="N458" s="7" t="s">
        <v>3922</v>
      </c>
      <c r="O458" s="2" t="s">
        <v>1851</v>
      </c>
      <c r="P458" s="64" t="s">
        <v>1854</v>
      </c>
      <c r="Q458" s="2" t="s">
        <v>1851</v>
      </c>
      <c r="R458" t="s">
        <v>2492</v>
      </c>
      <c r="S458" s="2" t="s">
        <v>1851</v>
      </c>
      <c r="T458" s="5">
        <v>0</v>
      </c>
      <c r="U458" s="2" t="s">
        <v>1851</v>
      </c>
      <c r="V458" s="37">
        <v>0</v>
      </c>
      <c r="W458" s="2" t="s">
        <v>1907</v>
      </c>
      <c r="X458">
        <v>99</v>
      </c>
      <c r="Y458" t="s">
        <v>1908</v>
      </c>
      <c r="Z458" s="40" t="s">
        <v>4742</v>
      </c>
      <c r="AA458" s="2" t="s">
        <v>1907</v>
      </c>
      <c r="AB458" s="82">
        <v>28000</v>
      </c>
      <c r="AC458" t="s">
        <v>2289</v>
      </c>
      <c r="AD458" t="str">
        <f t="shared" si="7"/>
        <v>SET @cliente = (SELECT id_cliente FROM cliente WHERE cod_cliente LIKE 'C1258');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'PDTE'); INSERT INTO propuesta VALUES (NULL, @cliente, NULL, NULL, @moneda, @tipoServicio, @tipoArea, @tipoPropuesta, @situacion, '05', 'P1258005', 'CONTRATO', '2012-11-01', '0', '0', 99, 'Elaboración de MOF (56 puestos)', 28000, null, 1, now(), null, 1, null);</v>
      </c>
    </row>
    <row r="459" spans="1:30" ht="22.5" x14ac:dyDescent="0.25">
      <c r="A459" t="s">
        <v>0</v>
      </c>
      <c r="B459" s="55" t="s">
        <v>190</v>
      </c>
      <c r="C459" s="2" t="s">
        <v>493</v>
      </c>
      <c r="D459" s="54" t="s">
        <v>498</v>
      </c>
      <c r="E459" s="2" t="s">
        <v>499</v>
      </c>
      <c r="F459" s="55" t="s">
        <v>509</v>
      </c>
      <c r="G459" s="2" t="s">
        <v>534</v>
      </c>
      <c r="H459" s="54" t="s">
        <v>543</v>
      </c>
      <c r="I459" s="2" t="s">
        <v>567</v>
      </c>
      <c r="J459" s="9" t="s">
        <v>570</v>
      </c>
      <c r="K459" s="2" t="s">
        <v>574</v>
      </c>
      <c r="L459" t="s">
        <v>1810</v>
      </c>
      <c r="M459" s="2" t="s">
        <v>1851</v>
      </c>
      <c r="N459" s="7" t="s">
        <v>3923</v>
      </c>
      <c r="O459" s="2" t="s">
        <v>1851</v>
      </c>
      <c r="P459" s="64" t="s">
        <v>1854</v>
      </c>
      <c r="Q459" s="2" t="s">
        <v>1851</v>
      </c>
      <c r="R459" t="s">
        <v>2492</v>
      </c>
      <c r="S459" s="2" t="s">
        <v>1851</v>
      </c>
      <c r="T459" s="5">
        <v>0</v>
      </c>
      <c r="U459" s="2" t="s">
        <v>1851</v>
      </c>
      <c r="V459" s="37">
        <v>0</v>
      </c>
      <c r="W459" s="2" t="s">
        <v>1907</v>
      </c>
      <c r="X459">
        <v>99</v>
      </c>
      <c r="Y459" t="s">
        <v>1908</v>
      </c>
      <c r="Z459" s="55" t="s">
        <v>4743</v>
      </c>
      <c r="AA459" s="2" t="s">
        <v>1907</v>
      </c>
      <c r="AB459" s="82">
        <v>0</v>
      </c>
      <c r="AC459" t="s">
        <v>2289</v>
      </c>
      <c r="AD459" t="str">
        <f t="shared" si="7"/>
        <v>SET @cliente = (SELECT id_cliente FROM cliente WHERE cod_cliente LIKE 'C1258');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'06', 'P1258006', 'CONTRATO', '2012-11-01', '0', '0', 99, 'Taller de Evaluacion y Desarrollo de HHDD', 0, null, 1, now(), null, 1, null);</v>
      </c>
    </row>
    <row r="460" spans="1:30" ht="22.5" x14ac:dyDescent="0.25">
      <c r="A460" t="s">
        <v>0</v>
      </c>
      <c r="B460" s="19" t="s">
        <v>191</v>
      </c>
      <c r="C460" s="2" t="s">
        <v>493</v>
      </c>
      <c r="D460" s="22" t="s">
        <v>495</v>
      </c>
      <c r="E460" s="2" t="s">
        <v>499</v>
      </c>
      <c r="F460" s="26" t="s">
        <v>501</v>
      </c>
      <c r="G460" s="2" t="s">
        <v>534</v>
      </c>
      <c r="H460" s="22" t="s">
        <v>535</v>
      </c>
      <c r="I460" s="2" t="s">
        <v>567</v>
      </c>
      <c r="J460" s="5" t="s">
        <v>571</v>
      </c>
      <c r="K460" s="2" t="s">
        <v>574</v>
      </c>
      <c r="L460" t="s">
        <v>1805</v>
      </c>
      <c r="M460" s="2" t="s">
        <v>1851</v>
      </c>
      <c r="N460" s="7" t="s">
        <v>3924</v>
      </c>
      <c r="O460" s="2" t="s">
        <v>1851</v>
      </c>
      <c r="P460" s="60"/>
      <c r="Q460" s="2" t="s">
        <v>1851</v>
      </c>
      <c r="R460" t="s">
        <v>2531</v>
      </c>
      <c r="S460" s="2" t="s">
        <v>1851</v>
      </c>
      <c r="T460" s="5">
        <v>0</v>
      </c>
      <c r="U460" s="2" t="s">
        <v>1851</v>
      </c>
      <c r="V460" s="37">
        <v>0</v>
      </c>
      <c r="W460" s="2" t="s">
        <v>1907</v>
      </c>
      <c r="X460">
        <v>0</v>
      </c>
      <c r="Y460" t="s">
        <v>1908</v>
      </c>
      <c r="Z460" s="40" t="s">
        <v>2038</v>
      </c>
      <c r="AA460" s="2" t="s">
        <v>1907</v>
      </c>
      <c r="AB460" s="82">
        <v>6119</v>
      </c>
      <c r="AC460" t="s">
        <v>2289</v>
      </c>
      <c r="AD460" t="str">
        <f t="shared" si="7"/>
        <v>SET @cliente = (SELECT id_cliente FROM cliente WHERE cod_cliente LIKE 'C0003');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'P0003001', '', '2009-01-01', '0', '0', 0, 'Diagnostico Organizativo', 6119, null, 1, now(), null, 1, null);</v>
      </c>
    </row>
    <row r="461" spans="1:30" ht="22.5" x14ac:dyDescent="0.25">
      <c r="A461" t="s">
        <v>0</v>
      </c>
      <c r="B461" s="19" t="s">
        <v>191</v>
      </c>
      <c r="C461" s="2" t="s">
        <v>493</v>
      </c>
      <c r="D461" s="22" t="s">
        <v>498</v>
      </c>
      <c r="E461" s="2" t="s">
        <v>499</v>
      </c>
      <c r="F461" s="26" t="s">
        <v>506</v>
      </c>
      <c r="G461" s="2" t="s">
        <v>534</v>
      </c>
      <c r="H461" s="22" t="s">
        <v>540</v>
      </c>
      <c r="I461" s="2" t="s">
        <v>567</v>
      </c>
      <c r="J461" s="5" t="s">
        <v>571</v>
      </c>
      <c r="K461" s="2" t="s">
        <v>574</v>
      </c>
      <c r="L461" t="s">
        <v>1806</v>
      </c>
      <c r="M461" s="2" t="s">
        <v>1851</v>
      </c>
      <c r="N461" s="7" t="s">
        <v>3925</v>
      </c>
      <c r="O461" s="2" t="s">
        <v>1851</v>
      </c>
      <c r="P461" s="60"/>
      <c r="Q461" s="2" t="s">
        <v>1851</v>
      </c>
      <c r="R461" t="s">
        <v>2531</v>
      </c>
      <c r="S461" s="2" t="s">
        <v>1851</v>
      </c>
      <c r="T461" s="5">
        <v>0</v>
      </c>
      <c r="U461" s="2" t="s">
        <v>1851</v>
      </c>
      <c r="V461" s="37">
        <v>0</v>
      </c>
      <c r="W461" s="2" t="s">
        <v>1907</v>
      </c>
      <c r="X461">
        <v>0</v>
      </c>
      <c r="Y461" t="s">
        <v>1908</v>
      </c>
      <c r="Z461" s="40" t="s">
        <v>1913</v>
      </c>
      <c r="AA461" s="2" t="s">
        <v>1907</v>
      </c>
      <c r="AB461" s="82">
        <v>3920</v>
      </c>
      <c r="AC461" t="s">
        <v>2289</v>
      </c>
      <c r="AD461" t="str">
        <f t="shared" si="7"/>
        <v>SET @cliente = (SELECT id_cliente FROM cliente WHERE cod_cliente LIKE 'C0003');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'P0003002', '', '2009-01-01', '0', '0', 0, 'Varios', 3920, null, 1, now(), null, 1, null);</v>
      </c>
    </row>
    <row r="462" spans="1:30" ht="22.5" x14ac:dyDescent="0.25">
      <c r="A462" t="s">
        <v>0</v>
      </c>
      <c r="B462" s="19" t="s">
        <v>191</v>
      </c>
      <c r="C462" s="2" t="s">
        <v>493</v>
      </c>
      <c r="D462" s="22" t="s">
        <v>495</v>
      </c>
      <c r="E462" s="2" t="s">
        <v>499</v>
      </c>
      <c r="F462" s="26" t="s">
        <v>510</v>
      </c>
      <c r="G462" s="2" t="s">
        <v>534</v>
      </c>
      <c r="H462" s="22" t="s">
        <v>545</v>
      </c>
      <c r="I462" s="2" t="s">
        <v>567</v>
      </c>
      <c r="J462" s="5" t="s">
        <v>571</v>
      </c>
      <c r="K462" s="2" t="s">
        <v>574</v>
      </c>
      <c r="L462" t="s">
        <v>1807</v>
      </c>
      <c r="M462" s="2" t="s">
        <v>1851</v>
      </c>
      <c r="N462" s="7" t="s">
        <v>3926</v>
      </c>
      <c r="O462" s="2" t="s">
        <v>1851</v>
      </c>
      <c r="P462" s="60"/>
      <c r="Q462" s="2" t="s">
        <v>1851</v>
      </c>
      <c r="R462" t="s">
        <v>2532</v>
      </c>
      <c r="S462" s="2" t="s">
        <v>1851</v>
      </c>
      <c r="T462" s="5">
        <v>0</v>
      </c>
      <c r="U462" s="2" t="s">
        <v>1851</v>
      </c>
      <c r="V462" s="37">
        <v>0</v>
      </c>
      <c r="W462" s="2" t="s">
        <v>1907</v>
      </c>
      <c r="X462">
        <v>0</v>
      </c>
      <c r="Y462" t="s">
        <v>1908</v>
      </c>
      <c r="Z462" s="40" t="s">
        <v>2323</v>
      </c>
      <c r="AA462" s="2" t="s">
        <v>1907</v>
      </c>
      <c r="AB462" s="82">
        <v>29100</v>
      </c>
      <c r="AC462" t="s">
        <v>2289</v>
      </c>
      <c r="AD462" t="str">
        <f t="shared" si="7"/>
        <v>SET @cliente = (SELECT id_cliente FROM cliente WHERE cod_cliente LIKE 'C0003');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'03', 'P0003003', '', '2009-03-01', '0', '0', 0, 'Gestion por Procesos', 29100, null, 1, now(), null, 1, null);</v>
      </c>
    </row>
    <row r="463" spans="1:30" ht="22.5" x14ac:dyDescent="0.25">
      <c r="A463" t="s">
        <v>0</v>
      </c>
      <c r="B463" s="7" t="s">
        <v>192</v>
      </c>
      <c r="C463" s="2" t="s">
        <v>493</v>
      </c>
      <c r="D463" s="22" t="s">
        <v>498</v>
      </c>
      <c r="E463" s="2" t="s">
        <v>499</v>
      </c>
      <c r="F463" s="26" t="s">
        <v>506</v>
      </c>
      <c r="G463" s="2" t="s">
        <v>534</v>
      </c>
      <c r="H463" s="22" t="s">
        <v>540</v>
      </c>
      <c r="I463" s="2" t="s">
        <v>567</v>
      </c>
      <c r="J463" s="5" t="s">
        <v>569</v>
      </c>
      <c r="K463" s="2" t="s">
        <v>574</v>
      </c>
      <c r="L463" t="s">
        <v>1805</v>
      </c>
      <c r="M463" s="2" t="s">
        <v>1851</v>
      </c>
      <c r="N463" s="7" t="s">
        <v>3927</v>
      </c>
      <c r="O463" s="2" t="s">
        <v>1851</v>
      </c>
      <c r="P463" s="56"/>
      <c r="Q463" s="2" t="s">
        <v>1851</v>
      </c>
      <c r="R463" t="s">
        <v>2521</v>
      </c>
      <c r="S463" s="2" t="s">
        <v>1851</v>
      </c>
      <c r="T463" s="5">
        <v>0</v>
      </c>
      <c r="U463" s="2" t="s">
        <v>1851</v>
      </c>
      <c r="V463" s="37">
        <v>0</v>
      </c>
      <c r="W463" s="2" t="s">
        <v>1907</v>
      </c>
      <c r="X463">
        <v>0</v>
      </c>
      <c r="Y463" t="s">
        <v>1908</v>
      </c>
      <c r="Z463" s="40" t="s">
        <v>1913</v>
      </c>
      <c r="AA463" s="2" t="s">
        <v>1907</v>
      </c>
      <c r="AB463" s="82">
        <v>0</v>
      </c>
      <c r="AC463" t="s">
        <v>2289</v>
      </c>
      <c r="AD463" t="str">
        <f t="shared" si="7"/>
        <v>SET @cliente = (SELECT id_cliente FROM cliente WHERE cod_cliente LIKE 'C0172');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'P0172001', '', '2010-10-01', '0', '0', 0, 'Varios', 0, null, 1, now(), null, 1, null);</v>
      </c>
    </row>
    <row r="464" spans="1:30" ht="22.5" x14ac:dyDescent="0.25">
      <c r="A464" t="s">
        <v>0</v>
      </c>
      <c r="B464" s="7" t="s">
        <v>192</v>
      </c>
      <c r="C464" s="2" t="s">
        <v>493</v>
      </c>
      <c r="D464" s="22" t="s">
        <v>498</v>
      </c>
      <c r="E464" s="2" t="s">
        <v>499</v>
      </c>
      <c r="F464" s="26" t="s">
        <v>509</v>
      </c>
      <c r="G464" s="2" t="s">
        <v>534</v>
      </c>
      <c r="H464" s="22" t="s">
        <v>543</v>
      </c>
      <c r="I464" s="2" t="s">
        <v>567</v>
      </c>
      <c r="J464" s="5" t="s">
        <v>569</v>
      </c>
      <c r="K464" s="2" t="s">
        <v>574</v>
      </c>
      <c r="L464" t="s">
        <v>1806</v>
      </c>
      <c r="M464" s="2" t="s">
        <v>1851</v>
      </c>
      <c r="N464" s="7" t="s">
        <v>3928</v>
      </c>
      <c r="O464" s="2" t="s">
        <v>1851</v>
      </c>
      <c r="P464" s="56"/>
      <c r="Q464" s="2" t="s">
        <v>1851</v>
      </c>
      <c r="R464" t="s">
        <v>2521</v>
      </c>
      <c r="S464" s="2" t="s">
        <v>1851</v>
      </c>
      <c r="T464" s="5">
        <v>0</v>
      </c>
      <c r="U464" s="2" t="s">
        <v>1851</v>
      </c>
      <c r="V464" s="37">
        <v>0</v>
      </c>
      <c r="W464" s="2" t="s">
        <v>1907</v>
      </c>
      <c r="X464">
        <v>0</v>
      </c>
      <c r="Y464" t="s">
        <v>1908</v>
      </c>
      <c r="Z464" s="40" t="s">
        <v>1943</v>
      </c>
      <c r="AA464" s="2" t="s">
        <v>1907</v>
      </c>
      <c r="AB464" s="82">
        <v>0</v>
      </c>
      <c r="AC464" t="s">
        <v>2289</v>
      </c>
      <c r="AD464" t="str">
        <f t="shared" si="7"/>
        <v>SET @cliente = (SELECT id_cliente FROM cliente WHERE cod_cliente LIKE 'C0172');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'P0172002', '', '2010-10-01', '0', '0', 0, 'Candidatos', 0, null, 1, now(), null, 1, null);</v>
      </c>
    </row>
    <row r="465" spans="1:30" ht="22.5" x14ac:dyDescent="0.25">
      <c r="A465" t="s">
        <v>0</v>
      </c>
      <c r="B465" s="7" t="s">
        <v>193</v>
      </c>
      <c r="C465" s="2" t="s">
        <v>493</v>
      </c>
      <c r="D465" s="22" t="s">
        <v>498</v>
      </c>
      <c r="E465" s="2" t="s">
        <v>499</v>
      </c>
      <c r="F465" s="26" t="s">
        <v>506</v>
      </c>
      <c r="G465" s="2" t="s">
        <v>534</v>
      </c>
      <c r="H465" s="22" t="s">
        <v>540</v>
      </c>
      <c r="I465" s="2" t="s">
        <v>567</v>
      </c>
      <c r="J465" s="5" t="s">
        <v>572</v>
      </c>
      <c r="K465" s="2" t="s">
        <v>574</v>
      </c>
      <c r="L465" t="s">
        <v>1805</v>
      </c>
      <c r="M465" s="2" t="s">
        <v>1851</v>
      </c>
      <c r="N465" s="7" t="s">
        <v>3929</v>
      </c>
      <c r="O465" s="2" t="s">
        <v>1851</v>
      </c>
      <c r="P465" s="56" t="s">
        <v>1028</v>
      </c>
      <c r="Q465" s="2" t="s">
        <v>1851</v>
      </c>
      <c r="R465" t="s">
        <v>2487</v>
      </c>
      <c r="S465" s="2" t="s">
        <v>1851</v>
      </c>
      <c r="T465" s="5">
        <v>0</v>
      </c>
      <c r="U465" s="2" t="s">
        <v>1851</v>
      </c>
      <c r="V465" s="37">
        <v>0</v>
      </c>
      <c r="W465" s="2" t="s">
        <v>1907</v>
      </c>
      <c r="X465">
        <v>0</v>
      </c>
      <c r="Y465" t="s">
        <v>1908</v>
      </c>
      <c r="Z465" s="40" t="s">
        <v>3231</v>
      </c>
      <c r="AA465" s="2" t="s">
        <v>1907</v>
      </c>
      <c r="AB465" s="82">
        <v>0</v>
      </c>
      <c r="AC465" t="s">
        <v>2289</v>
      </c>
      <c r="AD465" t="str">
        <f t="shared" si="7"/>
        <v>SET @cliente = (SELECT id_cliente FROM cliente WHERE cod_cliente LIKE 'C1234');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'OTRA'); INSERT INTO propuesta VALUES (NULL, @cliente, NULL, NULL, @moneda, @tipoServicio, @tipoArea, @tipoPropuesta, @situacion, '01', 'P1234001', 'P123402', '2011-10-01', '0', '0', 0, 'SELECCIoN DE SEDE EN PERU COMPLETA', 0, null, 1, now(), null, 1, null);</v>
      </c>
    </row>
    <row r="466" spans="1:30" ht="22.5" x14ac:dyDescent="0.25">
      <c r="A466" t="s">
        <v>0</v>
      </c>
      <c r="B466" s="7" t="s">
        <v>193</v>
      </c>
      <c r="C466" s="2" t="s">
        <v>493</v>
      </c>
      <c r="D466" s="22" t="s">
        <v>498</v>
      </c>
      <c r="E466" s="2" t="s">
        <v>499</v>
      </c>
      <c r="F466" s="26" t="s">
        <v>506</v>
      </c>
      <c r="G466" s="2" t="s">
        <v>534</v>
      </c>
      <c r="H466" s="22" t="s">
        <v>540</v>
      </c>
      <c r="I466" s="2" t="s">
        <v>567</v>
      </c>
      <c r="J466" s="7" t="s">
        <v>569</v>
      </c>
      <c r="K466" s="2" t="s">
        <v>574</v>
      </c>
      <c r="L466" t="s">
        <v>1806</v>
      </c>
      <c r="M466" s="2" t="s">
        <v>1851</v>
      </c>
      <c r="N466" s="7" t="s">
        <v>3930</v>
      </c>
      <c r="O466" s="2" t="s">
        <v>1851</v>
      </c>
      <c r="P466" s="40"/>
      <c r="Q466" s="2" t="s">
        <v>1851</v>
      </c>
      <c r="R466" t="s">
        <v>2519</v>
      </c>
      <c r="S466" s="2" t="s">
        <v>1851</v>
      </c>
      <c r="T466" s="5">
        <v>0</v>
      </c>
      <c r="U466" s="2" t="s">
        <v>1851</v>
      </c>
      <c r="V466" s="37">
        <v>0</v>
      </c>
      <c r="W466" s="2" t="s">
        <v>1907</v>
      </c>
      <c r="X466">
        <v>0</v>
      </c>
      <c r="Y466" t="s">
        <v>1908</v>
      </c>
      <c r="Z466" s="40" t="s">
        <v>3231</v>
      </c>
      <c r="AA466" s="2" t="s">
        <v>1907</v>
      </c>
      <c r="AB466" s="82">
        <v>0</v>
      </c>
      <c r="AC466" t="s">
        <v>2289</v>
      </c>
      <c r="AD466" t="str">
        <f t="shared" si="7"/>
        <v>SET @cliente = (SELECT id_cliente FROM cliente WHERE cod_cliente LIKE 'C1234');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'P1234002', '', '2012-05-01', '0', '0', 0, 'SELECCIoN DE SEDE EN PERU COMPLETA', 0, null, 1, now(), null, 1, null);</v>
      </c>
    </row>
    <row r="467" spans="1:30" ht="22.5" x14ac:dyDescent="0.25">
      <c r="A467" t="s">
        <v>0</v>
      </c>
      <c r="B467" s="7" t="s">
        <v>194</v>
      </c>
      <c r="C467" s="2" t="s">
        <v>493</v>
      </c>
      <c r="D467" s="17" t="s">
        <v>498</v>
      </c>
      <c r="E467" s="2" t="s">
        <v>499</v>
      </c>
      <c r="F467" s="26" t="s">
        <v>526</v>
      </c>
      <c r="G467" s="2" t="s">
        <v>534</v>
      </c>
      <c r="H467" s="17" t="s">
        <v>551</v>
      </c>
      <c r="I467" s="2" t="s">
        <v>567</v>
      </c>
      <c r="J467" s="5" t="s">
        <v>569</v>
      </c>
      <c r="K467" s="2" t="s">
        <v>574</v>
      </c>
      <c r="L467" t="s">
        <v>1805</v>
      </c>
      <c r="M467" s="2" t="s">
        <v>1851</v>
      </c>
      <c r="N467" s="7" t="s">
        <v>3931</v>
      </c>
      <c r="O467" s="2" t="s">
        <v>1851</v>
      </c>
      <c r="P467" s="56"/>
      <c r="Q467" s="2" t="s">
        <v>1851</v>
      </c>
      <c r="R467" t="s">
        <v>2507</v>
      </c>
      <c r="S467" s="2" t="s">
        <v>1851</v>
      </c>
      <c r="T467" s="5">
        <v>0</v>
      </c>
      <c r="U467" s="2" t="s">
        <v>1851</v>
      </c>
      <c r="V467" s="37">
        <v>0</v>
      </c>
      <c r="W467" s="2" t="s">
        <v>1907</v>
      </c>
      <c r="X467">
        <v>0</v>
      </c>
      <c r="Y467" t="s">
        <v>1908</v>
      </c>
      <c r="Z467" s="40" t="s">
        <v>2058</v>
      </c>
      <c r="AA467" s="2" t="s">
        <v>1907</v>
      </c>
      <c r="AB467" s="82">
        <v>10460</v>
      </c>
      <c r="AC467" t="s">
        <v>2289</v>
      </c>
      <c r="AD467" t="str">
        <f t="shared" si="7"/>
        <v>SET @cliente = (SELECT id_cliente FROM cliente WHERE cod_cliente LIKE 'C0529');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'P0529001', '', '2012-04-01', '0', '0', 0, 'Habilidades Directivas (26 evaluados)', 10460, null, 1, now(), null, 1, null);</v>
      </c>
    </row>
    <row r="468" spans="1:30" ht="22.5" x14ac:dyDescent="0.25">
      <c r="A468" t="s">
        <v>0</v>
      </c>
      <c r="B468" s="7" t="s">
        <v>194</v>
      </c>
      <c r="C468" s="2" t="s">
        <v>493</v>
      </c>
      <c r="D468" s="17" t="s">
        <v>498</v>
      </c>
      <c r="E468" s="2" t="s">
        <v>499</v>
      </c>
      <c r="F468" s="26" t="s">
        <v>526</v>
      </c>
      <c r="G468" s="2" t="s">
        <v>534</v>
      </c>
      <c r="H468" s="17" t="s">
        <v>551</v>
      </c>
      <c r="I468" s="2" t="s">
        <v>567</v>
      </c>
      <c r="J468" s="7" t="s">
        <v>569</v>
      </c>
      <c r="K468" s="2" t="s">
        <v>574</v>
      </c>
      <c r="L468" t="s">
        <v>1806</v>
      </c>
      <c r="M468" s="2" t="s">
        <v>1851</v>
      </c>
      <c r="N468" s="17" t="s">
        <v>3932</v>
      </c>
      <c r="O468" s="2" t="s">
        <v>1851</v>
      </c>
      <c r="P468" s="40"/>
      <c r="Q468" s="2" t="s">
        <v>1851</v>
      </c>
      <c r="R468" t="s">
        <v>2507</v>
      </c>
      <c r="S468" s="2" t="s">
        <v>1851</v>
      </c>
      <c r="T468" s="5">
        <v>0</v>
      </c>
      <c r="U468" s="2" t="s">
        <v>1851</v>
      </c>
      <c r="V468" s="37">
        <v>0</v>
      </c>
      <c r="W468" s="2" t="s">
        <v>1907</v>
      </c>
      <c r="X468">
        <v>0</v>
      </c>
      <c r="Y468" t="s">
        <v>1908</v>
      </c>
      <c r="Z468" s="40" t="s">
        <v>1924</v>
      </c>
      <c r="AA468" s="2" t="s">
        <v>1907</v>
      </c>
      <c r="AB468" s="82">
        <v>0</v>
      </c>
      <c r="AC468" t="s">
        <v>2289</v>
      </c>
      <c r="AD468" t="str">
        <f t="shared" si="7"/>
        <v>SET @cliente = (SELECT id_cliente FROM cliente WHERE cod_cliente LIKE 'C0529');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'02', 'P0529002', '', '2012-04-01', '0', '0', 0, 'Habilidades Directivas', 0, null, 1, now(), null, 1, null);</v>
      </c>
    </row>
    <row r="469" spans="1:30" ht="22.5" x14ac:dyDescent="0.25">
      <c r="A469" t="s">
        <v>0</v>
      </c>
      <c r="B469" s="7" t="s">
        <v>195</v>
      </c>
      <c r="C469" s="2" t="s">
        <v>493</v>
      </c>
      <c r="D469" s="22" t="s">
        <v>496</v>
      </c>
      <c r="E469" s="2" t="s">
        <v>499</v>
      </c>
      <c r="F469" s="26" t="s">
        <v>515</v>
      </c>
      <c r="G469" s="2" t="s">
        <v>534</v>
      </c>
      <c r="H469" s="22" t="s">
        <v>550</v>
      </c>
      <c r="I469" s="2" t="s">
        <v>567</v>
      </c>
      <c r="J469" s="5" t="s">
        <v>569</v>
      </c>
      <c r="K469" s="2" t="s">
        <v>574</v>
      </c>
      <c r="L469" t="s">
        <v>1805</v>
      </c>
      <c r="M469" s="2" t="s">
        <v>1851</v>
      </c>
      <c r="N469" s="7" t="s">
        <v>3933</v>
      </c>
      <c r="O469" s="2" t="s">
        <v>1851</v>
      </c>
      <c r="P469" s="56"/>
      <c r="Q469" s="2" t="s">
        <v>1851</v>
      </c>
      <c r="R469" t="s">
        <v>2491</v>
      </c>
      <c r="S469" s="2" t="s">
        <v>1851</v>
      </c>
      <c r="T469" s="5">
        <v>0</v>
      </c>
      <c r="U469" s="2" t="s">
        <v>1851</v>
      </c>
      <c r="V469" s="37">
        <v>0</v>
      </c>
      <c r="W469" s="2" t="s">
        <v>1907</v>
      </c>
      <c r="X469">
        <v>0</v>
      </c>
      <c r="Y469" t="s">
        <v>1908</v>
      </c>
      <c r="Z469" s="40" t="s">
        <v>1984</v>
      </c>
      <c r="AA469" s="2" t="s">
        <v>1907</v>
      </c>
      <c r="AB469" s="82">
        <v>0</v>
      </c>
      <c r="AC469" t="s">
        <v>2289</v>
      </c>
      <c r="AD469" t="str">
        <f t="shared" si="7"/>
        <v>SET @cliente = (SELECT id_cliente FROM cliente WHERE cod_cliente LIKE 'C1207');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'P1207001', '', '2011-08-01', '0', '0', 0, 'Integracion y trabajo equipo', 0, null, 1, now(), null, 1, null);</v>
      </c>
    </row>
    <row r="470" spans="1:30" ht="22.5" x14ac:dyDescent="0.25">
      <c r="A470" t="s">
        <v>0</v>
      </c>
      <c r="B470" s="7" t="s">
        <v>195</v>
      </c>
      <c r="C470" s="2" t="s">
        <v>493</v>
      </c>
      <c r="D470" s="17" t="s">
        <v>498</v>
      </c>
      <c r="E470" s="2" t="s">
        <v>499</v>
      </c>
      <c r="F470" s="26" t="s">
        <v>516</v>
      </c>
      <c r="G470" s="2" t="s">
        <v>534</v>
      </c>
      <c r="H470" s="17" t="s">
        <v>551</v>
      </c>
      <c r="I470" s="2" t="s">
        <v>567</v>
      </c>
      <c r="J470" s="5" t="s">
        <v>572</v>
      </c>
      <c r="K470" s="2" t="s">
        <v>574</v>
      </c>
      <c r="L470" t="s">
        <v>1806</v>
      </c>
      <c r="M470" s="2" t="s">
        <v>1851</v>
      </c>
      <c r="N470" s="7" t="s">
        <v>3934</v>
      </c>
      <c r="O470" s="2" t="s">
        <v>1851</v>
      </c>
      <c r="P470" s="56" t="s">
        <v>1036</v>
      </c>
      <c r="Q470" s="2" t="s">
        <v>1851</v>
      </c>
      <c r="R470" t="s">
        <v>2528</v>
      </c>
      <c r="S470" s="2" t="s">
        <v>1851</v>
      </c>
      <c r="T470" s="5">
        <v>0</v>
      </c>
      <c r="U470" s="2" t="s">
        <v>1851</v>
      </c>
      <c r="V470" s="37">
        <v>0</v>
      </c>
      <c r="W470" s="2" t="s">
        <v>1907</v>
      </c>
      <c r="X470">
        <v>0</v>
      </c>
      <c r="Y470" t="s">
        <v>1908</v>
      </c>
      <c r="Z470" s="40" t="s">
        <v>3232</v>
      </c>
      <c r="AA470" s="2" t="s">
        <v>1907</v>
      </c>
      <c r="AB470" s="82">
        <v>9237</v>
      </c>
      <c r="AC470" t="s">
        <v>2289</v>
      </c>
      <c r="AD470" t="str">
        <f t="shared" si="7"/>
        <v>SET @cliente = (SELECT id_cliente FROM cliente WHERE cod_cliente LIKE 'C1207');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'02', 'P1207002', 'P120706', '2012-06-01', '0', '0', 0, 'Evaluacion de Desempeño (59 pp)', 9237, null, 1, now(), null, 1, null);</v>
      </c>
    </row>
    <row r="471" spans="1:30" ht="22.5" x14ac:dyDescent="0.25">
      <c r="A471" t="s">
        <v>0</v>
      </c>
      <c r="B471" s="7" t="s">
        <v>195</v>
      </c>
      <c r="C471" s="2" t="s">
        <v>493</v>
      </c>
      <c r="D471" s="22" t="s">
        <v>495</v>
      </c>
      <c r="E471" s="2" t="s">
        <v>499</v>
      </c>
      <c r="F471" s="26" t="s">
        <v>523</v>
      </c>
      <c r="G471" s="2" t="s">
        <v>534</v>
      </c>
      <c r="H471" s="22" t="s">
        <v>557</v>
      </c>
      <c r="I471" s="2" t="s">
        <v>567</v>
      </c>
      <c r="J471" s="10" t="s">
        <v>573</v>
      </c>
      <c r="K471" s="2" t="s">
        <v>574</v>
      </c>
      <c r="L471" t="s">
        <v>1807</v>
      </c>
      <c r="M471" s="2" t="s">
        <v>1851</v>
      </c>
      <c r="N471" s="7" t="s">
        <v>3935</v>
      </c>
      <c r="O471" s="2" t="s">
        <v>1851</v>
      </c>
      <c r="P471" s="61"/>
      <c r="Q471" s="2" t="s">
        <v>1851</v>
      </c>
      <c r="R471" t="s">
        <v>2528</v>
      </c>
      <c r="S471" s="2" t="s">
        <v>1851</v>
      </c>
      <c r="T471" s="5">
        <v>0</v>
      </c>
      <c r="U471" s="2" t="s">
        <v>1851</v>
      </c>
      <c r="V471" s="37">
        <v>0</v>
      </c>
      <c r="W471" s="2" t="s">
        <v>1907</v>
      </c>
      <c r="X471">
        <v>0</v>
      </c>
      <c r="Y471" t="s">
        <v>1908</v>
      </c>
      <c r="Z471" s="40" t="s">
        <v>3195</v>
      </c>
      <c r="AA471" s="2" t="s">
        <v>1907</v>
      </c>
      <c r="AB471" s="82">
        <f>10000/1.18</f>
        <v>8474.5762711864409</v>
      </c>
      <c r="AC471" t="s">
        <v>2289</v>
      </c>
      <c r="AD471" t="str">
        <f t="shared" si="7"/>
        <v>SET @cliente = (SELECT id_cliente FROM cliente WHERE cod_cliente LIKE 'C1207');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'SI'); INSERT INTO propuesta VALUES (NULL, @cliente, NULL, NULL, @moneda, @tipoServicio, @tipoArea, @tipoPropuesta, @situacion, '03', 'P1207003', '', '2012-06-01', '0', '0', 0, 'Diseño del Modelo de Competencias', 8474.57627118644, null, 1, now(), null, 1, null);</v>
      </c>
    </row>
    <row r="472" spans="1:30" ht="22.5" x14ac:dyDescent="0.25">
      <c r="A472" t="s">
        <v>0</v>
      </c>
      <c r="B472" s="7" t="s">
        <v>195</v>
      </c>
      <c r="C472" s="2" t="s">
        <v>493</v>
      </c>
      <c r="D472" s="22" t="s">
        <v>495</v>
      </c>
      <c r="E472" s="2" t="s">
        <v>499</v>
      </c>
      <c r="F472" s="26" t="s">
        <v>507</v>
      </c>
      <c r="G472" s="2" t="s">
        <v>534</v>
      </c>
      <c r="H472" s="22" t="s">
        <v>541</v>
      </c>
      <c r="I472" s="2" t="s">
        <v>567</v>
      </c>
      <c r="J472" s="10" t="s">
        <v>569</v>
      </c>
      <c r="K472" s="2" t="s">
        <v>574</v>
      </c>
      <c r="L472" t="s">
        <v>1808</v>
      </c>
      <c r="M472" s="2" t="s">
        <v>1851</v>
      </c>
      <c r="N472" s="7" t="s">
        <v>3936</v>
      </c>
      <c r="O472" s="2" t="s">
        <v>1851</v>
      </c>
      <c r="P472" s="61"/>
      <c r="Q472" s="2" t="s">
        <v>1851</v>
      </c>
      <c r="R472" t="s">
        <v>2528</v>
      </c>
      <c r="S472" s="2" t="s">
        <v>1851</v>
      </c>
      <c r="T472" s="5">
        <v>0</v>
      </c>
      <c r="U472" s="2" t="s">
        <v>1851</v>
      </c>
      <c r="V472" s="37">
        <v>0</v>
      </c>
      <c r="W472" s="2" t="s">
        <v>1907</v>
      </c>
      <c r="X472">
        <v>0</v>
      </c>
      <c r="Y472" t="s">
        <v>1908</v>
      </c>
      <c r="Z472" s="40" t="s">
        <v>3233</v>
      </c>
      <c r="AA472" s="2" t="s">
        <v>1907</v>
      </c>
      <c r="AB472" s="82">
        <v>9153</v>
      </c>
      <c r="AC472" t="s">
        <v>2289</v>
      </c>
      <c r="AD472" t="str">
        <f t="shared" si="7"/>
        <v>SET @cliente = (SELECT id_cliente FROM cliente WHERE cod_cliente LIKE 'C1207');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'04', 'P1207004', '', '2012-06-01', '0', '0', 0, 'Diseño Sistema Evaluacion de desempeño', 9153, null, 1, now(), null, 1, null);</v>
      </c>
    </row>
    <row r="473" spans="1:30" ht="22.5" x14ac:dyDescent="0.25">
      <c r="A473" t="s">
        <v>0</v>
      </c>
      <c r="B473" s="7" t="s">
        <v>195</v>
      </c>
      <c r="C473" s="2" t="s">
        <v>493</v>
      </c>
      <c r="D473" s="22" t="s">
        <v>495</v>
      </c>
      <c r="E473" s="2" t="s">
        <v>499</v>
      </c>
      <c r="F473" s="26" t="s">
        <v>513</v>
      </c>
      <c r="G473" s="2" t="s">
        <v>534</v>
      </c>
      <c r="H473" s="22" t="s">
        <v>548</v>
      </c>
      <c r="I473" s="2" t="s">
        <v>567</v>
      </c>
      <c r="J473" s="15" t="s">
        <v>570</v>
      </c>
      <c r="K473" s="2" t="s">
        <v>574</v>
      </c>
      <c r="L473" t="s">
        <v>1809</v>
      </c>
      <c r="M473" s="2" t="s">
        <v>1851</v>
      </c>
      <c r="N473" s="7" t="s">
        <v>3937</v>
      </c>
      <c r="O473" s="2" t="s">
        <v>1851</v>
      </c>
      <c r="P473" s="67" t="s">
        <v>1855</v>
      </c>
      <c r="Q473" s="2" t="s">
        <v>1851</v>
      </c>
      <c r="R473" t="s">
        <v>2501</v>
      </c>
      <c r="S473" s="2" t="s">
        <v>1851</v>
      </c>
      <c r="T473" s="5">
        <v>0</v>
      </c>
      <c r="U473" s="2" t="s">
        <v>1851</v>
      </c>
      <c r="V473" s="76">
        <v>1</v>
      </c>
      <c r="W473" s="2" t="s">
        <v>1907</v>
      </c>
      <c r="X473">
        <v>10</v>
      </c>
      <c r="Y473" t="s">
        <v>1908</v>
      </c>
      <c r="Z473" s="40" t="s">
        <v>2346</v>
      </c>
      <c r="AA473" s="2" t="s">
        <v>1907</v>
      </c>
      <c r="AB473" s="82">
        <v>75100</v>
      </c>
      <c r="AC473" t="s">
        <v>2289</v>
      </c>
      <c r="AD473" t="str">
        <f t="shared" si="7"/>
        <v>SET @cliente = (SELECT id_cliente FROM cliente WHERE cod_cliente LIKE 'C1207');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'PDTE'); INSERT INTO propuesta VALUES (NULL, @cliente, NULL, NULL, @moneda, @tipoServicio, @tipoArea, @tipoPropuesta, @situacion, '05', 'P1207005', 'LICITACION', '2012-08-01', '0', '1', 10, 'Actualizacion de MOF (obsoletos desde el el 2003)', 75100, null, 1, now(), null, 1, null);</v>
      </c>
    </row>
    <row r="474" spans="1:30" ht="22.5" x14ac:dyDescent="0.25">
      <c r="A474" t="s">
        <v>0</v>
      </c>
      <c r="B474" s="7" t="s">
        <v>195</v>
      </c>
      <c r="C474" s="2" t="s">
        <v>493</v>
      </c>
      <c r="D474" s="17" t="s">
        <v>498</v>
      </c>
      <c r="E474" s="2" t="s">
        <v>499</v>
      </c>
      <c r="F474" s="26" t="s">
        <v>526</v>
      </c>
      <c r="G474" s="2" t="s">
        <v>534</v>
      </c>
      <c r="H474" s="17" t="s">
        <v>551</v>
      </c>
      <c r="I474" s="2" t="s">
        <v>567</v>
      </c>
      <c r="J474" s="15" t="s">
        <v>570</v>
      </c>
      <c r="K474" s="2" t="s">
        <v>574</v>
      </c>
      <c r="L474" t="s">
        <v>1810</v>
      </c>
      <c r="M474" s="2" t="s">
        <v>1851</v>
      </c>
      <c r="N474" s="7" t="s">
        <v>3938</v>
      </c>
      <c r="O474" s="2" t="s">
        <v>1851</v>
      </c>
      <c r="P474" s="67" t="s">
        <v>1855</v>
      </c>
      <c r="Q474" s="2" t="s">
        <v>1851</v>
      </c>
      <c r="R474" t="s">
        <v>4728</v>
      </c>
      <c r="S474" s="2" t="s">
        <v>1851</v>
      </c>
      <c r="T474" s="5">
        <v>0</v>
      </c>
      <c r="U474" s="2" t="s">
        <v>1851</v>
      </c>
      <c r="V474" s="76">
        <v>1</v>
      </c>
      <c r="W474" s="2" t="s">
        <v>1907</v>
      </c>
      <c r="X474">
        <v>10</v>
      </c>
      <c r="Y474" t="s">
        <v>1908</v>
      </c>
      <c r="Z474" s="40" t="s">
        <v>2347</v>
      </c>
      <c r="AA474" s="2" t="s">
        <v>1907</v>
      </c>
      <c r="AB474" s="82">
        <v>0</v>
      </c>
      <c r="AC474" t="s">
        <v>2289</v>
      </c>
      <c r="AD474" t="str">
        <f t="shared" si="7"/>
        <v>SET @cliente = (SELECT id_cliente FROM cliente WHERE cod_cliente LIKE 'C1207');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'PDTE'); INSERT INTO propuesta VALUES (NULL, @cliente, NULL, NULL, @moneda, @tipoServicio, @tipoArea, @tipoPropuesta, @situacion, '06', 'P1207006', 'LICITACION', '2013-02-01', '0', '1', 10, 'Evaluacion de Competencias', 0, null, 1, now(), null, 1, null);</v>
      </c>
    </row>
    <row r="475" spans="1:30" ht="22.5" x14ac:dyDescent="0.25">
      <c r="A475" t="s">
        <v>0</v>
      </c>
      <c r="B475" s="7" t="s">
        <v>3439</v>
      </c>
      <c r="C475" s="2" t="s">
        <v>493</v>
      </c>
      <c r="D475" s="17" t="s">
        <v>498</v>
      </c>
      <c r="E475" s="2" t="s">
        <v>499</v>
      </c>
      <c r="F475" s="26" t="s">
        <v>511</v>
      </c>
      <c r="G475" s="2" t="s">
        <v>534</v>
      </c>
      <c r="H475" s="17" t="s">
        <v>546</v>
      </c>
      <c r="I475" s="2" t="s">
        <v>567</v>
      </c>
      <c r="J475" s="10" t="s">
        <v>569</v>
      </c>
      <c r="K475" s="2" t="s">
        <v>574</v>
      </c>
      <c r="L475" t="s">
        <v>1805</v>
      </c>
      <c r="M475" s="2" t="s">
        <v>1851</v>
      </c>
      <c r="N475" s="17" t="s">
        <v>3939</v>
      </c>
      <c r="O475" s="2" t="s">
        <v>1851</v>
      </c>
      <c r="P475" s="61"/>
      <c r="Q475" s="2" t="s">
        <v>1851</v>
      </c>
      <c r="R475" t="s">
        <v>2492</v>
      </c>
      <c r="S475" s="2" t="s">
        <v>1851</v>
      </c>
      <c r="T475" s="5">
        <v>0</v>
      </c>
      <c r="U475" s="2" t="s">
        <v>1851</v>
      </c>
      <c r="V475" s="37">
        <v>0</v>
      </c>
      <c r="W475" s="2" t="s">
        <v>1907</v>
      </c>
      <c r="X475">
        <v>0</v>
      </c>
      <c r="Y475" t="s">
        <v>1908</v>
      </c>
      <c r="Z475" s="40" t="s">
        <v>4744</v>
      </c>
      <c r="AA475" s="2" t="s">
        <v>1907</v>
      </c>
      <c r="AB475" s="82">
        <v>1950</v>
      </c>
      <c r="AC475" t="s">
        <v>2289</v>
      </c>
      <c r="AD475" t="str">
        <f t="shared" si="7"/>
        <v>SET @cliente = (SELECT id_cliente FROM cliente WHERE cod_cliente LIKE 'C0356');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'P0356001', '', '2012-11-01', '0', '0', 0, 'Evaluación de Gerente de Soporte (Back Office) 3 postulantes', 1950, null, 1, now(), null, 1, null);</v>
      </c>
    </row>
    <row r="476" spans="1:30" ht="22.5" x14ac:dyDescent="0.25">
      <c r="A476" t="s">
        <v>0</v>
      </c>
      <c r="B476" s="7" t="s">
        <v>196</v>
      </c>
      <c r="C476" s="2" t="s">
        <v>493</v>
      </c>
      <c r="D476" s="22" t="s">
        <v>496</v>
      </c>
      <c r="E476" s="2" t="s">
        <v>499</v>
      </c>
      <c r="F476" s="26" t="s">
        <v>512</v>
      </c>
      <c r="G476" s="2" t="s">
        <v>534</v>
      </c>
      <c r="H476" s="22" t="s">
        <v>547</v>
      </c>
      <c r="I476" s="2" t="s">
        <v>567</v>
      </c>
      <c r="J476" s="5" t="s">
        <v>569</v>
      </c>
      <c r="K476" s="2" t="s">
        <v>574</v>
      </c>
      <c r="L476" t="s">
        <v>1805</v>
      </c>
      <c r="M476" s="2" t="s">
        <v>1851</v>
      </c>
      <c r="N476" s="17" t="s">
        <v>3940</v>
      </c>
      <c r="O476" s="2" t="s">
        <v>1851</v>
      </c>
      <c r="P476" s="56"/>
      <c r="Q476" s="2" t="s">
        <v>1851</v>
      </c>
      <c r="R476" t="s">
        <v>2502</v>
      </c>
      <c r="S476" s="2" t="s">
        <v>1851</v>
      </c>
      <c r="T476" s="5">
        <v>0</v>
      </c>
      <c r="U476" s="2" t="s">
        <v>1851</v>
      </c>
      <c r="V476" s="37">
        <v>0</v>
      </c>
      <c r="W476" s="2" t="s">
        <v>1907</v>
      </c>
      <c r="X476">
        <v>0</v>
      </c>
      <c r="Y476" t="s">
        <v>1908</v>
      </c>
      <c r="Z476" s="40" t="s">
        <v>1968</v>
      </c>
      <c r="AA476" s="2" t="s">
        <v>1907</v>
      </c>
      <c r="AB476" s="82">
        <v>0</v>
      </c>
      <c r="AC476" t="s">
        <v>2289</v>
      </c>
      <c r="AD476" t="str">
        <f t="shared" si="7"/>
        <v>SET @cliente = (SELECT id_cliente FROM cliente WHERE cod_cliente LIKE 'C0126');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'P0126001', '', '2010-08-01', '0', '0', 0, 'Presentaciones Efectivas', 0, null, 1, now(), null, 1, null);</v>
      </c>
    </row>
    <row r="477" spans="1:30" ht="22.5" x14ac:dyDescent="0.25">
      <c r="A477" t="s">
        <v>0</v>
      </c>
      <c r="B477" s="7" t="s">
        <v>196</v>
      </c>
      <c r="C477" s="2" t="s">
        <v>493</v>
      </c>
      <c r="D477" s="22" t="s">
        <v>498</v>
      </c>
      <c r="E477" s="2" t="s">
        <v>499</v>
      </c>
      <c r="F477" s="26" t="s">
        <v>506</v>
      </c>
      <c r="G477" s="2" t="s">
        <v>534</v>
      </c>
      <c r="H477" s="22" t="s">
        <v>540</v>
      </c>
      <c r="I477" s="2" t="s">
        <v>567</v>
      </c>
      <c r="J477" s="5" t="s">
        <v>569</v>
      </c>
      <c r="K477" s="2" t="s">
        <v>574</v>
      </c>
      <c r="L477" t="s">
        <v>1806</v>
      </c>
      <c r="M477" s="2" t="s">
        <v>1851</v>
      </c>
      <c r="N477" s="7" t="s">
        <v>3941</v>
      </c>
      <c r="O477" s="2" t="s">
        <v>1851</v>
      </c>
      <c r="P477" s="56"/>
      <c r="Q477" s="2" t="s">
        <v>1851</v>
      </c>
      <c r="R477" t="s">
        <v>2502</v>
      </c>
      <c r="S477" s="2" t="s">
        <v>1851</v>
      </c>
      <c r="T477" s="5">
        <v>0</v>
      </c>
      <c r="U477" s="2" t="s">
        <v>1851</v>
      </c>
      <c r="V477" s="37">
        <v>0</v>
      </c>
      <c r="W477" s="2" t="s">
        <v>1907</v>
      </c>
      <c r="X477">
        <v>0</v>
      </c>
      <c r="Y477" t="s">
        <v>1908</v>
      </c>
      <c r="Z477" s="40" t="s">
        <v>2059</v>
      </c>
      <c r="AA477" s="2" t="s">
        <v>1907</v>
      </c>
      <c r="AB477" s="82">
        <v>0</v>
      </c>
      <c r="AC477" t="s">
        <v>2289</v>
      </c>
      <c r="AD477" t="str">
        <f t="shared" si="7"/>
        <v>SET @cliente = (SELECT id_cliente FROM cliente WHERE cod_cliente LIKE 'C0126');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'P0126002', '', '2010-08-01', '0', '0', 0, 'Mando Medios y gerenciales', 0, null, 1, now(), null, 1, null);</v>
      </c>
    </row>
    <row r="478" spans="1:30" ht="22.5" x14ac:dyDescent="0.25">
      <c r="A478" t="s">
        <v>0</v>
      </c>
      <c r="B478" s="7" t="s">
        <v>196</v>
      </c>
      <c r="C478" s="2" t="s">
        <v>493</v>
      </c>
      <c r="D478" s="17" t="s">
        <v>498</v>
      </c>
      <c r="E478" s="2" t="s">
        <v>499</v>
      </c>
      <c r="F478" s="26" t="s">
        <v>522</v>
      </c>
      <c r="G478" s="2" t="s">
        <v>534</v>
      </c>
      <c r="H478" s="17" t="s">
        <v>551</v>
      </c>
      <c r="I478" s="2" t="s">
        <v>567</v>
      </c>
      <c r="J478" s="5" t="s">
        <v>569</v>
      </c>
      <c r="K478" s="2" t="s">
        <v>574</v>
      </c>
      <c r="L478" t="s">
        <v>1807</v>
      </c>
      <c r="M478" s="2" t="s">
        <v>1851</v>
      </c>
      <c r="N478" s="7" t="s">
        <v>3942</v>
      </c>
      <c r="O478" s="2" t="s">
        <v>1851</v>
      </c>
      <c r="P478" s="56"/>
      <c r="Q478" s="2" t="s">
        <v>1851</v>
      </c>
      <c r="R478" t="s">
        <v>2500</v>
      </c>
      <c r="S478" s="2" t="s">
        <v>1851</v>
      </c>
      <c r="T478" s="5">
        <v>0</v>
      </c>
      <c r="U478" s="2" t="s">
        <v>1851</v>
      </c>
      <c r="V478" s="37">
        <v>0</v>
      </c>
      <c r="W478" s="2" t="s">
        <v>1907</v>
      </c>
      <c r="X478">
        <v>0</v>
      </c>
      <c r="Y478" t="s">
        <v>1908</v>
      </c>
      <c r="Z478" s="26" t="s">
        <v>2348</v>
      </c>
      <c r="AA478" s="2" t="s">
        <v>1907</v>
      </c>
      <c r="AB478" s="83">
        <v>132500</v>
      </c>
      <c r="AC478" t="s">
        <v>2289</v>
      </c>
      <c r="AD478" t="str">
        <f t="shared" si="7"/>
        <v>SET @cliente = (SELECT id_cliente FROM cliente WHERE cod_cliente LIKE 'C0126');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'03', 'P0126003', '', '2012-02-01', '0', '0', 0, 'Clima Cuantitativo Obreros (ejecucion en Septiembre)', 132500, null, 1, now(), null, 1, null);</v>
      </c>
    </row>
    <row r="479" spans="1:30" ht="22.5" x14ac:dyDescent="0.25">
      <c r="A479" t="s">
        <v>0</v>
      </c>
      <c r="B479" s="7" t="s">
        <v>197</v>
      </c>
      <c r="C479" s="2" t="s">
        <v>493</v>
      </c>
      <c r="D479" s="22" t="s">
        <v>495</v>
      </c>
      <c r="E479" s="2" t="s">
        <v>499</v>
      </c>
      <c r="F479" s="26" t="s">
        <v>519</v>
      </c>
      <c r="G479" s="2" t="s">
        <v>534</v>
      </c>
      <c r="H479" s="22" t="s">
        <v>554</v>
      </c>
      <c r="I479" s="2" t="s">
        <v>567</v>
      </c>
      <c r="J479" s="5" t="s">
        <v>569</v>
      </c>
      <c r="K479" s="2" t="s">
        <v>574</v>
      </c>
      <c r="L479" t="s">
        <v>1805</v>
      </c>
      <c r="M479" s="2" t="s">
        <v>1851</v>
      </c>
      <c r="N479" s="7" t="s">
        <v>3943</v>
      </c>
      <c r="O479" s="2" t="s">
        <v>1851</v>
      </c>
      <c r="P479" s="56"/>
      <c r="Q479" s="2" t="s">
        <v>1851</v>
      </c>
      <c r="R479" t="s">
        <v>2515</v>
      </c>
      <c r="S479" s="2" t="s">
        <v>1851</v>
      </c>
      <c r="T479" s="5">
        <v>0</v>
      </c>
      <c r="U479" s="2" t="s">
        <v>1851</v>
      </c>
      <c r="V479" s="37">
        <v>0</v>
      </c>
      <c r="W479" s="2" t="s">
        <v>1907</v>
      </c>
      <c r="X479">
        <v>0</v>
      </c>
      <c r="Y479" t="s">
        <v>1908</v>
      </c>
      <c r="Z479" s="40" t="s">
        <v>1966</v>
      </c>
      <c r="AA479" s="2" t="s">
        <v>1907</v>
      </c>
      <c r="AB479" s="82">
        <v>0</v>
      </c>
      <c r="AC479" t="s">
        <v>2289</v>
      </c>
      <c r="AD479" t="str">
        <f t="shared" si="7"/>
        <v>SET @cliente = (SELECT id_cliente FROM cliente WHERE cod_cliente LIKE 'C0056');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'01', 'P0056001', '', '2010-05-01', '0', '0', 0, 'Protocolo Familiar', 0, null, 1, now(), null, 1, null);</v>
      </c>
    </row>
    <row r="480" spans="1:30" ht="22.5" x14ac:dyDescent="0.25">
      <c r="A480" t="s">
        <v>0</v>
      </c>
      <c r="B480" s="7" t="s">
        <v>198</v>
      </c>
      <c r="C480" s="2" t="s">
        <v>493</v>
      </c>
      <c r="D480" s="22" t="s">
        <v>495</v>
      </c>
      <c r="E480" s="2" t="s">
        <v>499</v>
      </c>
      <c r="F480" s="26" t="s">
        <v>510</v>
      </c>
      <c r="G480" s="2" t="s">
        <v>534</v>
      </c>
      <c r="H480" s="22" t="s">
        <v>545</v>
      </c>
      <c r="I480" s="2" t="s">
        <v>567</v>
      </c>
      <c r="J480" s="5" t="s">
        <v>569</v>
      </c>
      <c r="K480" s="2" t="s">
        <v>574</v>
      </c>
      <c r="L480" t="s">
        <v>1805</v>
      </c>
      <c r="M480" s="2" t="s">
        <v>1851</v>
      </c>
      <c r="N480" s="17" t="s">
        <v>3944</v>
      </c>
      <c r="O480" s="2" t="s">
        <v>1851</v>
      </c>
      <c r="P480" s="56"/>
      <c r="Q480" s="2" t="s">
        <v>1851</v>
      </c>
      <c r="R480" t="s">
        <v>2522</v>
      </c>
      <c r="S480" s="2" t="s">
        <v>1851</v>
      </c>
      <c r="T480" s="5">
        <v>0</v>
      </c>
      <c r="U480" s="2" t="s">
        <v>1851</v>
      </c>
      <c r="V480" s="37">
        <v>0</v>
      </c>
      <c r="W480" s="2" t="s">
        <v>1907</v>
      </c>
      <c r="X480">
        <v>0</v>
      </c>
      <c r="Y480" t="s">
        <v>1908</v>
      </c>
      <c r="Z480" s="40" t="s">
        <v>2323</v>
      </c>
      <c r="AA480" s="2" t="s">
        <v>1907</v>
      </c>
      <c r="AB480" s="82">
        <v>51850</v>
      </c>
      <c r="AC480" t="s">
        <v>2289</v>
      </c>
      <c r="AD480" t="str">
        <f t="shared" si="7"/>
        <v>SET @cliente = (SELECT id_cliente FROM cliente WHERE cod_cliente LIKE 'C0115');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'P0115001', '', '2010-06-01', '0', '0', 0, 'Gestion por Procesos', 51850, null, 1, now(), null, 1, null);</v>
      </c>
    </row>
    <row r="481" spans="1:30" ht="22.5" x14ac:dyDescent="0.25">
      <c r="A481" t="s">
        <v>0</v>
      </c>
      <c r="B481" s="7" t="s">
        <v>199</v>
      </c>
      <c r="C481" s="2" t="s">
        <v>493</v>
      </c>
      <c r="D481" s="22" t="s">
        <v>495</v>
      </c>
      <c r="E481" s="2" t="s">
        <v>499</v>
      </c>
      <c r="F481" s="26" t="s">
        <v>517</v>
      </c>
      <c r="G481" s="2" t="s">
        <v>534</v>
      </c>
      <c r="H481" s="22" t="s">
        <v>552</v>
      </c>
      <c r="I481" s="2" t="s">
        <v>567</v>
      </c>
      <c r="J481" s="5" t="s">
        <v>569</v>
      </c>
      <c r="K481" s="2" t="s">
        <v>574</v>
      </c>
      <c r="L481" t="s">
        <v>1805</v>
      </c>
      <c r="M481" s="2" t="s">
        <v>1851</v>
      </c>
      <c r="N481" s="17" t="s">
        <v>3945</v>
      </c>
      <c r="O481" s="2" t="s">
        <v>1851</v>
      </c>
      <c r="P481" s="56"/>
      <c r="Q481" s="2" t="s">
        <v>1851</v>
      </c>
      <c r="R481" t="s">
        <v>2487</v>
      </c>
      <c r="S481" s="2" t="s">
        <v>1851</v>
      </c>
      <c r="T481" s="5">
        <v>0</v>
      </c>
      <c r="U481" s="2" t="s">
        <v>1851</v>
      </c>
      <c r="V481" s="37">
        <v>0</v>
      </c>
      <c r="W481" s="2" t="s">
        <v>1907</v>
      </c>
      <c r="X481">
        <v>0</v>
      </c>
      <c r="Y481" t="s">
        <v>1908</v>
      </c>
      <c r="Z481" s="40" t="s">
        <v>2060</v>
      </c>
      <c r="AA481" s="2" t="s">
        <v>1907</v>
      </c>
      <c r="AB481" s="82">
        <v>84060</v>
      </c>
      <c r="AC481" t="s">
        <v>2289</v>
      </c>
      <c r="AD481" t="str">
        <f t="shared" si="7"/>
        <v>SET @cliente = (SELECT id_cliente FROM cliente WHERE cod_cliente LIKE 'C1228');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'01', 'P1228001', '', '2011-10-01', '0', '0', 0, 'CULTURA', 84060, null, 1, now(), null, 1, null);</v>
      </c>
    </row>
    <row r="482" spans="1:30" ht="22.5" x14ac:dyDescent="0.25">
      <c r="A482" t="s">
        <v>0</v>
      </c>
      <c r="B482" s="7" t="s">
        <v>200</v>
      </c>
      <c r="C482" s="2" t="s">
        <v>493</v>
      </c>
      <c r="D482" s="22" t="s">
        <v>497</v>
      </c>
      <c r="E482" s="2" t="s">
        <v>499</v>
      </c>
      <c r="F482" s="26" t="s">
        <v>524</v>
      </c>
      <c r="G482" s="2" t="s">
        <v>534</v>
      </c>
      <c r="H482" s="22" t="s">
        <v>558</v>
      </c>
      <c r="I482" s="2" t="s">
        <v>567</v>
      </c>
      <c r="J482" s="5" t="s">
        <v>569</v>
      </c>
      <c r="K482" s="2" t="s">
        <v>574</v>
      </c>
      <c r="L482" t="s">
        <v>1805</v>
      </c>
      <c r="M482" s="2" t="s">
        <v>1851</v>
      </c>
      <c r="N482" s="17" t="s">
        <v>3946</v>
      </c>
      <c r="O482" s="2" t="s">
        <v>1851</v>
      </c>
      <c r="P482" s="56"/>
      <c r="Q482" s="2" t="s">
        <v>1851</v>
      </c>
      <c r="R482" t="s">
        <v>2496</v>
      </c>
      <c r="S482" s="2" t="s">
        <v>1851</v>
      </c>
      <c r="T482" s="5">
        <v>0</v>
      </c>
      <c r="U482" s="2" t="s">
        <v>1851</v>
      </c>
      <c r="V482" s="37">
        <v>0</v>
      </c>
      <c r="W482" s="2" t="s">
        <v>1907</v>
      </c>
      <c r="X482">
        <v>0</v>
      </c>
      <c r="Y482" t="s">
        <v>1908</v>
      </c>
      <c r="Z482" s="40" t="s">
        <v>2126</v>
      </c>
      <c r="AA482" s="2" t="s">
        <v>1907</v>
      </c>
      <c r="AB482" s="82">
        <v>0</v>
      </c>
      <c r="AC482" t="s">
        <v>2289</v>
      </c>
      <c r="AD482" t="str">
        <f t="shared" si="7"/>
        <v>SET @cliente = (SELECT id_cliente FROM cliente WHERE cod_cliente LIKE 'C0061');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'P0061001', '', '2011-05-01', '0', '0', 0, 'Informacion', 0, null, 1, now(), null, 1, null);</v>
      </c>
    </row>
    <row r="483" spans="1:30" ht="22.5" x14ac:dyDescent="0.25">
      <c r="A483" t="s">
        <v>0</v>
      </c>
      <c r="B483" s="7" t="s">
        <v>201</v>
      </c>
      <c r="C483" s="2" t="s">
        <v>493</v>
      </c>
      <c r="D483" s="22" t="s">
        <v>498</v>
      </c>
      <c r="E483" s="2" t="s">
        <v>499</v>
      </c>
      <c r="F483" s="26" t="s">
        <v>509</v>
      </c>
      <c r="G483" s="2" t="s">
        <v>534</v>
      </c>
      <c r="H483" s="22" t="s">
        <v>543</v>
      </c>
      <c r="I483" s="2" t="s">
        <v>567</v>
      </c>
      <c r="J483" s="5" t="s">
        <v>571</v>
      </c>
      <c r="K483" s="2" t="s">
        <v>574</v>
      </c>
      <c r="L483" t="s">
        <v>1805</v>
      </c>
      <c r="M483" s="2" t="s">
        <v>1851</v>
      </c>
      <c r="N483" s="7" t="s">
        <v>3947</v>
      </c>
      <c r="O483" s="2" t="s">
        <v>1851</v>
      </c>
      <c r="P483" s="60"/>
      <c r="Q483" s="2" t="s">
        <v>1851</v>
      </c>
      <c r="R483" t="s">
        <v>2491</v>
      </c>
      <c r="S483" s="2" t="s">
        <v>1851</v>
      </c>
      <c r="T483" s="5">
        <v>0</v>
      </c>
      <c r="U483" s="2" t="s">
        <v>1851</v>
      </c>
      <c r="V483" s="37">
        <v>0</v>
      </c>
      <c r="W483" s="2" t="s">
        <v>1907</v>
      </c>
      <c r="X483">
        <v>0</v>
      </c>
      <c r="Y483" t="s">
        <v>1908</v>
      </c>
      <c r="Z483" s="40" t="s">
        <v>1943</v>
      </c>
      <c r="AA483" s="2" t="s">
        <v>1907</v>
      </c>
      <c r="AB483" s="82">
        <v>1560</v>
      </c>
      <c r="AC483" t="s">
        <v>2289</v>
      </c>
      <c r="AD483" t="str">
        <f t="shared" si="7"/>
        <v>SET @cliente = (SELECT id_cliente FROM cliente WHERE cod_cliente LIKE 'C1208');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'01', 'P1208001', '', '2011-08-01', '0', '0', 0, 'Candidatos', 1560, null, 1, now(), null, 1, null);</v>
      </c>
    </row>
    <row r="484" spans="1:30" ht="22.5" x14ac:dyDescent="0.25">
      <c r="A484" t="s">
        <v>0</v>
      </c>
      <c r="B484" s="7" t="s">
        <v>201</v>
      </c>
      <c r="C484" s="2" t="s">
        <v>493</v>
      </c>
      <c r="D484" s="22" t="s">
        <v>498</v>
      </c>
      <c r="E484" s="2" t="s">
        <v>499</v>
      </c>
      <c r="F484" s="26" t="s">
        <v>509</v>
      </c>
      <c r="G484" s="2" t="s">
        <v>534</v>
      </c>
      <c r="H484" s="22" t="s">
        <v>543</v>
      </c>
      <c r="I484" s="2" t="s">
        <v>567</v>
      </c>
      <c r="J484" s="5" t="s">
        <v>571</v>
      </c>
      <c r="K484" s="2" t="s">
        <v>574</v>
      </c>
      <c r="L484" t="s">
        <v>1806</v>
      </c>
      <c r="M484" s="2" t="s">
        <v>1851</v>
      </c>
      <c r="N484" s="7" t="s">
        <v>3948</v>
      </c>
      <c r="O484" s="2" t="s">
        <v>1851</v>
      </c>
      <c r="P484" s="60"/>
      <c r="Q484" s="2" t="s">
        <v>1851</v>
      </c>
      <c r="R484" t="s">
        <v>2506</v>
      </c>
      <c r="S484" s="2" t="s">
        <v>1851</v>
      </c>
      <c r="T484" s="5">
        <v>0</v>
      </c>
      <c r="U484" s="2" t="s">
        <v>1851</v>
      </c>
      <c r="V484" s="37">
        <v>0</v>
      </c>
      <c r="W484" s="2" t="s">
        <v>1907</v>
      </c>
      <c r="X484">
        <v>0</v>
      </c>
      <c r="Y484" t="s">
        <v>1908</v>
      </c>
      <c r="Z484" s="40" t="s">
        <v>1943</v>
      </c>
      <c r="AA484" s="2" t="s">
        <v>1907</v>
      </c>
      <c r="AB484" s="82">
        <v>1950</v>
      </c>
      <c r="AC484" t="s">
        <v>2289</v>
      </c>
      <c r="AD484" t="str">
        <f t="shared" si="7"/>
        <v>SET @cliente = (SELECT id_cliente FROM cliente WHERE cod_cliente LIKE 'C1208');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'02', 'P1208002', '', '2011-11-01', '0', '0', 0, 'Candidatos', 1950, null, 1, now(), null, 1, null);</v>
      </c>
    </row>
    <row r="485" spans="1:30" ht="22.5" x14ac:dyDescent="0.25">
      <c r="A485" t="s">
        <v>0</v>
      </c>
      <c r="B485" s="7" t="s">
        <v>201</v>
      </c>
      <c r="C485" s="2" t="s">
        <v>493</v>
      </c>
      <c r="D485" s="22" t="s">
        <v>498</v>
      </c>
      <c r="E485" s="2" t="s">
        <v>499</v>
      </c>
      <c r="F485" s="26" t="s">
        <v>509</v>
      </c>
      <c r="G485" s="2" t="s">
        <v>534</v>
      </c>
      <c r="H485" s="22" t="s">
        <v>543</v>
      </c>
      <c r="I485" s="2" t="s">
        <v>567</v>
      </c>
      <c r="J485" s="17" t="s">
        <v>571</v>
      </c>
      <c r="K485" s="2" t="s">
        <v>574</v>
      </c>
      <c r="L485" t="s">
        <v>1807</v>
      </c>
      <c r="M485" s="2" t="s">
        <v>1851</v>
      </c>
      <c r="N485" s="7" t="s">
        <v>3949</v>
      </c>
      <c r="O485" s="2" t="s">
        <v>1851</v>
      </c>
      <c r="P485" s="60"/>
      <c r="Q485" s="2" t="s">
        <v>1851</v>
      </c>
      <c r="R485" t="s">
        <v>2518</v>
      </c>
      <c r="S485" s="2" t="s">
        <v>1851</v>
      </c>
      <c r="T485" s="5">
        <v>0</v>
      </c>
      <c r="U485" s="2" t="s">
        <v>1851</v>
      </c>
      <c r="V485" s="37">
        <v>0</v>
      </c>
      <c r="W485" s="2" t="s">
        <v>1907</v>
      </c>
      <c r="X485">
        <v>0</v>
      </c>
      <c r="Y485" t="s">
        <v>1908</v>
      </c>
      <c r="Z485" s="28" t="s">
        <v>1944</v>
      </c>
      <c r="AA485" s="2" t="s">
        <v>1907</v>
      </c>
      <c r="AB485" s="83">
        <v>6480</v>
      </c>
      <c r="AC485" t="s">
        <v>2289</v>
      </c>
      <c r="AD485" t="str">
        <f t="shared" si="7"/>
        <v>SET @cliente = (SELECT id_cliente FROM cliente WHERE cod_cliente LIKE 'C1208');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'03', 'P1208003', '', '2012-01-01', '0', '0', 0, 'Candidatos (2012)', 6480, null, 1, now(), null, 1, null);</v>
      </c>
    </row>
    <row r="486" spans="1:30" ht="22.5" x14ac:dyDescent="0.25">
      <c r="A486" t="s">
        <v>0</v>
      </c>
      <c r="B486" s="7" t="s">
        <v>201</v>
      </c>
      <c r="C486" s="2" t="s">
        <v>493</v>
      </c>
      <c r="D486" s="17" t="s">
        <v>498</v>
      </c>
      <c r="E486" s="2" t="s">
        <v>499</v>
      </c>
      <c r="F486" s="26" t="s">
        <v>522</v>
      </c>
      <c r="G486" s="2" t="s">
        <v>534</v>
      </c>
      <c r="H486" s="17" t="s">
        <v>551</v>
      </c>
      <c r="I486" s="2" t="s">
        <v>567</v>
      </c>
      <c r="J486" s="6" t="s">
        <v>569</v>
      </c>
      <c r="K486" s="2" t="s">
        <v>574</v>
      </c>
      <c r="L486" t="s">
        <v>1808</v>
      </c>
      <c r="M486" s="2" t="s">
        <v>1851</v>
      </c>
      <c r="N486" s="7" t="s">
        <v>3950</v>
      </c>
      <c r="O486" s="2" t="s">
        <v>1851</v>
      </c>
      <c r="P486" s="58"/>
      <c r="Q486" s="2" t="s">
        <v>1851</v>
      </c>
      <c r="R486" t="s">
        <v>2499</v>
      </c>
      <c r="S486" s="2" t="s">
        <v>1851</v>
      </c>
      <c r="T486" s="5">
        <v>0</v>
      </c>
      <c r="U486" s="2" t="s">
        <v>1851</v>
      </c>
      <c r="V486" s="37">
        <v>0</v>
      </c>
      <c r="W486" s="2" t="s">
        <v>1907</v>
      </c>
      <c r="X486">
        <v>0</v>
      </c>
      <c r="Y486" t="s">
        <v>1908</v>
      </c>
      <c r="Z486" s="28" t="s">
        <v>2349</v>
      </c>
      <c r="AA486" s="2" t="s">
        <v>1907</v>
      </c>
      <c r="AB486" s="82">
        <v>0</v>
      </c>
      <c r="AC486" t="s">
        <v>2289</v>
      </c>
      <c r="AD486" t="str">
        <f t="shared" si="7"/>
        <v>SET @cliente = (SELECT id_cliente FROM cliente WHERE cod_cliente LIKE 'C1208');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'P1208004', '', '2012-09-01', '0', '0', 0, 'Evaluacion Clima', 0, null, 1, now(), null, 1, null);</v>
      </c>
    </row>
    <row r="487" spans="1:30" ht="22.5" x14ac:dyDescent="0.25">
      <c r="A487" t="s">
        <v>0</v>
      </c>
      <c r="B487" s="7" t="s">
        <v>202</v>
      </c>
      <c r="C487" s="2" t="s">
        <v>493</v>
      </c>
      <c r="D487" s="22" t="s">
        <v>495</v>
      </c>
      <c r="E487" s="2" t="s">
        <v>499</v>
      </c>
      <c r="F487" s="26" t="s">
        <v>501</v>
      </c>
      <c r="G487" s="2" t="s">
        <v>534</v>
      </c>
      <c r="H487" s="22" t="s">
        <v>535</v>
      </c>
      <c r="I487" s="2" t="s">
        <v>567</v>
      </c>
      <c r="J487" s="5" t="s">
        <v>571</v>
      </c>
      <c r="K487" s="2" t="s">
        <v>574</v>
      </c>
      <c r="L487" t="s">
        <v>1805</v>
      </c>
      <c r="M487" s="2" t="s">
        <v>1851</v>
      </c>
      <c r="N487" s="7" t="s">
        <v>3951</v>
      </c>
      <c r="O487" s="2" t="s">
        <v>1851</v>
      </c>
      <c r="P487" s="60"/>
      <c r="Q487" s="2" t="s">
        <v>1851</v>
      </c>
      <c r="R487" t="s">
        <v>2500</v>
      </c>
      <c r="S487" s="2" t="s">
        <v>1851</v>
      </c>
      <c r="T487" s="5">
        <v>0</v>
      </c>
      <c r="U487" s="2" t="s">
        <v>1851</v>
      </c>
      <c r="V487" s="37">
        <v>0</v>
      </c>
      <c r="W487" s="2" t="s">
        <v>1907</v>
      </c>
      <c r="X487">
        <v>0</v>
      </c>
      <c r="Y487" t="s">
        <v>1908</v>
      </c>
      <c r="Z487" s="40" t="s">
        <v>2061</v>
      </c>
      <c r="AA487" s="2" t="s">
        <v>1907</v>
      </c>
      <c r="AB487" s="82">
        <v>7500</v>
      </c>
      <c r="AC487" t="s">
        <v>2289</v>
      </c>
      <c r="AD487" t="str">
        <f t="shared" si="7"/>
        <v>SET @cliente = (SELECT id_cliente FROM cliente WHERE cod_cliente LIKE 'C1267');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'P1267001', '', '2012-02-01', '0', '0', 0, 'Auditoria Procesos RRHH', 7500, null, 1, now(), null, 1, null);</v>
      </c>
    </row>
    <row r="488" spans="1:30" ht="22.5" x14ac:dyDescent="0.25">
      <c r="A488" t="s">
        <v>0</v>
      </c>
      <c r="B488" s="7" t="s">
        <v>202</v>
      </c>
      <c r="C488" s="2" t="s">
        <v>493</v>
      </c>
      <c r="D488" s="22" t="s">
        <v>495</v>
      </c>
      <c r="E488" s="2" t="s">
        <v>499</v>
      </c>
      <c r="F488" s="26" t="s">
        <v>510</v>
      </c>
      <c r="G488" s="2" t="s">
        <v>534</v>
      </c>
      <c r="H488" s="22" t="s">
        <v>545</v>
      </c>
      <c r="I488" s="2" t="s">
        <v>567</v>
      </c>
      <c r="J488" s="7" t="s">
        <v>571</v>
      </c>
      <c r="K488" s="2" t="s">
        <v>574</v>
      </c>
      <c r="L488" t="s">
        <v>1806</v>
      </c>
      <c r="M488" s="2" t="s">
        <v>1851</v>
      </c>
      <c r="N488" s="7" t="s">
        <v>3952</v>
      </c>
      <c r="O488" s="2" t="s">
        <v>1851</v>
      </c>
      <c r="P488" s="60"/>
      <c r="Q488" s="2" t="s">
        <v>1851</v>
      </c>
      <c r="R488" t="s">
        <v>2519</v>
      </c>
      <c r="S488" s="2" t="s">
        <v>1851</v>
      </c>
      <c r="T488" s="5">
        <v>0</v>
      </c>
      <c r="U488" s="2" t="s">
        <v>1851</v>
      </c>
      <c r="V488" s="37">
        <v>0</v>
      </c>
      <c r="W488" s="2" t="s">
        <v>1907</v>
      </c>
      <c r="X488">
        <v>0</v>
      </c>
      <c r="Y488" t="s">
        <v>1908</v>
      </c>
      <c r="Z488" s="40" t="s">
        <v>2466</v>
      </c>
      <c r="AA488" s="2" t="s">
        <v>1907</v>
      </c>
      <c r="AB488" s="82">
        <v>10150</v>
      </c>
      <c r="AC488" t="s">
        <v>2289</v>
      </c>
      <c r="AD488" t="str">
        <f t="shared" si="7"/>
        <v>SET @cliente = (SELECT id_cliente FROM cliente WHERE cod_cliente LIKE 'C1267');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'02', 'P1267002', '', '2012-05-01', '0', '0', 0, 'Politicas y Procedimientos Proceso Planilla', 10150, null, 1, now(), null, 1, null);</v>
      </c>
    </row>
    <row r="489" spans="1:30" ht="22.5" x14ac:dyDescent="0.25">
      <c r="A489" t="s">
        <v>0</v>
      </c>
      <c r="B489" s="7" t="s">
        <v>202</v>
      </c>
      <c r="C489" s="2" t="s">
        <v>493</v>
      </c>
      <c r="D489" s="22" t="s">
        <v>495</v>
      </c>
      <c r="E489" s="2" t="s">
        <v>499</v>
      </c>
      <c r="F489" s="26" t="s">
        <v>501</v>
      </c>
      <c r="G489" s="2" t="s">
        <v>534</v>
      </c>
      <c r="H489" s="22" t="s">
        <v>535</v>
      </c>
      <c r="I489" s="2" t="s">
        <v>567</v>
      </c>
      <c r="J489" s="10" t="s">
        <v>569</v>
      </c>
      <c r="K489" s="2" t="s">
        <v>574</v>
      </c>
      <c r="L489" t="s">
        <v>1807</v>
      </c>
      <c r="M489" s="2" t="s">
        <v>1851</v>
      </c>
      <c r="N489" s="7" t="s">
        <v>3953</v>
      </c>
      <c r="O489" s="2" t="s">
        <v>1851</v>
      </c>
      <c r="P489" s="61"/>
      <c r="Q489" s="2" t="s">
        <v>1851</v>
      </c>
      <c r="R489" t="s">
        <v>2501</v>
      </c>
      <c r="S489" s="2" t="s">
        <v>1851</v>
      </c>
      <c r="T489" s="5">
        <v>0</v>
      </c>
      <c r="U489" s="2" t="s">
        <v>1851</v>
      </c>
      <c r="V489" s="37">
        <v>0</v>
      </c>
      <c r="W489" s="2" t="s">
        <v>1907</v>
      </c>
      <c r="X489">
        <v>0</v>
      </c>
      <c r="Y489" t="s">
        <v>1908</v>
      </c>
      <c r="Z489" s="40" t="s">
        <v>2467</v>
      </c>
      <c r="AA489" s="2" t="s">
        <v>1907</v>
      </c>
      <c r="AB489" s="82">
        <v>23166</v>
      </c>
      <c r="AC489" t="s">
        <v>2289</v>
      </c>
      <c r="AD489" t="str">
        <f t="shared" si="7"/>
        <v>SET @cliente = (SELECT id_cliente FROM cliente WHERE cod_cliente LIKE 'C1267');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'03', 'P1267003', '', '2012-08-01', '0', '0', 0, 'Auditoria Procesos Comercial', 23166, null, 1, now(), null, 1, null);</v>
      </c>
    </row>
    <row r="490" spans="1:30" ht="22.5" x14ac:dyDescent="0.25">
      <c r="A490" t="s">
        <v>0</v>
      </c>
      <c r="B490" s="55" t="s">
        <v>202</v>
      </c>
      <c r="C490" s="2" t="s">
        <v>493</v>
      </c>
      <c r="D490" s="54" t="s">
        <v>498</v>
      </c>
      <c r="E490" s="2" t="s">
        <v>499</v>
      </c>
      <c r="F490" s="55" t="s">
        <v>509</v>
      </c>
      <c r="G490" s="2" t="s">
        <v>534</v>
      </c>
      <c r="H490" s="54" t="s">
        <v>543</v>
      </c>
      <c r="I490" s="2" t="s">
        <v>567</v>
      </c>
      <c r="J490" s="11" t="s">
        <v>570</v>
      </c>
      <c r="K490" s="2" t="s">
        <v>574</v>
      </c>
      <c r="L490" t="s">
        <v>1808</v>
      </c>
      <c r="M490" s="2" t="s">
        <v>1851</v>
      </c>
      <c r="N490" s="7" t="s">
        <v>3954</v>
      </c>
      <c r="O490" s="2" t="s">
        <v>1851</v>
      </c>
      <c r="P490" s="62" t="s">
        <v>1853</v>
      </c>
      <c r="Q490" s="2" t="s">
        <v>1851</v>
      </c>
      <c r="R490" t="s">
        <v>2492</v>
      </c>
      <c r="S490" s="2" t="s">
        <v>1851</v>
      </c>
      <c r="T490" s="5">
        <v>1</v>
      </c>
      <c r="U490" s="2" t="s">
        <v>1851</v>
      </c>
      <c r="V490" s="37">
        <v>0</v>
      </c>
      <c r="W490" s="2" t="s">
        <v>1907</v>
      </c>
      <c r="X490">
        <v>50</v>
      </c>
      <c r="Y490" t="s">
        <v>1908</v>
      </c>
      <c r="Z490" s="55" t="s">
        <v>4745</v>
      </c>
      <c r="AA490" s="2" t="s">
        <v>1907</v>
      </c>
      <c r="AB490" s="82">
        <v>0</v>
      </c>
      <c r="AC490" t="s">
        <v>2289</v>
      </c>
      <c r="AD490" t="str">
        <f t="shared" si="7"/>
        <v>SET @cliente = (SELECT id_cliente FROM cliente WHERE cod_cliente LIKE 'C1267');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'04', 'P1267004', 'PROPUESTA', '2012-11-01', '1', '0', 50, 'Evaluacion de Potencial a Supervisores (60pp)', 0, null, 1, now(), null, 1, null);</v>
      </c>
    </row>
    <row r="491" spans="1:30" ht="22.5" x14ac:dyDescent="0.25">
      <c r="A491" t="s">
        <v>0</v>
      </c>
      <c r="B491" s="55" t="s">
        <v>202</v>
      </c>
      <c r="C491" s="2" t="s">
        <v>493</v>
      </c>
      <c r="D491" s="54" t="s">
        <v>498</v>
      </c>
      <c r="E491" s="2" t="s">
        <v>499</v>
      </c>
      <c r="F491" s="55" t="s">
        <v>509</v>
      </c>
      <c r="G491" s="2" t="s">
        <v>534</v>
      </c>
      <c r="H491" s="54" t="s">
        <v>543</v>
      </c>
      <c r="I491" s="2" t="s">
        <v>567</v>
      </c>
      <c r="J491" s="8" t="s">
        <v>570</v>
      </c>
      <c r="K491" s="2" t="s">
        <v>574</v>
      </c>
      <c r="L491" t="s">
        <v>1809</v>
      </c>
      <c r="M491" s="2" t="s">
        <v>1851</v>
      </c>
      <c r="N491" s="7" t="s">
        <v>3955</v>
      </c>
      <c r="O491" s="2" t="s">
        <v>1851</v>
      </c>
      <c r="P491" s="59" t="s">
        <v>1852</v>
      </c>
      <c r="Q491" s="2" t="s">
        <v>1851</v>
      </c>
      <c r="R491" t="s">
        <v>2492</v>
      </c>
      <c r="S491" s="2" t="s">
        <v>1851</v>
      </c>
      <c r="T491" s="5">
        <v>1</v>
      </c>
      <c r="U491" s="2" t="s">
        <v>1851</v>
      </c>
      <c r="V491" s="37">
        <v>0</v>
      </c>
      <c r="W491" s="2" t="s">
        <v>1907</v>
      </c>
      <c r="X491">
        <v>50</v>
      </c>
      <c r="Y491" t="s">
        <v>1908</v>
      </c>
      <c r="Z491" s="55" t="s">
        <v>4746</v>
      </c>
      <c r="AA491" s="2" t="s">
        <v>1907</v>
      </c>
      <c r="AB491" s="82">
        <v>0</v>
      </c>
      <c r="AC491" t="s">
        <v>2289</v>
      </c>
      <c r="AD491" t="str">
        <f t="shared" si="7"/>
        <v>SET @cliente = (SELECT id_cliente FROM cliente WHERE cod_cliente LIKE 'C1267');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'05', 'P1267005', 'RESPUESTA', '2012-11-01', '1', '0', 50, 'Evaluacion de Potencial Jefes (60pp)', 0, null, 1, now(), null, 1, null);</v>
      </c>
    </row>
    <row r="492" spans="1:30" ht="22.5" x14ac:dyDescent="0.25">
      <c r="A492" t="s">
        <v>0</v>
      </c>
      <c r="B492" s="17" t="s">
        <v>203</v>
      </c>
      <c r="C492" s="2" t="s">
        <v>493</v>
      </c>
      <c r="D492" s="22" t="s">
        <v>498</v>
      </c>
      <c r="E492" s="2" t="s">
        <v>499</v>
      </c>
      <c r="F492" s="26" t="s">
        <v>506</v>
      </c>
      <c r="G492" s="2" t="s">
        <v>534</v>
      </c>
      <c r="H492" s="22" t="s">
        <v>540</v>
      </c>
      <c r="I492" s="2" t="s">
        <v>567</v>
      </c>
      <c r="J492" s="5" t="s">
        <v>569</v>
      </c>
      <c r="K492" s="2" t="s">
        <v>574</v>
      </c>
      <c r="L492" t="s">
        <v>1805</v>
      </c>
      <c r="M492" s="2" t="s">
        <v>1851</v>
      </c>
      <c r="N492" s="7" t="s">
        <v>3956</v>
      </c>
      <c r="O492" s="2" t="s">
        <v>1851</v>
      </c>
      <c r="P492" s="56"/>
      <c r="Q492" s="2" t="s">
        <v>1851</v>
      </c>
      <c r="R492" t="s">
        <v>2493</v>
      </c>
      <c r="S492" s="2" t="s">
        <v>1851</v>
      </c>
      <c r="T492" s="5">
        <v>0</v>
      </c>
      <c r="U492" s="2" t="s">
        <v>1851</v>
      </c>
      <c r="V492" s="37">
        <v>0</v>
      </c>
      <c r="W492" s="2" t="s">
        <v>1907</v>
      </c>
      <c r="X492">
        <v>0</v>
      </c>
      <c r="Y492" t="s">
        <v>1908</v>
      </c>
      <c r="Z492" s="40" t="s">
        <v>2126</v>
      </c>
      <c r="AA492" s="2" t="s">
        <v>1907</v>
      </c>
      <c r="AB492" s="82">
        <v>0</v>
      </c>
      <c r="AC492" t="s">
        <v>2289</v>
      </c>
      <c r="AD492" t="str">
        <f t="shared" si="7"/>
        <v>SET @cliente = (SELECT id_cliente FROM cliente WHERE cod_cliente LIKE 'C1264');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'P1264001', '', '2010-09-01', '0', '0', 0, 'Informacion', 0, null, 1, now(), null, 1, null);</v>
      </c>
    </row>
    <row r="493" spans="1:30" ht="22.5" x14ac:dyDescent="0.25">
      <c r="A493" t="s">
        <v>0</v>
      </c>
      <c r="B493" s="17" t="s">
        <v>203</v>
      </c>
      <c r="C493" s="2" t="s">
        <v>493</v>
      </c>
      <c r="D493" s="22" t="s">
        <v>498</v>
      </c>
      <c r="E493" s="2" t="s">
        <v>499</v>
      </c>
      <c r="F493" s="26" t="s">
        <v>506</v>
      </c>
      <c r="G493" s="2" t="s">
        <v>534</v>
      </c>
      <c r="H493" s="22" t="s">
        <v>540</v>
      </c>
      <c r="I493" s="2" t="s">
        <v>567</v>
      </c>
      <c r="J493" s="5" t="s">
        <v>569</v>
      </c>
      <c r="K493" s="2" t="s">
        <v>574</v>
      </c>
      <c r="L493" t="s">
        <v>1806</v>
      </c>
      <c r="M493" s="2" t="s">
        <v>1851</v>
      </c>
      <c r="N493" s="7" t="s">
        <v>3957</v>
      </c>
      <c r="O493" s="2" t="s">
        <v>1851</v>
      </c>
      <c r="P493" s="65"/>
      <c r="Q493" s="2" t="s">
        <v>1851</v>
      </c>
      <c r="R493" t="s">
        <v>2500</v>
      </c>
      <c r="S493" s="2" t="s">
        <v>1851</v>
      </c>
      <c r="T493" s="5">
        <v>0</v>
      </c>
      <c r="U493" s="2" t="s">
        <v>1851</v>
      </c>
      <c r="V493" s="37">
        <v>0</v>
      </c>
      <c r="W493" s="2" t="s">
        <v>1907</v>
      </c>
      <c r="X493">
        <v>0</v>
      </c>
      <c r="Y493" t="s">
        <v>1908</v>
      </c>
      <c r="Z493" s="28" t="s">
        <v>2350</v>
      </c>
      <c r="AA493" s="2" t="s">
        <v>1907</v>
      </c>
      <c r="AB493" s="82">
        <v>0</v>
      </c>
      <c r="AC493" t="s">
        <v>2289</v>
      </c>
      <c r="AD493" t="str">
        <f t="shared" si="7"/>
        <v>SET @cliente = (SELECT id_cliente FROM cliente WHERE cod_cliente LIKE 'C1264');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'P1264002', '', '2012-02-01', '0', '0', 0, 'Seleccion varios', 0, null, 1, now(), null, 1, null);</v>
      </c>
    </row>
    <row r="494" spans="1:30" ht="22.5" x14ac:dyDescent="0.25">
      <c r="A494" t="s">
        <v>0</v>
      </c>
      <c r="B494" s="17" t="s">
        <v>203</v>
      </c>
      <c r="C494" s="2" t="s">
        <v>493</v>
      </c>
      <c r="D494" s="22" t="s">
        <v>497</v>
      </c>
      <c r="E494" s="2" t="s">
        <v>499</v>
      </c>
      <c r="F494" s="27" t="s">
        <v>505</v>
      </c>
      <c r="G494" s="2" t="s">
        <v>534</v>
      </c>
      <c r="H494" s="22" t="s">
        <v>539</v>
      </c>
      <c r="I494" s="2" t="s">
        <v>567</v>
      </c>
      <c r="J494" s="7" t="s">
        <v>505</v>
      </c>
      <c r="K494" s="2" t="s">
        <v>574</v>
      </c>
      <c r="L494" t="s">
        <v>1807</v>
      </c>
      <c r="M494" s="2" t="s">
        <v>1851</v>
      </c>
      <c r="N494" s="7" t="s">
        <v>3958</v>
      </c>
      <c r="O494" s="2" t="s">
        <v>1851</v>
      </c>
      <c r="P494" s="65"/>
      <c r="Q494" s="2" t="s">
        <v>1851</v>
      </c>
      <c r="R494" t="s">
        <v>2492</v>
      </c>
      <c r="S494" s="2" t="s">
        <v>1851</v>
      </c>
      <c r="T494" s="5">
        <v>0</v>
      </c>
      <c r="U494" s="2" t="s">
        <v>1851</v>
      </c>
      <c r="V494" s="37">
        <v>0</v>
      </c>
      <c r="W494" s="2" t="s">
        <v>1907</v>
      </c>
      <c r="X494">
        <v>0</v>
      </c>
      <c r="Y494" t="s">
        <v>1908</v>
      </c>
      <c r="Z494" s="40" t="s">
        <v>1911</v>
      </c>
      <c r="AA494" s="2" t="s">
        <v>1907</v>
      </c>
      <c r="AB494" s="82">
        <v>0</v>
      </c>
      <c r="AC494" t="s">
        <v>2289</v>
      </c>
      <c r="AD494" t="str">
        <f t="shared" si="7"/>
        <v>SET @cliente = (SELECT id_cliente FROM cliente WHERE cod_cliente LIKE 'C1264');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'P1264003', '', '2012-11-01', '0', '0', 0, 'Hacer Lobby', 0, null, 1, now(), null, 1, null);</v>
      </c>
    </row>
    <row r="495" spans="1:30" ht="22.5" x14ac:dyDescent="0.25">
      <c r="A495" t="s">
        <v>0</v>
      </c>
      <c r="B495" s="19" t="s">
        <v>204</v>
      </c>
      <c r="C495" s="2" t="s">
        <v>493</v>
      </c>
      <c r="D495" s="22" t="s">
        <v>496</v>
      </c>
      <c r="E495" s="2" t="s">
        <v>499</v>
      </c>
      <c r="F495" s="26" t="s">
        <v>512</v>
      </c>
      <c r="G495" s="2" t="s">
        <v>534</v>
      </c>
      <c r="H495" s="22" t="s">
        <v>547</v>
      </c>
      <c r="I495" s="2" t="s">
        <v>567</v>
      </c>
      <c r="J495" s="5" t="s">
        <v>569</v>
      </c>
      <c r="K495" s="2" t="s">
        <v>574</v>
      </c>
      <c r="L495" t="s">
        <v>1805</v>
      </c>
      <c r="M495" s="2" t="s">
        <v>1851</v>
      </c>
      <c r="N495" s="7" t="s">
        <v>3959</v>
      </c>
      <c r="O495" s="2" t="s">
        <v>1851</v>
      </c>
      <c r="P495" s="56"/>
      <c r="Q495" s="2" t="s">
        <v>1851</v>
      </c>
      <c r="R495" t="s">
        <v>2499</v>
      </c>
      <c r="S495" s="2" t="s">
        <v>1851</v>
      </c>
      <c r="T495" s="5">
        <v>0</v>
      </c>
      <c r="U495" s="2" t="s">
        <v>1851</v>
      </c>
      <c r="V495" s="37">
        <v>0</v>
      </c>
      <c r="W495" s="2" t="s">
        <v>1907</v>
      </c>
      <c r="X495">
        <v>0</v>
      </c>
      <c r="Y495" t="s">
        <v>1908</v>
      </c>
      <c r="Z495" s="40" t="s">
        <v>2351</v>
      </c>
      <c r="AA495" s="2" t="s">
        <v>1907</v>
      </c>
      <c r="AB495" s="82">
        <v>0</v>
      </c>
      <c r="AC495" t="s">
        <v>2289</v>
      </c>
      <c r="AD495" t="str">
        <f t="shared" si="7"/>
        <v>SET @cliente = (SELECT id_cliente FROM cliente WHERE cod_cliente LIKE 'C0342');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'P0342001', '', '2012-09-01', '0', '0', 0, 'Programa de Formacion a medida', 0, null, 1, now(), null, 1, null);</v>
      </c>
    </row>
    <row r="496" spans="1:30" ht="22.5" x14ac:dyDescent="0.25">
      <c r="A496" t="s">
        <v>0</v>
      </c>
      <c r="B496" s="7" t="s">
        <v>205</v>
      </c>
      <c r="C496" s="2" t="s">
        <v>493</v>
      </c>
      <c r="D496" s="22" t="s">
        <v>496</v>
      </c>
      <c r="E496" s="2" t="s">
        <v>499</v>
      </c>
      <c r="F496" s="26" t="s">
        <v>503</v>
      </c>
      <c r="G496" s="2" t="s">
        <v>534</v>
      </c>
      <c r="H496" s="22" t="s">
        <v>537</v>
      </c>
      <c r="I496" s="2" t="s">
        <v>567</v>
      </c>
      <c r="J496" s="5" t="s">
        <v>572</v>
      </c>
      <c r="K496" s="2" t="s">
        <v>574</v>
      </c>
      <c r="L496" t="s">
        <v>1805</v>
      </c>
      <c r="M496" s="2" t="s">
        <v>1851</v>
      </c>
      <c r="N496" s="7" t="s">
        <v>3960</v>
      </c>
      <c r="O496" s="2" t="s">
        <v>1851</v>
      </c>
      <c r="P496" s="56" t="s">
        <v>1056</v>
      </c>
      <c r="Q496" s="2" t="s">
        <v>1851</v>
      </c>
      <c r="R496" t="s">
        <v>2488</v>
      </c>
      <c r="S496" s="2" t="s">
        <v>1851</v>
      </c>
      <c r="T496" s="5">
        <v>0</v>
      </c>
      <c r="U496" s="2" t="s">
        <v>1851</v>
      </c>
      <c r="V496" s="37">
        <v>0</v>
      </c>
      <c r="W496" s="2" t="s">
        <v>1907</v>
      </c>
      <c r="X496">
        <v>0</v>
      </c>
      <c r="Y496" t="s">
        <v>1908</v>
      </c>
      <c r="Z496" s="40" t="s">
        <v>2352</v>
      </c>
      <c r="AA496" s="2" t="s">
        <v>1907</v>
      </c>
      <c r="AB496" s="82">
        <v>34500</v>
      </c>
      <c r="AC496" t="s">
        <v>2289</v>
      </c>
      <c r="AD496" t="str">
        <f t="shared" si="7"/>
        <v>SET @cliente = (SELECT id_cliente FROM cliente WHERE cod_cliente LIKE 'C1169');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'OTRA'); INSERT INTO propuesta VALUES (NULL, @cliente, NULL, NULL, @moneda, @tipoServicio, @tipoArea, @tipoPropuesta, @situacion, '01', 'P1169001', 'P116902', '2011-03-01', '0', '0', 0, 'Plan Induccion ', 34500, null, 1, now(), null, 1, null);</v>
      </c>
    </row>
    <row r="497" spans="1:30" ht="22.5" x14ac:dyDescent="0.25">
      <c r="A497" t="s">
        <v>0</v>
      </c>
      <c r="B497" s="7" t="s">
        <v>205</v>
      </c>
      <c r="C497" s="2" t="s">
        <v>493</v>
      </c>
      <c r="D497" s="22" t="s">
        <v>497</v>
      </c>
      <c r="E497" s="2" t="s">
        <v>499</v>
      </c>
      <c r="F497" s="27" t="s">
        <v>505</v>
      </c>
      <c r="G497" s="2" t="s">
        <v>534</v>
      </c>
      <c r="H497" s="22" t="s">
        <v>539</v>
      </c>
      <c r="I497" s="2" t="s">
        <v>567</v>
      </c>
      <c r="J497" s="7" t="s">
        <v>505</v>
      </c>
      <c r="K497" s="2" t="s">
        <v>574</v>
      </c>
      <c r="L497" t="s">
        <v>1806</v>
      </c>
      <c r="M497" s="2" t="s">
        <v>1851</v>
      </c>
      <c r="N497" s="7" t="s">
        <v>3961</v>
      </c>
      <c r="O497" s="2" t="s">
        <v>1851</v>
      </c>
      <c r="P497" s="40"/>
      <c r="Q497" s="2" t="s">
        <v>1851</v>
      </c>
      <c r="R497" t="s">
        <v>2492</v>
      </c>
      <c r="S497" s="2" t="s">
        <v>1851</v>
      </c>
      <c r="T497" s="5">
        <v>0</v>
      </c>
      <c r="U497" s="2" t="s">
        <v>1851</v>
      </c>
      <c r="V497" s="37">
        <v>0</v>
      </c>
      <c r="W497" s="2" t="s">
        <v>1907</v>
      </c>
      <c r="X497">
        <v>0</v>
      </c>
      <c r="Y497" t="s">
        <v>1908</v>
      </c>
      <c r="Z497" s="40" t="s">
        <v>1911</v>
      </c>
      <c r="AA497" s="2" t="s">
        <v>1907</v>
      </c>
      <c r="AB497" s="82">
        <v>0</v>
      </c>
      <c r="AC497" t="s">
        <v>2289</v>
      </c>
      <c r="AD497" t="str">
        <f t="shared" si="7"/>
        <v>SET @cliente = (SELECT id_cliente FROM cliente WHERE cod_cliente LIKE 'C1169');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'P1169002', '', '2012-11-01', '0', '0', 0, 'Hacer Lobby', 0, null, 1, now(), null, 1, null);</v>
      </c>
    </row>
    <row r="498" spans="1:30" ht="22.5" x14ac:dyDescent="0.25">
      <c r="A498" t="s">
        <v>0</v>
      </c>
      <c r="B498" s="7" t="s">
        <v>206</v>
      </c>
      <c r="C498" s="2" t="s">
        <v>493</v>
      </c>
      <c r="D498" s="17" t="s">
        <v>498</v>
      </c>
      <c r="E498" s="2" t="s">
        <v>499</v>
      </c>
      <c r="F498" s="26" t="s">
        <v>516</v>
      </c>
      <c r="G498" s="2" t="s">
        <v>534</v>
      </c>
      <c r="H498" s="17" t="s">
        <v>551</v>
      </c>
      <c r="I498" s="2" t="s">
        <v>567</v>
      </c>
      <c r="J498" s="5" t="s">
        <v>569</v>
      </c>
      <c r="K498" s="2" t="s">
        <v>574</v>
      </c>
      <c r="L498" t="s">
        <v>1805</v>
      </c>
      <c r="M498" s="2" t="s">
        <v>1851</v>
      </c>
      <c r="N498" s="7" t="s">
        <v>3962</v>
      </c>
      <c r="O498" s="2" t="s">
        <v>1851</v>
      </c>
      <c r="P498" s="56"/>
      <c r="Q498" s="2" t="s">
        <v>1851</v>
      </c>
      <c r="R498" t="s">
        <v>2505</v>
      </c>
      <c r="S498" s="2" t="s">
        <v>1851</v>
      </c>
      <c r="T498" s="5">
        <v>0</v>
      </c>
      <c r="U498" s="2" t="s">
        <v>1851</v>
      </c>
      <c r="V498" s="37">
        <v>0</v>
      </c>
      <c r="W498" s="2" t="s">
        <v>1907</v>
      </c>
      <c r="X498">
        <v>0</v>
      </c>
      <c r="Y498" t="s">
        <v>1908</v>
      </c>
      <c r="Z498" s="40" t="s">
        <v>3189</v>
      </c>
      <c r="AA498" s="2" t="s">
        <v>1907</v>
      </c>
      <c r="AB498" s="82">
        <v>0</v>
      </c>
      <c r="AC498" t="s">
        <v>2289</v>
      </c>
      <c r="AD498" t="str">
        <f t="shared" si="7"/>
        <v>SET @cliente = (SELECT id_cliente FROM cliente WHERE cod_cliente LIKE 'C0300');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'P0300001', '', '2011-02-01', '0', '0', 0, 'Desempeño', 0, null, 1, now(), null, 1, null);</v>
      </c>
    </row>
    <row r="499" spans="1:30" ht="22.5" x14ac:dyDescent="0.25">
      <c r="A499" t="s">
        <v>0</v>
      </c>
      <c r="B499" s="19" t="s">
        <v>207</v>
      </c>
      <c r="C499" s="2" t="s">
        <v>493</v>
      </c>
      <c r="D499" s="22" t="s">
        <v>498</v>
      </c>
      <c r="E499" s="2" t="s">
        <v>499</v>
      </c>
      <c r="F499" s="26" t="s">
        <v>509</v>
      </c>
      <c r="G499" s="2" t="s">
        <v>534</v>
      </c>
      <c r="H499" s="22" t="s">
        <v>543</v>
      </c>
      <c r="I499" s="2" t="s">
        <v>567</v>
      </c>
      <c r="J499" s="5" t="s">
        <v>569</v>
      </c>
      <c r="K499" s="2" t="s">
        <v>574</v>
      </c>
      <c r="L499" t="s">
        <v>1805</v>
      </c>
      <c r="M499" s="2" t="s">
        <v>1851</v>
      </c>
      <c r="N499" s="17" t="s">
        <v>3963</v>
      </c>
      <c r="O499" s="2" t="s">
        <v>1851</v>
      </c>
      <c r="P499" s="56"/>
      <c r="Q499" s="2" t="s">
        <v>1851</v>
      </c>
      <c r="R499" t="s">
        <v>2511</v>
      </c>
      <c r="S499" s="2" t="s">
        <v>1851</v>
      </c>
      <c r="T499" s="5">
        <v>0</v>
      </c>
      <c r="U499" s="2" t="s">
        <v>1851</v>
      </c>
      <c r="V499" s="37">
        <v>0</v>
      </c>
      <c r="W499" s="2" t="s">
        <v>1907</v>
      </c>
      <c r="X499">
        <v>0</v>
      </c>
      <c r="Y499" t="s">
        <v>1908</v>
      </c>
      <c r="Z499" s="40" t="s">
        <v>1914</v>
      </c>
      <c r="AA499" s="2" t="s">
        <v>1907</v>
      </c>
      <c r="AB499" s="82">
        <v>0</v>
      </c>
      <c r="AC499" t="s">
        <v>2289</v>
      </c>
      <c r="AD499" t="str">
        <f t="shared" si="7"/>
        <v>SET @cliente = (SELECT id_cliente FROM cliente WHERE cod_cliente LIKE 'C0036');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'P0036001', '', '2009-09-01', '0', '0', 0, 'Potencial', 0, null, 1, now(), null, 1, null);</v>
      </c>
    </row>
    <row r="500" spans="1:30" ht="22.5" x14ac:dyDescent="0.25">
      <c r="A500" t="s">
        <v>0</v>
      </c>
      <c r="B500" s="7" t="s">
        <v>208</v>
      </c>
      <c r="C500" s="2" t="s">
        <v>493</v>
      </c>
      <c r="D500" s="22" t="s">
        <v>495</v>
      </c>
      <c r="E500" s="2" t="s">
        <v>499</v>
      </c>
      <c r="F500" s="26" t="s">
        <v>513</v>
      </c>
      <c r="G500" s="2" t="s">
        <v>534</v>
      </c>
      <c r="H500" s="22" t="s">
        <v>548</v>
      </c>
      <c r="I500" s="2" t="s">
        <v>567</v>
      </c>
      <c r="J500" s="5" t="s">
        <v>569</v>
      </c>
      <c r="K500" s="2" t="s">
        <v>574</v>
      </c>
      <c r="L500" t="s">
        <v>1805</v>
      </c>
      <c r="M500" s="2" t="s">
        <v>1851</v>
      </c>
      <c r="N500" s="17" t="s">
        <v>3964</v>
      </c>
      <c r="O500" s="2" t="s">
        <v>1851</v>
      </c>
      <c r="P500" s="56"/>
      <c r="Q500" s="2" t="s">
        <v>1851</v>
      </c>
      <c r="R500" t="s">
        <v>2498</v>
      </c>
      <c r="S500" s="2" t="s">
        <v>1851</v>
      </c>
      <c r="T500" s="5">
        <v>0</v>
      </c>
      <c r="U500" s="2" t="s">
        <v>1851</v>
      </c>
      <c r="V500" s="37">
        <v>0</v>
      </c>
      <c r="W500" s="2" t="s">
        <v>1907</v>
      </c>
      <c r="X500">
        <v>0</v>
      </c>
      <c r="Y500" t="s">
        <v>1908</v>
      </c>
      <c r="Z500" s="40" t="s">
        <v>2062</v>
      </c>
      <c r="AA500" s="2" t="s">
        <v>1907</v>
      </c>
      <c r="AB500" s="82">
        <v>0</v>
      </c>
      <c r="AC500" t="s">
        <v>2289</v>
      </c>
      <c r="AD500" t="str">
        <f t="shared" si="7"/>
        <v>SET @cliente = (SELECT id_cliente FROM cliente WHERE cod_cliente LIKE 'C1226');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'P1226001', '', '2011-09-01', '0', '0', 0, 'ANALISIS DE PUESTOS', 0, null, 1, now(), null, 1, null);</v>
      </c>
    </row>
    <row r="501" spans="1:30" ht="22.5" x14ac:dyDescent="0.25">
      <c r="A501" t="s">
        <v>0</v>
      </c>
      <c r="B501" s="7" t="s">
        <v>209</v>
      </c>
      <c r="C501" s="2" t="s">
        <v>493</v>
      </c>
      <c r="D501" s="22" t="s">
        <v>496</v>
      </c>
      <c r="E501" s="2" t="s">
        <v>499</v>
      </c>
      <c r="F501" s="26" t="s">
        <v>515</v>
      </c>
      <c r="G501" s="2" t="s">
        <v>534</v>
      </c>
      <c r="H501" s="22" t="s">
        <v>550</v>
      </c>
      <c r="I501" s="2" t="s">
        <v>567</v>
      </c>
      <c r="J501" s="5" t="s">
        <v>569</v>
      </c>
      <c r="K501" s="2" t="s">
        <v>574</v>
      </c>
      <c r="L501" t="s">
        <v>1805</v>
      </c>
      <c r="M501" s="2" t="s">
        <v>1851</v>
      </c>
      <c r="N501" s="17" t="s">
        <v>3965</v>
      </c>
      <c r="O501" s="2" t="s">
        <v>1851</v>
      </c>
      <c r="P501" s="56"/>
      <c r="Q501" s="2" t="s">
        <v>1851</v>
      </c>
      <c r="R501" t="s">
        <v>2521</v>
      </c>
      <c r="S501" s="2" t="s">
        <v>1851</v>
      </c>
      <c r="T501" s="5">
        <v>0</v>
      </c>
      <c r="U501" s="2" t="s">
        <v>1851</v>
      </c>
      <c r="V501" s="37">
        <v>0</v>
      </c>
      <c r="W501" s="2" t="s">
        <v>1907</v>
      </c>
      <c r="X501">
        <v>0</v>
      </c>
      <c r="Y501" t="s">
        <v>1908</v>
      </c>
      <c r="Z501" s="40" t="s">
        <v>2063</v>
      </c>
      <c r="AA501" s="2" t="s">
        <v>1907</v>
      </c>
      <c r="AB501" s="82">
        <v>20600</v>
      </c>
      <c r="AC501" t="s">
        <v>2289</v>
      </c>
      <c r="AD501" t="str">
        <f t="shared" si="7"/>
        <v>SET @cliente = (SELECT id_cliente FROM cliente WHERE cod_cliente LIKE 'C0166');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'P0166001', '', '2010-10-01', '0', '0', 0, 'Desarrollo Equipo de Ejecutivos', 20600, null, 1, now(), null, 1, null);</v>
      </c>
    </row>
    <row r="502" spans="1:30" ht="22.5" x14ac:dyDescent="0.25">
      <c r="A502" t="s">
        <v>0</v>
      </c>
      <c r="B502" s="7" t="s">
        <v>209</v>
      </c>
      <c r="C502" s="2" t="s">
        <v>493</v>
      </c>
      <c r="D502" s="22" t="s">
        <v>498</v>
      </c>
      <c r="E502" s="2" t="s">
        <v>499</v>
      </c>
      <c r="F502" s="26" t="s">
        <v>506</v>
      </c>
      <c r="G502" s="2" t="s">
        <v>534</v>
      </c>
      <c r="H502" s="22" t="s">
        <v>540</v>
      </c>
      <c r="I502" s="2" t="s">
        <v>567</v>
      </c>
      <c r="J502" s="5" t="s">
        <v>571</v>
      </c>
      <c r="K502" s="2" t="s">
        <v>574</v>
      </c>
      <c r="L502" t="s">
        <v>1806</v>
      </c>
      <c r="M502" s="2" t="s">
        <v>1851</v>
      </c>
      <c r="N502" s="17" t="s">
        <v>3966</v>
      </c>
      <c r="O502" s="2" t="s">
        <v>1851</v>
      </c>
      <c r="P502" s="60"/>
      <c r="Q502" s="2" t="s">
        <v>1851</v>
      </c>
      <c r="R502" t="s">
        <v>2521</v>
      </c>
      <c r="S502" s="2" t="s">
        <v>1851</v>
      </c>
      <c r="T502" s="5">
        <v>0</v>
      </c>
      <c r="U502" s="2" t="s">
        <v>1851</v>
      </c>
      <c r="V502" s="37">
        <v>0</v>
      </c>
      <c r="W502" s="2" t="s">
        <v>1907</v>
      </c>
      <c r="X502">
        <v>0</v>
      </c>
      <c r="Y502" t="s">
        <v>1908</v>
      </c>
      <c r="Z502" s="40" t="s">
        <v>2064</v>
      </c>
      <c r="AA502" s="2" t="s">
        <v>1907</v>
      </c>
      <c r="AB502" s="82">
        <v>10500</v>
      </c>
      <c r="AC502" t="s">
        <v>2289</v>
      </c>
      <c r="AD502"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'P0166002', '', '2010-10-01', '0', '0', 0, 'Profesionales TI', 10500, null, 1, now(), null, 1, null);</v>
      </c>
    </row>
    <row r="503" spans="1:30" ht="22.5" x14ac:dyDescent="0.25">
      <c r="A503" t="s">
        <v>0</v>
      </c>
      <c r="B503" s="7" t="s">
        <v>209</v>
      </c>
      <c r="C503" s="2" t="s">
        <v>493</v>
      </c>
      <c r="D503" s="22" t="s">
        <v>498</v>
      </c>
      <c r="E503" s="2" t="s">
        <v>499</v>
      </c>
      <c r="F503" s="26" t="s">
        <v>511</v>
      </c>
      <c r="G503" s="2" t="s">
        <v>534</v>
      </c>
      <c r="H503" s="22" t="s">
        <v>546</v>
      </c>
      <c r="I503" s="2" t="s">
        <v>567</v>
      </c>
      <c r="J503" s="5" t="s">
        <v>571</v>
      </c>
      <c r="K503" s="2" t="s">
        <v>574</v>
      </c>
      <c r="L503" t="s">
        <v>1807</v>
      </c>
      <c r="M503" s="2" t="s">
        <v>1851</v>
      </c>
      <c r="N503" s="17" t="s">
        <v>3967</v>
      </c>
      <c r="O503" s="2" t="s">
        <v>1851</v>
      </c>
      <c r="P503" s="60"/>
      <c r="Q503" s="2" t="s">
        <v>1851</v>
      </c>
      <c r="R503" t="s">
        <v>2521</v>
      </c>
      <c r="S503" s="2" t="s">
        <v>1851</v>
      </c>
      <c r="T503" s="5">
        <v>0</v>
      </c>
      <c r="U503" s="2" t="s">
        <v>1851</v>
      </c>
      <c r="V503" s="37">
        <v>0</v>
      </c>
      <c r="W503" s="2" t="s">
        <v>1907</v>
      </c>
      <c r="X503">
        <v>0</v>
      </c>
      <c r="Y503" t="s">
        <v>1908</v>
      </c>
      <c r="Z503" s="40" t="s">
        <v>1914</v>
      </c>
      <c r="AA503" s="2" t="s">
        <v>1907</v>
      </c>
      <c r="AB503" s="82">
        <v>4046</v>
      </c>
      <c r="AC503" t="s">
        <v>2289</v>
      </c>
      <c r="AD503"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'03', 'P0166003', '', '2010-10-01', '0', '0', 0, 'Potencial', 4046, null, 1, now(), null, 1, null);</v>
      </c>
    </row>
    <row r="504" spans="1:30" ht="22.5" x14ac:dyDescent="0.25">
      <c r="A504" t="s">
        <v>0</v>
      </c>
      <c r="B504" s="7" t="s">
        <v>209</v>
      </c>
      <c r="C504" s="2" t="s">
        <v>493</v>
      </c>
      <c r="D504" s="22" t="s">
        <v>498</v>
      </c>
      <c r="E504" s="2" t="s">
        <v>499</v>
      </c>
      <c r="F504" s="26" t="s">
        <v>506</v>
      </c>
      <c r="G504" s="2" t="s">
        <v>534</v>
      </c>
      <c r="H504" s="22" t="s">
        <v>540</v>
      </c>
      <c r="I504" s="2" t="s">
        <v>567</v>
      </c>
      <c r="J504" s="5" t="s">
        <v>571</v>
      </c>
      <c r="K504" s="2" t="s">
        <v>574</v>
      </c>
      <c r="L504" t="s">
        <v>1808</v>
      </c>
      <c r="M504" s="2" t="s">
        <v>1851</v>
      </c>
      <c r="N504" s="17" t="s">
        <v>3968</v>
      </c>
      <c r="O504" s="2" t="s">
        <v>1851</v>
      </c>
      <c r="P504" s="60"/>
      <c r="Q504" s="2" t="s">
        <v>1851</v>
      </c>
      <c r="R504" t="s">
        <v>2523</v>
      </c>
      <c r="S504" s="2" t="s">
        <v>1851</v>
      </c>
      <c r="T504" s="5">
        <v>0</v>
      </c>
      <c r="U504" s="2" t="s">
        <v>1851</v>
      </c>
      <c r="V504" s="37">
        <v>0</v>
      </c>
      <c r="W504" s="2" t="s">
        <v>1907</v>
      </c>
      <c r="X504">
        <v>0</v>
      </c>
      <c r="Y504" t="s">
        <v>1908</v>
      </c>
      <c r="Z504" s="40" t="s">
        <v>2065</v>
      </c>
      <c r="AA504" s="2" t="s">
        <v>1907</v>
      </c>
      <c r="AB504" s="82">
        <v>6720</v>
      </c>
      <c r="AC504" t="s">
        <v>2289</v>
      </c>
      <c r="AD504"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'04', 'P0166004', '', '2010-12-01', '0', '0', 0, 'Jefe TI', 6720, null, 1, now(), null, 1, null);</v>
      </c>
    </row>
    <row r="505" spans="1:30" ht="22.5" x14ac:dyDescent="0.25">
      <c r="A505" t="s">
        <v>0</v>
      </c>
      <c r="B505" s="7" t="s">
        <v>209</v>
      </c>
      <c r="C505" s="2" t="s">
        <v>493</v>
      </c>
      <c r="D505" s="22" t="s">
        <v>498</v>
      </c>
      <c r="E505" s="2" t="s">
        <v>499</v>
      </c>
      <c r="F505" s="26" t="s">
        <v>506</v>
      </c>
      <c r="G505" s="2" t="s">
        <v>534</v>
      </c>
      <c r="H505" s="22" t="s">
        <v>540</v>
      </c>
      <c r="I505" s="2" t="s">
        <v>567</v>
      </c>
      <c r="J505" s="5" t="s">
        <v>571</v>
      </c>
      <c r="K505" s="2" t="s">
        <v>574</v>
      </c>
      <c r="L505" t="s">
        <v>1809</v>
      </c>
      <c r="M505" s="2" t="s">
        <v>1851</v>
      </c>
      <c r="N505" s="17" t="s">
        <v>3969</v>
      </c>
      <c r="O505" s="2" t="s">
        <v>1851</v>
      </c>
      <c r="P505" s="60"/>
      <c r="Q505" s="2" t="s">
        <v>1851</v>
      </c>
      <c r="R505" t="s">
        <v>2494</v>
      </c>
      <c r="S505" s="2" t="s">
        <v>1851</v>
      </c>
      <c r="T505" s="5">
        <v>0</v>
      </c>
      <c r="U505" s="2" t="s">
        <v>1851</v>
      </c>
      <c r="V505" s="37">
        <v>0</v>
      </c>
      <c r="W505" s="2" t="s">
        <v>1907</v>
      </c>
      <c r="X505">
        <v>0</v>
      </c>
      <c r="Y505" t="s">
        <v>1908</v>
      </c>
      <c r="Z505" s="40" t="s">
        <v>2066</v>
      </c>
      <c r="AA505" s="2" t="s">
        <v>1907</v>
      </c>
      <c r="AB505" s="82">
        <v>5040</v>
      </c>
      <c r="AC505" t="s">
        <v>2289</v>
      </c>
      <c r="AD505"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'05', 'P0166005', '', '2011-01-01', '0', '0', 0, 'Analista Financiero', 5040, null, 1, now(), null, 1, null);</v>
      </c>
    </row>
    <row r="506" spans="1:30" ht="22.5" x14ac:dyDescent="0.25">
      <c r="A506" t="s">
        <v>0</v>
      </c>
      <c r="B506" s="7" t="s">
        <v>209</v>
      </c>
      <c r="C506" s="2" t="s">
        <v>493</v>
      </c>
      <c r="D506" s="22" t="s">
        <v>498</v>
      </c>
      <c r="E506" s="2" t="s">
        <v>499</v>
      </c>
      <c r="F506" s="26" t="s">
        <v>506</v>
      </c>
      <c r="G506" s="2" t="s">
        <v>534</v>
      </c>
      <c r="H506" s="22" t="s">
        <v>540</v>
      </c>
      <c r="I506" s="2" t="s">
        <v>567</v>
      </c>
      <c r="J506" s="5" t="s">
        <v>569</v>
      </c>
      <c r="K506" s="2" t="s">
        <v>574</v>
      </c>
      <c r="L506" t="s">
        <v>1810</v>
      </c>
      <c r="M506" s="2" t="s">
        <v>1851</v>
      </c>
      <c r="N506" s="17" t="s">
        <v>3970</v>
      </c>
      <c r="O506" s="2" t="s">
        <v>1851</v>
      </c>
      <c r="P506" s="56"/>
      <c r="Q506" s="2" t="s">
        <v>1851</v>
      </c>
      <c r="R506" t="s">
        <v>2488</v>
      </c>
      <c r="S506" s="2" t="s">
        <v>1851</v>
      </c>
      <c r="T506" s="5">
        <v>0</v>
      </c>
      <c r="U506" s="2" t="s">
        <v>1851</v>
      </c>
      <c r="V506" s="37">
        <v>0</v>
      </c>
      <c r="W506" s="2" t="s">
        <v>1907</v>
      </c>
      <c r="X506">
        <v>0</v>
      </c>
      <c r="Y506" t="s">
        <v>1908</v>
      </c>
      <c r="Z506" s="40" t="s">
        <v>2067</v>
      </c>
      <c r="AA506" s="2" t="s">
        <v>1907</v>
      </c>
      <c r="AB506" s="82">
        <v>0</v>
      </c>
      <c r="AC506" t="s">
        <v>2289</v>
      </c>
      <c r="AD506"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'06', 'P0166006', '', '2011-03-01', '0', '0', 0, 'Administrador regional', 0, null, 1, now(), null, 1, null);</v>
      </c>
    </row>
    <row r="507" spans="1:30" ht="22.5" x14ac:dyDescent="0.25">
      <c r="A507" t="s">
        <v>0</v>
      </c>
      <c r="B507" s="7" t="s">
        <v>209</v>
      </c>
      <c r="C507" s="2" t="s">
        <v>493</v>
      </c>
      <c r="D507" s="22" t="s">
        <v>498</v>
      </c>
      <c r="E507" s="2" t="s">
        <v>499</v>
      </c>
      <c r="F507" s="26" t="s">
        <v>506</v>
      </c>
      <c r="G507" s="2" t="s">
        <v>534</v>
      </c>
      <c r="H507" s="22" t="s">
        <v>540</v>
      </c>
      <c r="I507" s="2" t="s">
        <v>567</v>
      </c>
      <c r="J507" s="5" t="s">
        <v>571</v>
      </c>
      <c r="K507" s="2" t="s">
        <v>574</v>
      </c>
      <c r="L507" t="s">
        <v>1811</v>
      </c>
      <c r="M507" s="2" t="s">
        <v>1851</v>
      </c>
      <c r="N507" s="7" t="s">
        <v>3971</v>
      </c>
      <c r="O507" s="2" t="s">
        <v>1851</v>
      </c>
      <c r="P507" s="60"/>
      <c r="Q507" s="2" t="s">
        <v>1851</v>
      </c>
      <c r="R507" t="s">
        <v>2488</v>
      </c>
      <c r="S507" s="2" t="s">
        <v>1851</v>
      </c>
      <c r="T507" s="5">
        <v>0</v>
      </c>
      <c r="U507" s="2" t="s">
        <v>1851</v>
      </c>
      <c r="V507" s="37">
        <v>0</v>
      </c>
      <c r="W507" s="2" t="s">
        <v>1907</v>
      </c>
      <c r="X507">
        <v>0</v>
      </c>
      <c r="Y507" t="s">
        <v>1908</v>
      </c>
      <c r="Z507" s="40" t="s">
        <v>2068</v>
      </c>
      <c r="AA507" s="2" t="s">
        <v>1907</v>
      </c>
      <c r="AB507" s="82">
        <v>3300</v>
      </c>
      <c r="AC507" t="s">
        <v>2289</v>
      </c>
      <c r="AD507"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'07', 'P0166007', '', '2011-03-01', '0', '0', 0, 'Asistente de Gerente', 3300, null, 1, now(), null, 1, null);</v>
      </c>
    </row>
    <row r="508" spans="1:30" ht="22.5" x14ac:dyDescent="0.25">
      <c r="A508" t="s">
        <v>0</v>
      </c>
      <c r="B508" s="7" t="s">
        <v>209</v>
      </c>
      <c r="C508" s="2" t="s">
        <v>493</v>
      </c>
      <c r="D508" s="22" t="s">
        <v>498</v>
      </c>
      <c r="E508" s="2" t="s">
        <v>499</v>
      </c>
      <c r="F508" s="26" t="s">
        <v>511</v>
      </c>
      <c r="G508" s="2" t="s">
        <v>534</v>
      </c>
      <c r="H508" s="22" t="s">
        <v>546</v>
      </c>
      <c r="I508" s="2" t="s">
        <v>567</v>
      </c>
      <c r="J508" s="5" t="s">
        <v>571</v>
      </c>
      <c r="K508" s="2" t="s">
        <v>574</v>
      </c>
      <c r="L508" t="s">
        <v>1812</v>
      </c>
      <c r="M508" s="2" t="s">
        <v>1851</v>
      </c>
      <c r="N508" s="7" t="s">
        <v>3972</v>
      </c>
      <c r="O508" s="2" t="s">
        <v>1851</v>
      </c>
      <c r="P508" s="60"/>
      <c r="Q508" s="2" t="s">
        <v>1851</v>
      </c>
      <c r="R508" t="s">
        <v>2498</v>
      </c>
      <c r="S508" s="2" t="s">
        <v>1851</v>
      </c>
      <c r="T508" s="5">
        <v>0</v>
      </c>
      <c r="U508" s="2" t="s">
        <v>1851</v>
      </c>
      <c r="V508" s="37">
        <v>0</v>
      </c>
      <c r="W508" s="2" t="s">
        <v>1907</v>
      </c>
      <c r="X508">
        <v>0</v>
      </c>
      <c r="Y508" t="s">
        <v>1908</v>
      </c>
      <c r="Z508" s="40" t="s">
        <v>1914</v>
      </c>
      <c r="AA508" s="2" t="s">
        <v>1907</v>
      </c>
      <c r="AB508" s="82">
        <v>4500</v>
      </c>
      <c r="AC508" t="s">
        <v>2289</v>
      </c>
      <c r="AD508"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'08', 'P0166008', '', '2011-09-01', '0', '0', 0, 'Potencial', 4500, null, 1, now(), null, 1, null);</v>
      </c>
    </row>
    <row r="509" spans="1:30" ht="22.5" x14ac:dyDescent="0.25">
      <c r="A509" t="s">
        <v>0</v>
      </c>
      <c r="B509" s="7" t="s">
        <v>209</v>
      </c>
      <c r="C509" s="2" t="s">
        <v>493</v>
      </c>
      <c r="D509" s="22" t="s">
        <v>498</v>
      </c>
      <c r="E509" s="2" t="s">
        <v>499</v>
      </c>
      <c r="F509" s="26" t="s">
        <v>511</v>
      </c>
      <c r="G509" s="2" t="s">
        <v>534</v>
      </c>
      <c r="H509" s="22" t="s">
        <v>546</v>
      </c>
      <c r="I509" s="2" t="s">
        <v>567</v>
      </c>
      <c r="J509" s="5" t="s">
        <v>571</v>
      </c>
      <c r="K509" s="2" t="s">
        <v>574</v>
      </c>
      <c r="L509" t="s">
        <v>1813</v>
      </c>
      <c r="M509" s="2" t="s">
        <v>1851</v>
      </c>
      <c r="N509" s="7" t="s">
        <v>3973</v>
      </c>
      <c r="O509" s="2" t="s">
        <v>1851</v>
      </c>
      <c r="P509" s="60"/>
      <c r="Q509" s="2" t="s">
        <v>1851</v>
      </c>
      <c r="R509" t="s">
        <v>2506</v>
      </c>
      <c r="S509" s="2" t="s">
        <v>1851</v>
      </c>
      <c r="T509" s="5">
        <v>0</v>
      </c>
      <c r="U509" s="2" t="s">
        <v>1851</v>
      </c>
      <c r="V509" s="37">
        <v>0</v>
      </c>
      <c r="W509" s="2" t="s">
        <v>1907</v>
      </c>
      <c r="X509">
        <v>0</v>
      </c>
      <c r="Y509" t="s">
        <v>1908</v>
      </c>
      <c r="Z509" s="40" t="s">
        <v>2069</v>
      </c>
      <c r="AA509" s="2" t="s">
        <v>1907</v>
      </c>
      <c r="AB509" s="82">
        <v>4900</v>
      </c>
      <c r="AC509" t="s">
        <v>2289</v>
      </c>
      <c r="AD509"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'09', 'P0166009', '', '2011-11-01', '0', '0', 0, 'Candidatos para Analista Financiero', 4900, null, 1, now(), null, 1, null);</v>
      </c>
    </row>
    <row r="510" spans="1:30" ht="22.5" x14ac:dyDescent="0.25">
      <c r="A510" t="s">
        <v>0</v>
      </c>
      <c r="B510" s="7" t="s">
        <v>209</v>
      </c>
      <c r="C510" s="2" t="s">
        <v>493</v>
      </c>
      <c r="D510" s="22" t="s">
        <v>498</v>
      </c>
      <c r="E510" s="2" t="s">
        <v>499</v>
      </c>
      <c r="F510" s="26" t="s">
        <v>511</v>
      </c>
      <c r="G510" s="2" t="s">
        <v>534</v>
      </c>
      <c r="H510" s="22" t="s">
        <v>546</v>
      </c>
      <c r="I510" s="2" t="s">
        <v>567</v>
      </c>
      <c r="J510" s="5" t="s">
        <v>571</v>
      </c>
      <c r="K510" s="2" t="s">
        <v>574</v>
      </c>
      <c r="L510" t="s">
        <v>1814</v>
      </c>
      <c r="M510" s="2" t="s">
        <v>1851</v>
      </c>
      <c r="N510" s="7" t="s">
        <v>3974</v>
      </c>
      <c r="O510" s="2" t="s">
        <v>1851</v>
      </c>
      <c r="P510" s="60"/>
      <c r="Q510" s="2" t="s">
        <v>1851</v>
      </c>
      <c r="R510" t="s">
        <v>2506</v>
      </c>
      <c r="S510" s="2" t="s">
        <v>1851</v>
      </c>
      <c r="T510" s="5">
        <v>0</v>
      </c>
      <c r="U510" s="2" t="s">
        <v>1851</v>
      </c>
      <c r="V510" s="37">
        <v>0</v>
      </c>
      <c r="W510" s="2" t="s">
        <v>1907</v>
      </c>
      <c r="X510">
        <v>0</v>
      </c>
      <c r="Y510" t="s">
        <v>1908</v>
      </c>
      <c r="Z510" s="40" t="s">
        <v>2070</v>
      </c>
      <c r="AA510" s="2" t="s">
        <v>1907</v>
      </c>
      <c r="AB510" s="83">
        <v>3100</v>
      </c>
      <c r="AC510" t="s">
        <v>2289</v>
      </c>
      <c r="AD510"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'10', 'P0166010', '', '2011-11-01', '0', '0', 0, 'Potencial Arequipa (6) + (1) administrador', 3100, null, 1, now(), null, 1, null);</v>
      </c>
    </row>
    <row r="511" spans="1:30" ht="22.5" x14ac:dyDescent="0.25">
      <c r="A511" t="s">
        <v>0</v>
      </c>
      <c r="B511" s="7" t="s">
        <v>209</v>
      </c>
      <c r="C511" s="2" t="s">
        <v>493</v>
      </c>
      <c r="D511" s="22" t="s">
        <v>498</v>
      </c>
      <c r="E511" s="2" t="s">
        <v>499</v>
      </c>
      <c r="F511" s="26" t="s">
        <v>511</v>
      </c>
      <c r="G511" s="2" t="s">
        <v>534</v>
      </c>
      <c r="H511" s="22" t="s">
        <v>546</v>
      </c>
      <c r="I511" s="2" t="s">
        <v>567</v>
      </c>
      <c r="J511" s="12" t="s">
        <v>571</v>
      </c>
      <c r="K511" s="2" t="s">
        <v>574</v>
      </c>
      <c r="L511" t="s">
        <v>1815</v>
      </c>
      <c r="M511" s="2" t="s">
        <v>1851</v>
      </c>
      <c r="N511" s="7" t="s">
        <v>3975</v>
      </c>
      <c r="O511" s="2" t="s">
        <v>1851</v>
      </c>
      <c r="P511" s="60"/>
      <c r="Q511" s="2" t="s">
        <v>1851</v>
      </c>
      <c r="R511" t="s">
        <v>2500</v>
      </c>
      <c r="S511" s="2" t="s">
        <v>1851</v>
      </c>
      <c r="T511" s="5">
        <v>0</v>
      </c>
      <c r="U511" s="2" t="s">
        <v>1851</v>
      </c>
      <c r="V511" s="37">
        <v>0</v>
      </c>
      <c r="W511" s="2" t="s">
        <v>1907</v>
      </c>
      <c r="X511">
        <v>0</v>
      </c>
      <c r="Y511" t="s">
        <v>1908</v>
      </c>
      <c r="Z511" s="28" t="s">
        <v>2353</v>
      </c>
      <c r="AA511" s="2" t="s">
        <v>1907</v>
      </c>
      <c r="AB511" s="83">
        <v>2200</v>
      </c>
      <c r="AC511" t="s">
        <v>2289</v>
      </c>
      <c r="AD511"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'11', 'P0166011', '', '2012-02-01', '0', '0', 0, 'Evaluacion potencial Area Seguridad (6)', 2200, null, 1, now(), null, 1, null);</v>
      </c>
    </row>
    <row r="512" spans="1:30" ht="22.5" x14ac:dyDescent="0.25">
      <c r="A512" t="s">
        <v>0</v>
      </c>
      <c r="B512" s="7" t="s">
        <v>209</v>
      </c>
      <c r="C512" s="2" t="s">
        <v>493</v>
      </c>
      <c r="D512" s="22" t="s">
        <v>498</v>
      </c>
      <c r="E512" s="2" t="s">
        <v>499</v>
      </c>
      <c r="F512" s="26" t="s">
        <v>509</v>
      </c>
      <c r="G512" s="2" t="s">
        <v>534</v>
      </c>
      <c r="H512" s="22" t="s">
        <v>543</v>
      </c>
      <c r="I512" s="2" t="s">
        <v>567</v>
      </c>
      <c r="J512" s="12" t="s">
        <v>571</v>
      </c>
      <c r="K512" s="2" t="s">
        <v>574</v>
      </c>
      <c r="L512" t="s">
        <v>1816</v>
      </c>
      <c r="M512" s="2" t="s">
        <v>1851</v>
      </c>
      <c r="N512" s="7" t="s">
        <v>3976</v>
      </c>
      <c r="O512" s="2" t="s">
        <v>1851</v>
      </c>
      <c r="P512" s="60"/>
      <c r="Q512" s="2" t="s">
        <v>1851</v>
      </c>
      <c r="R512" t="s">
        <v>2524</v>
      </c>
      <c r="S512" s="2" t="s">
        <v>1851</v>
      </c>
      <c r="T512" s="5">
        <v>0</v>
      </c>
      <c r="U512" s="2" t="s">
        <v>1851</v>
      </c>
      <c r="V512" s="37">
        <v>0</v>
      </c>
      <c r="W512" s="2" t="s">
        <v>1907</v>
      </c>
      <c r="X512">
        <v>0</v>
      </c>
      <c r="Y512" t="s">
        <v>1908</v>
      </c>
      <c r="Z512" s="28" t="s">
        <v>2354</v>
      </c>
      <c r="AA512" s="2" t="s">
        <v>1907</v>
      </c>
      <c r="AB512" s="83">
        <v>1800</v>
      </c>
      <c r="AC512" t="s">
        <v>2289</v>
      </c>
      <c r="AD512"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'12', 'P0166012', '', '2012-03-01', '0', '0', 0, 'Evaluacion de candidatos para Coordinador de Suscripciones (4)', 1800, null, 1, now(), null, 1, null);</v>
      </c>
    </row>
    <row r="513" spans="1:30" ht="22.5" x14ac:dyDescent="0.25">
      <c r="A513" t="s">
        <v>0</v>
      </c>
      <c r="B513" s="7" t="s">
        <v>209</v>
      </c>
      <c r="C513" s="2" t="s">
        <v>493</v>
      </c>
      <c r="D513" s="22" t="s">
        <v>498</v>
      </c>
      <c r="E513" s="2" t="s">
        <v>499</v>
      </c>
      <c r="F513" s="26" t="s">
        <v>509</v>
      </c>
      <c r="G513" s="2" t="s">
        <v>534</v>
      </c>
      <c r="H513" s="22" t="s">
        <v>543</v>
      </c>
      <c r="I513" s="2" t="s">
        <v>567</v>
      </c>
      <c r="J513" s="5" t="s">
        <v>569</v>
      </c>
      <c r="K513" s="2" t="s">
        <v>574</v>
      </c>
      <c r="L513" t="s">
        <v>1817</v>
      </c>
      <c r="M513" s="2" t="s">
        <v>1851</v>
      </c>
      <c r="N513" s="7" t="s">
        <v>3977</v>
      </c>
      <c r="O513" s="2" t="s">
        <v>1851</v>
      </c>
      <c r="P513" s="56"/>
      <c r="Q513" s="2" t="s">
        <v>1851</v>
      </c>
      <c r="R513" t="s">
        <v>2524</v>
      </c>
      <c r="S513" s="2" t="s">
        <v>1851</v>
      </c>
      <c r="T513" s="5">
        <v>0</v>
      </c>
      <c r="U513" s="2" t="s">
        <v>1851</v>
      </c>
      <c r="V513" s="37">
        <v>0</v>
      </c>
      <c r="W513" s="2" t="s">
        <v>1907</v>
      </c>
      <c r="X513">
        <v>0</v>
      </c>
      <c r="Y513" t="s">
        <v>1908</v>
      </c>
      <c r="Z513" s="28" t="s">
        <v>2355</v>
      </c>
      <c r="AA513" s="2" t="s">
        <v>1907</v>
      </c>
      <c r="AB513" s="83">
        <v>1750</v>
      </c>
      <c r="AC513" t="s">
        <v>2289</v>
      </c>
      <c r="AD513"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'13', 'P0166013', '', '2012-03-01', '0', '0', 0, 'Evaluacion de candidatos para Promotores de Venta (5)', 1750, null, 1, now(), null, 1, null);</v>
      </c>
    </row>
    <row r="514" spans="1:30" ht="22.5" x14ac:dyDescent="0.25">
      <c r="A514" t="s">
        <v>0</v>
      </c>
      <c r="B514" s="7" t="s">
        <v>209</v>
      </c>
      <c r="C514" s="2" t="s">
        <v>493</v>
      </c>
      <c r="D514" s="22" t="s">
        <v>498</v>
      </c>
      <c r="E514" s="2" t="s">
        <v>499</v>
      </c>
      <c r="F514" s="26" t="s">
        <v>506</v>
      </c>
      <c r="G514" s="2" t="s">
        <v>534</v>
      </c>
      <c r="H514" s="22" t="s">
        <v>540</v>
      </c>
      <c r="I514" s="2" t="s">
        <v>567</v>
      </c>
      <c r="J514" s="5" t="s">
        <v>569</v>
      </c>
      <c r="K514" s="2" t="s">
        <v>574</v>
      </c>
      <c r="L514" t="s">
        <v>1818</v>
      </c>
      <c r="M514" s="2" t="s">
        <v>1851</v>
      </c>
      <c r="N514" s="7" t="s">
        <v>3978</v>
      </c>
      <c r="O514" s="2" t="s">
        <v>1851</v>
      </c>
      <c r="P514" s="65"/>
      <c r="Q514" s="2" t="s">
        <v>1851</v>
      </c>
      <c r="R514" t="s">
        <v>2524</v>
      </c>
      <c r="S514" s="2" t="s">
        <v>1851</v>
      </c>
      <c r="T514" s="5">
        <v>0</v>
      </c>
      <c r="U514" s="2" t="s">
        <v>1851</v>
      </c>
      <c r="V514" s="37">
        <v>0</v>
      </c>
      <c r="W514" s="2" t="s">
        <v>1907</v>
      </c>
      <c r="X514">
        <v>0</v>
      </c>
      <c r="Y514" t="s">
        <v>1908</v>
      </c>
      <c r="Z514" s="28" t="s">
        <v>2071</v>
      </c>
      <c r="AA514" s="2" t="s">
        <v>1907</v>
      </c>
      <c r="AB514" s="82">
        <v>0</v>
      </c>
      <c r="AC514" t="s">
        <v>2289</v>
      </c>
      <c r="AD514" t="str">
        <f t="shared" si="7"/>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'14', 'P0166014', '', '2012-03-01', '0', '0', 0, 'Analista de Plataforma', 0, null, 1, now(), null, 1, null);</v>
      </c>
    </row>
    <row r="515" spans="1:30" ht="22.5" x14ac:dyDescent="0.25">
      <c r="A515" t="s">
        <v>0</v>
      </c>
      <c r="B515" s="7" t="s">
        <v>209</v>
      </c>
      <c r="C515" s="2" t="s">
        <v>493</v>
      </c>
      <c r="D515" s="22" t="s">
        <v>498</v>
      </c>
      <c r="E515" s="2" t="s">
        <v>499</v>
      </c>
      <c r="F515" s="26" t="s">
        <v>506</v>
      </c>
      <c r="G515" s="2" t="s">
        <v>534</v>
      </c>
      <c r="H515" s="22" t="s">
        <v>540</v>
      </c>
      <c r="I515" s="2" t="s">
        <v>567</v>
      </c>
      <c r="J515" s="12" t="s">
        <v>571</v>
      </c>
      <c r="K515" s="2" t="s">
        <v>574</v>
      </c>
      <c r="L515" t="s">
        <v>1819</v>
      </c>
      <c r="M515" s="2" t="s">
        <v>1851</v>
      </c>
      <c r="N515" s="7" t="s">
        <v>3979</v>
      </c>
      <c r="O515" s="2" t="s">
        <v>1851</v>
      </c>
      <c r="P515" s="60"/>
      <c r="Q515" s="2" t="s">
        <v>1851</v>
      </c>
      <c r="R515" t="s">
        <v>2524</v>
      </c>
      <c r="S515" s="2" t="s">
        <v>1851</v>
      </c>
      <c r="T515" s="5">
        <v>0</v>
      </c>
      <c r="U515" s="2" t="s">
        <v>1851</v>
      </c>
      <c r="V515" s="37">
        <v>0</v>
      </c>
      <c r="W515" s="2" t="s">
        <v>1907</v>
      </c>
      <c r="X515">
        <v>0</v>
      </c>
      <c r="Y515" t="s">
        <v>1908</v>
      </c>
      <c r="Z515" s="28" t="s">
        <v>2356</v>
      </c>
      <c r="AA515" s="2" t="s">
        <v>1907</v>
      </c>
      <c r="AB515" s="83">
        <v>6000</v>
      </c>
      <c r="AC515" t="s">
        <v>2289</v>
      </c>
      <c r="AD515" t="str">
        <f t="shared" ref="AD515:AD578" si="8">CONCATENATE(A515,B515,C515,D515,E515,F515,G515,H515,I515,J515,K515,L515,M515,N515,O515,P515,Q515,R515,S515,T515,U515,V515,W515,X515,Y515,Z515,AA515,AB515,AC515)</f>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'15', 'P0166015', '', '2012-03-01', '0', '0', 0, 'Seleccion Analista Financiero', 6000, null, 1, now(), null, 1, null);</v>
      </c>
    </row>
    <row r="516" spans="1:30" ht="22.5" x14ac:dyDescent="0.25">
      <c r="A516" t="s">
        <v>0</v>
      </c>
      <c r="B516" s="7" t="s">
        <v>209</v>
      </c>
      <c r="C516" s="2" t="s">
        <v>493</v>
      </c>
      <c r="D516" s="22" t="s">
        <v>498</v>
      </c>
      <c r="E516" s="2" t="s">
        <v>499</v>
      </c>
      <c r="F516" s="26" t="s">
        <v>509</v>
      </c>
      <c r="G516" s="2" t="s">
        <v>534</v>
      </c>
      <c r="H516" s="22" t="s">
        <v>543</v>
      </c>
      <c r="I516" s="2" t="s">
        <v>567</v>
      </c>
      <c r="J516" s="5" t="s">
        <v>569</v>
      </c>
      <c r="K516" s="2" t="s">
        <v>574</v>
      </c>
      <c r="L516" t="s">
        <v>1820</v>
      </c>
      <c r="M516" s="2" t="s">
        <v>1851</v>
      </c>
      <c r="N516" s="7" t="s">
        <v>3980</v>
      </c>
      <c r="O516" s="2" t="s">
        <v>1851</v>
      </c>
      <c r="P516" s="56"/>
      <c r="Q516" s="2" t="s">
        <v>1851</v>
      </c>
      <c r="R516" t="s">
        <v>2524</v>
      </c>
      <c r="S516" s="2" t="s">
        <v>1851</v>
      </c>
      <c r="T516" s="5">
        <v>0</v>
      </c>
      <c r="U516" s="2" t="s">
        <v>1851</v>
      </c>
      <c r="V516" s="37">
        <v>0</v>
      </c>
      <c r="W516" s="2" t="s">
        <v>1907</v>
      </c>
      <c r="X516">
        <v>0</v>
      </c>
      <c r="Y516" t="s">
        <v>1908</v>
      </c>
      <c r="Z516" s="28" t="s">
        <v>2357</v>
      </c>
      <c r="AA516" s="2" t="s">
        <v>1907</v>
      </c>
      <c r="AB516" s="83">
        <v>1050</v>
      </c>
      <c r="AC516" t="s">
        <v>2289</v>
      </c>
      <c r="AD516" t="str">
        <f t="shared" si="8"/>
        <v>SET @cliente = (SELECT id_cliente FROM cliente WHERE cod_cliente LIKE 'C0166');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'16', 'P0166016', '', '2012-03-01', '0', '0', 0, 'Evaluacion de candidatos para Asistentes Administrativos (3)', 1050, null, 1, now(), null, 1, null);</v>
      </c>
    </row>
    <row r="517" spans="1:30" ht="22.5" x14ac:dyDescent="0.25">
      <c r="A517" t="s">
        <v>0</v>
      </c>
      <c r="B517" s="7" t="s">
        <v>209</v>
      </c>
      <c r="C517" s="2" t="s">
        <v>493</v>
      </c>
      <c r="D517" s="22" t="s">
        <v>498</v>
      </c>
      <c r="E517" s="2" t="s">
        <v>499</v>
      </c>
      <c r="F517" s="26" t="s">
        <v>506</v>
      </c>
      <c r="G517" s="2" t="s">
        <v>534</v>
      </c>
      <c r="H517" s="22" t="s">
        <v>540</v>
      </c>
      <c r="I517" s="2" t="s">
        <v>567</v>
      </c>
      <c r="J517" s="10" t="s">
        <v>571</v>
      </c>
      <c r="K517" s="2" t="s">
        <v>574</v>
      </c>
      <c r="L517" t="s">
        <v>1821</v>
      </c>
      <c r="M517" s="2" t="s">
        <v>1851</v>
      </c>
      <c r="N517" s="7" t="s">
        <v>3981</v>
      </c>
      <c r="O517" s="2" t="s">
        <v>1851</v>
      </c>
      <c r="P517" s="60"/>
      <c r="Q517" s="2" t="s">
        <v>1851</v>
      </c>
      <c r="R517" t="s">
        <v>2519</v>
      </c>
      <c r="S517" s="2" t="s">
        <v>1851</v>
      </c>
      <c r="T517" s="5">
        <v>0</v>
      </c>
      <c r="U517" s="2" t="s">
        <v>1851</v>
      </c>
      <c r="V517" s="37">
        <v>0</v>
      </c>
      <c r="W517" s="2" t="s">
        <v>1907</v>
      </c>
      <c r="X517">
        <v>0</v>
      </c>
      <c r="Y517" t="s">
        <v>1908</v>
      </c>
      <c r="Z517" s="28" t="s">
        <v>2358</v>
      </c>
      <c r="AA517" s="2" t="s">
        <v>1907</v>
      </c>
      <c r="AB517" s="83">
        <v>6750</v>
      </c>
      <c r="AC517" t="s">
        <v>2289</v>
      </c>
      <c r="AD517" t="str">
        <f t="shared" si="8"/>
        <v>SET @cliente = (SELECT id_cliente FROM cliente WHERE cod_cliente LIKE 'C0166');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'17', 'P0166017', '', '2012-05-01', '0', '0', 0, 'Seleccion Jefe de Ventas', 6750, null, 1, now(), null, 1, null);</v>
      </c>
    </row>
    <row r="518" spans="1:30" ht="22.5" x14ac:dyDescent="0.25">
      <c r="A518" t="s">
        <v>0</v>
      </c>
      <c r="B518" s="7" t="s">
        <v>209</v>
      </c>
      <c r="C518" s="2" t="s">
        <v>493</v>
      </c>
      <c r="D518" s="22" t="s">
        <v>498</v>
      </c>
      <c r="E518" s="2" t="s">
        <v>499</v>
      </c>
      <c r="F518" s="26" t="s">
        <v>509</v>
      </c>
      <c r="G518" s="2" t="s">
        <v>534</v>
      </c>
      <c r="H518" s="22" t="s">
        <v>543</v>
      </c>
      <c r="I518" s="2" t="s">
        <v>567</v>
      </c>
      <c r="J518" s="10" t="s">
        <v>571</v>
      </c>
      <c r="K518" s="2" t="s">
        <v>574</v>
      </c>
      <c r="L518" t="s">
        <v>1822</v>
      </c>
      <c r="M518" s="2" t="s">
        <v>1851</v>
      </c>
      <c r="N518" s="7" t="s">
        <v>3982</v>
      </c>
      <c r="O518" s="2" t="s">
        <v>1851</v>
      </c>
      <c r="P518" s="61"/>
      <c r="Q518" s="2" t="s">
        <v>1851</v>
      </c>
      <c r="R518" t="s">
        <v>2499</v>
      </c>
      <c r="S518" s="2" t="s">
        <v>1851</v>
      </c>
      <c r="T518" s="5">
        <v>0</v>
      </c>
      <c r="U518" s="2" t="s">
        <v>1851</v>
      </c>
      <c r="V518" s="37">
        <v>0</v>
      </c>
      <c r="W518" s="2" t="s">
        <v>1907</v>
      </c>
      <c r="X518">
        <v>0</v>
      </c>
      <c r="Y518" t="s">
        <v>1908</v>
      </c>
      <c r="Z518" s="28" t="s">
        <v>2359</v>
      </c>
      <c r="AA518" s="2" t="s">
        <v>1907</v>
      </c>
      <c r="AB518" s="83">
        <v>4400</v>
      </c>
      <c r="AC518" t="s">
        <v>2289</v>
      </c>
      <c r="AD518" t="str">
        <f t="shared" si="8"/>
        <v>SET @cliente = (SELECT id_cliente FROM cliente WHERE cod_cliente LIKE 'C0166');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'18', 'P0166018', '', '2012-09-01', '0', '0', 0, 'Evaluacion de candidatos para Tesorera (8)', 4400, null, 1, now(), null, 1, null);</v>
      </c>
    </row>
    <row r="519" spans="1:30" ht="22.5" x14ac:dyDescent="0.25">
      <c r="A519" t="s">
        <v>0</v>
      </c>
      <c r="B519" s="19" t="s">
        <v>210</v>
      </c>
      <c r="C519" s="2" t="s">
        <v>493</v>
      </c>
      <c r="D519" s="22" t="s">
        <v>495</v>
      </c>
      <c r="E519" s="2" t="s">
        <v>499</v>
      </c>
      <c r="F519" s="26" t="s">
        <v>510</v>
      </c>
      <c r="G519" s="2" t="s">
        <v>534</v>
      </c>
      <c r="H519" s="22" t="s">
        <v>545</v>
      </c>
      <c r="I519" s="2" t="s">
        <v>567</v>
      </c>
      <c r="J519" s="5" t="s">
        <v>571</v>
      </c>
      <c r="K519" s="2" t="s">
        <v>574</v>
      </c>
      <c r="L519" t="s">
        <v>1805</v>
      </c>
      <c r="M519" s="2" t="s">
        <v>1851</v>
      </c>
      <c r="N519" s="7" t="s">
        <v>3983</v>
      </c>
      <c r="O519" s="2" t="s">
        <v>1851</v>
      </c>
      <c r="P519" s="60"/>
      <c r="Q519" s="2" t="s">
        <v>1851</v>
      </c>
      <c r="R519" t="s">
        <v>2510</v>
      </c>
      <c r="S519" s="2" t="s">
        <v>1851</v>
      </c>
      <c r="T519" s="5">
        <v>0</v>
      </c>
      <c r="U519" s="2" t="s">
        <v>1851</v>
      </c>
      <c r="V519" s="37">
        <v>0</v>
      </c>
      <c r="W519" s="2" t="s">
        <v>1907</v>
      </c>
      <c r="X519">
        <v>0</v>
      </c>
      <c r="Y519" t="s">
        <v>1908</v>
      </c>
      <c r="Z519" s="40" t="s">
        <v>2323</v>
      </c>
      <c r="AA519" s="2" t="s">
        <v>1907</v>
      </c>
      <c r="AB519" s="82">
        <v>130522</v>
      </c>
      <c r="AC519" t="s">
        <v>2289</v>
      </c>
      <c r="AD519"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'P0011001', '', '2009-08-01', '0', '0', 0, 'Gestion por Procesos', 130522, null, 1, now(), null, 1, null);</v>
      </c>
    </row>
    <row r="520" spans="1:30" ht="22.5" x14ac:dyDescent="0.25">
      <c r="A520" t="s">
        <v>0</v>
      </c>
      <c r="B520" s="19" t="s">
        <v>210</v>
      </c>
      <c r="C520" s="2" t="s">
        <v>493</v>
      </c>
      <c r="D520" s="22" t="s">
        <v>495</v>
      </c>
      <c r="E520" s="2" t="s">
        <v>499</v>
      </c>
      <c r="F520" s="26" t="s">
        <v>501</v>
      </c>
      <c r="G520" s="2" t="s">
        <v>534</v>
      </c>
      <c r="H520" s="22" t="s">
        <v>535</v>
      </c>
      <c r="I520" s="2" t="s">
        <v>567</v>
      </c>
      <c r="J520" s="5" t="s">
        <v>571</v>
      </c>
      <c r="K520" s="2" t="s">
        <v>574</v>
      </c>
      <c r="L520" t="s">
        <v>1806</v>
      </c>
      <c r="M520" s="2" t="s">
        <v>1851</v>
      </c>
      <c r="N520" s="7" t="s">
        <v>3984</v>
      </c>
      <c r="O520" s="2" t="s">
        <v>1851</v>
      </c>
      <c r="P520" s="60"/>
      <c r="Q520" s="2" t="s">
        <v>1851</v>
      </c>
      <c r="R520" t="s">
        <v>2510</v>
      </c>
      <c r="S520" s="2" t="s">
        <v>1851</v>
      </c>
      <c r="T520" s="5">
        <v>0</v>
      </c>
      <c r="U520" s="2" t="s">
        <v>1851</v>
      </c>
      <c r="V520" s="37">
        <v>0</v>
      </c>
      <c r="W520" s="2" t="s">
        <v>1907</v>
      </c>
      <c r="X520">
        <v>0</v>
      </c>
      <c r="Y520" t="s">
        <v>1908</v>
      </c>
      <c r="Z520" s="40" t="s">
        <v>2468</v>
      </c>
      <c r="AA520" s="2" t="s">
        <v>1907</v>
      </c>
      <c r="AB520" s="82">
        <v>5922</v>
      </c>
      <c r="AC520" t="s">
        <v>2289</v>
      </c>
      <c r="AD520"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'02', 'P0011002', '', '2009-08-01', '0', '0', 0, 'Auditoria Contabilidad', 5922, null, 1, now(), null, 1, null);</v>
      </c>
    </row>
    <row r="521" spans="1:30" ht="22.5" x14ac:dyDescent="0.25">
      <c r="A521" t="s">
        <v>0</v>
      </c>
      <c r="B521" s="19" t="s">
        <v>210</v>
      </c>
      <c r="C521" s="2" t="s">
        <v>493</v>
      </c>
      <c r="D521" s="22" t="s">
        <v>498</v>
      </c>
      <c r="E521" s="2" t="s">
        <v>499</v>
      </c>
      <c r="F521" s="26" t="s">
        <v>506</v>
      </c>
      <c r="G521" s="2" t="s">
        <v>534</v>
      </c>
      <c r="H521" s="22" t="s">
        <v>540</v>
      </c>
      <c r="I521" s="2" t="s">
        <v>567</v>
      </c>
      <c r="J521" s="5" t="s">
        <v>571</v>
      </c>
      <c r="K521" s="2" t="s">
        <v>574</v>
      </c>
      <c r="L521" t="s">
        <v>1807</v>
      </c>
      <c r="M521" s="2" t="s">
        <v>1851</v>
      </c>
      <c r="N521" s="7" t="s">
        <v>3985</v>
      </c>
      <c r="O521" s="2" t="s">
        <v>1851</v>
      </c>
      <c r="P521" s="60"/>
      <c r="Q521" s="2" t="s">
        <v>1851</v>
      </c>
      <c r="R521" t="s">
        <v>2510</v>
      </c>
      <c r="S521" s="2" t="s">
        <v>1851</v>
      </c>
      <c r="T521" s="5">
        <v>0</v>
      </c>
      <c r="U521" s="2" t="s">
        <v>1851</v>
      </c>
      <c r="V521" s="37">
        <v>0</v>
      </c>
      <c r="W521" s="2" t="s">
        <v>1907</v>
      </c>
      <c r="X521">
        <v>0</v>
      </c>
      <c r="Y521" t="s">
        <v>1908</v>
      </c>
      <c r="Z521" s="40" t="s">
        <v>2072</v>
      </c>
      <c r="AA521" s="2" t="s">
        <v>1907</v>
      </c>
      <c r="AB521" s="82">
        <v>4800</v>
      </c>
      <c r="AC521" t="s">
        <v>2289</v>
      </c>
      <c r="AD521" t="str">
        <f t="shared" si="8"/>
        <v>SET @cliente = (SELECT id_cliente FROM cliente WHERE cod_cliente LIKE 'C0011');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'03', 'P0011003', '', '2009-08-01', '0', '0', 0, 'Jefe Costos', 4800, null, 1, now(), null, 1, null);</v>
      </c>
    </row>
    <row r="522" spans="1:30" ht="22.5" x14ac:dyDescent="0.25">
      <c r="A522" t="s">
        <v>0</v>
      </c>
      <c r="B522" s="19" t="s">
        <v>210</v>
      </c>
      <c r="C522" s="2" t="s">
        <v>493</v>
      </c>
      <c r="D522" s="22" t="s">
        <v>495</v>
      </c>
      <c r="E522" s="2" t="s">
        <v>499</v>
      </c>
      <c r="F522" s="26" t="s">
        <v>501</v>
      </c>
      <c r="G522" s="2" t="s">
        <v>534</v>
      </c>
      <c r="H522" s="22" t="s">
        <v>535</v>
      </c>
      <c r="I522" s="2" t="s">
        <v>567</v>
      </c>
      <c r="J522" s="5" t="s">
        <v>571</v>
      </c>
      <c r="K522" s="2" t="s">
        <v>574</v>
      </c>
      <c r="L522" t="s">
        <v>1808</v>
      </c>
      <c r="M522" s="2" t="s">
        <v>1851</v>
      </c>
      <c r="N522" s="7" t="s">
        <v>3986</v>
      </c>
      <c r="O522" s="2" t="s">
        <v>1851</v>
      </c>
      <c r="P522" s="60"/>
      <c r="Q522" s="2" t="s">
        <v>1851</v>
      </c>
      <c r="R522" t="s">
        <v>2513</v>
      </c>
      <c r="S522" s="2" t="s">
        <v>1851</v>
      </c>
      <c r="T522" s="5">
        <v>0</v>
      </c>
      <c r="U522" s="2" t="s">
        <v>1851</v>
      </c>
      <c r="V522" s="37">
        <v>0</v>
      </c>
      <c r="W522" s="2" t="s">
        <v>1907</v>
      </c>
      <c r="X522">
        <v>0</v>
      </c>
      <c r="Y522" t="s">
        <v>1908</v>
      </c>
      <c r="Z522" s="40" t="s">
        <v>2469</v>
      </c>
      <c r="AA522" s="2" t="s">
        <v>1907</v>
      </c>
      <c r="AB522" s="82">
        <v>10000</v>
      </c>
      <c r="AC522" t="s">
        <v>2289</v>
      </c>
      <c r="AD522"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'04', 'P0011004', '', '2009-11-01', '0', '0', 0, 'Auditoria RRHH', 10000, null, 1, now(), null, 1, null);</v>
      </c>
    </row>
    <row r="523" spans="1:30" ht="22.5" x14ac:dyDescent="0.25">
      <c r="A523" t="s">
        <v>0</v>
      </c>
      <c r="B523" s="19" t="s">
        <v>210</v>
      </c>
      <c r="C523" s="2" t="s">
        <v>493</v>
      </c>
      <c r="D523" s="22" t="s">
        <v>498</v>
      </c>
      <c r="E523" s="2" t="s">
        <v>499</v>
      </c>
      <c r="F523" s="26" t="s">
        <v>506</v>
      </c>
      <c r="G523" s="2" t="s">
        <v>534</v>
      </c>
      <c r="H523" s="22" t="s">
        <v>540</v>
      </c>
      <c r="I523" s="2" t="s">
        <v>567</v>
      </c>
      <c r="J523" s="5" t="s">
        <v>571</v>
      </c>
      <c r="K523" s="2" t="s">
        <v>574</v>
      </c>
      <c r="L523" t="s">
        <v>1809</v>
      </c>
      <c r="M523" s="2" t="s">
        <v>1851</v>
      </c>
      <c r="N523" s="7" t="s">
        <v>3987</v>
      </c>
      <c r="O523" s="2" t="s">
        <v>1851</v>
      </c>
      <c r="P523" s="60"/>
      <c r="Q523" s="2" t="s">
        <v>1851</v>
      </c>
      <c r="R523" t="s">
        <v>2513</v>
      </c>
      <c r="S523" s="2" t="s">
        <v>1851</v>
      </c>
      <c r="T523" s="5">
        <v>0</v>
      </c>
      <c r="U523" s="2" t="s">
        <v>1851</v>
      </c>
      <c r="V523" s="37">
        <v>0</v>
      </c>
      <c r="W523" s="2" t="s">
        <v>1907</v>
      </c>
      <c r="X523">
        <v>0</v>
      </c>
      <c r="Y523" t="s">
        <v>1908</v>
      </c>
      <c r="Z523" s="40" t="s">
        <v>2073</v>
      </c>
      <c r="AA523" s="2" t="s">
        <v>1907</v>
      </c>
      <c r="AB523" s="82">
        <v>5583.34</v>
      </c>
      <c r="AC523" t="s">
        <v>2289</v>
      </c>
      <c r="AD523" t="str">
        <f t="shared" si="8"/>
        <v>SET @cliente = (SELECT id_cliente FROM cliente WHERE cod_cliente LIKE 'C0011');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'05', 'P0011005', '', '2009-11-01', '0', '0', 0, 'Operarios', 5583.34, null, 1, now(), null, 1, null);</v>
      </c>
    </row>
    <row r="524" spans="1:30" ht="22.5" x14ac:dyDescent="0.25">
      <c r="A524" t="s">
        <v>0</v>
      </c>
      <c r="B524" s="19" t="s">
        <v>210</v>
      </c>
      <c r="C524" s="2" t="s">
        <v>493</v>
      </c>
      <c r="D524" s="22" t="s">
        <v>495</v>
      </c>
      <c r="E524" s="2" t="s">
        <v>499</v>
      </c>
      <c r="F524" s="26" t="s">
        <v>529</v>
      </c>
      <c r="G524" s="2" t="s">
        <v>534</v>
      </c>
      <c r="H524" s="22" t="s">
        <v>562</v>
      </c>
      <c r="I524" s="2" t="s">
        <v>567</v>
      </c>
      <c r="J524" s="5" t="s">
        <v>571</v>
      </c>
      <c r="K524" s="2" t="s">
        <v>574</v>
      </c>
      <c r="L524" t="s">
        <v>1810</v>
      </c>
      <c r="M524" s="2" t="s">
        <v>1851</v>
      </c>
      <c r="N524" s="7" t="s">
        <v>3988</v>
      </c>
      <c r="O524" s="2" t="s">
        <v>1851</v>
      </c>
      <c r="P524" s="60"/>
      <c r="Q524" s="2" t="s">
        <v>1851</v>
      </c>
      <c r="R524" t="s">
        <v>2513</v>
      </c>
      <c r="S524" s="2" t="s">
        <v>1851</v>
      </c>
      <c r="T524" s="5">
        <v>0</v>
      </c>
      <c r="U524" s="2" t="s">
        <v>1851</v>
      </c>
      <c r="V524" s="37">
        <v>0</v>
      </c>
      <c r="W524" s="2" t="s">
        <v>1907</v>
      </c>
      <c r="X524">
        <v>0</v>
      </c>
      <c r="Y524" t="s">
        <v>1908</v>
      </c>
      <c r="Z524" s="40" t="s">
        <v>2074</v>
      </c>
      <c r="AA524" s="2" t="s">
        <v>1907</v>
      </c>
      <c r="AB524" s="82">
        <v>700</v>
      </c>
      <c r="AC524" t="s">
        <v>2289</v>
      </c>
      <c r="AD524"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'VARIOS'); SET @tipoArea = (SELECT id_tipo_area FROM tipo_area WHERE cod_tipo_area LIKE 'CE'); set @situacion = (select id_situacion from situacion where nom_situacion like 'FIN'); INSERT INTO propuesta VALUES (NULL, @cliente, NULL, NULL, @moneda, @tipoServicio, @tipoArea, @tipoPropuesta, @situacion, '06', 'P0011006', '', '2009-11-01', '0', '0', 0, 'Aportacion Digitadores', 700, null, 1, now(), null, 1, null);</v>
      </c>
    </row>
    <row r="525" spans="1:30" ht="22.5" x14ac:dyDescent="0.25">
      <c r="A525" t="s">
        <v>0</v>
      </c>
      <c r="B525" s="19" t="s">
        <v>210</v>
      </c>
      <c r="C525" s="2" t="s">
        <v>493</v>
      </c>
      <c r="D525" s="22" t="s">
        <v>495</v>
      </c>
      <c r="E525" s="2" t="s">
        <v>499</v>
      </c>
      <c r="F525" s="26" t="s">
        <v>501</v>
      </c>
      <c r="G525" s="2" t="s">
        <v>534</v>
      </c>
      <c r="H525" s="22" t="s">
        <v>535</v>
      </c>
      <c r="I525" s="2" t="s">
        <v>567</v>
      </c>
      <c r="J525" s="5" t="s">
        <v>571</v>
      </c>
      <c r="K525" s="2" t="s">
        <v>574</v>
      </c>
      <c r="L525" t="s">
        <v>1811</v>
      </c>
      <c r="M525" s="2" t="s">
        <v>1851</v>
      </c>
      <c r="N525" s="7" t="s">
        <v>3989</v>
      </c>
      <c r="O525" s="2" t="s">
        <v>1851</v>
      </c>
      <c r="P525" s="60"/>
      <c r="Q525" s="2" t="s">
        <v>1851</v>
      </c>
      <c r="R525" t="s">
        <v>2513</v>
      </c>
      <c r="S525" s="2" t="s">
        <v>1851</v>
      </c>
      <c r="T525" s="5">
        <v>0</v>
      </c>
      <c r="U525" s="2" t="s">
        <v>1851</v>
      </c>
      <c r="V525" s="37">
        <v>0</v>
      </c>
      <c r="W525" s="2" t="s">
        <v>1907</v>
      </c>
      <c r="X525">
        <v>0</v>
      </c>
      <c r="Y525" t="s">
        <v>1908</v>
      </c>
      <c r="Z525" s="40" t="s">
        <v>2470</v>
      </c>
      <c r="AA525" s="2" t="s">
        <v>1907</v>
      </c>
      <c r="AB525" s="82">
        <v>2000</v>
      </c>
      <c r="AC525" t="s">
        <v>2289</v>
      </c>
      <c r="AD525"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'07', 'P0011007', '', '2009-11-01', '0', '0', 0, 'Auditoria Sistema STRUCAD', 2000, null, 1, now(), null, 1, null);</v>
      </c>
    </row>
    <row r="526" spans="1:30" ht="22.5" x14ac:dyDescent="0.25">
      <c r="A526" t="s">
        <v>0</v>
      </c>
      <c r="B526" s="19" t="s">
        <v>210</v>
      </c>
      <c r="C526" s="2" t="s">
        <v>493</v>
      </c>
      <c r="D526" s="22" t="s">
        <v>495</v>
      </c>
      <c r="E526" s="2" t="s">
        <v>499</v>
      </c>
      <c r="F526" s="26" t="s">
        <v>501</v>
      </c>
      <c r="G526" s="2" t="s">
        <v>534</v>
      </c>
      <c r="H526" s="22" t="s">
        <v>535</v>
      </c>
      <c r="I526" s="2" t="s">
        <v>567</v>
      </c>
      <c r="J526" s="5" t="s">
        <v>571</v>
      </c>
      <c r="K526" s="2" t="s">
        <v>574</v>
      </c>
      <c r="L526" t="s">
        <v>1812</v>
      </c>
      <c r="M526" s="2" t="s">
        <v>1851</v>
      </c>
      <c r="N526" s="7" t="s">
        <v>3990</v>
      </c>
      <c r="O526" s="2" t="s">
        <v>1851</v>
      </c>
      <c r="P526" s="60"/>
      <c r="Q526" s="2" t="s">
        <v>1851</v>
      </c>
      <c r="R526" t="s">
        <v>2513</v>
      </c>
      <c r="S526" s="2" t="s">
        <v>1851</v>
      </c>
      <c r="T526" s="5">
        <v>0</v>
      </c>
      <c r="U526" s="2" t="s">
        <v>1851</v>
      </c>
      <c r="V526" s="37">
        <v>0</v>
      </c>
      <c r="W526" s="2" t="s">
        <v>1907</v>
      </c>
      <c r="X526">
        <v>0</v>
      </c>
      <c r="Y526" t="s">
        <v>1908</v>
      </c>
      <c r="Z526" s="40" t="s">
        <v>2471</v>
      </c>
      <c r="AA526" s="2" t="s">
        <v>1907</v>
      </c>
      <c r="AB526" s="82">
        <v>1500</v>
      </c>
      <c r="AC526" t="s">
        <v>2289</v>
      </c>
      <c r="AD526"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'08', 'P0011008', '', '2009-11-01', '0', '0', 0, 'Auditoria TI', 1500, null, 1, now(), null, 1, null);</v>
      </c>
    </row>
    <row r="527" spans="1:30" ht="22.5" x14ac:dyDescent="0.25">
      <c r="A527" t="s">
        <v>0</v>
      </c>
      <c r="B527" s="19" t="s">
        <v>210</v>
      </c>
      <c r="C527" s="2" t="s">
        <v>493</v>
      </c>
      <c r="D527" s="22" t="s">
        <v>498</v>
      </c>
      <c r="E527" s="2" t="s">
        <v>499</v>
      </c>
      <c r="F527" s="26" t="s">
        <v>506</v>
      </c>
      <c r="G527" s="2" t="s">
        <v>534</v>
      </c>
      <c r="H527" s="22" t="s">
        <v>540</v>
      </c>
      <c r="I527" s="2" t="s">
        <v>567</v>
      </c>
      <c r="J527" s="5" t="s">
        <v>571</v>
      </c>
      <c r="K527" s="2" t="s">
        <v>574</v>
      </c>
      <c r="L527" t="s">
        <v>1813</v>
      </c>
      <c r="M527" s="2" t="s">
        <v>1851</v>
      </c>
      <c r="N527" s="7" t="s">
        <v>3991</v>
      </c>
      <c r="O527" s="2" t="s">
        <v>1851</v>
      </c>
      <c r="P527" s="60"/>
      <c r="Q527" s="2" t="s">
        <v>1851</v>
      </c>
      <c r="R527" t="s">
        <v>2503</v>
      </c>
      <c r="S527" s="2" t="s">
        <v>1851</v>
      </c>
      <c r="T527" s="5">
        <v>0</v>
      </c>
      <c r="U527" s="2" t="s">
        <v>1851</v>
      </c>
      <c r="V527" s="37">
        <v>0</v>
      </c>
      <c r="W527" s="2" t="s">
        <v>1907</v>
      </c>
      <c r="X527">
        <v>0</v>
      </c>
      <c r="Y527" t="s">
        <v>1908</v>
      </c>
      <c r="Z527" s="40" t="s">
        <v>1913</v>
      </c>
      <c r="AA527" s="2" t="s">
        <v>1907</v>
      </c>
      <c r="AB527" s="82">
        <v>34250</v>
      </c>
      <c r="AC527" t="s">
        <v>2289</v>
      </c>
      <c r="AD527" t="str">
        <f t="shared" si="8"/>
        <v>SET @cliente = (SELECT id_cliente FROM cliente WHERE cod_cliente LIKE 'C0011');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'09', 'P0011009', '', '2009-12-01', '0', '0', 0, 'Varios', 34250, null, 1, now(), null, 1, null);</v>
      </c>
    </row>
    <row r="528" spans="1:30" ht="22.5" x14ac:dyDescent="0.25">
      <c r="A528" t="s">
        <v>0</v>
      </c>
      <c r="B528" s="19" t="s">
        <v>210</v>
      </c>
      <c r="C528" s="2" t="s">
        <v>493</v>
      </c>
      <c r="D528" s="22" t="s">
        <v>498</v>
      </c>
      <c r="E528" s="2" t="s">
        <v>499</v>
      </c>
      <c r="F528" s="26" t="s">
        <v>506</v>
      </c>
      <c r="G528" s="2" t="s">
        <v>534</v>
      </c>
      <c r="H528" s="22" t="s">
        <v>540</v>
      </c>
      <c r="I528" s="2" t="s">
        <v>567</v>
      </c>
      <c r="J528" s="5" t="s">
        <v>569</v>
      </c>
      <c r="K528" s="2" t="s">
        <v>574</v>
      </c>
      <c r="L528" t="s">
        <v>1814</v>
      </c>
      <c r="M528" s="2" t="s">
        <v>1851</v>
      </c>
      <c r="N528" s="7" t="s">
        <v>3992</v>
      </c>
      <c r="O528" s="2" t="s">
        <v>1851</v>
      </c>
      <c r="P528" s="56"/>
      <c r="Q528" s="2" t="s">
        <v>1851</v>
      </c>
      <c r="R528" t="s">
        <v>2530</v>
      </c>
      <c r="S528" s="2" t="s">
        <v>1851</v>
      </c>
      <c r="T528" s="5">
        <v>0</v>
      </c>
      <c r="U528" s="2" t="s">
        <v>1851</v>
      </c>
      <c r="V528" s="37">
        <v>0</v>
      </c>
      <c r="W528" s="2" t="s">
        <v>1907</v>
      </c>
      <c r="X528">
        <v>0</v>
      </c>
      <c r="Y528" t="s">
        <v>1908</v>
      </c>
      <c r="Z528" s="40" t="s">
        <v>3234</v>
      </c>
      <c r="AA528" s="2" t="s">
        <v>1907</v>
      </c>
      <c r="AB528" s="82">
        <v>35000</v>
      </c>
      <c r="AC528" t="s">
        <v>2289</v>
      </c>
      <c r="AD528" t="str">
        <f t="shared" si="8"/>
        <v>SET @cliente = (SELECT id_cliente FROM cliente WHERE cod_cliente LIKE 'C0011');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'10', 'P0011010', '', '2010-01-01', '0', '0', 0, 'Personal - Año 2010', 35000, null, 1, now(), null, 1, null);</v>
      </c>
    </row>
    <row r="529" spans="1:30" ht="22.5" x14ac:dyDescent="0.25">
      <c r="A529" t="s">
        <v>0</v>
      </c>
      <c r="B529" s="7" t="s">
        <v>210</v>
      </c>
      <c r="C529" s="2" t="s">
        <v>493</v>
      </c>
      <c r="D529" s="22" t="s">
        <v>495</v>
      </c>
      <c r="E529" s="2" t="s">
        <v>499</v>
      </c>
      <c r="F529" s="26" t="s">
        <v>510</v>
      </c>
      <c r="G529" s="2" t="s">
        <v>534</v>
      </c>
      <c r="H529" s="22" t="s">
        <v>545</v>
      </c>
      <c r="I529" s="2" t="s">
        <v>567</v>
      </c>
      <c r="J529" s="5" t="s">
        <v>569</v>
      </c>
      <c r="K529" s="2" t="s">
        <v>574</v>
      </c>
      <c r="L529" t="s">
        <v>1815</v>
      </c>
      <c r="M529" s="2" t="s">
        <v>1851</v>
      </c>
      <c r="N529" s="17" t="s">
        <v>3993</v>
      </c>
      <c r="O529" s="2" t="s">
        <v>1851</v>
      </c>
      <c r="P529" s="56"/>
      <c r="Q529" s="2" t="s">
        <v>1851</v>
      </c>
      <c r="R529" t="s">
        <v>2515</v>
      </c>
      <c r="S529" s="2" t="s">
        <v>1851</v>
      </c>
      <c r="T529" s="5">
        <v>0</v>
      </c>
      <c r="U529" s="2" t="s">
        <v>1851</v>
      </c>
      <c r="V529" s="37">
        <v>0</v>
      </c>
      <c r="W529" s="2" t="s">
        <v>1907</v>
      </c>
      <c r="X529">
        <v>0</v>
      </c>
      <c r="Y529" t="s">
        <v>1908</v>
      </c>
      <c r="Z529" s="40" t="s">
        <v>2075</v>
      </c>
      <c r="AA529" s="2" t="s">
        <v>1907</v>
      </c>
      <c r="AB529" s="82">
        <v>200000</v>
      </c>
      <c r="AC529" t="s">
        <v>2289</v>
      </c>
      <c r="AD529"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'11', 'P0011011', '', '2010-05-01', '0', '0', 0, 'Reorganizacion Comercial Grupo', 200000, null, 1, now(), null, 1, null);</v>
      </c>
    </row>
    <row r="530" spans="1:30" ht="22.5" x14ac:dyDescent="0.25">
      <c r="A530" t="s">
        <v>0</v>
      </c>
      <c r="B530" s="7" t="s">
        <v>210</v>
      </c>
      <c r="C530" s="2" t="s">
        <v>493</v>
      </c>
      <c r="D530" s="22" t="s">
        <v>495</v>
      </c>
      <c r="E530" s="2" t="s">
        <v>499</v>
      </c>
      <c r="F530" s="26" t="s">
        <v>530</v>
      </c>
      <c r="G530" s="2" t="s">
        <v>534</v>
      </c>
      <c r="H530" s="22" t="s">
        <v>563</v>
      </c>
      <c r="I530" s="2" t="s">
        <v>567</v>
      </c>
      <c r="J530" s="5" t="s">
        <v>569</v>
      </c>
      <c r="K530" s="2" t="s">
        <v>574</v>
      </c>
      <c r="L530" t="s">
        <v>1816</v>
      </c>
      <c r="M530" s="2" t="s">
        <v>1851</v>
      </c>
      <c r="N530" s="17" t="s">
        <v>3994</v>
      </c>
      <c r="O530" s="2" t="s">
        <v>1851</v>
      </c>
      <c r="P530" s="56"/>
      <c r="Q530" s="2" t="s">
        <v>1851</v>
      </c>
      <c r="R530" t="s">
        <v>2515</v>
      </c>
      <c r="S530" s="2" t="s">
        <v>1851</v>
      </c>
      <c r="T530" s="5">
        <v>0</v>
      </c>
      <c r="U530" s="2" t="s">
        <v>1851</v>
      </c>
      <c r="V530" s="37">
        <v>0</v>
      </c>
      <c r="W530" s="2" t="s">
        <v>1907</v>
      </c>
      <c r="X530">
        <v>0</v>
      </c>
      <c r="Y530" t="s">
        <v>1908</v>
      </c>
      <c r="Z530" s="40" t="s">
        <v>2360</v>
      </c>
      <c r="AA530" s="2" t="s">
        <v>1907</v>
      </c>
      <c r="AB530" s="82">
        <v>200000</v>
      </c>
      <c r="AC530" t="s">
        <v>2289</v>
      </c>
      <c r="AD530"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'SI-ERP'); SET @tipoArea = (SELECT id_tipo_area FROM tipo_area WHERE cod_tipo_area LIKE 'ER'); set @situacion = (select id_situacion from situacion where nom_situacion like 'NO'); INSERT INTO propuesta VALUES (NULL, @cliente, NULL, NULL, @moneda, @tipoServicio, @tipoArea, @tipoPropuesta, @situacion, '12', 'P0011012', '', '2010-05-01', '0', '0', 0, 'implementacion ERP', 200000, null, 1, now(), null, 1, null);</v>
      </c>
    </row>
    <row r="531" spans="1:30" ht="22.5" x14ac:dyDescent="0.25">
      <c r="A531" t="s">
        <v>0</v>
      </c>
      <c r="B531" s="7" t="s">
        <v>210</v>
      </c>
      <c r="C531" s="2" t="s">
        <v>493</v>
      </c>
      <c r="D531" s="22" t="s">
        <v>495</v>
      </c>
      <c r="E531" s="2" t="s">
        <v>499</v>
      </c>
      <c r="F531" s="26" t="s">
        <v>510</v>
      </c>
      <c r="G531" s="2" t="s">
        <v>534</v>
      </c>
      <c r="H531" s="22" t="s">
        <v>545</v>
      </c>
      <c r="I531" s="2" t="s">
        <v>567</v>
      </c>
      <c r="J531" s="5" t="s">
        <v>569</v>
      </c>
      <c r="K531" s="2" t="s">
        <v>574</v>
      </c>
      <c r="L531" t="s">
        <v>1817</v>
      </c>
      <c r="M531" s="2" t="s">
        <v>1851</v>
      </c>
      <c r="N531" s="7" t="s">
        <v>3995</v>
      </c>
      <c r="O531" s="2" t="s">
        <v>1851</v>
      </c>
      <c r="P531" s="56"/>
      <c r="Q531" s="2" t="s">
        <v>1851</v>
      </c>
      <c r="R531" t="s">
        <v>2515</v>
      </c>
      <c r="S531" s="2" t="s">
        <v>1851</v>
      </c>
      <c r="T531" s="5">
        <v>0</v>
      </c>
      <c r="U531" s="2" t="s">
        <v>1851</v>
      </c>
      <c r="V531" s="37">
        <v>0</v>
      </c>
      <c r="W531" s="2" t="s">
        <v>1907</v>
      </c>
      <c r="X531">
        <v>0</v>
      </c>
      <c r="Y531" t="s">
        <v>1908</v>
      </c>
      <c r="Z531" s="40" t="s">
        <v>2076</v>
      </c>
      <c r="AA531" s="2" t="s">
        <v>1907</v>
      </c>
      <c r="AB531" s="82">
        <v>300000</v>
      </c>
      <c r="AC531" t="s">
        <v>2289</v>
      </c>
      <c r="AD531" t="str">
        <f t="shared" si="8"/>
        <v>SET @cliente = (SELECT id_cliente FROM cliente WHERE cod_cliente LIKE 'C0011');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'13', 'P0011013', '', '2010-05-01', '0', '0', 0, 'Reorganizacion Industrial Mega', 300000, null, 1, now(), null, 1, null);</v>
      </c>
    </row>
    <row r="532" spans="1:30" ht="22.5" x14ac:dyDescent="0.25">
      <c r="A532" t="s">
        <v>0</v>
      </c>
      <c r="B532" s="7" t="s">
        <v>211</v>
      </c>
      <c r="C532" s="2" t="s">
        <v>493</v>
      </c>
      <c r="D532" s="22" t="s">
        <v>495</v>
      </c>
      <c r="E532" s="2" t="s">
        <v>499</v>
      </c>
      <c r="F532" s="26" t="s">
        <v>501</v>
      </c>
      <c r="G532" s="2" t="s">
        <v>534</v>
      </c>
      <c r="H532" s="22" t="s">
        <v>535</v>
      </c>
      <c r="I532" s="2" t="s">
        <v>567</v>
      </c>
      <c r="J532" s="5" t="s">
        <v>569</v>
      </c>
      <c r="K532" s="2" t="s">
        <v>574</v>
      </c>
      <c r="L532" t="s">
        <v>1805</v>
      </c>
      <c r="M532" s="2" t="s">
        <v>1851</v>
      </c>
      <c r="N532" s="7" t="s">
        <v>3996</v>
      </c>
      <c r="O532" s="2" t="s">
        <v>1851</v>
      </c>
      <c r="P532" s="56"/>
      <c r="Q532" s="2" t="s">
        <v>1851</v>
      </c>
      <c r="R532" t="s">
        <v>2525</v>
      </c>
      <c r="S532" s="2" t="s">
        <v>1851</v>
      </c>
      <c r="T532" s="5">
        <v>0</v>
      </c>
      <c r="U532" s="2" t="s">
        <v>1851</v>
      </c>
      <c r="V532" s="37">
        <v>0</v>
      </c>
      <c r="W532" s="2" t="s">
        <v>1907</v>
      </c>
      <c r="X532">
        <v>0</v>
      </c>
      <c r="Y532" t="s">
        <v>1908</v>
      </c>
      <c r="Z532" s="40" t="s">
        <v>2038</v>
      </c>
      <c r="AA532" s="2" t="s">
        <v>1907</v>
      </c>
      <c r="AB532" s="82">
        <v>0</v>
      </c>
      <c r="AC532" t="s">
        <v>2289</v>
      </c>
      <c r="AD532" t="str">
        <f t="shared" si="8"/>
        <v>SET @cliente = (SELECT id_cliente FROM cliente WHERE cod_cliente LIKE 'C0346');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'P0346001', '', '2012-10-01', '0', '0', 0, 'Diagnostico Organizativo', 0, null, 1, now(), null, 1, null);</v>
      </c>
    </row>
    <row r="533" spans="1:30" ht="22.5" x14ac:dyDescent="0.25">
      <c r="A533" t="s">
        <v>0</v>
      </c>
      <c r="B533" s="7" t="s">
        <v>212</v>
      </c>
      <c r="C533" s="2" t="s">
        <v>493</v>
      </c>
      <c r="D533" s="22" t="s">
        <v>495</v>
      </c>
      <c r="E533" s="2" t="s">
        <v>499</v>
      </c>
      <c r="F533" s="26" t="s">
        <v>523</v>
      </c>
      <c r="G533" s="2" t="s">
        <v>534</v>
      </c>
      <c r="H533" s="22" t="s">
        <v>557</v>
      </c>
      <c r="I533" s="2" t="s">
        <v>567</v>
      </c>
      <c r="J533" s="5" t="s">
        <v>572</v>
      </c>
      <c r="K533" s="2" t="s">
        <v>574</v>
      </c>
      <c r="L533" t="s">
        <v>1805</v>
      </c>
      <c r="M533" s="2" t="s">
        <v>1851</v>
      </c>
      <c r="N533" s="7" t="s">
        <v>3997</v>
      </c>
      <c r="O533" s="2" t="s">
        <v>1851</v>
      </c>
      <c r="P533" s="56" t="s">
        <v>1093</v>
      </c>
      <c r="Q533" s="2" t="s">
        <v>1851</v>
      </c>
      <c r="R533" t="s">
        <v>2502</v>
      </c>
      <c r="S533" s="2" t="s">
        <v>1851</v>
      </c>
      <c r="T533" s="5">
        <v>0</v>
      </c>
      <c r="U533" s="2" t="s">
        <v>1851</v>
      </c>
      <c r="V533" s="76">
        <v>1</v>
      </c>
      <c r="W533" s="2" t="s">
        <v>1907</v>
      </c>
      <c r="X533">
        <v>0</v>
      </c>
      <c r="Y533" t="s">
        <v>1908</v>
      </c>
      <c r="Z533" s="40" t="s">
        <v>2077</v>
      </c>
      <c r="AA533" s="2" t="s">
        <v>1907</v>
      </c>
      <c r="AB533" s="82">
        <v>0</v>
      </c>
      <c r="AC533" t="s">
        <v>2289</v>
      </c>
      <c r="AD533" t="str">
        <f t="shared" si="8"/>
        <v>SET @cliente = (SELECT id_cliente FROM cliente WHERE cod_cliente LIKE 'C0137');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'OTRA'); INSERT INTO propuesta VALUES (NULL, @cliente, NULL, NULL, @moneda, @tipoServicio, @tipoArea, @tipoPropuesta, @situacion, '01', 'P0137001', 'P013702', '2010-08-01', '0', '1', 0, 'Desarrollo Perfiles de Competencias', 0, null, 1, now(), null, 1, null);</v>
      </c>
    </row>
    <row r="534" spans="1:30" ht="22.5" x14ac:dyDescent="0.25">
      <c r="A534" t="s">
        <v>0</v>
      </c>
      <c r="B534" s="7" t="s">
        <v>212</v>
      </c>
      <c r="C534" s="2" t="s">
        <v>493</v>
      </c>
      <c r="D534" s="22" t="s">
        <v>495</v>
      </c>
      <c r="E534" s="2" t="s">
        <v>499</v>
      </c>
      <c r="F534" s="26" t="s">
        <v>523</v>
      </c>
      <c r="G534" s="2" t="s">
        <v>534</v>
      </c>
      <c r="H534" s="22" t="s">
        <v>557</v>
      </c>
      <c r="I534" s="2" t="s">
        <v>567</v>
      </c>
      <c r="J534" s="5" t="s">
        <v>569</v>
      </c>
      <c r="K534" s="2" t="s">
        <v>574</v>
      </c>
      <c r="L534" t="s">
        <v>1806</v>
      </c>
      <c r="M534" s="2" t="s">
        <v>1851</v>
      </c>
      <c r="N534" s="7" t="s">
        <v>3998</v>
      </c>
      <c r="O534" s="2" t="s">
        <v>1851</v>
      </c>
      <c r="P534" s="56"/>
      <c r="Q534" s="2" t="s">
        <v>1851</v>
      </c>
      <c r="R534" t="s">
        <v>2493</v>
      </c>
      <c r="S534" s="2" t="s">
        <v>1851</v>
      </c>
      <c r="T534" s="5">
        <v>0</v>
      </c>
      <c r="U534" s="2" t="s">
        <v>1851</v>
      </c>
      <c r="V534" s="76">
        <v>1</v>
      </c>
      <c r="W534" s="2" t="s">
        <v>1907</v>
      </c>
      <c r="X534">
        <v>0</v>
      </c>
      <c r="Y534" t="s">
        <v>1908</v>
      </c>
      <c r="Z534" s="40" t="s">
        <v>2078</v>
      </c>
      <c r="AA534" s="2" t="s">
        <v>1907</v>
      </c>
      <c r="AB534" s="82">
        <v>104202</v>
      </c>
      <c r="AC534" t="s">
        <v>2289</v>
      </c>
      <c r="AD534" t="str">
        <f t="shared" si="8"/>
        <v>SET @cliente = (SELECT id_cliente FROM cliente WHERE cod_cliente LIKE 'C0137');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'02', 'P0137002', '', '2010-09-01', '0', '1', 0, 'Introduccion Enfoque Competencias Laborales en el Subsector Saneamiento', 104202, null, 1, now(), null, 1, null);</v>
      </c>
    </row>
    <row r="535" spans="1:30" ht="33.75" x14ac:dyDescent="0.25">
      <c r="A535" t="s">
        <v>0</v>
      </c>
      <c r="B535" s="7" t="s">
        <v>212</v>
      </c>
      <c r="C535" s="2" t="s">
        <v>493</v>
      </c>
      <c r="D535" s="22" t="s">
        <v>495</v>
      </c>
      <c r="E535" s="2" t="s">
        <v>499</v>
      </c>
      <c r="F535" s="26" t="s">
        <v>504</v>
      </c>
      <c r="G535" s="2" t="s">
        <v>534</v>
      </c>
      <c r="H535" s="22" t="s">
        <v>538</v>
      </c>
      <c r="I535" s="2" t="s">
        <v>567</v>
      </c>
      <c r="J535" s="5" t="s">
        <v>569</v>
      </c>
      <c r="K535" s="2" t="s">
        <v>574</v>
      </c>
      <c r="L535" t="s">
        <v>1807</v>
      </c>
      <c r="M535" s="2" t="s">
        <v>1851</v>
      </c>
      <c r="N535" s="7" t="s">
        <v>3999</v>
      </c>
      <c r="O535" s="2" t="s">
        <v>1851</v>
      </c>
      <c r="P535" s="56"/>
      <c r="Q535" s="2" t="s">
        <v>1851</v>
      </c>
      <c r="R535" t="s">
        <v>2493</v>
      </c>
      <c r="S535" s="2" t="s">
        <v>1851</v>
      </c>
      <c r="T535" s="5">
        <v>0</v>
      </c>
      <c r="U535" s="2" t="s">
        <v>1851</v>
      </c>
      <c r="V535" s="76">
        <v>1</v>
      </c>
      <c r="W535" s="2" t="s">
        <v>1907</v>
      </c>
      <c r="X535">
        <v>0</v>
      </c>
      <c r="Y535" t="s">
        <v>1908</v>
      </c>
      <c r="Z535" s="40" t="s">
        <v>2079</v>
      </c>
      <c r="AA535" s="2" t="s">
        <v>1907</v>
      </c>
      <c r="AB535" s="82">
        <v>74343</v>
      </c>
      <c r="AC535" t="s">
        <v>2289</v>
      </c>
      <c r="AD535" t="str">
        <f t="shared" si="8"/>
        <v>SET @cliente = (SELECT id_cliente FROM cliente WHERE cod_cliente LIKE 'C0137');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'03', 'P0137003', '', '2010-09-01', '0', '1', 0, 'Elaboracion de Un Programa de Fortalecimiento de Capacidades del Viceministerio de Saneamiento', 74343, null, 1, now(), null, 1, null);</v>
      </c>
    </row>
    <row r="536" spans="1:30" ht="22.5" x14ac:dyDescent="0.25">
      <c r="A536" t="s">
        <v>0</v>
      </c>
      <c r="B536" s="7" t="s">
        <v>213</v>
      </c>
      <c r="C536" s="2" t="s">
        <v>493</v>
      </c>
      <c r="D536" s="22" t="s">
        <v>498</v>
      </c>
      <c r="E536" s="2" t="s">
        <v>499</v>
      </c>
      <c r="F536" s="26" t="s">
        <v>506</v>
      </c>
      <c r="G536" s="2" t="s">
        <v>534</v>
      </c>
      <c r="H536" s="22" t="s">
        <v>540</v>
      </c>
      <c r="I536" s="2" t="s">
        <v>567</v>
      </c>
      <c r="J536" s="5" t="s">
        <v>569</v>
      </c>
      <c r="K536" s="2" t="s">
        <v>574</v>
      </c>
      <c r="L536" t="s">
        <v>1805</v>
      </c>
      <c r="M536" s="2" t="s">
        <v>1851</v>
      </c>
      <c r="N536" s="7" t="s">
        <v>4000</v>
      </c>
      <c r="O536" s="2" t="s">
        <v>1851</v>
      </c>
      <c r="P536" s="56"/>
      <c r="Q536" s="2" t="s">
        <v>1851</v>
      </c>
      <c r="R536" t="s">
        <v>2494</v>
      </c>
      <c r="S536" s="2" t="s">
        <v>1851</v>
      </c>
      <c r="T536" s="5">
        <v>0</v>
      </c>
      <c r="U536" s="2" t="s">
        <v>1851</v>
      </c>
      <c r="V536" s="37">
        <v>0</v>
      </c>
      <c r="W536" s="2" t="s">
        <v>1907</v>
      </c>
      <c r="X536">
        <v>0</v>
      </c>
      <c r="Y536" t="s">
        <v>1908</v>
      </c>
      <c r="Z536" s="40" t="s">
        <v>2080</v>
      </c>
      <c r="AA536" s="2" t="s">
        <v>1907</v>
      </c>
      <c r="AB536" s="82">
        <v>12600</v>
      </c>
      <c r="AC536" t="s">
        <v>2289</v>
      </c>
      <c r="AD536" t="str">
        <f t="shared" si="8"/>
        <v>SET @cliente = (SELECT id_cliente FROM cliente WHERE cod_cliente LIKE 'C0271');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'P0271001', '', '2011-01-01', '0', '0', 0, 'Jefe de proyectos/ jefe de planta', 12600, null, 1, now(), null, 1, null);</v>
      </c>
    </row>
    <row r="537" spans="1:30" ht="22.5" x14ac:dyDescent="0.25">
      <c r="A537" t="s">
        <v>0</v>
      </c>
      <c r="B537" s="7" t="s">
        <v>214</v>
      </c>
      <c r="C537" s="2" t="s">
        <v>493</v>
      </c>
      <c r="D537" s="22" t="s">
        <v>495</v>
      </c>
      <c r="E537" s="2" t="s">
        <v>499</v>
      </c>
      <c r="F537" s="26" t="s">
        <v>502</v>
      </c>
      <c r="G537" s="2" t="s">
        <v>534</v>
      </c>
      <c r="H537" s="22" t="s">
        <v>536</v>
      </c>
      <c r="I537" s="2" t="s">
        <v>567</v>
      </c>
      <c r="J537" s="5" t="s">
        <v>569</v>
      </c>
      <c r="K537" s="2" t="s">
        <v>574</v>
      </c>
      <c r="L537" t="s">
        <v>1805</v>
      </c>
      <c r="M537" s="2" t="s">
        <v>1851</v>
      </c>
      <c r="N537" s="7" t="s">
        <v>4001</v>
      </c>
      <c r="O537" s="2" t="s">
        <v>1851</v>
      </c>
      <c r="P537" s="56"/>
      <c r="Q537" s="2" t="s">
        <v>1851</v>
      </c>
      <c r="R537" t="s">
        <v>2496</v>
      </c>
      <c r="S537" s="2" t="s">
        <v>1851</v>
      </c>
      <c r="T537" s="5">
        <v>0</v>
      </c>
      <c r="U537" s="2" t="s">
        <v>1851</v>
      </c>
      <c r="V537" s="37">
        <v>0</v>
      </c>
      <c r="W537" s="2" t="s">
        <v>1907</v>
      </c>
      <c r="X537">
        <v>0</v>
      </c>
      <c r="Y537" t="s">
        <v>1908</v>
      </c>
      <c r="Z537" s="40" t="s">
        <v>2081</v>
      </c>
      <c r="AA537" s="2" t="s">
        <v>1907</v>
      </c>
      <c r="AB537" s="82">
        <v>0</v>
      </c>
      <c r="AC537" t="s">
        <v>2289</v>
      </c>
      <c r="AD537" t="str">
        <f t="shared" si="8"/>
        <v>SET @cliente = (SELECT id_cliente FROM cliente WHERE cod_cliente LIKE 'C0540');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'P0540001', '', '2011-05-01', '0', '0', 0, 'Analisis escalas salariales (benchmarking)', 0, null, 1, now(), null, 1, null);</v>
      </c>
    </row>
    <row r="538" spans="1:30" ht="22.5" x14ac:dyDescent="0.25">
      <c r="A538" t="s">
        <v>0</v>
      </c>
      <c r="B538" s="7" t="s">
        <v>215</v>
      </c>
      <c r="C538" s="2" t="s">
        <v>493</v>
      </c>
      <c r="D538" s="17" t="s">
        <v>498</v>
      </c>
      <c r="E538" s="2" t="s">
        <v>499</v>
      </c>
      <c r="F538" s="26" t="s">
        <v>522</v>
      </c>
      <c r="G538" s="2" t="s">
        <v>534</v>
      </c>
      <c r="H538" s="17" t="s">
        <v>551</v>
      </c>
      <c r="I538" s="2" t="s">
        <v>567</v>
      </c>
      <c r="J538" s="5" t="s">
        <v>569</v>
      </c>
      <c r="K538" s="2" t="s">
        <v>574</v>
      </c>
      <c r="L538" t="s">
        <v>1805</v>
      </c>
      <c r="M538" s="2" t="s">
        <v>1851</v>
      </c>
      <c r="N538" s="7" t="s">
        <v>4002</v>
      </c>
      <c r="O538" s="2" t="s">
        <v>1851</v>
      </c>
      <c r="P538" s="56"/>
      <c r="Q538" s="2" t="s">
        <v>1851</v>
      </c>
      <c r="R538" t="s">
        <v>2521</v>
      </c>
      <c r="S538" s="2" t="s">
        <v>1851</v>
      </c>
      <c r="T538" s="5">
        <v>0</v>
      </c>
      <c r="U538" s="2" t="s">
        <v>1851</v>
      </c>
      <c r="V538" s="37">
        <v>0</v>
      </c>
      <c r="W538" s="2" t="s">
        <v>1907</v>
      </c>
      <c r="X538">
        <v>0</v>
      </c>
      <c r="Y538" t="s">
        <v>1908</v>
      </c>
      <c r="Z538" s="26" t="s">
        <v>1970</v>
      </c>
      <c r="AA538" s="2" t="s">
        <v>1907</v>
      </c>
      <c r="AB538" s="82">
        <v>42840</v>
      </c>
      <c r="AC538" t="s">
        <v>2289</v>
      </c>
      <c r="AD538" t="str">
        <f t="shared" si="8"/>
        <v>SET @cliente = (SELECT id_cliente FROM cliente WHERE cod_cliente LIKE 'C0180');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'P0180001', '', '2010-10-01', '0', '0', 0, 'Clima Cuantitativo+Cualitativo', 42840, null, 1, now(), null, 1, null);</v>
      </c>
    </row>
    <row r="539" spans="1:30" ht="22.5" x14ac:dyDescent="0.25">
      <c r="A539" t="s">
        <v>0</v>
      </c>
      <c r="B539" s="7" t="s">
        <v>215</v>
      </c>
      <c r="C539" s="2" t="s">
        <v>493</v>
      </c>
      <c r="D539" s="22" t="s">
        <v>495</v>
      </c>
      <c r="E539" s="2" t="s">
        <v>499</v>
      </c>
      <c r="F539" s="26" t="s">
        <v>501</v>
      </c>
      <c r="G539" s="2" t="s">
        <v>534</v>
      </c>
      <c r="H539" s="22" t="s">
        <v>535</v>
      </c>
      <c r="I539" s="2" t="s">
        <v>567</v>
      </c>
      <c r="J539" s="5" t="s">
        <v>569</v>
      </c>
      <c r="K539" s="2" t="s">
        <v>574</v>
      </c>
      <c r="L539" t="s">
        <v>1806</v>
      </c>
      <c r="M539" s="2" t="s">
        <v>1851</v>
      </c>
      <c r="N539" s="7" t="s">
        <v>4003</v>
      </c>
      <c r="O539" s="2" t="s">
        <v>1851</v>
      </c>
      <c r="P539" s="56"/>
      <c r="Q539" s="2" t="s">
        <v>1851</v>
      </c>
      <c r="R539" t="s">
        <v>2494</v>
      </c>
      <c r="S539" s="2" t="s">
        <v>1851</v>
      </c>
      <c r="T539" s="5">
        <v>0</v>
      </c>
      <c r="U539" s="2" t="s">
        <v>1851</v>
      </c>
      <c r="V539" s="37">
        <v>0</v>
      </c>
      <c r="W539" s="2" t="s">
        <v>1907</v>
      </c>
      <c r="X539">
        <v>0</v>
      </c>
      <c r="Y539" t="s">
        <v>1908</v>
      </c>
      <c r="Z539" s="40" t="s">
        <v>1987</v>
      </c>
      <c r="AA539" s="2" t="s">
        <v>1907</v>
      </c>
      <c r="AB539" s="82">
        <v>0</v>
      </c>
      <c r="AC539" t="s">
        <v>2289</v>
      </c>
      <c r="AD539" t="str">
        <f t="shared" si="8"/>
        <v>SET @cliente = (SELECT id_cliente FROM cliente WHERE cod_cliente LIKE 'C0180');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'02', 'P0180002', '', '2011-01-01', '0', '0', 0, 'Estudio de Cultura Organizacional', 0, null, 1, now(), null, 1, null);</v>
      </c>
    </row>
    <row r="540" spans="1:30" ht="22.5" x14ac:dyDescent="0.25">
      <c r="A540" t="s">
        <v>0</v>
      </c>
      <c r="B540" s="7" t="s">
        <v>215</v>
      </c>
      <c r="C540" s="2" t="s">
        <v>493</v>
      </c>
      <c r="D540" s="17" t="s">
        <v>498</v>
      </c>
      <c r="E540" s="2" t="s">
        <v>499</v>
      </c>
      <c r="F540" s="26" t="s">
        <v>526</v>
      </c>
      <c r="G540" s="2" t="s">
        <v>534</v>
      </c>
      <c r="H540" s="17" t="s">
        <v>551</v>
      </c>
      <c r="I540" s="2" t="s">
        <v>567</v>
      </c>
      <c r="J540" s="5" t="s">
        <v>569</v>
      </c>
      <c r="K540" s="2" t="s">
        <v>574</v>
      </c>
      <c r="L540" t="s">
        <v>1807</v>
      </c>
      <c r="M540" s="2" t="s">
        <v>1851</v>
      </c>
      <c r="N540" s="7" t="s">
        <v>4004</v>
      </c>
      <c r="O540" s="2" t="s">
        <v>1851</v>
      </c>
      <c r="P540" s="56"/>
      <c r="Q540" s="2" t="s">
        <v>1851</v>
      </c>
      <c r="R540" t="s">
        <v>2494</v>
      </c>
      <c r="S540" s="2" t="s">
        <v>1851</v>
      </c>
      <c r="T540" s="5">
        <v>0</v>
      </c>
      <c r="U540" s="2" t="s">
        <v>1851</v>
      </c>
      <c r="V540" s="37">
        <v>0</v>
      </c>
      <c r="W540" s="2" t="s">
        <v>1907</v>
      </c>
      <c r="X540">
        <v>0</v>
      </c>
      <c r="Y540" t="s">
        <v>1908</v>
      </c>
      <c r="Z540" s="40" t="s">
        <v>1924</v>
      </c>
      <c r="AA540" s="2" t="s">
        <v>1907</v>
      </c>
      <c r="AB540" s="82">
        <v>0</v>
      </c>
      <c r="AC540" t="s">
        <v>2289</v>
      </c>
      <c r="AD540" t="str">
        <f t="shared" si="8"/>
        <v>SET @cliente = (SELECT id_cliente FROM cliente WHERE cod_cliente LIKE 'C0180');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'03', 'P0180003', '', '2011-01-01', '0', '0', 0, 'Habilidades Directivas', 0, null, 1, now(), null, 1, null);</v>
      </c>
    </row>
    <row r="541" spans="1:30" ht="22.5" x14ac:dyDescent="0.25">
      <c r="A541" t="s">
        <v>0</v>
      </c>
      <c r="B541" s="7" t="s">
        <v>215</v>
      </c>
      <c r="C541" s="2" t="s">
        <v>493</v>
      </c>
      <c r="D541" s="22" t="s">
        <v>496</v>
      </c>
      <c r="E541" s="2" t="s">
        <v>499</v>
      </c>
      <c r="F541" s="28" t="s">
        <v>515</v>
      </c>
      <c r="G541" s="2" t="s">
        <v>534</v>
      </c>
      <c r="H541" s="22" t="s">
        <v>550</v>
      </c>
      <c r="I541" s="2" t="s">
        <v>567</v>
      </c>
      <c r="J541" s="5" t="s">
        <v>569</v>
      </c>
      <c r="K541" s="2" t="s">
        <v>574</v>
      </c>
      <c r="L541" t="s">
        <v>1808</v>
      </c>
      <c r="M541" s="2" t="s">
        <v>1851</v>
      </c>
      <c r="N541" s="7" t="s">
        <v>4005</v>
      </c>
      <c r="O541" s="2" t="s">
        <v>1851</v>
      </c>
      <c r="P541" s="56"/>
      <c r="Q541" s="2" t="s">
        <v>1851</v>
      </c>
      <c r="R541" t="s">
        <v>2500</v>
      </c>
      <c r="S541" s="2" t="s">
        <v>1851</v>
      </c>
      <c r="T541" s="5">
        <v>0</v>
      </c>
      <c r="U541" s="2" t="s">
        <v>1851</v>
      </c>
      <c r="V541" s="37">
        <v>0</v>
      </c>
      <c r="W541" s="2" t="s">
        <v>1907</v>
      </c>
      <c r="X541">
        <v>0</v>
      </c>
      <c r="Y541" t="s">
        <v>1908</v>
      </c>
      <c r="Z541" s="28" t="s">
        <v>1993</v>
      </c>
      <c r="AA541" s="2" t="s">
        <v>1907</v>
      </c>
      <c r="AB541" s="82">
        <v>0</v>
      </c>
      <c r="AC541" t="s">
        <v>2289</v>
      </c>
      <c r="AD541" t="str">
        <f t="shared" si="8"/>
        <v>SET @cliente = (SELECT id_cliente FROM cliente WHERE cod_cliente LIKE 'C0180');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'04', 'P0180004', '', '2012-02-01', '0', '0', 0, 'Outdoor ', 0, null, 1, now(), null, 1, null);</v>
      </c>
    </row>
    <row r="542" spans="1:30" ht="22.5" x14ac:dyDescent="0.25">
      <c r="A542" t="s">
        <v>0</v>
      </c>
      <c r="B542" s="7" t="s">
        <v>215</v>
      </c>
      <c r="C542" s="2" t="s">
        <v>493</v>
      </c>
      <c r="D542" s="22" t="s">
        <v>496</v>
      </c>
      <c r="E542" s="2" t="s">
        <v>499</v>
      </c>
      <c r="F542" s="26" t="s">
        <v>514</v>
      </c>
      <c r="G542" s="2" t="s">
        <v>534</v>
      </c>
      <c r="H542" s="22" t="s">
        <v>549</v>
      </c>
      <c r="I542" s="2" t="s">
        <v>567</v>
      </c>
      <c r="J542" s="7" t="s">
        <v>571</v>
      </c>
      <c r="K542" s="2" t="s">
        <v>574</v>
      </c>
      <c r="L542" t="s">
        <v>1810</v>
      </c>
      <c r="M542" s="2" t="s">
        <v>1851</v>
      </c>
      <c r="N542" s="7" t="s">
        <v>4006</v>
      </c>
      <c r="O542" s="2" t="s">
        <v>1851</v>
      </c>
      <c r="P542" s="60"/>
      <c r="Q542" s="2" t="s">
        <v>1851</v>
      </c>
      <c r="R542" t="s">
        <v>2500</v>
      </c>
      <c r="S542" s="2" t="s">
        <v>1851</v>
      </c>
      <c r="T542" s="5">
        <v>0</v>
      </c>
      <c r="U542" s="2" t="s">
        <v>1851</v>
      </c>
      <c r="V542" s="37">
        <v>0</v>
      </c>
      <c r="W542" s="2" t="s">
        <v>1907</v>
      </c>
      <c r="X542">
        <v>0</v>
      </c>
      <c r="Y542" t="s">
        <v>1908</v>
      </c>
      <c r="Z542" s="55" t="s">
        <v>4747</v>
      </c>
      <c r="AA542" s="2" t="s">
        <v>1907</v>
      </c>
      <c r="AB542" s="83">
        <v>23597</v>
      </c>
      <c r="AC542" t="s">
        <v>2289</v>
      </c>
      <c r="AD542" t="str">
        <f t="shared" si="8"/>
        <v>SET @cliente = (SELECT id_cliente FROM cliente WHERE cod_cliente LIKE 'C0180');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'FIN'); INSERT INTO propuesta VALUES (NULL, @cliente, NULL, NULL, @moneda, @tipoServicio, @tipoArea, @tipoPropuesta, @situacion, '06', 'P0180006', '', '2012-02-01', '0', '0', 0, 'Entrenamiento para entrenadores-Año 2012', 23597, null, 1, now(), null, 1, null);</v>
      </c>
    </row>
    <row r="543" spans="1:30" ht="22.5" x14ac:dyDescent="0.25">
      <c r="A543" t="s">
        <v>0</v>
      </c>
      <c r="B543" s="55" t="s">
        <v>215</v>
      </c>
      <c r="C543" s="2" t="s">
        <v>493</v>
      </c>
      <c r="D543" s="54" t="s">
        <v>496</v>
      </c>
      <c r="E543" s="2" t="s">
        <v>499</v>
      </c>
      <c r="F543" s="55" t="s">
        <v>514</v>
      </c>
      <c r="G543" s="2" t="s">
        <v>534</v>
      </c>
      <c r="H543" s="54" t="s">
        <v>549</v>
      </c>
      <c r="I543" s="2" t="s">
        <v>567</v>
      </c>
      <c r="J543" s="11" t="s">
        <v>570</v>
      </c>
      <c r="K543" s="2" t="s">
        <v>574</v>
      </c>
      <c r="L543" t="s">
        <v>1811</v>
      </c>
      <c r="M543" s="2" t="s">
        <v>1851</v>
      </c>
      <c r="N543" s="7" t="s">
        <v>4007</v>
      </c>
      <c r="O543" s="2" t="s">
        <v>1851</v>
      </c>
      <c r="P543" s="62" t="s">
        <v>1853</v>
      </c>
      <c r="Q543" s="2" t="s">
        <v>1851</v>
      </c>
      <c r="R543" t="s">
        <v>2492</v>
      </c>
      <c r="S543" s="2" t="s">
        <v>1851</v>
      </c>
      <c r="T543" s="5">
        <v>0</v>
      </c>
      <c r="U543" s="2" t="s">
        <v>1851</v>
      </c>
      <c r="V543" s="37">
        <v>0</v>
      </c>
      <c r="W543" s="2" t="s">
        <v>1907</v>
      </c>
      <c r="X543">
        <v>99</v>
      </c>
      <c r="Y543" t="s">
        <v>1908</v>
      </c>
      <c r="Z543" s="55" t="s">
        <v>4748</v>
      </c>
      <c r="AA543" s="2" t="s">
        <v>1907</v>
      </c>
      <c r="AB543" s="82">
        <v>0</v>
      </c>
      <c r="AC543" t="s">
        <v>2289</v>
      </c>
      <c r="AD543" t="str">
        <f t="shared" si="8"/>
        <v>SET @cliente = (SELECT id_cliente FROM cliente WHERE cod_cliente LIKE 'C0180');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'PDTE'); INSERT INTO propuesta VALUES (NULL, @cliente, NULL, NULL, @moneda, @tipoServicio, @tipoArea, @tipoPropuesta, @situacion, '07', 'P0180007', 'PROPUESTA', '2012-11-01', '0', '0', 99, 'Entrenamiento para entrenadores-Año 2013', 0, null, 1, now(), null, 1, null);</v>
      </c>
    </row>
    <row r="544" spans="1:30" ht="22.5" x14ac:dyDescent="0.25">
      <c r="A544" t="s">
        <v>0</v>
      </c>
      <c r="B544" s="7" t="s">
        <v>216</v>
      </c>
      <c r="C544" s="2" t="s">
        <v>493</v>
      </c>
      <c r="D544" s="22" t="s">
        <v>495</v>
      </c>
      <c r="E544" s="2" t="s">
        <v>499</v>
      </c>
      <c r="F544" s="26" t="s">
        <v>510</v>
      </c>
      <c r="G544" s="2" t="s">
        <v>534</v>
      </c>
      <c r="H544" s="22" t="s">
        <v>545</v>
      </c>
      <c r="I544" s="2" t="s">
        <v>567</v>
      </c>
      <c r="J544" s="5" t="s">
        <v>569</v>
      </c>
      <c r="K544" s="2" t="s">
        <v>574</v>
      </c>
      <c r="L544" t="s">
        <v>1805</v>
      </c>
      <c r="M544" s="2" t="s">
        <v>1851</v>
      </c>
      <c r="N544" s="7" t="s">
        <v>4008</v>
      </c>
      <c r="O544" s="2" t="s">
        <v>1851</v>
      </c>
      <c r="P544" s="56"/>
      <c r="Q544" s="2" t="s">
        <v>1851</v>
      </c>
      <c r="R544" t="s">
        <v>2526</v>
      </c>
      <c r="S544" s="2" t="s">
        <v>1851</v>
      </c>
      <c r="T544" s="5">
        <v>0</v>
      </c>
      <c r="U544" s="2" t="s">
        <v>1851</v>
      </c>
      <c r="V544" s="37">
        <v>0</v>
      </c>
      <c r="W544" s="2" t="s">
        <v>1907</v>
      </c>
      <c r="X544">
        <v>0</v>
      </c>
      <c r="Y544" t="s">
        <v>1908</v>
      </c>
      <c r="Z544" s="40" t="s">
        <v>2323</v>
      </c>
      <c r="AA544" s="2" t="s">
        <v>1907</v>
      </c>
      <c r="AB544" s="82">
        <v>0</v>
      </c>
      <c r="AC544" t="s">
        <v>2289</v>
      </c>
      <c r="AD544" t="str">
        <f t="shared" si="8"/>
        <v>SET @cliente = (SELECT id_cliente FROM cliente WHERE cod_cliente LIKE 'C0085');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'P0085001', '', '2010-04-01', '0', '0', 0, 'Gestion por Procesos', 0, null, 1, now(), null, 1, null);</v>
      </c>
    </row>
    <row r="545" spans="1:30" ht="22.5" x14ac:dyDescent="0.25">
      <c r="A545" t="s">
        <v>0</v>
      </c>
      <c r="B545" s="7" t="s">
        <v>217</v>
      </c>
      <c r="C545" s="2" t="s">
        <v>493</v>
      </c>
      <c r="D545" s="22" t="s">
        <v>495</v>
      </c>
      <c r="E545" s="2" t="s">
        <v>499</v>
      </c>
      <c r="F545" s="26" t="s">
        <v>501</v>
      </c>
      <c r="G545" s="2" t="s">
        <v>534</v>
      </c>
      <c r="H545" s="22" t="s">
        <v>535</v>
      </c>
      <c r="I545" s="2" t="s">
        <v>567</v>
      </c>
      <c r="J545" s="5" t="s">
        <v>569</v>
      </c>
      <c r="K545" s="2" t="s">
        <v>574</v>
      </c>
      <c r="L545" t="s">
        <v>1806</v>
      </c>
      <c r="M545" s="2" t="s">
        <v>1851</v>
      </c>
      <c r="N545" s="7" t="s">
        <v>4009</v>
      </c>
      <c r="O545" s="2" t="s">
        <v>1851</v>
      </c>
      <c r="P545" s="56"/>
      <c r="Q545" s="2" t="s">
        <v>1851</v>
      </c>
      <c r="R545" t="s">
        <v>2505</v>
      </c>
      <c r="S545" s="2" t="s">
        <v>1851</v>
      </c>
      <c r="T545" s="5">
        <v>0</v>
      </c>
      <c r="U545" s="2" t="s">
        <v>1851</v>
      </c>
      <c r="V545" s="37">
        <v>0</v>
      </c>
      <c r="W545" s="2" t="s">
        <v>1907</v>
      </c>
      <c r="X545">
        <v>0</v>
      </c>
      <c r="Y545" t="s">
        <v>1908</v>
      </c>
      <c r="Z545" s="40" t="s">
        <v>2038</v>
      </c>
      <c r="AA545" s="2" t="s">
        <v>1907</v>
      </c>
      <c r="AB545" s="82">
        <v>41000</v>
      </c>
      <c r="AC545" t="s">
        <v>2289</v>
      </c>
      <c r="AD545" t="str">
        <f t="shared" si="8"/>
        <v>SET @cliente = (SELECT id_cliente FROM cliente WHERE cod_cliente LIKE 'C0291');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'02', 'P0291002', '', '2011-02-01', '0', '0', 0, 'Diagnostico Organizativo', 41000, null, 1, now(), null, 1, null);</v>
      </c>
    </row>
    <row r="546" spans="1:30" ht="22.5" x14ac:dyDescent="0.25">
      <c r="A546" t="s">
        <v>0</v>
      </c>
      <c r="B546" s="19" t="s">
        <v>218</v>
      </c>
      <c r="C546" s="2" t="s">
        <v>493</v>
      </c>
      <c r="D546" s="22" t="s">
        <v>498</v>
      </c>
      <c r="E546" s="2" t="s">
        <v>499</v>
      </c>
      <c r="F546" s="26" t="s">
        <v>506</v>
      </c>
      <c r="G546" s="2" t="s">
        <v>534</v>
      </c>
      <c r="H546" s="22" t="s">
        <v>544</v>
      </c>
      <c r="I546" s="2" t="s">
        <v>567</v>
      </c>
      <c r="J546" s="5" t="s">
        <v>572</v>
      </c>
      <c r="K546" s="2" t="s">
        <v>574</v>
      </c>
      <c r="L546" t="s">
        <v>1805</v>
      </c>
      <c r="M546" s="2" t="s">
        <v>1851</v>
      </c>
      <c r="N546" s="7" t="s">
        <v>4010</v>
      </c>
      <c r="O546" s="2" t="s">
        <v>1851</v>
      </c>
      <c r="P546" s="56" t="s">
        <v>1105</v>
      </c>
      <c r="Q546" s="2" t="s">
        <v>1851</v>
      </c>
      <c r="R546" t="s">
        <v>2511</v>
      </c>
      <c r="S546" s="2" t="s">
        <v>1851</v>
      </c>
      <c r="T546" s="5">
        <v>0</v>
      </c>
      <c r="U546" s="2" t="s">
        <v>1851</v>
      </c>
      <c r="V546" s="37">
        <v>0</v>
      </c>
      <c r="W546" s="2" t="s">
        <v>1907</v>
      </c>
      <c r="X546">
        <v>0</v>
      </c>
      <c r="Y546" t="s">
        <v>1908</v>
      </c>
      <c r="Z546" s="40" t="s">
        <v>2046</v>
      </c>
      <c r="AA546" s="2" t="s">
        <v>1907</v>
      </c>
      <c r="AB546" s="82">
        <v>0</v>
      </c>
      <c r="AC546" t="s">
        <v>2289</v>
      </c>
      <c r="AD546"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'OTRA'); INSERT INTO propuesta VALUES (NULL, @cliente, NULL, NULL, @moneda, @tipoServicio, @tipoArea, @tipoPropuesta, @situacion, '01', 'P0032001', 'P003202', '2009-09-01', '0', '0', 0, 'HH Gerente RRHH', 0, null, 1, now(), null, 1, null);</v>
      </c>
    </row>
    <row r="547" spans="1:30" ht="22.5" x14ac:dyDescent="0.25">
      <c r="A547" t="s">
        <v>0</v>
      </c>
      <c r="B547" s="19" t="s">
        <v>218</v>
      </c>
      <c r="C547" s="2" t="s">
        <v>493</v>
      </c>
      <c r="D547" s="22" t="s">
        <v>498</v>
      </c>
      <c r="E547" s="2" t="s">
        <v>499</v>
      </c>
      <c r="F547" s="26" t="s">
        <v>506</v>
      </c>
      <c r="G547" s="2" t="s">
        <v>534</v>
      </c>
      <c r="H547" s="22" t="s">
        <v>544</v>
      </c>
      <c r="I547" s="2" t="s">
        <v>567</v>
      </c>
      <c r="J547" s="5" t="s">
        <v>571</v>
      </c>
      <c r="K547" s="2" t="s">
        <v>574</v>
      </c>
      <c r="L547" t="s">
        <v>1806</v>
      </c>
      <c r="M547" s="2" t="s">
        <v>1851</v>
      </c>
      <c r="N547" s="7" t="s">
        <v>4011</v>
      </c>
      <c r="O547" s="2" t="s">
        <v>1851</v>
      </c>
      <c r="P547" s="60"/>
      <c r="Q547" s="2" t="s">
        <v>1851</v>
      </c>
      <c r="R547" t="s">
        <v>2503</v>
      </c>
      <c r="S547" s="2" t="s">
        <v>1851</v>
      </c>
      <c r="T547" s="5">
        <v>0</v>
      </c>
      <c r="U547" s="2" t="s">
        <v>1851</v>
      </c>
      <c r="V547" s="37">
        <v>0</v>
      </c>
      <c r="W547" s="2" t="s">
        <v>1907</v>
      </c>
      <c r="X547">
        <v>0</v>
      </c>
      <c r="Y547" t="s">
        <v>1908</v>
      </c>
      <c r="Z547" s="40" t="s">
        <v>2046</v>
      </c>
      <c r="AA547" s="2" t="s">
        <v>1907</v>
      </c>
      <c r="AB547" s="82">
        <v>15120</v>
      </c>
      <c r="AC547" t="s">
        <v>2289</v>
      </c>
      <c r="AD547"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'02', 'P0032002', '', '2009-12-01', '0', '0', 0, 'HH Gerente RRHH', 15120, null, 1, now(), null, 1, null);</v>
      </c>
    </row>
    <row r="548" spans="1:30" ht="22.5" x14ac:dyDescent="0.25">
      <c r="A548" t="s">
        <v>0</v>
      </c>
      <c r="B548" s="19" t="s">
        <v>218</v>
      </c>
      <c r="C548" s="2" t="s">
        <v>493</v>
      </c>
      <c r="D548" s="22" t="s">
        <v>495</v>
      </c>
      <c r="E548" s="2" t="s">
        <v>499</v>
      </c>
      <c r="F548" s="26" t="s">
        <v>501</v>
      </c>
      <c r="G548" s="2" t="s">
        <v>534</v>
      </c>
      <c r="H548" s="22" t="s">
        <v>535</v>
      </c>
      <c r="I548" s="2" t="s">
        <v>567</v>
      </c>
      <c r="J548" s="5" t="s">
        <v>571</v>
      </c>
      <c r="K548" s="2" t="s">
        <v>574</v>
      </c>
      <c r="L548" t="s">
        <v>1807</v>
      </c>
      <c r="M548" s="2" t="s">
        <v>1851</v>
      </c>
      <c r="N548" s="7" t="s">
        <v>4012</v>
      </c>
      <c r="O548" s="2" t="s">
        <v>1851</v>
      </c>
      <c r="P548" s="60"/>
      <c r="Q548" s="2" t="s">
        <v>1851</v>
      </c>
      <c r="R548" t="s">
        <v>2503</v>
      </c>
      <c r="S548" s="2" t="s">
        <v>1851</v>
      </c>
      <c r="T548" s="5">
        <v>0</v>
      </c>
      <c r="U548" s="2" t="s">
        <v>1851</v>
      </c>
      <c r="V548" s="37">
        <v>0</v>
      </c>
      <c r="W548" s="2" t="s">
        <v>1907</v>
      </c>
      <c r="X548">
        <v>0</v>
      </c>
      <c r="Y548" t="s">
        <v>1908</v>
      </c>
      <c r="Z548" s="40" t="s">
        <v>2061</v>
      </c>
      <c r="AA548" s="2" t="s">
        <v>1907</v>
      </c>
      <c r="AB548" s="82">
        <v>13909.2</v>
      </c>
      <c r="AC548" t="s">
        <v>2289</v>
      </c>
      <c r="AD548" t="str">
        <f t="shared" si="8"/>
        <v>SET @cliente = (SELECT id_cliente FROM cliente WHERE cod_cliente LIKE 'C0032');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'03', 'P0032003', '', '2009-12-01', '0', '0', 0, 'Auditoria Procesos RRHH', 13909.2, null, 1, now(), null, 1, null);</v>
      </c>
    </row>
    <row r="549" spans="1:30" ht="22.5" x14ac:dyDescent="0.25">
      <c r="A549" t="s">
        <v>0</v>
      </c>
      <c r="B549" s="7" t="s">
        <v>218</v>
      </c>
      <c r="C549" s="2" t="s">
        <v>493</v>
      </c>
      <c r="D549" s="22" t="s">
        <v>496</v>
      </c>
      <c r="E549" s="2" t="s">
        <v>499</v>
      </c>
      <c r="F549" s="26" t="s">
        <v>525</v>
      </c>
      <c r="G549" s="2" t="s">
        <v>534</v>
      </c>
      <c r="H549" s="22" t="s">
        <v>559</v>
      </c>
      <c r="I549" s="2" t="s">
        <v>567</v>
      </c>
      <c r="J549" s="5" t="s">
        <v>569</v>
      </c>
      <c r="K549" s="2" t="s">
        <v>574</v>
      </c>
      <c r="L549" t="s">
        <v>1808</v>
      </c>
      <c r="M549" s="2" t="s">
        <v>1851</v>
      </c>
      <c r="N549" s="7" t="s">
        <v>4013</v>
      </c>
      <c r="O549" s="2" t="s">
        <v>1851</v>
      </c>
      <c r="P549" s="56"/>
      <c r="Q549" s="2" t="s">
        <v>1851</v>
      </c>
      <c r="R549" t="s">
        <v>2504</v>
      </c>
      <c r="S549" s="2" t="s">
        <v>1851</v>
      </c>
      <c r="T549" s="5">
        <v>0</v>
      </c>
      <c r="U549" s="2" t="s">
        <v>1851</v>
      </c>
      <c r="V549" s="37">
        <v>0</v>
      </c>
      <c r="W549" s="2" t="s">
        <v>1907</v>
      </c>
      <c r="X549">
        <v>0</v>
      </c>
      <c r="Y549" t="s">
        <v>1908</v>
      </c>
      <c r="Z549" s="40" t="s">
        <v>2082</v>
      </c>
      <c r="AA549" s="2" t="s">
        <v>1907</v>
      </c>
      <c r="AB549" s="82">
        <v>0</v>
      </c>
      <c r="AC549" t="s">
        <v>2289</v>
      </c>
      <c r="AD549"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'04', 'P0032004', '', '2010-03-01', '0', '0', 0, 'Programas Desarrollo y Capacitacion', 0, null, 1, now(), null, 1, null);</v>
      </c>
    </row>
    <row r="550" spans="1:30" ht="22.5" x14ac:dyDescent="0.25">
      <c r="A550" t="s">
        <v>0</v>
      </c>
      <c r="B550" s="7" t="s">
        <v>218</v>
      </c>
      <c r="C550" s="2" t="s">
        <v>493</v>
      </c>
      <c r="D550" s="22" t="s">
        <v>496</v>
      </c>
      <c r="E550" s="2" t="s">
        <v>499</v>
      </c>
      <c r="F550" s="26" t="s">
        <v>525</v>
      </c>
      <c r="G550" s="2" t="s">
        <v>534</v>
      </c>
      <c r="H550" s="22" t="s">
        <v>559</v>
      </c>
      <c r="I550" s="2" t="s">
        <v>567</v>
      </c>
      <c r="J550" s="5" t="s">
        <v>569</v>
      </c>
      <c r="K550" s="2" t="s">
        <v>574</v>
      </c>
      <c r="L550" t="s">
        <v>1809</v>
      </c>
      <c r="M550" s="2" t="s">
        <v>1851</v>
      </c>
      <c r="N550" s="7" t="s">
        <v>4014</v>
      </c>
      <c r="O550" s="2" t="s">
        <v>1851</v>
      </c>
      <c r="P550" s="56"/>
      <c r="Q550" s="2" t="s">
        <v>1851</v>
      </c>
      <c r="R550" t="s">
        <v>2504</v>
      </c>
      <c r="S550" s="2" t="s">
        <v>1851</v>
      </c>
      <c r="T550" s="5">
        <v>0</v>
      </c>
      <c r="U550" s="2" t="s">
        <v>1851</v>
      </c>
      <c r="V550" s="37">
        <v>0</v>
      </c>
      <c r="W550" s="2" t="s">
        <v>1907</v>
      </c>
      <c r="X550">
        <v>0</v>
      </c>
      <c r="Y550" t="s">
        <v>1908</v>
      </c>
      <c r="Z550" s="40" t="s">
        <v>2083</v>
      </c>
      <c r="AA550" s="2" t="s">
        <v>1907</v>
      </c>
      <c r="AB550" s="82">
        <v>0</v>
      </c>
      <c r="AC550" t="s">
        <v>2289</v>
      </c>
      <c r="AD550"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'05', 'P0032005', '', '2010-03-01', '0', '0', 0, 'Programas de Desarrollo ', 0, null, 1, now(), null, 1, null);</v>
      </c>
    </row>
    <row r="551" spans="1:30" ht="22.5" x14ac:dyDescent="0.25">
      <c r="A551" t="s">
        <v>0</v>
      </c>
      <c r="B551" s="7" t="s">
        <v>218</v>
      </c>
      <c r="C551" s="2" t="s">
        <v>493</v>
      </c>
      <c r="D551" s="22" t="s">
        <v>498</v>
      </c>
      <c r="E551" s="2" t="s">
        <v>499</v>
      </c>
      <c r="F551" s="26" t="s">
        <v>506</v>
      </c>
      <c r="G551" s="2" t="s">
        <v>534</v>
      </c>
      <c r="H551" s="22" t="s">
        <v>540</v>
      </c>
      <c r="I551" s="2" t="s">
        <v>567</v>
      </c>
      <c r="J551" s="5" t="s">
        <v>571</v>
      </c>
      <c r="K551" s="2" t="s">
        <v>574</v>
      </c>
      <c r="L551" t="s">
        <v>1810</v>
      </c>
      <c r="M551" s="2" t="s">
        <v>1851</v>
      </c>
      <c r="N551" s="7" t="s">
        <v>4015</v>
      </c>
      <c r="O551" s="2" t="s">
        <v>1851</v>
      </c>
      <c r="P551" s="60"/>
      <c r="Q551" s="2" t="s">
        <v>1851</v>
      </c>
      <c r="R551" t="s">
        <v>2526</v>
      </c>
      <c r="S551" s="2" t="s">
        <v>1851</v>
      </c>
      <c r="T551" s="5">
        <v>0</v>
      </c>
      <c r="U551" s="2" t="s">
        <v>1851</v>
      </c>
      <c r="V551" s="37">
        <v>0</v>
      </c>
      <c r="W551" s="2" t="s">
        <v>1907</v>
      </c>
      <c r="X551">
        <v>0</v>
      </c>
      <c r="Y551" t="s">
        <v>1908</v>
      </c>
      <c r="Z551" s="40" t="s">
        <v>2084</v>
      </c>
      <c r="AA551" s="2" t="s">
        <v>1907</v>
      </c>
      <c r="AB551" s="82">
        <v>9800</v>
      </c>
      <c r="AC551" t="s">
        <v>2289</v>
      </c>
      <c r="AD551"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'06', 'P0032006', '', '2010-04-01', '0', '0', 0, 'Jefe de Ti', 9800, null, 1, now(), null, 1, null);</v>
      </c>
    </row>
    <row r="552" spans="1:30" ht="22.5" x14ac:dyDescent="0.25">
      <c r="A552" t="s">
        <v>0</v>
      </c>
      <c r="B552" s="7" t="s">
        <v>218</v>
      </c>
      <c r="C552" s="2" t="s">
        <v>493</v>
      </c>
      <c r="D552" s="22" t="s">
        <v>498</v>
      </c>
      <c r="E552" s="2" t="s">
        <v>499</v>
      </c>
      <c r="F552" s="26" t="s">
        <v>506</v>
      </c>
      <c r="G552" s="2" t="s">
        <v>534</v>
      </c>
      <c r="H552" s="22" t="s">
        <v>540</v>
      </c>
      <c r="I552" s="2" t="s">
        <v>567</v>
      </c>
      <c r="J552" s="5" t="s">
        <v>569</v>
      </c>
      <c r="K552" s="2" t="s">
        <v>574</v>
      </c>
      <c r="L552" t="s">
        <v>1811</v>
      </c>
      <c r="M552" s="2" t="s">
        <v>1851</v>
      </c>
      <c r="N552" s="7" t="s">
        <v>4016</v>
      </c>
      <c r="O552" s="2" t="s">
        <v>1851</v>
      </c>
      <c r="P552" s="56"/>
      <c r="Q552" s="2" t="s">
        <v>1851</v>
      </c>
      <c r="R552" t="s">
        <v>2526</v>
      </c>
      <c r="S552" s="2" t="s">
        <v>1851</v>
      </c>
      <c r="T552" s="5">
        <v>0</v>
      </c>
      <c r="U552" s="2" t="s">
        <v>1851</v>
      </c>
      <c r="V552" s="37">
        <v>0</v>
      </c>
      <c r="W552" s="2" t="s">
        <v>1907</v>
      </c>
      <c r="X552">
        <v>0</v>
      </c>
      <c r="Y552" t="s">
        <v>1908</v>
      </c>
      <c r="Z552" s="40" t="s">
        <v>2085</v>
      </c>
      <c r="AA552" s="2" t="s">
        <v>1907</v>
      </c>
      <c r="AB552" s="82">
        <v>0</v>
      </c>
      <c r="AC552" t="s">
        <v>2289</v>
      </c>
      <c r="AD552"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'07', 'P0032007', '', '2010-04-01', '0', '0', 0, 'Contrato Marco', 0, null, 1, now(), null, 1, null);</v>
      </c>
    </row>
    <row r="553" spans="1:30" ht="22.5" x14ac:dyDescent="0.25">
      <c r="A553" t="s">
        <v>0</v>
      </c>
      <c r="B553" s="7" t="s">
        <v>218</v>
      </c>
      <c r="C553" s="2" t="s">
        <v>493</v>
      </c>
      <c r="D553" s="22" t="s">
        <v>496</v>
      </c>
      <c r="E553" s="2" t="s">
        <v>499</v>
      </c>
      <c r="F553" s="26" t="s">
        <v>514</v>
      </c>
      <c r="G553" s="2" t="s">
        <v>534</v>
      </c>
      <c r="H553" s="22" t="s">
        <v>549</v>
      </c>
      <c r="I553" s="2" t="s">
        <v>567</v>
      </c>
      <c r="J553" s="5" t="s">
        <v>569</v>
      </c>
      <c r="K553" s="2" t="s">
        <v>574</v>
      </c>
      <c r="L553" t="s">
        <v>1812</v>
      </c>
      <c r="M553" s="2" t="s">
        <v>1851</v>
      </c>
      <c r="N553" s="7" t="s">
        <v>4017</v>
      </c>
      <c r="O553" s="2" t="s">
        <v>1851</v>
      </c>
      <c r="P553" s="56"/>
      <c r="Q553" s="2" t="s">
        <v>1851</v>
      </c>
      <c r="R553" t="s">
        <v>2493</v>
      </c>
      <c r="S553" s="2" t="s">
        <v>1851</v>
      </c>
      <c r="T553" s="5">
        <v>0</v>
      </c>
      <c r="U553" s="2" t="s">
        <v>1851</v>
      </c>
      <c r="V553" s="37">
        <v>0</v>
      </c>
      <c r="W553" s="2" t="s">
        <v>1907</v>
      </c>
      <c r="X553">
        <v>0</v>
      </c>
      <c r="Y553" t="s">
        <v>1908</v>
      </c>
      <c r="Z553" s="40" t="s">
        <v>1921</v>
      </c>
      <c r="AA553" s="2" t="s">
        <v>1907</v>
      </c>
      <c r="AB553" s="82">
        <v>8550</v>
      </c>
      <c r="AC553" t="s">
        <v>2289</v>
      </c>
      <c r="AD553"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'08', 'P0032008', '', '2010-09-01', '0', '0', 0, 'Entrenamiento para Entrenadores', 8550, null, 1, now(), null, 1, null);</v>
      </c>
    </row>
    <row r="554" spans="1:30" ht="22.5" x14ac:dyDescent="0.25">
      <c r="A554" t="s">
        <v>0</v>
      </c>
      <c r="B554" s="7" t="s">
        <v>218</v>
      </c>
      <c r="C554" s="2" t="s">
        <v>493</v>
      </c>
      <c r="D554" s="22" t="s">
        <v>496</v>
      </c>
      <c r="E554" s="2" t="s">
        <v>499</v>
      </c>
      <c r="F554" s="26" t="s">
        <v>512</v>
      </c>
      <c r="G554" s="2" t="s">
        <v>534</v>
      </c>
      <c r="H554" s="22" t="s">
        <v>547</v>
      </c>
      <c r="I554" s="2" t="s">
        <v>567</v>
      </c>
      <c r="J554" s="5" t="s">
        <v>571</v>
      </c>
      <c r="K554" s="2" t="s">
        <v>574</v>
      </c>
      <c r="L554" t="s">
        <v>1815</v>
      </c>
      <c r="M554" s="2" t="s">
        <v>1851</v>
      </c>
      <c r="N554" s="7" t="s">
        <v>4018</v>
      </c>
      <c r="O554" s="2" t="s">
        <v>1851</v>
      </c>
      <c r="P554" s="60"/>
      <c r="Q554" s="2" t="s">
        <v>1851</v>
      </c>
      <c r="R554" t="s">
        <v>2493</v>
      </c>
      <c r="S554" s="2" t="s">
        <v>1851</v>
      </c>
      <c r="T554" s="5">
        <v>0</v>
      </c>
      <c r="U554" s="2" t="s">
        <v>1851</v>
      </c>
      <c r="V554" s="37">
        <v>0</v>
      </c>
      <c r="W554" s="2" t="s">
        <v>1907</v>
      </c>
      <c r="X554">
        <v>0</v>
      </c>
      <c r="Y554" t="s">
        <v>1908</v>
      </c>
      <c r="Z554" s="40" t="s">
        <v>2028</v>
      </c>
      <c r="AA554" s="2" t="s">
        <v>1907</v>
      </c>
      <c r="AB554" s="82">
        <v>3375</v>
      </c>
      <c r="AC554" t="s">
        <v>2289</v>
      </c>
      <c r="AD554"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'11', 'P0032011', '', '2010-09-01', '0', '0', 0, 'Liderazgo', 3375, null, 1, now(), null, 1, null);</v>
      </c>
    </row>
    <row r="555" spans="1:30" ht="22.5" x14ac:dyDescent="0.25">
      <c r="A555" t="s">
        <v>0</v>
      </c>
      <c r="B555" s="7" t="s">
        <v>218</v>
      </c>
      <c r="C555" s="2" t="s">
        <v>493</v>
      </c>
      <c r="D555" s="22" t="s">
        <v>496</v>
      </c>
      <c r="E555" s="2" t="s">
        <v>499</v>
      </c>
      <c r="F555" s="26" t="s">
        <v>525</v>
      </c>
      <c r="G555" s="2" t="s">
        <v>534</v>
      </c>
      <c r="H555" s="22" t="s">
        <v>559</v>
      </c>
      <c r="I555" s="2" t="s">
        <v>567</v>
      </c>
      <c r="J555" s="5" t="s">
        <v>569</v>
      </c>
      <c r="K555" s="2" t="s">
        <v>574</v>
      </c>
      <c r="L555" t="s">
        <v>1816</v>
      </c>
      <c r="M555" s="2" t="s">
        <v>1851</v>
      </c>
      <c r="N555" s="7" t="s">
        <v>4019</v>
      </c>
      <c r="O555" s="2" t="s">
        <v>1851</v>
      </c>
      <c r="P555" s="56"/>
      <c r="Q555" s="2" t="s">
        <v>1851</v>
      </c>
      <c r="R555" t="s">
        <v>2521</v>
      </c>
      <c r="S555" s="2" t="s">
        <v>1851</v>
      </c>
      <c r="T555" s="5">
        <v>0</v>
      </c>
      <c r="U555" s="2" t="s">
        <v>1851</v>
      </c>
      <c r="V555" s="37">
        <v>0</v>
      </c>
      <c r="W555" s="2" t="s">
        <v>1907</v>
      </c>
      <c r="X555">
        <v>0</v>
      </c>
      <c r="Y555" t="s">
        <v>1908</v>
      </c>
      <c r="Z555" s="40" t="s">
        <v>2086</v>
      </c>
      <c r="AA555" s="2" t="s">
        <v>1907</v>
      </c>
      <c r="AB555" s="82">
        <v>10000</v>
      </c>
      <c r="AC555" t="s">
        <v>2289</v>
      </c>
      <c r="AD555"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'12', 'P0032012', '', '2010-10-01', '0', '0', 0, 'Trainers (Practicantes)', 10000, null, 1, now(), null, 1, null);</v>
      </c>
    </row>
    <row r="556" spans="1:30" ht="22.5" x14ac:dyDescent="0.25">
      <c r="A556" t="s">
        <v>0</v>
      </c>
      <c r="B556" s="7" t="s">
        <v>218</v>
      </c>
      <c r="C556" s="2" t="s">
        <v>493</v>
      </c>
      <c r="D556" s="22" t="s">
        <v>495</v>
      </c>
      <c r="E556" s="2" t="s">
        <v>499</v>
      </c>
      <c r="F556" s="26" t="s">
        <v>504</v>
      </c>
      <c r="G556" s="2" t="s">
        <v>534</v>
      </c>
      <c r="H556" s="22" t="s">
        <v>538</v>
      </c>
      <c r="I556" s="2" t="s">
        <v>567</v>
      </c>
      <c r="J556" s="5" t="s">
        <v>569</v>
      </c>
      <c r="K556" s="2" t="s">
        <v>574</v>
      </c>
      <c r="L556" t="s">
        <v>1817</v>
      </c>
      <c r="M556" s="2" t="s">
        <v>1851</v>
      </c>
      <c r="N556" s="7" t="s">
        <v>4020</v>
      </c>
      <c r="O556" s="2" t="s">
        <v>1851</v>
      </c>
      <c r="P556" s="56"/>
      <c r="Q556" s="2" t="s">
        <v>1851</v>
      </c>
      <c r="R556" t="s">
        <v>2521</v>
      </c>
      <c r="S556" s="2" t="s">
        <v>1851</v>
      </c>
      <c r="T556" s="5">
        <v>0</v>
      </c>
      <c r="U556" s="2" t="s">
        <v>1851</v>
      </c>
      <c r="V556" s="37">
        <v>0</v>
      </c>
      <c r="W556" s="2" t="s">
        <v>1907</v>
      </c>
      <c r="X556">
        <v>0</v>
      </c>
      <c r="Y556" t="s">
        <v>1908</v>
      </c>
      <c r="Z556" s="40" t="s">
        <v>2087</v>
      </c>
      <c r="AA556" s="2" t="s">
        <v>1907</v>
      </c>
      <c r="AB556" s="82">
        <v>10000</v>
      </c>
      <c r="AC556" t="s">
        <v>2289</v>
      </c>
      <c r="AD556" t="str">
        <f t="shared" si="8"/>
        <v>SET @cliente = (SELECT id_cliente FROM cliente WHERE cod_cliente LIKE 'C0032');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'13', 'P0032013', '', '2010-10-01', '0', '0', 0, 'Desarrollo Equipo Directivo', 10000, null, 1, now(), null, 1, null);</v>
      </c>
    </row>
    <row r="557" spans="1:30" ht="22.5" x14ac:dyDescent="0.25">
      <c r="A557" t="s">
        <v>0</v>
      </c>
      <c r="B557" s="7" t="s">
        <v>218</v>
      </c>
      <c r="C557" s="2" t="s">
        <v>493</v>
      </c>
      <c r="D557" s="22" t="s">
        <v>496</v>
      </c>
      <c r="E557" s="2" t="s">
        <v>499</v>
      </c>
      <c r="F557" s="26" t="s">
        <v>512</v>
      </c>
      <c r="G557" s="2" t="s">
        <v>534</v>
      </c>
      <c r="H557" s="22" t="s">
        <v>547</v>
      </c>
      <c r="I557" s="2" t="s">
        <v>567</v>
      </c>
      <c r="J557" s="5" t="s">
        <v>571</v>
      </c>
      <c r="K557" s="2" t="s">
        <v>574</v>
      </c>
      <c r="L557" t="s">
        <v>1818</v>
      </c>
      <c r="M557" s="2" t="s">
        <v>1851</v>
      </c>
      <c r="N557" s="7" t="s">
        <v>4021</v>
      </c>
      <c r="O557" s="2" t="s">
        <v>1851</v>
      </c>
      <c r="P557" s="60"/>
      <c r="Q557" s="2" t="s">
        <v>1851</v>
      </c>
      <c r="R557" t="s">
        <v>2521</v>
      </c>
      <c r="S557" s="2" t="s">
        <v>1851</v>
      </c>
      <c r="T557" s="5">
        <v>0</v>
      </c>
      <c r="U557" s="2" t="s">
        <v>1851</v>
      </c>
      <c r="V557" s="37">
        <v>0</v>
      </c>
      <c r="W557" s="2" t="s">
        <v>1907</v>
      </c>
      <c r="X557">
        <v>0</v>
      </c>
      <c r="Y557" t="s">
        <v>1908</v>
      </c>
      <c r="Z557" s="40" t="s">
        <v>2088</v>
      </c>
      <c r="AA557" s="2" t="s">
        <v>1907</v>
      </c>
      <c r="AB557" s="82">
        <v>2100</v>
      </c>
      <c r="AC557" t="s">
        <v>2289</v>
      </c>
      <c r="AD557" t="str">
        <f t="shared" si="8"/>
        <v>SET @cliente = (SELECT id_cliente FROM cliente WHERE cod_cliente LIKE 'C0032');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'14', 'P0032014', '', '2010-10-01', '0', '0', 0, 'Administracion del Tiempo/ BSC/ Marketing', 2100, null, 1, now(), null, 1, null);</v>
      </c>
    </row>
    <row r="558" spans="1:30" ht="22.5" x14ac:dyDescent="0.25">
      <c r="A558" t="s">
        <v>0</v>
      </c>
      <c r="B558" s="7" t="s">
        <v>218</v>
      </c>
      <c r="C558" s="2" t="s">
        <v>493</v>
      </c>
      <c r="D558" s="17" t="s">
        <v>498</v>
      </c>
      <c r="E558" s="2" t="s">
        <v>499</v>
      </c>
      <c r="F558" s="26" t="s">
        <v>516</v>
      </c>
      <c r="G558" s="2" t="s">
        <v>534</v>
      </c>
      <c r="H558" s="17" t="s">
        <v>551</v>
      </c>
      <c r="I558" s="2" t="s">
        <v>567</v>
      </c>
      <c r="J558" s="5" t="s">
        <v>569</v>
      </c>
      <c r="K558" s="2" t="s">
        <v>574</v>
      </c>
      <c r="L558" t="s">
        <v>1819</v>
      </c>
      <c r="M558" s="2" t="s">
        <v>1851</v>
      </c>
      <c r="N558" s="7" t="s">
        <v>4022</v>
      </c>
      <c r="O558" s="2" t="s">
        <v>1851</v>
      </c>
      <c r="P558" s="56"/>
      <c r="Q558" s="2" t="s">
        <v>1851</v>
      </c>
      <c r="R558" t="s">
        <v>2527</v>
      </c>
      <c r="S558" s="2" t="s">
        <v>1851</v>
      </c>
      <c r="T558" s="5">
        <v>0</v>
      </c>
      <c r="U558" s="2" t="s">
        <v>1851</v>
      </c>
      <c r="V558" s="37">
        <v>0</v>
      </c>
      <c r="W558" s="2" t="s">
        <v>1907</v>
      </c>
      <c r="X558">
        <v>0</v>
      </c>
      <c r="Y558" t="s">
        <v>1908</v>
      </c>
      <c r="Z558" s="40" t="s">
        <v>3189</v>
      </c>
      <c r="AA558" s="2" t="s">
        <v>1907</v>
      </c>
      <c r="AB558" s="82">
        <v>0</v>
      </c>
      <c r="AC558" t="s">
        <v>2289</v>
      </c>
      <c r="AD558"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'15', 'P0032015', '', '2011-04-01', '0', '0', 0, 'Desempeño', 0, null, 1, now(), null, 1, null);</v>
      </c>
    </row>
    <row r="559" spans="1:30" ht="22.5" x14ac:dyDescent="0.25">
      <c r="A559" t="s">
        <v>0</v>
      </c>
      <c r="B559" s="7" t="s">
        <v>218</v>
      </c>
      <c r="C559" s="2" t="s">
        <v>493</v>
      </c>
      <c r="D559" s="22" t="s">
        <v>498</v>
      </c>
      <c r="E559" s="2" t="s">
        <v>499</v>
      </c>
      <c r="F559" s="26" t="s">
        <v>506</v>
      </c>
      <c r="G559" s="2" t="s">
        <v>534</v>
      </c>
      <c r="H559" s="22" t="s">
        <v>544</v>
      </c>
      <c r="I559" s="2" t="s">
        <v>567</v>
      </c>
      <c r="J559" s="5" t="s">
        <v>571</v>
      </c>
      <c r="K559" s="2" t="s">
        <v>574</v>
      </c>
      <c r="L559" t="s">
        <v>1820</v>
      </c>
      <c r="M559" s="2" t="s">
        <v>1851</v>
      </c>
      <c r="N559" s="7" t="s">
        <v>4023</v>
      </c>
      <c r="O559" s="2" t="s">
        <v>1851</v>
      </c>
      <c r="P559" s="60"/>
      <c r="Q559" s="2" t="s">
        <v>1851</v>
      </c>
      <c r="R559" t="s">
        <v>2496</v>
      </c>
      <c r="S559" s="2" t="s">
        <v>1851</v>
      </c>
      <c r="T559" s="5">
        <v>0</v>
      </c>
      <c r="U559" s="2" t="s">
        <v>1851</v>
      </c>
      <c r="V559" s="37">
        <v>0</v>
      </c>
      <c r="W559" s="2" t="s">
        <v>1907</v>
      </c>
      <c r="X559">
        <v>0</v>
      </c>
      <c r="Y559" t="s">
        <v>1908</v>
      </c>
      <c r="Z559" s="26" t="s">
        <v>2089</v>
      </c>
      <c r="AA559" s="2" t="s">
        <v>1907</v>
      </c>
      <c r="AB559" s="82">
        <v>11200</v>
      </c>
      <c r="AC559" t="s">
        <v>2289</v>
      </c>
      <c r="AD559" t="str">
        <f t="shared" si="8"/>
        <v>SET @cliente = (SELECT id_cliente FROM cliente WHERE cod_cliente LIKE 'C0032');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'16', 'P0032016', '', '2011-05-01', '0', '0', 0, 'HH Gerente Operaciones', 11200, null, 1, now(), null, 1, null);</v>
      </c>
    </row>
    <row r="560" spans="1:30" ht="22.5" x14ac:dyDescent="0.25">
      <c r="A560" t="s">
        <v>0</v>
      </c>
      <c r="B560" s="7" t="s">
        <v>219</v>
      </c>
      <c r="C560" s="2" t="s">
        <v>493</v>
      </c>
      <c r="D560" s="22" t="s">
        <v>498</v>
      </c>
      <c r="E560" s="2" t="s">
        <v>499</v>
      </c>
      <c r="F560" s="26" t="s">
        <v>506</v>
      </c>
      <c r="G560" s="2" t="s">
        <v>534</v>
      </c>
      <c r="H560" s="22" t="s">
        <v>540</v>
      </c>
      <c r="I560" s="2" t="s">
        <v>567</v>
      </c>
      <c r="J560" s="5" t="s">
        <v>569</v>
      </c>
      <c r="K560" s="2" t="s">
        <v>574</v>
      </c>
      <c r="L560" t="s">
        <v>1805</v>
      </c>
      <c r="M560" s="2" t="s">
        <v>1851</v>
      </c>
      <c r="N560" s="7" t="s">
        <v>4024</v>
      </c>
      <c r="O560" s="2" t="s">
        <v>1851</v>
      </c>
      <c r="P560" s="56"/>
      <c r="Q560" s="2" t="s">
        <v>1851</v>
      </c>
      <c r="R560" t="s">
        <v>2515</v>
      </c>
      <c r="S560" s="2" t="s">
        <v>1851</v>
      </c>
      <c r="T560" s="5">
        <v>0</v>
      </c>
      <c r="U560" s="2" t="s">
        <v>1851</v>
      </c>
      <c r="V560" s="37">
        <v>0</v>
      </c>
      <c r="W560" s="2" t="s">
        <v>1907</v>
      </c>
      <c r="X560">
        <v>0</v>
      </c>
      <c r="Y560" t="s">
        <v>1908</v>
      </c>
      <c r="Z560" s="40" t="s">
        <v>1913</v>
      </c>
      <c r="AA560" s="2" t="s">
        <v>1907</v>
      </c>
      <c r="AB560" s="82">
        <v>0</v>
      </c>
      <c r="AC560" t="s">
        <v>2289</v>
      </c>
      <c r="AD560" t="str">
        <f t="shared" si="8"/>
        <v>SET @cliente = (SELECT id_cliente FROM cliente WHERE cod_cliente LIKE 'C0106');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'P0106001', '', '2010-05-01', '0', '0', 0, 'Varios', 0, null, 1, now(), null, 1, null);</v>
      </c>
    </row>
    <row r="561" spans="1:30" ht="22.5" x14ac:dyDescent="0.25">
      <c r="A561" t="s">
        <v>0</v>
      </c>
      <c r="B561" s="7" t="s">
        <v>219</v>
      </c>
      <c r="C561" s="2" t="s">
        <v>493</v>
      </c>
      <c r="D561" s="22" t="s">
        <v>498</v>
      </c>
      <c r="E561" s="2" t="s">
        <v>499</v>
      </c>
      <c r="F561" s="26" t="s">
        <v>506</v>
      </c>
      <c r="G561" s="2" t="s">
        <v>534</v>
      </c>
      <c r="H561" s="22" t="s">
        <v>540</v>
      </c>
      <c r="I561" s="2" t="s">
        <v>567</v>
      </c>
      <c r="J561" s="5" t="s">
        <v>569</v>
      </c>
      <c r="K561" s="2" t="s">
        <v>574</v>
      </c>
      <c r="L561" t="s">
        <v>1806</v>
      </c>
      <c r="M561" s="2" t="s">
        <v>1851</v>
      </c>
      <c r="N561" s="7" t="s">
        <v>4025</v>
      </c>
      <c r="O561" s="2" t="s">
        <v>1851</v>
      </c>
      <c r="P561" s="56"/>
      <c r="Q561" s="2" t="s">
        <v>1851</v>
      </c>
      <c r="R561" t="s">
        <v>2522</v>
      </c>
      <c r="S561" s="2" t="s">
        <v>1851</v>
      </c>
      <c r="T561" s="5">
        <v>0</v>
      </c>
      <c r="U561" s="2" t="s">
        <v>1851</v>
      </c>
      <c r="V561" s="37">
        <v>0</v>
      </c>
      <c r="W561" s="2" t="s">
        <v>1907</v>
      </c>
      <c r="X561">
        <v>0</v>
      </c>
      <c r="Y561" t="s">
        <v>1908</v>
      </c>
      <c r="Z561" s="40" t="s">
        <v>1913</v>
      </c>
      <c r="AA561" s="2" t="s">
        <v>1907</v>
      </c>
      <c r="AB561" s="82">
        <v>0</v>
      </c>
      <c r="AC561" t="s">
        <v>2289</v>
      </c>
      <c r="AD561" t="str">
        <f t="shared" si="8"/>
        <v>SET @cliente = (SELECT id_cliente FROM cliente WHERE cod_cliente LIKE 'C0106');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'P0106002', '', '2010-06-01', '0', '0', 0, 'Varios', 0, null, 1, now(), null, 1, null);</v>
      </c>
    </row>
    <row r="562" spans="1:30" ht="22.5" x14ac:dyDescent="0.25">
      <c r="A562" t="s">
        <v>0</v>
      </c>
      <c r="B562" s="7" t="s">
        <v>219</v>
      </c>
      <c r="C562" s="2" t="s">
        <v>493</v>
      </c>
      <c r="D562" s="22" t="s">
        <v>498</v>
      </c>
      <c r="E562" s="2" t="s">
        <v>499</v>
      </c>
      <c r="F562" s="26" t="s">
        <v>506</v>
      </c>
      <c r="G562" s="2" t="s">
        <v>534</v>
      </c>
      <c r="H562" s="22" t="s">
        <v>540</v>
      </c>
      <c r="I562" s="2" t="s">
        <v>567</v>
      </c>
      <c r="J562" s="5" t="s">
        <v>569</v>
      </c>
      <c r="K562" s="2" t="s">
        <v>574</v>
      </c>
      <c r="L562" t="s">
        <v>1807</v>
      </c>
      <c r="M562" s="2" t="s">
        <v>1851</v>
      </c>
      <c r="N562" s="7" t="s">
        <v>4026</v>
      </c>
      <c r="O562" s="2" t="s">
        <v>1851</v>
      </c>
      <c r="P562" s="56"/>
      <c r="Q562" s="2" t="s">
        <v>1851</v>
      </c>
      <c r="R562" t="s">
        <v>2517</v>
      </c>
      <c r="S562" s="2" t="s">
        <v>1851</v>
      </c>
      <c r="T562" s="5">
        <v>0</v>
      </c>
      <c r="U562" s="2" t="s">
        <v>1851</v>
      </c>
      <c r="V562" s="37">
        <v>0</v>
      </c>
      <c r="W562" s="2" t="s">
        <v>1907</v>
      </c>
      <c r="X562">
        <v>0</v>
      </c>
      <c r="Y562" t="s">
        <v>1908</v>
      </c>
      <c r="Z562" s="40" t="s">
        <v>1913</v>
      </c>
      <c r="AA562" s="2" t="s">
        <v>1907</v>
      </c>
      <c r="AB562" s="82">
        <v>0</v>
      </c>
      <c r="AC562" t="s">
        <v>2289</v>
      </c>
      <c r="AD562" t="str">
        <f t="shared" si="8"/>
        <v>SET @cliente = (SELECT id_cliente FROM cliente WHERE cod_cliente LIKE 'C0106');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'P0106003', '', '2011-12-01', '0', '0', 0, 'Varios', 0, null, 1, now(), null, 1, null);</v>
      </c>
    </row>
    <row r="563" spans="1:30" ht="22.5" x14ac:dyDescent="0.25">
      <c r="A563" t="s">
        <v>0</v>
      </c>
      <c r="B563" s="7" t="s">
        <v>220</v>
      </c>
      <c r="C563" s="2" t="s">
        <v>493</v>
      </c>
      <c r="D563" s="22" t="s">
        <v>495</v>
      </c>
      <c r="E563" s="2" t="s">
        <v>499</v>
      </c>
      <c r="F563" s="26" t="s">
        <v>529</v>
      </c>
      <c r="G563" s="2" t="s">
        <v>534</v>
      </c>
      <c r="H563" s="22" t="s">
        <v>562</v>
      </c>
      <c r="I563" s="2" t="s">
        <v>567</v>
      </c>
      <c r="J563" s="5" t="s">
        <v>571</v>
      </c>
      <c r="K563" s="2" t="s">
        <v>574</v>
      </c>
      <c r="L563" t="s">
        <v>1805</v>
      </c>
      <c r="M563" s="2" t="s">
        <v>1851</v>
      </c>
      <c r="N563" s="7" t="s">
        <v>4027</v>
      </c>
      <c r="O563" s="2" t="s">
        <v>1851</v>
      </c>
      <c r="P563" s="60"/>
      <c r="Q563" s="2" t="s">
        <v>1851</v>
      </c>
      <c r="R563" t="s">
        <v>2498</v>
      </c>
      <c r="S563" s="2" t="s">
        <v>1851</v>
      </c>
      <c r="T563" s="5">
        <v>0</v>
      </c>
      <c r="U563" s="2" t="s">
        <v>1851</v>
      </c>
      <c r="V563" s="37">
        <v>0</v>
      </c>
      <c r="W563" s="2" t="s">
        <v>1907</v>
      </c>
      <c r="X563">
        <v>0</v>
      </c>
      <c r="Y563" t="s">
        <v>1908</v>
      </c>
      <c r="Z563" s="40" t="s">
        <v>2090</v>
      </c>
      <c r="AA563" s="2" t="s">
        <v>1907</v>
      </c>
      <c r="AB563" s="82">
        <v>0</v>
      </c>
      <c r="AC563" t="s">
        <v>2289</v>
      </c>
      <c r="AD563" t="str">
        <f t="shared" si="8"/>
        <v>SET @cliente = (SELECT id_cliente FROM cliente WHERE cod_cliente LIKE 'C1217'); SET @tipoPropuesta = (SELECT id_tipo_propuesta FROM tipo_propuesta WHERE cod_tipo_propuesta LIKE 'C'); SET @tipoServicio = (SELECT id_tipo_servicio FROM tipo_servicio WHERE cod_tipo_servicio LIKE 'VARIOS'); SET @tipoArea = (SELECT id_tipo_area FROM tipo_area WHERE cod_tipo_area LIKE 'CE'); set @situacion = (select id_situacion from situacion where nom_situacion like 'FIN'); INSERT INTO propuesta VALUES (NULL, @cliente, NULL, NULL, @moneda, @tipoServicio, @tipoArea, @tipoPropuesta, @situacion, '01', 'P1217001', '', '2011-09-01', '0', '0', 0, 'Benchmarking Empresas Farmaceuticas', 0, null, 1, now(), null, 1, null);</v>
      </c>
    </row>
    <row r="564" spans="1:30" ht="22.5" x14ac:dyDescent="0.25">
      <c r="A564" t="s">
        <v>0</v>
      </c>
      <c r="B564" s="55" t="s">
        <v>220</v>
      </c>
      <c r="C564" s="2" t="s">
        <v>493</v>
      </c>
      <c r="D564" s="54" t="s">
        <v>498</v>
      </c>
      <c r="E564" s="2" t="s">
        <v>499</v>
      </c>
      <c r="F564" s="55" t="s">
        <v>509</v>
      </c>
      <c r="G564" s="2" t="s">
        <v>534</v>
      </c>
      <c r="H564" s="54" t="s">
        <v>543</v>
      </c>
      <c r="I564" s="2" t="s">
        <v>567</v>
      </c>
      <c r="J564" s="8" t="s">
        <v>570</v>
      </c>
      <c r="K564" s="2" t="s">
        <v>574</v>
      </c>
      <c r="L564" t="s">
        <v>1806</v>
      </c>
      <c r="M564" s="2" t="s">
        <v>1851</v>
      </c>
      <c r="N564" s="7" t="s">
        <v>4028</v>
      </c>
      <c r="O564" s="2" t="s">
        <v>1851</v>
      </c>
      <c r="P564" s="59" t="s">
        <v>1852</v>
      </c>
      <c r="Q564" s="2" t="s">
        <v>1851</v>
      </c>
      <c r="R564" t="s">
        <v>2492</v>
      </c>
      <c r="S564" s="2" t="s">
        <v>1851</v>
      </c>
      <c r="T564" s="5">
        <v>1</v>
      </c>
      <c r="U564" s="2" t="s">
        <v>1851</v>
      </c>
      <c r="V564" s="37">
        <v>0</v>
      </c>
      <c r="W564" s="2" t="s">
        <v>1907</v>
      </c>
      <c r="X564">
        <v>10</v>
      </c>
      <c r="Y564" t="s">
        <v>1908</v>
      </c>
      <c r="Z564" s="55" t="s">
        <v>4749</v>
      </c>
      <c r="AA564" s="2" t="s">
        <v>1907</v>
      </c>
      <c r="AB564" s="82">
        <v>0</v>
      </c>
      <c r="AC564" t="s">
        <v>2289</v>
      </c>
      <c r="AD564" t="str">
        <f t="shared" si="8"/>
        <v>SET @cliente = (SELECT id_cliente FROM cliente WHERE cod_cliente LIKE 'C1217');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'02', 'P1217002', 'RESPUESTA', '2012-11-01', '1', '0', 10, 'Seleccion de Representante de Ventas de Porcicultura', 0, null, 1, now(), null, 1, null);</v>
      </c>
    </row>
    <row r="565" spans="1:30" ht="22.5" x14ac:dyDescent="0.25">
      <c r="A565" t="s">
        <v>0</v>
      </c>
      <c r="B565" s="7" t="s">
        <v>221</v>
      </c>
      <c r="C565" s="2" t="s">
        <v>493</v>
      </c>
      <c r="D565" s="22" t="s">
        <v>496</v>
      </c>
      <c r="E565" s="2" t="s">
        <v>499</v>
      </c>
      <c r="F565" s="26" t="s">
        <v>512</v>
      </c>
      <c r="G565" s="2" t="s">
        <v>534</v>
      </c>
      <c r="H565" s="22" t="s">
        <v>547</v>
      </c>
      <c r="I565" s="2" t="s">
        <v>567</v>
      </c>
      <c r="J565" s="5" t="s">
        <v>569</v>
      </c>
      <c r="K565" s="2" t="s">
        <v>574</v>
      </c>
      <c r="L565" t="s">
        <v>1805</v>
      </c>
      <c r="M565" s="2" t="s">
        <v>1851</v>
      </c>
      <c r="N565" s="7" t="s">
        <v>4029</v>
      </c>
      <c r="O565" s="2" t="s">
        <v>1851</v>
      </c>
      <c r="P565" s="56"/>
      <c r="Q565" s="2" t="s">
        <v>1851</v>
      </c>
      <c r="R565" t="s">
        <v>2507</v>
      </c>
      <c r="S565" s="2" t="s">
        <v>1851</v>
      </c>
      <c r="T565" s="5">
        <v>0</v>
      </c>
      <c r="U565" s="2" t="s">
        <v>1851</v>
      </c>
      <c r="V565" s="37">
        <v>0</v>
      </c>
      <c r="W565" s="2" t="s">
        <v>1907</v>
      </c>
      <c r="X565">
        <v>0</v>
      </c>
      <c r="Y565" t="s">
        <v>1908</v>
      </c>
      <c r="Z565" s="40" t="s">
        <v>3235</v>
      </c>
      <c r="AA565" s="2" t="s">
        <v>1907</v>
      </c>
      <c r="AB565" s="82">
        <v>6480</v>
      </c>
      <c r="AC565" t="s">
        <v>2289</v>
      </c>
      <c r="AD565" t="str">
        <f t="shared" si="8"/>
        <v>SET @cliente = (SELECT id_cliente FROM cliente WHERE cod_cliente LIKE 'C1286');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'P1286001', '', '2012-04-01', '0', '0', 0, 'Gestion del Desempeño', 6480, null, 1, now(), null, 1, null);</v>
      </c>
    </row>
    <row r="566" spans="1:30" ht="22.5" x14ac:dyDescent="0.25">
      <c r="A566" t="s">
        <v>0</v>
      </c>
      <c r="B566" s="7" t="s">
        <v>222</v>
      </c>
      <c r="C566" s="2" t="s">
        <v>493</v>
      </c>
      <c r="D566" s="22" t="s">
        <v>495</v>
      </c>
      <c r="E566" s="2" t="s">
        <v>499</v>
      </c>
      <c r="F566" s="26" t="s">
        <v>501</v>
      </c>
      <c r="G566" s="2" t="s">
        <v>534</v>
      </c>
      <c r="H566" s="22" t="s">
        <v>535</v>
      </c>
      <c r="I566" s="2" t="s">
        <v>567</v>
      </c>
      <c r="J566" s="8" t="s">
        <v>570</v>
      </c>
      <c r="K566" s="2" t="s">
        <v>574</v>
      </c>
      <c r="L566" t="s">
        <v>1805</v>
      </c>
      <c r="M566" s="2" t="s">
        <v>1851</v>
      </c>
      <c r="N566" s="7" t="s">
        <v>4030</v>
      </c>
      <c r="O566" s="2" t="s">
        <v>1851</v>
      </c>
      <c r="P566" s="59" t="s">
        <v>1852</v>
      </c>
      <c r="Q566" s="2" t="s">
        <v>1851</v>
      </c>
      <c r="R566" t="s">
        <v>2501</v>
      </c>
      <c r="S566" s="2" t="s">
        <v>1851</v>
      </c>
      <c r="T566" s="5">
        <v>0</v>
      </c>
      <c r="U566" s="2" t="s">
        <v>1851</v>
      </c>
      <c r="V566" s="37">
        <v>0</v>
      </c>
      <c r="W566" s="2" t="s">
        <v>1907</v>
      </c>
      <c r="X566">
        <v>80</v>
      </c>
      <c r="Y566" t="s">
        <v>1908</v>
      </c>
      <c r="Z566" s="40" t="s">
        <v>4750</v>
      </c>
      <c r="AA566" s="2" t="s">
        <v>1907</v>
      </c>
      <c r="AB566" s="83">
        <v>21000</v>
      </c>
      <c r="AC566" t="s">
        <v>2289</v>
      </c>
      <c r="AD566" t="str">
        <f t="shared" si="8"/>
        <v>SET @cliente = (SELECT id_cliente FROM cliente WHERE cod_cliente LIKE 'C0324');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'PDTE'); INSERT INTO propuesta VALUES (NULL, @cliente, NULL, NULL, @moneda, @tipoServicio, @tipoArea, @tipoPropuesta, @situacion, '01', 'P0324001', 'RESPUESTA', '2012-08-01', '0', '0', 80, 'Diagnostico  Proceso Planilla', 21000, null, 1, now(), null, 1, null);</v>
      </c>
    </row>
    <row r="567" spans="1:30" ht="22.5" x14ac:dyDescent="0.25">
      <c r="A567" t="s">
        <v>0</v>
      </c>
      <c r="B567" s="7" t="s">
        <v>222</v>
      </c>
      <c r="C567" s="2" t="s">
        <v>493</v>
      </c>
      <c r="D567" s="22" t="s">
        <v>495</v>
      </c>
      <c r="E567" s="2" t="s">
        <v>499</v>
      </c>
      <c r="F567" s="26" t="s">
        <v>510</v>
      </c>
      <c r="G567" s="2" t="s">
        <v>534</v>
      </c>
      <c r="H567" s="22" t="s">
        <v>545</v>
      </c>
      <c r="I567" s="2" t="s">
        <v>567</v>
      </c>
      <c r="J567" s="8" t="s">
        <v>570</v>
      </c>
      <c r="K567" s="2" t="s">
        <v>574</v>
      </c>
      <c r="L567" t="s">
        <v>1806</v>
      </c>
      <c r="M567" s="2" t="s">
        <v>1851</v>
      </c>
      <c r="N567" s="7" t="s">
        <v>4031</v>
      </c>
      <c r="O567" s="2" t="s">
        <v>1851</v>
      </c>
      <c r="P567" s="59" t="s">
        <v>1852</v>
      </c>
      <c r="Q567" s="2" t="s">
        <v>1851</v>
      </c>
      <c r="R567" t="s">
        <v>2492</v>
      </c>
      <c r="S567" s="2" t="s">
        <v>1851</v>
      </c>
      <c r="T567" s="5">
        <v>0</v>
      </c>
      <c r="U567" s="2" t="s">
        <v>1851</v>
      </c>
      <c r="V567" s="37">
        <v>0</v>
      </c>
      <c r="W567" s="2" t="s">
        <v>1907</v>
      </c>
      <c r="X567">
        <v>80</v>
      </c>
      <c r="Y567" t="s">
        <v>1908</v>
      </c>
      <c r="Z567" s="40" t="s">
        <v>4751</v>
      </c>
      <c r="AA567" s="2" t="s">
        <v>1907</v>
      </c>
      <c r="AB567" s="83">
        <v>9800</v>
      </c>
      <c r="AC567" t="s">
        <v>2289</v>
      </c>
      <c r="AD567" t="str">
        <f t="shared" si="8"/>
        <v>SET @cliente = (SELECT id_cliente FROM cliente WHERE cod_cliente LIKE 'C0324');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'02', 'P0324002', 'RESPUESTA', '2012-11-01', '0', '0', 80, 'Rediseño del Proceso Planilla', 9800, null, 1, now(), null, 1, null);</v>
      </c>
    </row>
    <row r="568" spans="1:30" ht="22.5" x14ac:dyDescent="0.25">
      <c r="A568" t="s">
        <v>0</v>
      </c>
      <c r="B568" s="7" t="s">
        <v>223</v>
      </c>
      <c r="C568" s="2" t="s">
        <v>493</v>
      </c>
      <c r="D568" s="22" t="s">
        <v>497</v>
      </c>
      <c r="E568" s="2" t="s">
        <v>499</v>
      </c>
      <c r="F568" s="26" t="s">
        <v>524</v>
      </c>
      <c r="G568" s="2" t="s">
        <v>534</v>
      </c>
      <c r="H568" s="22" t="s">
        <v>558</v>
      </c>
      <c r="I568" s="2" t="s">
        <v>567</v>
      </c>
      <c r="J568" s="5" t="s">
        <v>569</v>
      </c>
      <c r="K568" s="2" t="s">
        <v>574</v>
      </c>
      <c r="L568" t="s">
        <v>1805</v>
      </c>
      <c r="M568" s="2" t="s">
        <v>1851</v>
      </c>
      <c r="N568" s="7" t="s">
        <v>4032</v>
      </c>
      <c r="O568" s="2" t="s">
        <v>1851</v>
      </c>
      <c r="P568" s="56"/>
      <c r="Q568" s="2" t="s">
        <v>1851</v>
      </c>
      <c r="R568" t="s">
        <v>2491</v>
      </c>
      <c r="S568" s="2" t="s">
        <v>1851</v>
      </c>
      <c r="T568" s="5">
        <v>0</v>
      </c>
      <c r="U568" s="2" t="s">
        <v>1851</v>
      </c>
      <c r="V568" s="37">
        <v>0</v>
      </c>
      <c r="W568" s="2" t="s">
        <v>1907</v>
      </c>
      <c r="X568">
        <v>0</v>
      </c>
      <c r="Y568" t="s">
        <v>1908</v>
      </c>
      <c r="Z568" s="40" t="s">
        <v>2126</v>
      </c>
      <c r="AA568" s="2" t="s">
        <v>1907</v>
      </c>
      <c r="AB568" s="82">
        <v>0</v>
      </c>
      <c r="AC568" t="s">
        <v>2289</v>
      </c>
      <c r="AD568" t="str">
        <f t="shared" si="8"/>
        <v>SET @cliente = (SELECT id_cliente FROM cliente WHERE cod_cliente LIKE 'C0231');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'P0231001', '', '2011-08-01', '0', '0', 0, 'Informacion', 0, null, 1, now(), null, 1, null);</v>
      </c>
    </row>
    <row r="569" spans="1:30" ht="22.5" x14ac:dyDescent="0.25">
      <c r="A569" t="s">
        <v>0</v>
      </c>
      <c r="B569" s="7" t="s">
        <v>224</v>
      </c>
      <c r="C569" s="2" t="s">
        <v>493</v>
      </c>
      <c r="D569" s="22" t="s">
        <v>495</v>
      </c>
      <c r="E569" s="2" t="s">
        <v>499</v>
      </c>
      <c r="F569" s="26" t="s">
        <v>501</v>
      </c>
      <c r="G569" s="2" t="s">
        <v>534</v>
      </c>
      <c r="H569" s="22" t="s">
        <v>535</v>
      </c>
      <c r="I569" s="2" t="s">
        <v>567</v>
      </c>
      <c r="J569" s="5" t="s">
        <v>569</v>
      </c>
      <c r="K569" s="2" t="s">
        <v>574</v>
      </c>
      <c r="L569" t="s">
        <v>1805</v>
      </c>
      <c r="M569" s="2" t="s">
        <v>1851</v>
      </c>
      <c r="N569" s="7" t="s">
        <v>4033</v>
      </c>
      <c r="O569" s="2" t="s">
        <v>1851</v>
      </c>
      <c r="P569" s="56"/>
      <c r="Q569" s="2" t="s">
        <v>1851</v>
      </c>
      <c r="R569" t="s">
        <v>2527</v>
      </c>
      <c r="S569" s="2" t="s">
        <v>1851</v>
      </c>
      <c r="T569" s="5">
        <v>0</v>
      </c>
      <c r="U569" s="2" t="s">
        <v>1851</v>
      </c>
      <c r="V569" s="37">
        <v>0</v>
      </c>
      <c r="W569" s="2" t="s">
        <v>1907</v>
      </c>
      <c r="X569">
        <v>0</v>
      </c>
      <c r="Y569" t="s">
        <v>1908</v>
      </c>
      <c r="Z569" s="40" t="s">
        <v>2038</v>
      </c>
      <c r="AA569" s="2" t="s">
        <v>1907</v>
      </c>
      <c r="AB569" s="82">
        <v>0</v>
      </c>
      <c r="AC569" t="s">
        <v>2289</v>
      </c>
      <c r="AD569" t="str">
        <f t="shared" si="8"/>
        <v>SET @cliente = (SELECT id_cliente FROM cliente WHERE cod_cliente LIKE 'C1175');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'P1175001', '', '2011-04-01', '0', '0', 0, 'Diagnostico Organizativo', 0, null, 1, now(), null, 1, null);</v>
      </c>
    </row>
    <row r="570" spans="1:30" ht="22.5" x14ac:dyDescent="0.25">
      <c r="A570" t="s">
        <v>0</v>
      </c>
      <c r="B570" s="7" t="s">
        <v>224</v>
      </c>
      <c r="C570" s="2" t="s">
        <v>493</v>
      </c>
      <c r="D570" s="22" t="s">
        <v>496</v>
      </c>
      <c r="E570" s="2" t="s">
        <v>499</v>
      </c>
      <c r="F570" s="26" t="s">
        <v>512</v>
      </c>
      <c r="G570" s="2" t="s">
        <v>534</v>
      </c>
      <c r="H570" s="22" t="s">
        <v>547</v>
      </c>
      <c r="I570" s="2" t="s">
        <v>567</v>
      </c>
      <c r="J570" s="5" t="s">
        <v>569</v>
      </c>
      <c r="K570" s="2" t="s">
        <v>574</v>
      </c>
      <c r="L570" t="s">
        <v>1806</v>
      </c>
      <c r="M570" s="2" t="s">
        <v>1851</v>
      </c>
      <c r="N570" s="7" t="s">
        <v>4034</v>
      </c>
      <c r="O570" s="2" t="s">
        <v>1851</v>
      </c>
      <c r="P570" s="56"/>
      <c r="Q570" s="2" t="s">
        <v>1851</v>
      </c>
      <c r="R570" t="s">
        <v>2524</v>
      </c>
      <c r="S570" s="2" t="s">
        <v>1851</v>
      </c>
      <c r="T570" s="5">
        <v>0</v>
      </c>
      <c r="U570" s="2" t="s">
        <v>1851</v>
      </c>
      <c r="V570" s="37">
        <v>0</v>
      </c>
      <c r="W570" s="2" t="s">
        <v>1907</v>
      </c>
      <c r="X570">
        <v>0</v>
      </c>
      <c r="Y570" t="s">
        <v>1908</v>
      </c>
      <c r="Z570" s="40" t="s">
        <v>2361</v>
      </c>
      <c r="AA570" s="2" t="s">
        <v>1907</v>
      </c>
      <c r="AB570" s="82">
        <v>0</v>
      </c>
      <c r="AC570" t="s">
        <v>2289</v>
      </c>
      <c r="AD570" t="str">
        <f t="shared" si="8"/>
        <v>SET @cliente = (SELECT id_cliente FROM cliente WHERE cod_cliente LIKE 'C1175');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'P1175002', '', '2012-03-01', '0', '0', 0, 'Programas de Capacitacion', 0, null, 1, now(), null, 1, null);</v>
      </c>
    </row>
    <row r="571" spans="1:30" ht="22.5" x14ac:dyDescent="0.25">
      <c r="A571" t="s">
        <v>0</v>
      </c>
      <c r="B571" s="19" t="s">
        <v>225</v>
      </c>
      <c r="C571" s="2" t="s">
        <v>493</v>
      </c>
      <c r="D571" s="22" t="s">
        <v>496</v>
      </c>
      <c r="E571" s="2" t="s">
        <v>499</v>
      </c>
      <c r="F571" s="26" t="s">
        <v>512</v>
      </c>
      <c r="G571" s="2" t="s">
        <v>534</v>
      </c>
      <c r="H571" s="22" t="s">
        <v>547</v>
      </c>
      <c r="I571" s="2" t="s">
        <v>567</v>
      </c>
      <c r="J571" s="5" t="s">
        <v>569</v>
      </c>
      <c r="K571" s="2" t="s">
        <v>574</v>
      </c>
      <c r="L571" t="s">
        <v>1805</v>
      </c>
      <c r="M571" s="2" t="s">
        <v>1851</v>
      </c>
      <c r="N571" s="7" t="s">
        <v>4035</v>
      </c>
      <c r="O571" s="2" t="s">
        <v>1851</v>
      </c>
      <c r="P571" s="56"/>
      <c r="Q571" s="2" t="s">
        <v>1851</v>
      </c>
      <c r="R571" t="s">
        <v>2512</v>
      </c>
      <c r="S571" s="2" t="s">
        <v>1851</v>
      </c>
      <c r="T571" s="5">
        <v>0</v>
      </c>
      <c r="U571" s="2" t="s">
        <v>1851</v>
      </c>
      <c r="V571" s="37">
        <v>0</v>
      </c>
      <c r="W571" s="2" t="s">
        <v>1907</v>
      </c>
      <c r="X571">
        <v>0</v>
      </c>
      <c r="Y571" t="s">
        <v>1908</v>
      </c>
      <c r="Z571" s="40" t="s">
        <v>1924</v>
      </c>
      <c r="AA571" s="2" t="s">
        <v>1907</v>
      </c>
      <c r="AB571" s="82">
        <v>14400</v>
      </c>
      <c r="AC571" t="s">
        <v>2289</v>
      </c>
      <c r="AD571" t="str">
        <f t="shared" si="8"/>
        <v>SET @cliente = (SELECT id_cliente FROM cliente WHERE cod_cliente LIKE 'C0040');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'P0040001', '', '2009-10-01', '0', '0', 0, 'Habilidades Directivas', 14400, null, 1, now(), null, 1, null);</v>
      </c>
    </row>
    <row r="572" spans="1:30" ht="22.5" x14ac:dyDescent="0.25">
      <c r="A572" t="s">
        <v>0</v>
      </c>
      <c r="B572" s="19" t="s">
        <v>225</v>
      </c>
      <c r="C572" s="2" t="s">
        <v>493</v>
      </c>
      <c r="D572" s="22" t="s">
        <v>498</v>
      </c>
      <c r="E572" s="2" t="s">
        <v>499</v>
      </c>
      <c r="F572" s="26" t="s">
        <v>506</v>
      </c>
      <c r="G572" s="2" t="s">
        <v>534</v>
      </c>
      <c r="H572" s="22" t="s">
        <v>540</v>
      </c>
      <c r="I572" s="2" t="s">
        <v>567</v>
      </c>
      <c r="J572" s="5" t="s">
        <v>569</v>
      </c>
      <c r="K572" s="2" t="s">
        <v>574</v>
      </c>
      <c r="L572" t="s">
        <v>1806</v>
      </c>
      <c r="M572" s="2" t="s">
        <v>1851</v>
      </c>
      <c r="N572" s="7" t="s">
        <v>4036</v>
      </c>
      <c r="O572" s="2" t="s">
        <v>1851</v>
      </c>
      <c r="P572" s="56"/>
      <c r="Q572" s="2" t="s">
        <v>1851</v>
      </c>
      <c r="R572" t="s">
        <v>2512</v>
      </c>
      <c r="S572" s="2" t="s">
        <v>1851</v>
      </c>
      <c r="T572" s="5">
        <v>0</v>
      </c>
      <c r="U572" s="2" t="s">
        <v>1851</v>
      </c>
      <c r="V572" s="37">
        <v>0</v>
      </c>
      <c r="W572" s="2" t="s">
        <v>1907</v>
      </c>
      <c r="X572">
        <v>0</v>
      </c>
      <c r="Y572" t="s">
        <v>1908</v>
      </c>
      <c r="Z572" s="40" t="s">
        <v>2091</v>
      </c>
      <c r="AA572" s="2" t="s">
        <v>1907</v>
      </c>
      <c r="AB572" s="82">
        <v>2800</v>
      </c>
      <c r="AC572" t="s">
        <v>2289</v>
      </c>
      <c r="AD572" t="str">
        <f t="shared" si="8"/>
        <v>SET @cliente = (SELECT id_cliente FROM cliente WHERE cod_cliente LIKE 'C0040');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'P0040002', '', '2009-10-01', '0', '0', 0, 'Analista de Calidad', 2800, null, 1, now(), null, 1, null);</v>
      </c>
    </row>
    <row r="573" spans="1:30" ht="22.5" x14ac:dyDescent="0.25">
      <c r="A573" t="s">
        <v>0</v>
      </c>
      <c r="B573" s="7" t="s">
        <v>225</v>
      </c>
      <c r="C573" s="2" t="s">
        <v>493</v>
      </c>
      <c r="D573" s="22" t="s">
        <v>498</v>
      </c>
      <c r="E573" s="2" t="s">
        <v>499</v>
      </c>
      <c r="F573" s="26" t="s">
        <v>506</v>
      </c>
      <c r="G573" s="2" t="s">
        <v>534</v>
      </c>
      <c r="H573" s="22" t="s">
        <v>540</v>
      </c>
      <c r="I573" s="2" t="s">
        <v>567</v>
      </c>
      <c r="J573" s="5" t="s">
        <v>569</v>
      </c>
      <c r="K573" s="2" t="s">
        <v>574</v>
      </c>
      <c r="L573" t="s">
        <v>1807</v>
      </c>
      <c r="M573" s="2" t="s">
        <v>1851</v>
      </c>
      <c r="N573" s="7" t="s">
        <v>4037</v>
      </c>
      <c r="O573" s="2" t="s">
        <v>1851</v>
      </c>
      <c r="P573" s="56"/>
      <c r="Q573" s="2" t="s">
        <v>1851</v>
      </c>
      <c r="R573" t="s">
        <v>2522</v>
      </c>
      <c r="S573" s="2" t="s">
        <v>1851</v>
      </c>
      <c r="T573" s="5">
        <v>0</v>
      </c>
      <c r="U573" s="2" t="s">
        <v>1851</v>
      </c>
      <c r="V573" s="37">
        <v>0</v>
      </c>
      <c r="W573" s="2" t="s">
        <v>1907</v>
      </c>
      <c r="X573">
        <v>0</v>
      </c>
      <c r="Y573" t="s">
        <v>1908</v>
      </c>
      <c r="Z573" s="40" t="s">
        <v>1913</v>
      </c>
      <c r="AA573" s="2" t="s">
        <v>1907</v>
      </c>
      <c r="AB573" s="82">
        <v>0</v>
      </c>
      <c r="AC573" t="s">
        <v>2289</v>
      </c>
      <c r="AD573" t="str">
        <f t="shared" si="8"/>
        <v>SET @cliente = (SELECT id_cliente FROM cliente WHERE cod_cliente LIKE 'C0040');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'P0040003', '', '2010-06-01', '0', '0', 0, 'Varios', 0, null, 1, now(), null, 1, null);</v>
      </c>
    </row>
    <row r="574" spans="1:30" ht="22.5" x14ac:dyDescent="0.25">
      <c r="A574" t="s">
        <v>0</v>
      </c>
      <c r="B574" s="7" t="s">
        <v>225</v>
      </c>
      <c r="C574" s="2" t="s">
        <v>493</v>
      </c>
      <c r="D574" s="22" t="s">
        <v>495</v>
      </c>
      <c r="E574" s="2" t="s">
        <v>499</v>
      </c>
      <c r="F574" s="26" t="s">
        <v>502</v>
      </c>
      <c r="G574" s="2" t="s">
        <v>534</v>
      </c>
      <c r="H574" s="22" t="s">
        <v>536</v>
      </c>
      <c r="I574" s="2" t="s">
        <v>567</v>
      </c>
      <c r="J574" s="5" t="s">
        <v>569</v>
      </c>
      <c r="K574" s="2" t="s">
        <v>574</v>
      </c>
      <c r="L574" t="s">
        <v>1808</v>
      </c>
      <c r="M574" s="2" t="s">
        <v>1851</v>
      </c>
      <c r="N574" s="7" t="s">
        <v>4038</v>
      </c>
      <c r="O574" s="2" t="s">
        <v>1851</v>
      </c>
      <c r="P574" s="56"/>
      <c r="Q574" s="2" t="s">
        <v>1851</v>
      </c>
      <c r="R574" t="s">
        <v>2488</v>
      </c>
      <c r="S574" s="2" t="s">
        <v>1851</v>
      </c>
      <c r="T574" s="5">
        <v>0</v>
      </c>
      <c r="U574" s="2" t="s">
        <v>1851</v>
      </c>
      <c r="V574" s="37">
        <v>0</v>
      </c>
      <c r="W574" s="2" t="s">
        <v>1907</v>
      </c>
      <c r="X574">
        <v>0</v>
      </c>
      <c r="Y574" t="s">
        <v>1908</v>
      </c>
      <c r="Z574" s="40" t="s">
        <v>2092</v>
      </c>
      <c r="AA574" s="2" t="s">
        <v>1907</v>
      </c>
      <c r="AB574" s="82">
        <v>0</v>
      </c>
      <c r="AC574" t="s">
        <v>2289</v>
      </c>
      <c r="AD574" t="str">
        <f t="shared" si="8"/>
        <v>SET @cliente = (SELECT id_cliente FROM cliente WHERE cod_cliente LIKE 'C0040');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'04', 'P0040004', '', '2011-03-01', '0', '0', 0, 'Estudio de Renumeraciones y Beneficios', 0, null, 1, now(), null, 1, null);</v>
      </c>
    </row>
    <row r="575" spans="1:30" ht="22.5" x14ac:dyDescent="0.25">
      <c r="A575" t="s">
        <v>0</v>
      </c>
      <c r="B575" s="7" t="s">
        <v>226</v>
      </c>
      <c r="C575" s="2" t="s">
        <v>493</v>
      </c>
      <c r="D575" s="17" t="s">
        <v>498</v>
      </c>
      <c r="E575" s="2" t="s">
        <v>499</v>
      </c>
      <c r="F575" s="26" t="s">
        <v>522</v>
      </c>
      <c r="G575" s="2" t="s">
        <v>534</v>
      </c>
      <c r="H575" s="17" t="s">
        <v>551</v>
      </c>
      <c r="I575" s="2" t="s">
        <v>567</v>
      </c>
      <c r="J575" s="5" t="s">
        <v>569</v>
      </c>
      <c r="K575" s="2" t="s">
        <v>574</v>
      </c>
      <c r="L575" t="s">
        <v>1805</v>
      </c>
      <c r="M575" s="2" t="s">
        <v>1851</v>
      </c>
      <c r="N575" s="7" t="s">
        <v>4039</v>
      </c>
      <c r="O575" s="2" t="s">
        <v>1851</v>
      </c>
      <c r="P575" s="56"/>
      <c r="Q575" s="2" t="s">
        <v>1851</v>
      </c>
      <c r="R575" t="s">
        <v>2489</v>
      </c>
      <c r="S575" s="2" t="s">
        <v>1851</v>
      </c>
      <c r="T575" s="5">
        <v>0</v>
      </c>
      <c r="U575" s="2" t="s">
        <v>1851</v>
      </c>
      <c r="V575" s="37">
        <v>0</v>
      </c>
      <c r="W575" s="2" t="s">
        <v>1907</v>
      </c>
      <c r="X575">
        <v>0</v>
      </c>
      <c r="Y575" t="s">
        <v>1908</v>
      </c>
      <c r="Z575" s="26" t="s">
        <v>1970</v>
      </c>
      <c r="AA575" s="2" t="s">
        <v>1907</v>
      </c>
      <c r="AB575" s="82">
        <f>2450*2.8</f>
        <v>6860</v>
      </c>
      <c r="AC575" t="s">
        <v>2289</v>
      </c>
      <c r="AD575" t="str">
        <f t="shared" si="8"/>
        <v>SET @cliente = (SELECT id_cliente FROM cliente WHERE cod_cliente LIKE 'C0198');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'P0198001', '', '2010-11-01', '0', '0', 0, 'Clima Cuantitativo+Cualitativo', 6860, null, 1, now(), null, 1, null);</v>
      </c>
    </row>
    <row r="576" spans="1:30" ht="22.5" x14ac:dyDescent="0.25">
      <c r="A576" t="s">
        <v>0</v>
      </c>
      <c r="B576" s="7" t="s">
        <v>226</v>
      </c>
      <c r="C576" s="2" t="s">
        <v>493</v>
      </c>
      <c r="D576" s="22" t="s">
        <v>498</v>
      </c>
      <c r="E576" s="2" t="s">
        <v>499</v>
      </c>
      <c r="F576" s="26" t="s">
        <v>509</v>
      </c>
      <c r="G576" s="2" t="s">
        <v>534</v>
      </c>
      <c r="H576" s="22" t="s">
        <v>543</v>
      </c>
      <c r="I576" s="2" t="s">
        <v>567</v>
      </c>
      <c r="J576" s="5" t="s">
        <v>571</v>
      </c>
      <c r="K576" s="2" t="s">
        <v>574</v>
      </c>
      <c r="L576" t="s">
        <v>1806</v>
      </c>
      <c r="M576" s="2" t="s">
        <v>1851</v>
      </c>
      <c r="N576" s="7" t="s">
        <v>4040</v>
      </c>
      <c r="O576" s="2" t="s">
        <v>1851</v>
      </c>
      <c r="P576" s="60"/>
      <c r="Q576" s="2" t="s">
        <v>1851</v>
      </c>
      <c r="R576" t="s">
        <v>2505</v>
      </c>
      <c r="S576" s="2" t="s">
        <v>1851</v>
      </c>
      <c r="T576" s="5">
        <v>0</v>
      </c>
      <c r="U576" s="2" t="s">
        <v>1851</v>
      </c>
      <c r="V576" s="37">
        <v>0</v>
      </c>
      <c r="W576" s="2" t="s">
        <v>1907</v>
      </c>
      <c r="X576">
        <v>0</v>
      </c>
      <c r="Y576" t="s">
        <v>1908</v>
      </c>
      <c r="Z576" s="40" t="s">
        <v>1943</v>
      </c>
      <c r="AA576" s="2" t="s">
        <v>1907</v>
      </c>
      <c r="AB576" s="82">
        <v>7200</v>
      </c>
      <c r="AC576" t="s">
        <v>2289</v>
      </c>
      <c r="AD576" t="str">
        <f t="shared" si="8"/>
        <v>SET @cliente = (SELECT id_cliente FROM cliente WHERE cod_cliente LIKE 'C0198');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'02', 'P0198002', '', '2011-02-01', '0', '0', 0, 'Candidatos', 7200, null, 1, now(), null, 1, null);</v>
      </c>
    </row>
    <row r="577" spans="1:30" ht="22.5" x14ac:dyDescent="0.25">
      <c r="A577" t="s">
        <v>0</v>
      </c>
      <c r="B577" s="7" t="s">
        <v>226</v>
      </c>
      <c r="C577" s="2" t="s">
        <v>493</v>
      </c>
      <c r="D577" s="17" t="s">
        <v>498</v>
      </c>
      <c r="E577" s="2" t="s">
        <v>499</v>
      </c>
      <c r="F577" s="26" t="s">
        <v>522</v>
      </c>
      <c r="G577" s="2" t="s">
        <v>534</v>
      </c>
      <c r="H577" s="17" t="s">
        <v>551</v>
      </c>
      <c r="I577" s="2" t="s">
        <v>567</v>
      </c>
      <c r="J577" s="5" t="s">
        <v>572</v>
      </c>
      <c r="K577" s="2" t="s">
        <v>574</v>
      </c>
      <c r="L577" t="s">
        <v>1807</v>
      </c>
      <c r="M577" s="2" t="s">
        <v>1851</v>
      </c>
      <c r="N577" s="7" t="s">
        <v>4041</v>
      </c>
      <c r="O577" s="2" t="s">
        <v>1851</v>
      </c>
      <c r="P577" s="56" t="s">
        <v>1136</v>
      </c>
      <c r="Q577" s="2" t="s">
        <v>1851</v>
      </c>
      <c r="R577" t="s">
        <v>2527</v>
      </c>
      <c r="S577" s="2" t="s">
        <v>1851</v>
      </c>
      <c r="T577" s="5">
        <v>0</v>
      </c>
      <c r="U577" s="2" t="s">
        <v>1851</v>
      </c>
      <c r="V577" s="37">
        <v>0</v>
      </c>
      <c r="W577" s="2" t="s">
        <v>1907</v>
      </c>
      <c r="X577">
        <v>0</v>
      </c>
      <c r="Y577" t="s">
        <v>1908</v>
      </c>
      <c r="Z577" s="26" t="s">
        <v>1970</v>
      </c>
      <c r="AA577" s="2" t="s">
        <v>1907</v>
      </c>
      <c r="AB577" s="82">
        <f>2450*2.8</f>
        <v>6860</v>
      </c>
      <c r="AC577" t="s">
        <v>2289</v>
      </c>
      <c r="AD577" t="str">
        <f t="shared" si="8"/>
        <v>SET @cliente = (SELECT id_cliente FROM cliente WHERE cod_cliente LIKE 'C0198');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'03', 'P0198003', 'P019806', '2011-04-01', '0', '0', 0, 'Clima Cuantitativo+Cualitativo', 6860, null, 1, now(), null, 1, null);</v>
      </c>
    </row>
    <row r="578" spans="1:30" ht="22.5" x14ac:dyDescent="0.25">
      <c r="A578" t="s">
        <v>0</v>
      </c>
      <c r="B578" s="7" t="s">
        <v>226</v>
      </c>
      <c r="C578" s="2" t="s">
        <v>493</v>
      </c>
      <c r="D578" s="22" t="s">
        <v>498</v>
      </c>
      <c r="E578" s="2" t="s">
        <v>499</v>
      </c>
      <c r="F578" s="26" t="s">
        <v>506</v>
      </c>
      <c r="G578" s="2" t="s">
        <v>534</v>
      </c>
      <c r="H578" s="22" t="s">
        <v>540</v>
      </c>
      <c r="I578" s="2" t="s">
        <v>567</v>
      </c>
      <c r="J578" s="5" t="s">
        <v>569</v>
      </c>
      <c r="K578" s="2" t="s">
        <v>574</v>
      </c>
      <c r="L578" t="s">
        <v>1808</v>
      </c>
      <c r="M578" s="2" t="s">
        <v>1851</v>
      </c>
      <c r="N578" s="7" t="s">
        <v>4042</v>
      </c>
      <c r="O578" s="2" t="s">
        <v>1851</v>
      </c>
      <c r="P578" s="56"/>
      <c r="Q578" s="2" t="s">
        <v>1851</v>
      </c>
      <c r="R578" t="s">
        <v>2496</v>
      </c>
      <c r="S578" s="2" t="s">
        <v>1851</v>
      </c>
      <c r="T578" s="5">
        <v>0</v>
      </c>
      <c r="U578" s="2" t="s">
        <v>1851</v>
      </c>
      <c r="V578" s="37">
        <v>0</v>
      </c>
      <c r="W578" s="2" t="s">
        <v>1907</v>
      </c>
      <c r="X578">
        <v>0</v>
      </c>
      <c r="Y578" t="s">
        <v>1908</v>
      </c>
      <c r="Z578" s="40" t="s">
        <v>3236</v>
      </c>
      <c r="AA578" s="2" t="s">
        <v>1907</v>
      </c>
      <c r="AB578" s="82">
        <v>0</v>
      </c>
      <c r="AC578" t="s">
        <v>2289</v>
      </c>
      <c r="AD578" t="str">
        <f t="shared" si="8"/>
        <v>SET @cliente = (SELECT id_cliente FROM cliente WHERE cod_cliente LIKE 'C0198');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'P0198004', '', '2011-05-01', '0', '0', 0, 'Ing. Ventas + Ing.de petroleo, energia y gas', 0, null, 1, now(), null, 1, null);</v>
      </c>
    </row>
    <row r="579" spans="1:30" ht="22.5" x14ac:dyDescent="0.25">
      <c r="A579" t="s">
        <v>0</v>
      </c>
      <c r="B579" s="7" t="s">
        <v>226</v>
      </c>
      <c r="C579" s="2" t="s">
        <v>493</v>
      </c>
      <c r="D579" s="22" t="s">
        <v>498</v>
      </c>
      <c r="E579" s="2" t="s">
        <v>499</v>
      </c>
      <c r="F579" s="26" t="s">
        <v>509</v>
      </c>
      <c r="G579" s="2" t="s">
        <v>534</v>
      </c>
      <c r="H579" s="22" t="s">
        <v>543</v>
      </c>
      <c r="I579" s="2" t="s">
        <v>567</v>
      </c>
      <c r="J579" s="17" t="s">
        <v>571</v>
      </c>
      <c r="K579" s="2" t="s">
        <v>574</v>
      </c>
      <c r="L579" t="s">
        <v>1809</v>
      </c>
      <c r="M579" s="2" t="s">
        <v>1851</v>
      </c>
      <c r="N579" s="7" t="s">
        <v>4043</v>
      </c>
      <c r="O579" s="2" t="s">
        <v>1851</v>
      </c>
      <c r="P579" s="60"/>
      <c r="Q579" s="2" t="s">
        <v>1851</v>
      </c>
      <c r="R579" t="s">
        <v>2516</v>
      </c>
      <c r="S579" s="2" t="s">
        <v>1851</v>
      </c>
      <c r="T579" s="5">
        <v>0</v>
      </c>
      <c r="U579" s="2" t="s">
        <v>1851</v>
      </c>
      <c r="V579" s="37">
        <v>0</v>
      </c>
      <c r="W579" s="2" t="s">
        <v>1907</v>
      </c>
      <c r="X579">
        <v>0</v>
      </c>
      <c r="Y579" t="s">
        <v>1908</v>
      </c>
      <c r="Z579" s="40" t="s">
        <v>3198</v>
      </c>
      <c r="AA579" s="2" t="s">
        <v>1907</v>
      </c>
      <c r="AB579" s="82">
        <v>4320</v>
      </c>
      <c r="AC579" t="s">
        <v>2289</v>
      </c>
      <c r="AD579" t="str">
        <f t="shared" ref="AD579:AD642" si="9">CONCATENATE(A579,B579,C579,D579,E579,F579,G579,H579,I579,J579,K579,L579,M579,N579,O579,P579,Q579,R579,S579,T579,U579,V579,W579,X579,Y579,Z579,AA579,AB579,AC579)</f>
        <v>SET @cliente = (SELECT id_cliente FROM cliente WHERE cod_cliente LIKE 'C0198');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'05', 'P0198005', '', '2011-06-01', '0', '0', 0, 'Evaluacion de Candidatos año 2012', 4320, null, 1, now(), null, 1, null);</v>
      </c>
    </row>
    <row r="580" spans="1:30" ht="22.5" x14ac:dyDescent="0.25">
      <c r="A580" t="s">
        <v>0</v>
      </c>
      <c r="B580" s="7" t="s">
        <v>226</v>
      </c>
      <c r="C580" s="2" t="s">
        <v>493</v>
      </c>
      <c r="D580" s="17" t="s">
        <v>498</v>
      </c>
      <c r="E580" s="2" t="s">
        <v>499</v>
      </c>
      <c r="F580" s="26" t="s">
        <v>522</v>
      </c>
      <c r="G580" s="2" t="s">
        <v>534</v>
      </c>
      <c r="H580" s="17" t="s">
        <v>551</v>
      </c>
      <c r="I580" s="2" t="s">
        <v>567</v>
      </c>
      <c r="J580" s="5" t="s">
        <v>572</v>
      </c>
      <c r="K580" s="2" t="s">
        <v>574</v>
      </c>
      <c r="L580" t="s">
        <v>1810</v>
      </c>
      <c r="M580" s="2" t="s">
        <v>1851</v>
      </c>
      <c r="N580" s="7" t="s">
        <v>4044</v>
      </c>
      <c r="O580" s="2" t="s">
        <v>1851</v>
      </c>
      <c r="P580" s="56" t="s">
        <v>1137</v>
      </c>
      <c r="Q580" s="2" t="s">
        <v>1851</v>
      </c>
      <c r="R580" t="s">
        <v>2516</v>
      </c>
      <c r="S580" s="2" t="s">
        <v>1851</v>
      </c>
      <c r="T580" s="5">
        <v>0</v>
      </c>
      <c r="U580" s="2" t="s">
        <v>1851</v>
      </c>
      <c r="V580" s="37">
        <v>0</v>
      </c>
      <c r="W580" s="2" t="s">
        <v>1907</v>
      </c>
      <c r="X580">
        <v>0</v>
      </c>
      <c r="Y580" t="s">
        <v>1908</v>
      </c>
      <c r="Z580" s="26" t="s">
        <v>1970</v>
      </c>
      <c r="AA580" s="2" t="s">
        <v>1907</v>
      </c>
      <c r="AB580" s="82">
        <v>4350</v>
      </c>
      <c r="AC580" t="s">
        <v>2289</v>
      </c>
      <c r="AD580" t="str">
        <f t="shared" si="9"/>
        <v>SET @cliente = (SELECT id_cliente FROM cliente WHERE cod_cliente LIKE 'C0198');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'06', 'P0198006', 'P019807', '2011-06-01', '0', '0', 0, 'Clima Cuantitativo+Cualitativo', 4350, null, 1, now(), null, 1, null);</v>
      </c>
    </row>
    <row r="581" spans="1:30" ht="22.5" x14ac:dyDescent="0.25">
      <c r="A581" t="s">
        <v>0</v>
      </c>
      <c r="B581" s="7" t="s">
        <v>226</v>
      </c>
      <c r="C581" s="2" t="s">
        <v>493</v>
      </c>
      <c r="D581" s="17" t="s">
        <v>498</v>
      </c>
      <c r="E581" s="2" t="s">
        <v>499</v>
      </c>
      <c r="F581" s="26" t="s">
        <v>522</v>
      </c>
      <c r="G581" s="2" t="s">
        <v>534</v>
      </c>
      <c r="H581" s="17" t="s">
        <v>551</v>
      </c>
      <c r="I581" s="2" t="s">
        <v>567</v>
      </c>
      <c r="J581" s="5" t="s">
        <v>569</v>
      </c>
      <c r="K581" s="2" t="s">
        <v>574</v>
      </c>
      <c r="L581" t="s">
        <v>1811</v>
      </c>
      <c r="M581" s="2" t="s">
        <v>1851</v>
      </c>
      <c r="N581" s="7" t="s">
        <v>4045</v>
      </c>
      <c r="O581" s="2" t="s">
        <v>1851</v>
      </c>
      <c r="P581" s="56"/>
      <c r="Q581" s="2" t="s">
        <v>1851</v>
      </c>
      <c r="R581" t="s">
        <v>2491</v>
      </c>
      <c r="S581" s="2" t="s">
        <v>1851</v>
      </c>
      <c r="T581" s="5">
        <v>0</v>
      </c>
      <c r="U581" s="2" t="s">
        <v>1851</v>
      </c>
      <c r="V581" s="37">
        <v>0</v>
      </c>
      <c r="W581" s="2" t="s">
        <v>1907</v>
      </c>
      <c r="X581">
        <v>0</v>
      </c>
      <c r="Y581" t="s">
        <v>1908</v>
      </c>
      <c r="Z581" s="40" t="s">
        <v>2093</v>
      </c>
      <c r="AA581" s="2" t="s">
        <v>1907</v>
      </c>
      <c r="AB581" s="82">
        <v>0</v>
      </c>
      <c r="AC581" t="s">
        <v>2289</v>
      </c>
      <c r="AD581" t="str">
        <f t="shared" si="9"/>
        <v>SET @cliente = (SELECT id_cliente FROM cliente WHERE cod_cliente LIKE 'C0198');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'07', 'P0198007', '', '2011-08-01', '0', '0', 0, 'GESTION DE MEJORA CLIMA LABORAL ', 0, null, 1, now(), null, 1, null);</v>
      </c>
    </row>
    <row r="582" spans="1:30" ht="22.5" x14ac:dyDescent="0.25">
      <c r="A582" t="s">
        <v>0</v>
      </c>
      <c r="B582" s="7" t="s">
        <v>226</v>
      </c>
      <c r="C582" s="2" t="s">
        <v>493</v>
      </c>
      <c r="D582" s="22" t="s">
        <v>498</v>
      </c>
      <c r="E582" s="2" t="s">
        <v>499</v>
      </c>
      <c r="F582" s="26" t="s">
        <v>509</v>
      </c>
      <c r="G582" s="2" t="s">
        <v>534</v>
      </c>
      <c r="H582" s="22" t="s">
        <v>543</v>
      </c>
      <c r="I582" s="2" t="s">
        <v>567</v>
      </c>
      <c r="J582" s="5" t="s">
        <v>569</v>
      </c>
      <c r="K582" s="2" t="s">
        <v>574</v>
      </c>
      <c r="L582" t="s">
        <v>1812</v>
      </c>
      <c r="M582" s="2" t="s">
        <v>1851</v>
      </c>
      <c r="N582" s="7" t="s">
        <v>4046</v>
      </c>
      <c r="O582" s="2" t="s">
        <v>1851</v>
      </c>
      <c r="P582" s="56"/>
      <c r="Q582" s="2" t="s">
        <v>1851</v>
      </c>
      <c r="R582" t="s">
        <v>2518</v>
      </c>
      <c r="S582" s="2" t="s">
        <v>1851</v>
      </c>
      <c r="T582" s="5">
        <v>0</v>
      </c>
      <c r="U582" s="2" t="s">
        <v>1851</v>
      </c>
      <c r="V582" s="37">
        <v>0</v>
      </c>
      <c r="W582" s="2" t="s">
        <v>1907</v>
      </c>
      <c r="X582">
        <v>0</v>
      </c>
      <c r="Y582" t="s">
        <v>1908</v>
      </c>
      <c r="Z582" s="40" t="s">
        <v>2336</v>
      </c>
      <c r="AA582" s="2" t="s">
        <v>1907</v>
      </c>
      <c r="AB582" s="82">
        <v>0</v>
      </c>
      <c r="AC582" t="s">
        <v>2289</v>
      </c>
      <c r="AD582" t="str">
        <f t="shared" si="9"/>
        <v>SET @cliente = (SELECT id_cliente FROM cliente WHERE cod_cliente LIKE 'C0198');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'08', 'P0198008', '', '2012-01-01', '0', '0', 0, 'Evaluacion de Candidatos', 0, null, 1, now(), null, 1, null);</v>
      </c>
    </row>
    <row r="583" spans="1:30" ht="22.5" x14ac:dyDescent="0.25">
      <c r="A583" t="s">
        <v>0</v>
      </c>
      <c r="B583" s="7" t="s">
        <v>227</v>
      </c>
      <c r="C583" s="2" t="s">
        <v>493</v>
      </c>
      <c r="D583" s="22" t="s">
        <v>498</v>
      </c>
      <c r="E583" s="2" t="s">
        <v>499</v>
      </c>
      <c r="F583" s="26" t="s">
        <v>506</v>
      </c>
      <c r="G583" s="2" t="s">
        <v>534</v>
      </c>
      <c r="H583" s="22" t="s">
        <v>540</v>
      </c>
      <c r="I583" s="2" t="s">
        <v>567</v>
      </c>
      <c r="J583" s="5" t="s">
        <v>569</v>
      </c>
      <c r="K583" s="2" t="s">
        <v>574</v>
      </c>
      <c r="L583" t="s">
        <v>1805</v>
      </c>
      <c r="M583" s="2" t="s">
        <v>1851</v>
      </c>
      <c r="N583" s="7" t="s">
        <v>4047</v>
      </c>
      <c r="O583" s="2" t="s">
        <v>1851</v>
      </c>
      <c r="P583" s="56"/>
      <c r="Q583" s="2" t="s">
        <v>1851</v>
      </c>
      <c r="R583" t="s">
        <v>2511</v>
      </c>
      <c r="S583" s="2" t="s">
        <v>1851</v>
      </c>
      <c r="T583" s="5">
        <v>0</v>
      </c>
      <c r="U583" s="2" t="s">
        <v>1851</v>
      </c>
      <c r="V583" s="37">
        <v>0</v>
      </c>
      <c r="W583" s="2" t="s">
        <v>1907</v>
      </c>
      <c r="X583">
        <v>0</v>
      </c>
      <c r="Y583" t="s">
        <v>1908</v>
      </c>
      <c r="Z583" s="40" t="s">
        <v>2094</v>
      </c>
      <c r="AA583" s="2" t="s">
        <v>1907</v>
      </c>
      <c r="AB583" s="82">
        <v>0</v>
      </c>
      <c r="AC583" t="s">
        <v>2289</v>
      </c>
      <c r="AD583" t="str">
        <f t="shared" si="9"/>
        <v>SET @cliente = (SELECT id_cliente FROM cliente WHERE cod_cliente LIKE 'C0234');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'P0234001', '', '2009-09-01', '0', '0', 0, 'Gestor de Negocio', 0, null, 1, now(), null, 1, null);</v>
      </c>
    </row>
    <row r="584" spans="1:30" ht="22.5" x14ac:dyDescent="0.25">
      <c r="A584" t="s">
        <v>0</v>
      </c>
      <c r="B584" s="7" t="s">
        <v>228</v>
      </c>
      <c r="C584" s="2" t="s">
        <v>493</v>
      </c>
      <c r="D584" s="22" t="s">
        <v>495</v>
      </c>
      <c r="E584" s="2" t="s">
        <v>499</v>
      </c>
      <c r="F584" s="26" t="s">
        <v>510</v>
      </c>
      <c r="G584" s="2" t="s">
        <v>534</v>
      </c>
      <c r="H584" s="22" t="s">
        <v>545</v>
      </c>
      <c r="I584" s="2" t="s">
        <v>567</v>
      </c>
      <c r="J584" s="5" t="s">
        <v>569</v>
      </c>
      <c r="K584" s="2" t="s">
        <v>574</v>
      </c>
      <c r="L584" t="s">
        <v>1805</v>
      </c>
      <c r="M584" s="2" t="s">
        <v>1851</v>
      </c>
      <c r="N584" s="7" t="s">
        <v>4048</v>
      </c>
      <c r="O584" s="2" t="s">
        <v>1851</v>
      </c>
      <c r="P584" s="56"/>
      <c r="Q584" s="2" t="s">
        <v>1851</v>
      </c>
      <c r="R584" t="s">
        <v>2487</v>
      </c>
      <c r="S584" s="2" t="s">
        <v>1851</v>
      </c>
      <c r="T584" s="5">
        <v>0</v>
      </c>
      <c r="U584" s="2" t="s">
        <v>1851</v>
      </c>
      <c r="V584" s="37">
        <v>0</v>
      </c>
      <c r="W584" s="2" t="s">
        <v>1907</v>
      </c>
      <c r="X584">
        <v>0</v>
      </c>
      <c r="Y584" t="s">
        <v>1908</v>
      </c>
      <c r="Z584" s="40" t="s">
        <v>2095</v>
      </c>
      <c r="AA584" s="2" t="s">
        <v>1907</v>
      </c>
      <c r="AB584" s="82">
        <v>0</v>
      </c>
      <c r="AC584" t="s">
        <v>2289</v>
      </c>
      <c r="AD584" t="str">
        <f t="shared" si="9"/>
        <v>SET @cliente = (SELECT id_cliente FROM cliente WHERE cod_cliente LIKE 'C0236');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'P0236001', '', '2011-10-01', '0', '0', 0, 'Informacion sobre Gestion por Procesos', 0, null, 1, now(), null, 1, null);</v>
      </c>
    </row>
    <row r="585" spans="1:30" ht="22.5" x14ac:dyDescent="0.25">
      <c r="A585" t="s">
        <v>0</v>
      </c>
      <c r="B585" s="7" t="s">
        <v>229</v>
      </c>
      <c r="C585" s="2" t="s">
        <v>493</v>
      </c>
      <c r="D585" s="22" t="s">
        <v>498</v>
      </c>
      <c r="E585" s="2" t="s">
        <v>499</v>
      </c>
      <c r="F585" s="26" t="s">
        <v>506</v>
      </c>
      <c r="G585" s="2" t="s">
        <v>534</v>
      </c>
      <c r="H585" s="22" t="s">
        <v>544</v>
      </c>
      <c r="I585" s="2" t="s">
        <v>567</v>
      </c>
      <c r="J585" s="5" t="s">
        <v>569</v>
      </c>
      <c r="K585" s="2" t="s">
        <v>574</v>
      </c>
      <c r="L585" t="s">
        <v>1805</v>
      </c>
      <c r="M585" s="2" t="s">
        <v>1851</v>
      </c>
      <c r="N585" s="7" t="s">
        <v>4049</v>
      </c>
      <c r="O585" s="2" t="s">
        <v>1851</v>
      </c>
      <c r="P585" s="56"/>
      <c r="Q585" s="2" t="s">
        <v>1851</v>
      </c>
      <c r="R585" t="s">
        <v>2519</v>
      </c>
      <c r="S585" s="2" t="s">
        <v>1851</v>
      </c>
      <c r="T585" s="5">
        <v>0</v>
      </c>
      <c r="U585" s="2" t="s">
        <v>1851</v>
      </c>
      <c r="V585" s="37">
        <v>0</v>
      </c>
      <c r="W585" s="2" t="s">
        <v>1907</v>
      </c>
      <c r="X585">
        <v>0</v>
      </c>
      <c r="Y585" t="s">
        <v>1908</v>
      </c>
      <c r="Z585" s="40" t="s">
        <v>2096</v>
      </c>
      <c r="AA585" s="2" t="s">
        <v>1907</v>
      </c>
      <c r="AB585" s="82">
        <v>0</v>
      </c>
      <c r="AC585" t="s">
        <v>2289</v>
      </c>
      <c r="AD585" t="str">
        <f t="shared" si="9"/>
        <v>SET @cliente = (SELECT id_cliente FROM cliente WHERE cod_cliente LIKE 'C1294');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'P1294001', '', '2012-05-01', '0', '0', 0, 'HH Gerente de Obras Civiles y otros', 0, null, 1, now(), null, 1, null);</v>
      </c>
    </row>
    <row r="586" spans="1:30" ht="22.5" x14ac:dyDescent="0.25">
      <c r="A586" t="s">
        <v>0</v>
      </c>
      <c r="B586" s="7" t="s">
        <v>230</v>
      </c>
      <c r="C586" s="2" t="s">
        <v>493</v>
      </c>
      <c r="D586" s="22" t="s">
        <v>495</v>
      </c>
      <c r="E586" s="2" t="s">
        <v>499</v>
      </c>
      <c r="F586" s="26" t="s">
        <v>510</v>
      </c>
      <c r="G586" s="2" t="s">
        <v>534</v>
      </c>
      <c r="H586" s="22" t="s">
        <v>545</v>
      </c>
      <c r="I586" s="2" t="s">
        <v>567</v>
      </c>
      <c r="J586" s="5" t="s">
        <v>571</v>
      </c>
      <c r="K586" s="2" t="s">
        <v>574</v>
      </c>
      <c r="L586" t="s">
        <v>1805</v>
      </c>
      <c r="M586" s="2" t="s">
        <v>1851</v>
      </c>
      <c r="N586" s="7" t="s">
        <v>4050</v>
      </c>
      <c r="O586" s="2" t="s">
        <v>1851</v>
      </c>
      <c r="P586" s="60"/>
      <c r="Q586" s="2" t="s">
        <v>1851</v>
      </c>
      <c r="R586" t="s">
        <v>2503</v>
      </c>
      <c r="S586" s="2" t="s">
        <v>1851</v>
      </c>
      <c r="T586" s="5">
        <v>0</v>
      </c>
      <c r="U586" s="2" t="s">
        <v>1851</v>
      </c>
      <c r="V586" s="37">
        <v>0</v>
      </c>
      <c r="W586" s="2" t="s">
        <v>1907</v>
      </c>
      <c r="X586">
        <v>0</v>
      </c>
      <c r="Y586" t="s">
        <v>1908</v>
      </c>
      <c r="Z586" s="40" t="s">
        <v>2323</v>
      </c>
      <c r="AA586" s="2" t="s">
        <v>1907</v>
      </c>
      <c r="AB586" s="82">
        <v>32255</v>
      </c>
      <c r="AC586" t="s">
        <v>2289</v>
      </c>
      <c r="AD586" t="str">
        <f t="shared" si="9"/>
        <v>SET @cliente = (SELECT id_cliente FROM cliente WHERE cod_cliente LIKE 'C0046');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'P0046001', '', '2009-12-01', '0', '0', 0, 'Gestion por Procesos', 32255, null, 1, now(), null, 1, null);</v>
      </c>
    </row>
    <row r="587" spans="1:30" ht="22.5" x14ac:dyDescent="0.25">
      <c r="A587" t="s">
        <v>0</v>
      </c>
      <c r="B587" s="7" t="s">
        <v>230</v>
      </c>
      <c r="C587" s="2" t="s">
        <v>493</v>
      </c>
      <c r="D587" s="22" t="s">
        <v>496</v>
      </c>
      <c r="E587" s="2" t="s">
        <v>499</v>
      </c>
      <c r="F587" s="26" t="s">
        <v>515</v>
      </c>
      <c r="G587" s="2" t="s">
        <v>534</v>
      </c>
      <c r="H587" s="22" t="s">
        <v>550</v>
      </c>
      <c r="I587" s="2" t="s">
        <v>567</v>
      </c>
      <c r="J587" s="5" t="s">
        <v>569</v>
      </c>
      <c r="K587" s="2" t="s">
        <v>574</v>
      </c>
      <c r="L587" t="s">
        <v>1806</v>
      </c>
      <c r="M587" s="2" t="s">
        <v>1851</v>
      </c>
      <c r="N587" s="7" t="s">
        <v>4051</v>
      </c>
      <c r="O587" s="2" t="s">
        <v>1851</v>
      </c>
      <c r="P587" s="56"/>
      <c r="Q587" s="2" t="s">
        <v>1851</v>
      </c>
      <c r="R587" t="s">
        <v>2514</v>
      </c>
      <c r="S587" s="2" t="s">
        <v>1851</v>
      </c>
      <c r="T587" s="5">
        <v>0</v>
      </c>
      <c r="U587" s="2" t="s">
        <v>1851</v>
      </c>
      <c r="V587" s="37">
        <v>0</v>
      </c>
      <c r="W587" s="2" t="s">
        <v>1907</v>
      </c>
      <c r="X587">
        <v>0</v>
      </c>
      <c r="Y587" t="s">
        <v>1908</v>
      </c>
      <c r="Z587" s="40" t="s">
        <v>2097</v>
      </c>
      <c r="AA587" s="2" t="s">
        <v>1907</v>
      </c>
      <c r="AB587" s="82">
        <v>8700</v>
      </c>
      <c r="AC587" t="s">
        <v>2289</v>
      </c>
      <c r="AD587" t="str">
        <f t="shared" si="9"/>
        <v>SET @cliente = (SELECT id_cliente FROM cliente WHERE cod_cliente LIKE 'C0046');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'02', 'P0046002', '', '2010-02-01', '0', '0', 0, 'Motivacion', 8700, null, 1, now(), null, 1, null);</v>
      </c>
    </row>
    <row r="588" spans="1:30" ht="22.5" x14ac:dyDescent="0.25">
      <c r="A588" t="s">
        <v>0</v>
      </c>
      <c r="B588" s="7" t="s">
        <v>230</v>
      </c>
      <c r="C588" s="2" t="s">
        <v>493</v>
      </c>
      <c r="D588" s="22" t="s">
        <v>498</v>
      </c>
      <c r="E588" s="2" t="s">
        <v>499</v>
      </c>
      <c r="F588" s="26" t="s">
        <v>506</v>
      </c>
      <c r="G588" s="2" t="s">
        <v>534</v>
      </c>
      <c r="H588" s="22" t="s">
        <v>544</v>
      </c>
      <c r="I588" s="2" t="s">
        <v>567</v>
      </c>
      <c r="J588" s="5" t="s">
        <v>569</v>
      </c>
      <c r="K588" s="2" t="s">
        <v>574</v>
      </c>
      <c r="L588" t="s">
        <v>1807</v>
      </c>
      <c r="M588" s="2" t="s">
        <v>1851</v>
      </c>
      <c r="N588" s="7" t="s">
        <v>4052</v>
      </c>
      <c r="O588" s="2" t="s">
        <v>1851</v>
      </c>
      <c r="P588" s="56"/>
      <c r="Q588" s="2" t="s">
        <v>1851</v>
      </c>
      <c r="R588" t="s">
        <v>2514</v>
      </c>
      <c r="S588" s="2" t="s">
        <v>1851</v>
      </c>
      <c r="T588" s="5">
        <v>0</v>
      </c>
      <c r="U588" s="2" t="s">
        <v>1851</v>
      </c>
      <c r="V588" s="37">
        <v>0</v>
      </c>
      <c r="W588" s="2" t="s">
        <v>1907</v>
      </c>
      <c r="X588">
        <v>0</v>
      </c>
      <c r="Y588" t="s">
        <v>1908</v>
      </c>
      <c r="Z588" s="40" t="s">
        <v>2098</v>
      </c>
      <c r="AA588" s="2" t="s">
        <v>1907</v>
      </c>
      <c r="AB588" s="82">
        <v>24570</v>
      </c>
      <c r="AC588" t="s">
        <v>2289</v>
      </c>
      <c r="AD588" t="str">
        <f t="shared" si="9"/>
        <v>SET @cliente = (SELECT id_cliente FROM cliente WHERE cod_cliente LIKE 'C0046');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'03', 'P0046003', '', '2010-02-01', '0', '0', 0, 'HH Gerente Ingenieria y Proyectos', 24570, null, 1, now(), null, 1, null);</v>
      </c>
    </row>
    <row r="589" spans="1:30" ht="22.5" x14ac:dyDescent="0.25">
      <c r="A589" t="s">
        <v>0</v>
      </c>
      <c r="B589" s="7" t="s">
        <v>230</v>
      </c>
      <c r="C589" s="2" t="s">
        <v>493</v>
      </c>
      <c r="D589" s="22" t="s">
        <v>498</v>
      </c>
      <c r="E589" s="2" t="s">
        <v>499</v>
      </c>
      <c r="F589" s="26" t="s">
        <v>506</v>
      </c>
      <c r="G589" s="2" t="s">
        <v>534</v>
      </c>
      <c r="H589" s="22" t="s">
        <v>540</v>
      </c>
      <c r="I589" s="2" t="s">
        <v>567</v>
      </c>
      <c r="J589" s="5" t="s">
        <v>569</v>
      </c>
      <c r="K589" s="2" t="s">
        <v>574</v>
      </c>
      <c r="L589" t="s">
        <v>1808</v>
      </c>
      <c r="M589" s="2" t="s">
        <v>1851</v>
      </c>
      <c r="N589" s="7" t="s">
        <v>4053</v>
      </c>
      <c r="O589" s="2" t="s">
        <v>1851</v>
      </c>
      <c r="P589" s="56"/>
      <c r="Q589" s="2" t="s">
        <v>1851</v>
      </c>
      <c r="R589" t="s">
        <v>2514</v>
      </c>
      <c r="S589" s="2" t="s">
        <v>1851</v>
      </c>
      <c r="T589" s="5">
        <v>0</v>
      </c>
      <c r="U589" s="2" t="s">
        <v>1851</v>
      </c>
      <c r="V589" s="37">
        <v>0</v>
      </c>
      <c r="W589" s="2" t="s">
        <v>1907</v>
      </c>
      <c r="X589">
        <v>0</v>
      </c>
      <c r="Y589" t="s">
        <v>1908</v>
      </c>
      <c r="Z589" s="40" t="s">
        <v>2099</v>
      </c>
      <c r="AA589" s="2" t="s">
        <v>1907</v>
      </c>
      <c r="AB589" s="82">
        <v>3780</v>
      </c>
      <c r="AC589" t="s">
        <v>2289</v>
      </c>
      <c r="AD589" t="str">
        <f t="shared" si="9"/>
        <v>SET @cliente = (SELECT id_cliente FROM cliente WHERE cod_cliente LIKE 'C0046');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'P0046004', '', '2010-02-01', '0', '0', 0, 'Coordinador RRHH', 3780, null, 1, now(), null, 1, null);</v>
      </c>
    </row>
    <row r="590" spans="1:30" ht="22.5" x14ac:dyDescent="0.25">
      <c r="A590" t="s">
        <v>0</v>
      </c>
      <c r="B590" s="7" t="s">
        <v>231</v>
      </c>
      <c r="C590" s="2" t="s">
        <v>493</v>
      </c>
      <c r="D590" s="22" t="s">
        <v>498</v>
      </c>
      <c r="E590" s="2" t="s">
        <v>499</v>
      </c>
      <c r="F590" s="26" t="s">
        <v>506</v>
      </c>
      <c r="G590" s="2" t="s">
        <v>534</v>
      </c>
      <c r="H590" s="22" t="s">
        <v>544</v>
      </c>
      <c r="I590" s="2" t="s">
        <v>567</v>
      </c>
      <c r="J590" s="5" t="s">
        <v>569</v>
      </c>
      <c r="K590" s="2" t="s">
        <v>574</v>
      </c>
      <c r="L590" t="s">
        <v>1805</v>
      </c>
      <c r="M590" s="2" t="s">
        <v>1851</v>
      </c>
      <c r="N590" s="7" t="s">
        <v>4054</v>
      </c>
      <c r="O590" s="2" t="s">
        <v>1851</v>
      </c>
      <c r="P590" s="56"/>
      <c r="Q590" s="2" t="s">
        <v>1851</v>
      </c>
      <c r="R590" t="s">
        <v>2487</v>
      </c>
      <c r="S590" s="2" t="s">
        <v>1851</v>
      </c>
      <c r="T590" s="5">
        <v>0</v>
      </c>
      <c r="U590" s="2" t="s">
        <v>1851</v>
      </c>
      <c r="V590" s="37">
        <v>0</v>
      </c>
      <c r="W590" s="2" t="s">
        <v>1907</v>
      </c>
      <c r="X590">
        <v>0</v>
      </c>
      <c r="Y590" t="s">
        <v>1908</v>
      </c>
      <c r="Z590" s="40" t="s">
        <v>2100</v>
      </c>
      <c r="AA590" s="2" t="s">
        <v>1907</v>
      </c>
      <c r="AB590" s="82">
        <v>0</v>
      </c>
      <c r="AC590" t="s">
        <v>2289</v>
      </c>
      <c r="AD590" t="str">
        <f t="shared" si="9"/>
        <v>SET @cliente = (SELECT id_cliente FROM cliente WHERE cod_cliente LIKE 'C1232');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'P1232001', '', '2011-10-01', '0', '0', 0, 'HH JEFES RESIDENTES, GERENTE DE PROYECTO, JEFE DE CALIDAD', 0, null, 1, now(), null, 1, null);</v>
      </c>
    </row>
    <row r="591" spans="1:30" ht="22.5" x14ac:dyDescent="0.25">
      <c r="A591" t="s">
        <v>0</v>
      </c>
      <c r="B591" s="7" t="s">
        <v>232</v>
      </c>
      <c r="C591" s="2" t="s">
        <v>493</v>
      </c>
      <c r="D591" s="22" t="s">
        <v>498</v>
      </c>
      <c r="E591" s="2" t="s">
        <v>499</v>
      </c>
      <c r="F591" s="26" t="s">
        <v>516</v>
      </c>
      <c r="G591" s="2" t="s">
        <v>534</v>
      </c>
      <c r="H591" s="17" t="s">
        <v>551</v>
      </c>
      <c r="I591" s="2" t="s">
        <v>567</v>
      </c>
      <c r="J591" s="5" t="s">
        <v>569</v>
      </c>
      <c r="K591" s="2" t="s">
        <v>574</v>
      </c>
      <c r="L591" t="s">
        <v>1805</v>
      </c>
      <c r="M591" s="2" t="s">
        <v>1851</v>
      </c>
      <c r="N591" s="7" t="s">
        <v>4055</v>
      </c>
      <c r="O591" s="2" t="s">
        <v>1851</v>
      </c>
      <c r="P591" s="56"/>
      <c r="Q591" s="2" t="s">
        <v>1851</v>
      </c>
      <c r="R591" t="s">
        <v>2525</v>
      </c>
      <c r="S591" s="2" t="s">
        <v>1851</v>
      </c>
      <c r="T591" s="5">
        <v>0</v>
      </c>
      <c r="U591" s="2" t="s">
        <v>1851</v>
      </c>
      <c r="V591" s="76">
        <v>1</v>
      </c>
      <c r="W591" s="2" t="s">
        <v>1907</v>
      </c>
      <c r="X591">
        <v>0</v>
      </c>
      <c r="Y591" t="s">
        <v>1908</v>
      </c>
      <c r="Z591" s="40" t="s">
        <v>3237</v>
      </c>
      <c r="AA591" s="2" t="s">
        <v>1907</v>
      </c>
      <c r="AB591" s="82">
        <v>0</v>
      </c>
      <c r="AC591" t="s">
        <v>2289</v>
      </c>
      <c r="AD591" t="str">
        <f t="shared" si="9"/>
        <v>SET @cliente = (SELECT id_cliente FROM cliente WHERE cod_cliente LIKE 'C0345');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'P0345001', '', '2012-10-01', '0', '1', 0, 'Evaluacion de Desempeño por Competencias', 0, null, 1, now(), null, 1, null);</v>
      </c>
    </row>
    <row r="592" spans="1:30" ht="22.5" x14ac:dyDescent="0.25">
      <c r="A592" t="s">
        <v>0</v>
      </c>
      <c r="B592" s="7" t="s">
        <v>233</v>
      </c>
      <c r="C592" s="2" t="s">
        <v>493</v>
      </c>
      <c r="D592" s="22" t="s">
        <v>498</v>
      </c>
      <c r="E592" s="2" t="s">
        <v>499</v>
      </c>
      <c r="F592" s="26" t="s">
        <v>506</v>
      </c>
      <c r="G592" s="2" t="s">
        <v>534</v>
      </c>
      <c r="H592" s="22" t="s">
        <v>540</v>
      </c>
      <c r="I592" s="2" t="s">
        <v>567</v>
      </c>
      <c r="J592" s="6" t="s">
        <v>569</v>
      </c>
      <c r="K592" s="2" t="s">
        <v>574</v>
      </c>
      <c r="L592" t="s">
        <v>1805</v>
      </c>
      <c r="M592" s="2" t="s">
        <v>1851</v>
      </c>
      <c r="N592" s="7" t="s">
        <v>4056</v>
      </c>
      <c r="O592" s="2" t="s">
        <v>1851</v>
      </c>
      <c r="P592" s="58"/>
      <c r="Q592" s="2" t="s">
        <v>1851</v>
      </c>
      <c r="R592" t="s">
        <v>2501</v>
      </c>
      <c r="S592" s="2" t="s">
        <v>1851</v>
      </c>
      <c r="T592" s="5">
        <v>0</v>
      </c>
      <c r="U592" s="2" t="s">
        <v>1851</v>
      </c>
      <c r="V592" s="37">
        <v>0</v>
      </c>
      <c r="W592" s="2" t="s">
        <v>1907</v>
      </c>
      <c r="X592">
        <v>0</v>
      </c>
      <c r="Y592" t="s">
        <v>1908</v>
      </c>
      <c r="Z592" s="40" t="s">
        <v>2362</v>
      </c>
      <c r="AA592" s="2" t="s">
        <v>1907</v>
      </c>
      <c r="AB592" s="82">
        <v>0</v>
      </c>
      <c r="AC592" t="s">
        <v>2289</v>
      </c>
      <c r="AD592" t="str">
        <f t="shared" si="9"/>
        <v>SET @cliente = (SELECT id_cliente FROM cliente WHERE cod_cliente LIKE 'C0328');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'P0328001', '', '2012-08-01', '0', '0', 0, 'Tercerizacion servicios de seleccion', 0, null, 1, now(), null, 1, null);</v>
      </c>
    </row>
    <row r="593" spans="1:30" ht="22.5" x14ac:dyDescent="0.25">
      <c r="A593" t="s">
        <v>0</v>
      </c>
      <c r="B593" s="7" t="s">
        <v>234</v>
      </c>
      <c r="C593" s="2" t="s">
        <v>493</v>
      </c>
      <c r="D593" s="22" t="s">
        <v>495</v>
      </c>
      <c r="E593" s="2" t="s">
        <v>499</v>
      </c>
      <c r="F593" s="26" t="s">
        <v>510</v>
      </c>
      <c r="G593" s="2" t="s">
        <v>534</v>
      </c>
      <c r="H593" s="22" t="s">
        <v>545</v>
      </c>
      <c r="I593" s="2" t="s">
        <v>567</v>
      </c>
      <c r="J593" s="5" t="s">
        <v>569</v>
      </c>
      <c r="K593" s="2" t="s">
        <v>574</v>
      </c>
      <c r="L593" t="s">
        <v>1805</v>
      </c>
      <c r="M593" s="2" t="s">
        <v>1851</v>
      </c>
      <c r="N593" s="7" t="s">
        <v>4057</v>
      </c>
      <c r="O593" s="2" t="s">
        <v>1851</v>
      </c>
      <c r="P593" s="56"/>
      <c r="Q593" s="2" t="s">
        <v>1851</v>
      </c>
      <c r="R593" t="s">
        <v>2505</v>
      </c>
      <c r="S593" s="2" t="s">
        <v>1851</v>
      </c>
      <c r="T593" s="5">
        <v>0</v>
      </c>
      <c r="U593" s="2" t="s">
        <v>1851</v>
      </c>
      <c r="V593" s="37">
        <v>0</v>
      </c>
      <c r="W593" s="2" t="s">
        <v>1907</v>
      </c>
      <c r="X593">
        <v>0</v>
      </c>
      <c r="Y593" t="s">
        <v>1908</v>
      </c>
      <c r="Z593" s="40" t="s">
        <v>2323</v>
      </c>
      <c r="AA593" s="2" t="s">
        <v>1907</v>
      </c>
      <c r="AB593" s="82">
        <v>0</v>
      </c>
      <c r="AC593" t="s">
        <v>2289</v>
      </c>
      <c r="AD593" t="str">
        <f t="shared" si="9"/>
        <v>SET @cliente = (SELECT id_cliente FROM cliente WHERE cod_cliente LIKE 'C0302');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'P0302001', '', '2011-02-01', '0', '0', 0, 'Gestion por Procesos', 0, null, 1, now(), null, 1, null);</v>
      </c>
    </row>
    <row r="594" spans="1:30" ht="22.5" x14ac:dyDescent="0.25">
      <c r="A594" t="s">
        <v>0</v>
      </c>
      <c r="B594" s="7" t="s">
        <v>234</v>
      </c>
      <c r="C594" s="2" t="s">
        <v>493</v>
      </c>
      <c r="D594" s="17" t="s">
        <v>498</v>
      </c>
      <c r="E594" s="2" t="s">
        <v>499</v>
      </c>
      <c r="F594" s="26" t="s">
        <v>522</v>
      </c>
      <c r="G594" s="2" t="s">
        <v>534</v>
      </c>
      <c r="H594" s="17" t="s">
        <v>551</v>
      </c>
      <c r="I594" s="2" t="s">
        <v>567</v>
      </c>
      <c r="J594" s="5" t="s">
        <v>569</v>
      </c>
      <c r="K594" s="2" t="s">
        <v>574</v>
      </c>
      <c r="L594" t="s">
        <v>1806</v>
      </c>
      <c r="M594" s="2" t="s">
        <v>1851</v>
      </c>
      <c r="N594" s="7" t="s">
        <v>4058</v>
      </c>
      <c r="O594" s="2" t="s">
        <v>1851</v>
      </c>
      <c r="P594" s="56"/>
      <c r="Q594" s="2" t="s">
        <v>1851</v>
      </c>
      <c r="R594" t="s">
        <v>2505</v>
      </c>
      <c r="S594" s="2" t="s">
        <v>1851</v>
      </c>
      <c r="T594" s="5">
        <v>0</v>
      </c>
      <c r="U594" s="2" t="s">
        <v>1851</v>
      </c>
      <c r="V594" s="37">
        <v>0</v>
      </c>
      <c r="W594" s="2" t="s">
        <v>1907</v>
      </c>
      <c r="X594">
        <v>0</v>
      </c>
      <c r="Y594" t="s">
        <v>1908</v>
      </c>
      <c r="Z594" s="40" t="s">
        <v>2018</v>
      </c>
      <c r="AA594" s="2" t="s">
        <v>1907</v>
      </c>
      <c r="AB594" s="82">
        <v>0</v>
      </c>
      <c r="AC594" t="s">
        <v>2289</v>
      </c>
      <c r="AD594" t="str">
        <f t="shared" si="9"/>
        <v>SET @cliente = (SELECT id_cliente FROM cliente WHERE cod_cliente LIKE 'C0302');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'P0302002', '', '2011-02-01', '0', '0', 0, 'Clima Organizacional', 0, null, 1, now(), null, 1, null);</v>
      </c>
    </row>
    <row r="595" spans="1:30" ht="22.5" x14ac:dyDescent="0.25">
      <c r="A595" t="s">
        <v>0</v>
      </c>
      <c r="B595" s="7" t="s">
        <v>234</v>
      </c>
      <c r="C595" s="2" t="s">
        <v>493</v>
      </c>
      <c r="D595" s="22" t="s">
        <v>495</v>
      </c>
      <c r="E595" s="2" t="s">
        <v>499</v>
      </c>
      <c r="F595" s="26" t="s">
        <v>519</v>
      </c>
      <c r="G595" s="2" t="s">
        <v>534</v>
      </c>
      <c r="H595" s="22" t="s">
        <v>554</v>
      </c>
      <c r="I595" s="2" t="s">
        <v>567</v>
      </c>
      <c r="J595" s="5" t="s">
        <v>569</v>
      </c>
      <c r="K595" s="2" t="s">
        <v>574</v>
      </c>
      <c r="L595" t="s">
        <v>1807</v>
      </c>
      <c r="M595" s="2" t="s">
        <v>1851</v>
      </c>
      <c r="N595" s="7" t="s">
        <v>4059</v>
      </c>
      <c r="O595" s="2" t="s">
        <v>1851</v>
      </c>
      <c r="P595" s="56"/>
      <c r="Q595" s="2" t="s">
        <v>1851</v>
      </c>
      <c r="R595" t="s">
        <v>2505</v>
      </c>
      <c r="S595" s="2" t="s">
        <v>1851</v>
      </c>
      <c r="T595" s="5">
        <v>0</v>
      </c>
      <c r="U595" s="2" t="s">
        <v>1851</v>
      </c>
      <c r="V595" s="37">
        <v>0</v>
      </c>
      <c r="W595" s="2" t="s">
        <v>1907</v>
      </c>
      <c r="X595">
        <v>0</v>
      </c>
      <c r="Y595" t="s">
        <v>1908</v>
      </c>
      <c r="Z595" s="40" t="s">
        <v>1966</v>
      </c>
      <c r="AA595" s="2" t="s">
        <v>1907</v>
      </c>
      <c r="AB595" s="82">
        <v>10000</v>
      </c>
      <c r="AC595" t="s">
        <v>2289</v>
      </c>
      <c r="AD595" t="str">
        <f t="shared" si="9"/>
        <v>SET @cliente = (SELECT id_cliente FROM cliente WHERE cod_cliente LIKE 'C0302');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'03', 'P0302003', '', '2011-02-01', '0', '0', 0, 'Protocolo Familiar', 10000, null, 1, now(), null, 1, null);</v>
      </c>
    </row>
    <row r="596" spans="1:30" ht="22.5" x14ac:dyDescent="0.25">
      <c r="A596" t="s">
        <v>0</v>
      </c>
      <c r="B596" s="7" t="s">
        <v>235</v>
      </c>
      <c r="C596" s="2" t="s">
        <v>493</v>
      </c>
      <c r="D596" s="22" t="s">
        <v>498</v>
      </c>
      <c r="E596" s="2" t="s">
        <v>499</v>
      </c>
      <c r="F596" s="26" t="s">
        <v>506</v>
      </c>
      <c r="G596" s="2" t="s">
        <v>534</v>
      </c>
      <c r="H596" s="22" t="s">
        <v>540</v>
      </c>
      <c r="I596" s="2" t="s">
        <v>567</v>
      </c>
      <c r="J596" s="5" t="s">
        <v>569</v>
      </c>
      <c r="K596" s="2" t="s">
        <v>574</v>
      </c>
      <c r="L596" t="s">
        <v>1805</v>
      </c>
      <c r="M596" s="2" t="s">
        <v>1851</v>
      </c>
      <c r="N596" s="7" t="s">
        <v>4060</v>
      </c>
      <c r="O596" s="2" t="s">
        <v>1851</v>
      </c>
      <c r="P596" s="56"/>
      <c r="Q596" s="2" t="s">
        <v>1851</v>
      </c>
      <c r="R596" t="s">
        <v>2502</v>
      </c>
      <c r="S596" s="2" t="s">
        <v>1851</v>
      </c>
      <c r="T596" s="5">
        <v>0</v>
      </c>
      <c r="U596" s="2" t="s">
        <v>1851</v>
      </c>
      <c r="V596" s="37">
        <v>0</v>
      </c>
      <c r="W596" s="2" t="s">
        <v>1907</v>
      </c>
      <c r="X596">
        <v>0</v>
      </c>
      <c r="Y596" t="s">
        <v>1908</v>
      </c>
      <c r="Z596" s="40" t="s">
        <v>1913</v>
      </c>
      <c r="AA596" s="2" t="s">
        <v>1907</v>
      </c>
      <c r="AB596" s="82">
        <v>0</v>
      </c>
      <c r="AC596" t="s">
        <v>2289</v>
      </c>
      <c r="AD596" t="str">
        <f t="shared" si="9"/>
        <v>SET @cliente = (SELECT id_cliente FROM cliente WHERE cod_cliente LIKE 'C0130');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'P0130001', '', '2010-08-01', '0', '0', 0, 'Varios', 0, null, 1, now(), null, 1, null);</v>
      </c>
    </row>
    <row r="597" spans="1:30" ht="22.5" x14ac:dyDescent="0.25">
      <c r="A597" t="s">
        <v>0</v>
      </c>
      <c r="B597" s="7" t="s">
        <v>235</v>
      </c>
      <c r="C597" s="2" t="s">
        <v>493</v>
      </c>
      <c r="D597" s="22" t="s">
        <v>498</v>
      </c>
      <c r="E597" s="2" t="s">
        <v>499</v>
      </c>
      <c r="F597" s="26" t="s">
        <v>509</v>
      </c>
      <c r="G597" s="2" t="s">
        <v>534</v>
      </c>
      <c r="H597" s="22" t="s">
        <v>543</v>
      </c>
      <c r="I597" s="2" t="s">
        <v>567</v>
      </c>
      <c r="J597" s="5" t="s">
        <v>569</v>
      </c>
      <c r="K597" s="2" t="s">
        <v>574</v>
      </c>
      <c r="L597" t="s">
        <v>1806</v>
      </c>
      <c r="M597" s="2" t="s">
        <v>1851</v>
      </c>
      <c r="N597" s="7" t="s">
        <v>4061</v>
      </c>
      <c r="O597" s="2" t="s">
        <v>1851</v>
      </c>
      <c r="P597" s="56"/>
      <c r="Q597" s="2" t="s">
        <v>1851</v>
      </c>
      <c r="R597" t="s">
        <v>2502</v>
      </c>
      <c r="S597" s="2" t="s">
        <v>1851</v>
      </c>
      <c r="T597" s="5">
        <v>0</v>
      </c>
      <c r="U597" s="2" t="s">
        <v>1851</v>
      </c>
      <c r="V597" s="37">
        <v>0</v>
      </c>
      <c r="W597" s="2" t="s">
        <v>1907</v>
      </c>
      <c r="X597">
        <v>0</v>
      </c>
      <c r="Y597" t="s">
        <v>1908</v>
      </c>
      <c r="Z597" s="40" t="s">
        <v>1914</v>
      </c>
      <c r="AA597" s="2" t="s">
        <v>1907</v>
      </c>
      <c r="AB597" s="82">
        <v>0</v>
      </c>
      <c r="AC597" t="s">
        <v>2289</v>
      </c>
      <c r="AD597" t="str">
        <f t="shared" si="9"/>
        <v>SET @cliente = (SELECT id_cliente FROM cliente WHERE cod_cliente LIKE 'C0130');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'P0130002', '', '2010-08-01', '0', '0', 0, 'Potencial', 0, null, 1, now(), null, 1, null);</v>
      </c>
    </row>
    <row r="598" spans="1:30" ht="22.5" x14ac:dyDescent="0.25">
      <c r="A598" t="s">
        <v>0</v>
      </c>
      <c r="B598" s="7" t="s">
        <v>236</v>
      </c>
      <c r="C598" s="2" t="s">
        <v>493</v>
      </c>
      <c r="D598" s="17" t="s">
        <v>498</v>
      </c>
      <c r="E598" s="2" t="s">
        <v>499</v>
      </c>
      <c r="F598" s="26" t="s">
        <v>522</v>
      </c>
      <c r="G598" s="2" t="s">
        <v>534</v>
      </c>
      <c r="H598" s="17" t="s">
        <v>551</v>
      </c>
      <c r="I598" s="2" t="s">
        <v>567</v>
      </c>
      <c r="J598" s="5" t="s">
        <v>569</v>
      </c>
      <c r="K598" s="2" t="s">
        <v>574</v>
      </c>
      <c r="L598" t="s">
        <v>1805</v>
      </c>
      <c r="M598" s="2" t="s">
        <v>1851</v>
      </c>
      <c r="N598" s="7" t="s">
        <v>4062</v>
      </c>
      <c r="O598" s="2" t="s">
        <v>1851</v>
      </c>
      <c r="P598" s="56"/>
      <c r="Q598" s="2" t="s">
        <v>1851</v>
      </c>
      <c r="R598" t="s">
        <v>2519</v>
      </c>
      <c r="S598" s="2" t="s">
        <v>1851</v>
      </c>
      <c r="T598" s="5">
        <v>0</v>
      </c>
      <c r="U598" s="2" t="s">
        <v>1851</v>
      </c>
      <c r="V598" s="37">
        <v>0</v>
      </c>
      <c r="W598" s="2" t="s">
        <v>1907</v>
      </c>
      <c r="X598">
        <v>0</v>
      </c>
      <c r="Y598" t="s">
        <v>1908</v>
      </c>
      <c r="Z598" s="40" t="s">
        <v>2101</v>
      </c>
      <c r="AA598" s="2" t="s">
        <v>1907</v>
      </c>
      <c r="AB598" s="82">
        <v>8250</v>
      </c>
      <c r="AC598" t="s">
        <v>2289</v>
      </c>
      <c r="AD598" t="str">
        <f t="shared" si="9"/>
        <v>SET @cliente = (SELECT id_cliente FROM cliente WHERE cod_cliente LIKE 'C1289');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'P1289001', '', '2012-05-01', '0', '0', 0, 'Clima Cuantitativo 150 personas', 8250, null, 1, now(), null, 1, null);</v>
      </c>
    </row>
    <row r="599" spans="1:30" ht="22.5" x14ac:dyDescent="0.25">
      <c r="A599" t="s">
        <v>0</v>
      </c>
      <c r="B599" s="7" t="s">
        <v>3440</v>
      </c>
      <c r="C599" s="2" t="s">
        <v>493</v>
      </c>
      <c r="D599" s="17" t="s">
        <v>498</v>
      </c>
      <c r="E599" s="2" t="s">
        <v>499</v>
      </c>
      <c r="F599" s="26" t="s">
        <v>511</v>
      </c>
      <c r="G599" s="2" t="s">
        <v>534</v>
      </c>
      <c r="H599" s="17" t="s">
        <v>546</v>
      </c>
      <c r="I599" s="2" t="s">
        <v>567</v>
      </c>
      <c r="J599" s="13" t="s">
        <v>570</v>
      </c>
      <c r="K599" s="2" t="s">
        <v>574</v>
      </c>
      <c r="L599" t="s">
        <v>1805</v>
      </c>
      <c r="M599" s="2" t="s">
        <v>1851</v>
      </c>
      <c r="N599" s="7" t="s">
        <v>4063</v>
      </c>
      <c r="O599" s="2" t="s">
        <v>1851</v>
      </c>
      <c r="P599" s="57" t="s">
        <v>3187</v>
      </c>
      <c r="Q599" s="2" t="s">
        <v>1851</v>
      </c>
      <c r="R599" t="s">
        <v>2492</v>
      </c>
      <c r="S599" s="2" t="s">
        <v>1851</v>
      </c>
      <c r="T599" s="5">
        <v>1</v>
      </c>
      <c r="U599" s="2" t="s">
        <v>1851</v>
      </c>
      <c r="V599" s="37">
        <v>0</v>
      </c>
      <c r="W599" s="2" t="s">
        <v>1907</v>
      </c>
      <c r="X599">
        <v>10</v>
      </c>
      <c r="Y599" t="s">
        <v>1908</v>
      </c>
      <c r="Z599" s="40" t="s">
        <v>4752</v>
      </c>
      <c r="AA599" s="2" t="s">
        <v>1907</v>
      </c>
      <c r="AB599" s="82">
        <v>0</v>
      </c>
      <c r="AC599" t="s">
        <v>2289</v>
      </c>
      <c r="AD599" t="str">
        <f t="shared" si="9"/>
        <v>SET @cliente = (SELECT id_cliente FROM cliente WHERE cod_cliente LIKE 'C0357');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'PDTE'); INSERT INTO propuesta VALUES (NULL, @cliente, NULL, NULL, @moneda, @tipoServicio, @tipoArea, @tipoPropuesta, @situacion, '01', 'P0357001', '1.REUNION', '2012-11-01', '1', '0', 10, 'Evaluación de Potencial por Assessment', 0, null, 1, now(), null, 1, null);</v>
      </c>
    </row>
    <row r="600" spans="1:30" ht="22.5" x14ac:dyDescent="0.25">
      <c r="A600" t="s">
        <v>0</v>
      </c>
      <c r="B600" s="7" t="s">
        <v>237</v>
      </c>
      <c r="C600" s="2" t="s">
        <v>493</v>
      </c>
      <c r="D600" s="22" t="s">
        <v>495</v>
      </c>
      <c r="E600" s="2" t="s">
        <v>499</v>
      </c>
      <c r="F600" s="26" t="s">
        <v>521</v>
      </c>
      <c r="G600" s="2" t="s">
        <v>534</v>
      </c>
      <c r="H600" s="22" t="s">
        <v>556</v>
      </c>
      <c r="I600" s="2" t="s">
        <v>567</v>
      </c>
      <c r="J600" s="5" t="s">
        <v>569</v>
      </c>
      <c r="K600" s="2" t="s">
        <v>574</v>
      </c>
      <c r="L600" t="s">
        <v>1805</v>
      </c>
      <c r="M600" s="2" t="s">
        <v>1851</v>
      </c>
      <c r="N600" s="7" t="s">
        <v>4064</v>
      </c>
      <c r="O600" s="2" t="s">
        <v>1851</v>
      </c>
      <c r="P600" s="56"/>
      <c r="Q600" s="2" t="s">
        <v>1851</v>
      </c>
      <c r="R600" t="s">
        <v>2489</v>
      </c>
      <c r="S600" s="2" t="s">
        <v>1851</v>
      </c>
      <c r="T600" s="5">
        <v>0</v>
      </c>
      <c r="U600" s="2" t="s">
        <v>1851</v>
      </c>
      <c r="V600" s="76">
        <v>1</v>
      </c>
      <c r="W600" s="2" t="s">
        <v>1907</v>
      </c>
      <c r="X600">
        <v>0</v>
      </c>
      <c r="Y600" t="s">
        <v>1908</v>
      </c>
      <c r="Z600" s="40" t="s">
        <v>2448</v>
      </c>
      <c r="AA600" s="2" t="s">
        <v>1907</v>
      </c>
      <c r="AB600" s="82">
        <v>85000</v>
      </c>
      <c r="AC600" t="s">
        <v>2289</v>
      </c>
      <c r="AD600" t="str">
        <f t="shared" si="9"/>
        <v>SET @cliente = (SELECT id_cliente FROM cliente WHERE cod_cliente LIKE 'C0194');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'P0194001', '', '2010-11-01', '0', '1', 0, 'Plan Estrategico 2011-2015', 85000, null, 1, now(), null, 1, null);</v>
      </c>
    </row>
    <row r="601" spans="1:30" ht="22.5" x14ac:dyDescent="0.25">
      <c r="A601" t="s">
        <v>0</v>
      </c>
      <c r="B601" s="1" t="s">
        <v>238</v>
      </c>
      <c r="C601" s="2" t="s">
        <v>493</v>
      </c>
      <c r="D601" s="22" t="s">
        <v>495</v>
      </c>
      <c r="E601" s="2" t="s">
        <v>499</v>
      </c>
      <c r="F601" s="26" t="s">
        <v>521</v>
      </c>
      <c r="G601" s="2" t="s">
        <v>534</v>
      </c>
      <c r="H601" s="22" t="s">
        <v>556</v>
      </c>
      <c r="I601" s="2" t="s">
        <v>567</v>
      </c>
      <c r="J601" s="5" t="s">
        <v>569</v>
      </c>
      <c r="K601" s="2" t="s">
        <v>574</v>
      </c>
      <c r="L601" t="s">
        <v>1805</v>
      </c>
      <c r="M601" s="2" t="s">
        <v>1851</v>
      </c>
      <c r="N601" s="7" t="s">
        <v>4065</v>
      </c>
      <c r="O601" s="2" t="s">
        <v>1851</v>
      </c>
      <c r="P601" s="56"/>
      <c r="Q601" s="2" t="s">
        <v>1851</v>
      </c>
      <c r="R601" t="s">
        <v>2497</v>
      </c>
      <c r="S601" s="2" t="s">
        <v>1851</v>
      </c>
      <c r="T601" s="5">
        <v>0</v>
      </c>
      <c r="U601" s="2" t="s">
        <v>1851</v>
      </c>
      <c r="V601" s="76">
        <v>1</v>
      </c>
      <c r="W601" s="2" t="s">
        <v>1907</v>
      </c>
      <c r="X601">
        <v>0</v>
      </c>
      <c r="Y601" t="s">
        <v>1908</v>
      </c>
      <c r="Z601" s="40" t="s">
        <v>2449</v>
      </c>
      <c r="AA601" s="2" t="s">
        <v>1907</v>
      </c>
      <c r="AB601" s="82">
        <v>0</v>
      </c>
      <c r="AC601" t="s">
        <v>2289</v>
      </c>
      <c r="AD601" t="str">
        <f t="shared" si="9"/>
        <v>SET @cliente = (SELECT id_cliente FROM cliente WHERE cod_cliente LIKE 'C1198');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'P1198001', '', '2011-07-01', '0', '1', 0, 'Plan Estrategico TI', 0, null, 1, now(), null, 1, null);</v>
      </c>
    </row>
    <row r="602" spans="1:30" ht="22.5" x14ac:dyDescent="0.25">
      <c r="A602" t="s">
        <v>0</v>
      </c>
      <c r="B602" s="1" t="s">
        <v>238</v>
      </c>
      <c r="C602" s="2" t="s">
        <v>493</v>
      </c>
      <c r="D602" s="22" t="s">
        <v>495</v>
      </c>
      <c r="E602" s="2" t="s">
        <v>499</v>
      </c>
      <c r="F602" s="26" t="s">
        <v>510</v>
      </c>
      <c r="G602" s="2" t="s">
        <v>534</v>
      </c>
      <c r="H602" s="22" t="s">
        <v>545</v>
      </c>
      <c r="I602" s="2" t="s">
        <v>567</v>
      </c>
      <c r="J602" s="5" t="s">
        <v>569</v>
      </c>
      <c r="K602" s="2" t="s">
        <v>574</v>
      </c>
      <c r="L602" t="s">
        <v>1806</v>
      </c>
      <c r="M602" s="2" t="s">
        <v>1851</v>
      </c>
      <c r="N602" s="7" t="s">
        <v>4066</v>
      </c>
      <c r="O602" s="2" t="s">
        <v>1851</v>
      </c>
      <c r="P602" s="56"/>
      <c r="Q602" s="2" t="s">
        <v>1851</v>
      </c>
      <c r="R602" t="s">
        <v>2520</v>
      </c>
      <c r="S602" s="2" t="s">
        <v>1851</v>
      </c>
      <c r="T602" s="5">
        <v>0</v>
      </c>
      <c r="U602" s="2" t="s">
        <v>1851</v>
      </c>
      <c r="V602" s="76">
        <v>1</v>
      </c>
      <c r="W602" s="2" t="s">
        <v>1907</v>
      </c>
      <c r="X602">
        <v>0</v>
      </c>
      <c r="Y602" t="s">
        <v>1908</v>
      </c>
      <c r="Z602" s="40" t="s">
        <v>2102</v>
      </c>
      <c r="AA602" s="2" t="s">
        <v>1907</v>
      </c>
      <c r="AB602" s="82">
        <v>360840</v>
      </c>
      <c r="AC602" t="s">
        <v>2289</v>
      </c>
      <c r="AD602" t="str">
        <f t="shared" si="9"/>
        <v>SET @cliente = (SELECT id_cliente FROM cliente WHERE cod_cliente LIKE 'C1198');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'P1198002', '', '2012-07-01', '0', '1', 0, 'consultoria especializada en gestion de procesos CP 01-2012/INGEMMET/CE', 360840, null, 1, now(), null, 1, null);</v>
      </c>
    </row>
    <row r="603" spans="1:30" ht="22.5" x14ac:dyDescent="0.25">
      <c r="A603" t="s">
        <v>0</v>
      </c>
      <c r="B603" s="19" t="s">
        <v>239</v>
      </c>
      <c r="C603" s="2" t="s">
        <v>493</v>
      </c>
      <c r="D603" s="22" t="s">
        <v>498</v>
      </c>
      <c r="E603" s="2" t="s">
        <v>499</v>
      </c>
      <c r="F603" s="26" t="s">
        <v>506</v>
      </c>
      <c r="G603" s="2" t="s">
        <v>534</v>
      </c>
      <c r="H603" s="22" t="s">
        <v>540</v>
      </c>
      <c r="I603" s="2" t="s">
        <v>567</v>
      </c>
      <c r="J603" s="5" t="s">
        <v>571</v>
      </c>
      <c r="K603" s="2" t="s">
        <v>574</v>
      </c>
      <c r="L603" t="s">
        <v>1805</v>
      </c>
      <c r="M603" s="2" t="s">
        <v>1851</v>
      </c>
      <c r="N603" s="7" t="s">
        <v>4067</v>
      </c>
      <c r="O603" s="2" t="s">
        <v>1851</v>
      </c>
      <c r="P603" s="60"/>
      <c r="Q603" s="2" t="s">
        <v>1851</v>
      </c>
      <c r="R603" t="s">
        <v>2512</v>
      </c>
      <c r="S603" s="2" t="s">
        <v>1851</v>
      </c>
      <c r="T603" s="5">
        <v>0</v>
      </c>
      <c r="U603" s="2" t="s">
        <v>1851</v>
      </c>
      <c r="V603" s="37">
        <v>0</v>
      </c>
      <c r="W603" s="2" t="s">
        <v>1907</v>
      </c>
      <c r="X603">
        <v>0</v>
      </c>
      <c r="Y603" t="s">
        <v>1908</v>
      </c>
      <c r="Z603" s="40" t="s">
        <v>2103</v>
      </c>
      <c r="AA603" s="2" t="s">
        <v>1907</v>
      </c>
      <c r="AB603" s="82">
        <v>7280</v>
      </c>
      <c r="AC603" t="s">
        <v>2289</v>
      </c>
      <c r="AD603"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'P0038001', '', '2009-10-01', '0', '0', 0, 'Jefe de Ventas', 7280, null, 1, now(), null, 1, null);</v>
      </c>
    </row>
    <row r="604" spans="1:30" ht="22.5" x14ac:dyDescent="0.25">
      <c r="A604" t="s">
        <v>0</v>
      </c>
      <c r="B604" s="19" t="s">
        <v>239</v>
      </c>
      <c r="C604" s="2" t="s">
        <v>493</v>
      </c>
      <c r="D604" s="22" t="s">
        <v>495</v>
      </c>
      <c r="E604" s="2" t="s">
        <v>499</v>
      </c>
      <c r="F604" s="26" t="s">
        <v>502</v>
      </c>
      <c r="G604" s="2" t="s">
        <v>534</v>
      </c>
      <c r="H604" s="22" t="s">
        <v>536</v>
      </c>
      <c r="I604" s="2" t="s">
        <v>567</v>
      </c>
      <c r="J604" s="5" t="s">
        <v>571</v>
      </c>
      <c r="K604" s="2" t="s">
        <v>574</v>
      </c>
      <c r="L604" t="s">
        <v>1806</v>
      </c>
      <c r="M604" s="2" t="s">
        <v>1851</v>
      </c>
      <c r="N604" s="7" t="s">
        <v>4068</v>
      </c>
      <c r="O604" s="2" t="s">
        <v>1851</v>
      </c>
      <c r="P604" s="60"/>
      <c r="Q604" s="2" t="s">
        <v>1851</v>
      </c>
      <c r="R604" t="s">
        <v>2512</v>
      </c>
      <c r="S604" s="2" t="s">
        <v>1851</v>
      </c>
      <c r="T604" s="5">
        <v>0</v>
      </c>
      <c r="U604" s="2" t="s">
        <v>1851</v>
      </c>
      <c r="V604" s="37">
        <v>0</v>
      </c>
      <c r="W604" s="2" t="s">
        <v>1907</v>
      </c>
      <c r="X604">
        <v>0</v>
      </c>
      <c r="Y604" t="s">
        <v>1908</v>
      </c>
      <c r="Z604" s="40" t="s">
        <v>1974</v>
      </c>
      <c r="AA604" s="2" t="s">
        <v>1907</v>
      </c>
      <c r="AB604" s="82">
        <v>7735.5</v>
      </c>
      <c r="AC604" t="s">
        <v>2289</v>
      </c>
      <c r="AD604" t="str">
        <f t="shared" si="9"/>
        <v>SET @cliente = (SELECT id_cliente FROM cliente WHERE cod_cliente LIKE 'C0038');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'FIN'); INSERT INTO propuesta VALUES (NULL, @cliente, NULL, NULL, @moneda, @tipoServicio, @tipoArea, @tipoPropuesta, @situacion, '02', 'P0038002', '', '2009-10-01', '0', '0', 0, 'Estructura Salarial', 7735.5, null, 1, now(), null, 1, null);</v>
      </c>
    </row>
    <row r="605" spans="1:30" ht="22.5" x14ac:dyDescent="0.25">
      <c r="A605" t="s">
        <v>0</v>
      </c>
      <c r="B605" s="19" t="s">
        <v>239</v>
      </c>
      <c r="C605" s="2" t="s">
        <v>493</v>
      </c>
      <c r="D605" s="22" t="s">
        <v>498</v>
      </c>
      <c r="E605" s="2" t="s">
        <v>499</v>
      </c>
      <c r="F605" s="26" t="s">
        <v>506</v>
      </c>
      <c r="G605" s="2" t="s">
        <v>534</v>
      </c>
      <c r="H605" s="22" t="s">
        <v>540</v>
      </c>
      <c r="I605" s="2" t="s">
        <v>567</v>
      </c>
      <c r="J605" s="5" t="s">
        <v>571</v>
      </c>
      <c r="K605" s="2" t="s">
        <v>574</v>
      </c>
      <c r="L605" t="s">
        <v>1807</v>
      </c>
      <c r="M605" s="2" t="s">
        <v>1851</v>
      </c>
      <c r="N605" s="7" t="s">
        <v>4069</v>
      </c>
      <c r="O605" s="2" t="s">
        <v>1851</v>
      </c>
      <c r="P605" s="60"/>
      <c r="Q605" s="2" t="s">
        <v>1851</v>
      </c>
      <c r="R605" t="s">
        <v>2530</v>
      </c>
      <c r="S605" s="2" t="s">
        <v>1851</v>
      </c>
      <c r="T605" s="5">
        <v>0</v>
      </c>
      <c r="U605" s="2" t="s">
        <v>1851</v>
      </c>
      <c r="V605" s="37">
        <v>0</v>
      </c>
      <c r="W605" s="2" t="s">
        <v>1907</v>
      </c>
      <c r="X605">
        <v>0</v>
      </c>
      <c r="Y605" t="s">
        <v>1908</v>
      </c>
      <c r="Z605" s="40" t="s">
        <v>2104</v>
      </c>
      <c r="AA605" s="2" t="s">
        <v>1907</v>
      </c>
      <c r="AB605" s="84">
        <v>2240</v>
      </c>
      <c r="AC605" t="s">
        <v>2289</v>
      </c>
      <c r="AD605"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'03', 'P0038003', '', '2010-01-01', '0', '0', 0, 'Supervisor Logistica', 2240, null, 1, now(), null, 1, null);</v>
      </c>
    </row>
    <row r="606" spans="1:30" ht="22.5" x14ac:dyDescent="0.25">
      <c r="A606" t="s">
        <v>0</v>
      </c>
      <c r="B606" s="7" t="s">
        <v>239</v>
      </c>
      <c r="C606" s="2" t="s">
        <v>493</v>
      </c>
      <c r="D606" s="22" t="s">
        <v>498</v>
      </c>
      <c r="E606" s="2" t="s">
        <v>499</v>
      </c>
      <c r="F606" s="26" t="s">
        <v>506</v>
      </c>
      <c r="G606" s="2" t="s">
        <v>534</v>
      </c>
      <c r="H606" s="22" t="s">
        <v>540</v>
      </c>
      <c r="I606" s="2" t="s">
        <v>567</v>
      </c>
      <c r="J606" s="5" t="s">
        <v>571</v>
      </c>
      <c r="K606" s="2" t="s">
        <v>574</v>
      </c>
      <c r="L606" t="s">
        <v>1808</v>
      </c>
      <c r="M606" s="2" t="s">
        <v>1851</v>
      </c>
      <c r="N606" s="7" t="s">
        <v>4070</v>
      </c>
      <c r="O606" s="2" t="s">
        <v>1851</v>
      </c>
      <c r="P606" s="60"/>
      <c r="Q606" s="2" t="s">
        <v>1851</v>
      </c>
      <c r="R606" t="s">
        <v>2526</v>
      </c>
      <c r="S606" s="2" t="s">
        <v>1851</v>
      </c>
      <c r="T606" s="5">
        <v>0</v>
      </c>
      <c r="U606" s="2" t="s">
        <v>1851</v>
      </c>
      <c r="V606" s="37">
        <v>0</v>
      </c>
      <c r="W606" s="2" t="s">
        <v>1907</v>
      </c>
      <c r="X606">
        <v>0</v>
      </c>
      <c r="Y606" t="s">
        <v>1908</v>
      </c>
      <c r="Z606" s="40" t="s">
        <v>2105</v>
      </c>
      <c r="AA606" s="2" t="s">
        <v>1907</v>
      </c>
      <c r="AB606" s="82">
        <v>3696</v>
      </c>
      <c r="AC606" t="s">
        <v>2289</v>
      </c>
      <c r="AD606"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'04', 'P0038004', '', '2010-04-01', '0', '0', 0, 'Comprador', 3696, null, 1, now(), null, 1, null);</v>
      </c>
    </row>
    <row r="607" spans="1:30" ht="22.5" x14ac:dyDescent="0.25">
      <c r="A607" t="s">
        <v>0</v>
      </c>
      <c r="B607" s="7" t="s">
        <v>239</v>
      </c>
      <c r="C607" s="2" t="s">
        <v>493</v>
      </c>
      <c r="D607" s="22" t="s">
        <v>498</v>
      </c>
      <c r="E607" s="2" t="s">
        <v>499</v>
      </c>
      <c r="F607" s="26" t="s">
        <v>509</v>
      </c>
      <c r="G607" s="2" t="s">
        <v>534</v>
      </c>
      <c r="H607" s="22" t="s">
        <v>543</v>
      </c>
      <c r="I607" s="2" t="s">
        <v>567</v>
      </c>
      <c r="J607" s="5" t="s">
        <v>571</v>
      </c>
      <c r="K607" s="2" t="s">
        <v>574</v>
      </c>
      <c r="L607" t="s">
        <v>1809</v>
      </c>
      <c r="M607" s="2" t="s">
        <v>1851</v>
      </c>
      <c r="N607" s="7" t="s">
        <v>4071</v>
      </c>
      <c r="O607" s="2" t="s">
        <v>1851</v>
      </c>
      <c r="P607" s="60"/>
      <c r="Q607" s="2" t="s">
        <v>1851</v>
      </c>
      <c r="R607" t="s">
        <v>2526</v>
      </c>
      <c r="S607" s="2" t="s">
        <v>1851</v>
      </c>
      <c r="T607" s="5">
        <v>0</v>
      </c>
      <c r="U607" s="2" t="s">
        <v>1851</v>
      </c>
      <c r="V607" s="37">
        <v>0</v>
      </c>
      <c r="W607" s="2" t="s">
        <v>1907</v>
      </c>
      <c r="X607">
        <v>0</v>
      </c>
      <c r="Y607" t="s">
        <v>1908</v>
      </c>
      <c r="Z607" s="40" t="s">
        <v>1914</v>
      </c>
      <c r="AA607" s="2" t="s">
        <v>1907</v>
      </c>
      <c r="AB607" s="82">
        <v>2356</v>
      </c>
      <c r="AC607" t="s">
        <v>2289</v>
      </c>
      <c r="AD607"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'05', 'P0038005', '', '2010-04-01', '0', '0', 0, 'Potencial', 2356, null, 1, now(), null, 1, null);</v>
      </c>
    </row>
    <row r="608" spans="1:30" ht="22.5" x14ac:dyDescent="0.25">
      <c r="A608" t="s">
        <v>0</v>
      </c>
      <c r="B608" s="7" t="s">
        <v>239</v>
      </c>
      <c r="C608" s="2" t="s">
        <v>493</v>
      </c>
      <c r="D608" s="22" t="s">
        <v>495</v>
      </c>
      <c r="E608" s="2" t="s">
        <v>499</v>
      </c>
      <c r="F608" s="26" t="s">
        <v>521</v>
      </c>
      <c r="G608" s="2" t="s">
        <v>534</v>
      </c>
      <c r="H608" s="22" t="s">
        <v>556</v>
      </c>
      <c r="I608" s="2" t="s">
        <v>567</v>
      </c>
      <c r="J608" s="5" t="s">
        <v>571</v>
      </c>
      <c r="K608" s="2" t="s">
        <v>574</v>
      </c>
      <c r="L608" t="s">
        <v>1810</v>
      </c>
      <c r="M608" s="2" t="s">
        <v>1851</v>
      </c>
      <c r="N608" s="7" t="s">
        <v>4072</v>
      </c>
      <c r="O608" s="2" t="s">
        <v>1851</v>
      </c>
      <c r="P608" s="60"/>
      <c r="Q608" s="2" t="s">
        <v>1851</v>
      </c>
      <c r="R608" t="s">
        <v>2515</v>
      </c>
      <c r="S608" s="2" t="s">
        <v>1851</v>
      </c>
      <c r="T608" s="5">
        <v>0</v>
      </c>
      <c r="U608" s="2" t="s">
        <v>1851</v>
      </c>
      <c r="V608" s="37">
        <v>0</v>
      </c>
      <c r="W608" s="2" t="s">
        <v>1907</v>
      </c>
      <c r="X608">
        <v>0</v>
      </c>
      <c r="Y608" t="s">
        <v>1908</v>
      </c>
      <c r="Z608" s="40" t="s">
        <v>2238</v>
      </c>
      <c r="AA608" s="2" t="s">
        <v>1907</v>
      </c>
      <c r="AB608" s="82">
        <v>9000</v>
      </c>
      <c r="AC608" t="s">
        <v>2289</v>
      </c>
      <c r="AD608" t="str">
        <f t="shared" si="9"/>
        <v>SET @cliente = (SELECT id_cliente FROM cliente WHERE cod_cliente LIKE 'C0038');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'FIN'); INSERT INTO propuesta VALUES (NULL, @cliente, NULL, NULL, @moneda, @tipoServicio, @tipoArea, @tipoPropuesta, @situacion, '06', 'P0038006', '', '2010-05-01', '0', '0', 0, 'Plan Estrategico', 9000, null, 1, now(), null, 1, null);</v>
      </c>
    </row>
    <row r="609" spans="1:30" ht="22.5" x14ac:dyDescent="0.25">
      <c r="A609" t="s">
        <v>0</v>
      </c>
      <c r="B609" s="7" t="s">
        <v>239</v>
      </c>
      <c r="C609" s="2" t="s">
        <v>493</v>
      </c>
      <c r="D609" s="22" t="s">
        <v>498</v>
      </c>
      <c r="E609" s="2" t="s">
        <v>499</v>
      </c>
      <c r="F609" s="26" t="s">
        <v>506</v>
      </c>
      <c r="G609" s="2" t="s">
        <v>534</v>
      </c>
      <c r="H609" s="22" t="s">
        <v>540</v>
      </c>
      <c r="I609" s="2" t="s">
        <v>567</v>
      </c>
      <c r="J609" s="5" t="s">
        <v>571</v>
      </c>
      <c r="K609" s="2" t="s">
        <v>574</v>
      </c>
      <c r="L609" t="s">
        <v>1811</v>
      </c>
      <c r="M609" s="2" t="s">
        <v>1851</v>
      </c>
      <c r="N609" s="7" t="s">
        <v>4073</v>
      </c>
      <c r="O609" s="2" t="s">
        <v>1851</v>
      </c>
      <c r="P609" s="60"/>
      <c r="Q609" s="2" t="s">
        <v>1851</v>
      </c>
      <c r="R609" t="s">
        <v>2527</v>
      </c>
      <c r="S609" s="2" t="s">
        <v>1851</v>
      </c>
      <c r="T609" s="5">
        <v>0</v>
      </c>
      <c r="U609" s="2" t="s">
        <v>1851</v>
      </c>
      <c r="V609" s="37">
        <v>0</v>
      </c>
      <c r="W609" s="2" t="s">
        <v>1907</v>
      </c>
      <c r="X609">
        <v>0</v>
      </c>
      <c r="Y609" t="s">
        <v>1908</v>
      </c>
      <c r="Z609" s="40" t="s">
        <v>2106</v>
      </c>
      <c r="AA609" s="2" t="s">
        <v>1907</v>
      </c>
      <c r="AB609" s="82">
        <v>5110</v>
      </c>
      <c r="AC609" t="s">
        <v>2289</v>
      </c>
      <c r="AD609"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'07', 'P0038007', '', '2011-04-01', '0', '0', 0, 'Asistente Comercio Exterior', 5110, null, 1, now(), null, 1, null);</v>
      </c>
    </row>
    <row r="610" spans="1:30" ht="22.5" x14ac:dyDescent="0.25">
      <c r="A610" t="s">
        <v>0</v>
      </c>
      <c r="B610" s="7" t="s">
        <v>239</v>
      </c>
      <c r="C610" s="2" t="s">
        <v>493</v>
      </c>
      <c r="D610" s="22" t="s">
        <v>498</v>
      </c>
      <c r="E610" s="2" t="s">
        <v>499</v>
      </c>
      <c r="F610" s="26" t="s">
        <v>506</v>
      </c>
      <c r="G610" s="2" t="s">
        <v>534</v>
      </c>
      <c r="H610" s="22" t="s">
        <v>540</v>
      </c>
      <c r="I610" s="2" t="s">
        <v>567</v>
      </c>
      <c r="J610" s="5" t="s">
        <v>571</v>
      </c>
      <c r="K610" s="2" t="s">
        <v>574</v>
      </c>
      <c r="L610" t="s">
        <v>1812</v>
      </c>
      <c r="M610" s="2" t="s">
        <v>1851</v>
      </c>
      <c r="N610" s="7" t="s">
        <v>4074</v>
      </c>
      <c r="O610" s="2" t="s">
        <v>1851</v>
      </c>
      <c r="P610" s="60"/>
      <c r="Q610" s="2" t="s">
        <v>1851</v>
      </c>
      <c r="R610" t="s">
        <v>2496</v>
      </c>
      <c r="S610" s="2" t="s">
        <v>1851</v>
      </c>
      <c r="T610" s="5">
        <v>0</v>
      </c>
      <c r="U610" s="2" t="s">
        <v>1851</v>
      </c>
      <c r="V610" s="37">
        <v>0</v>
      </c>
      <c r="W610" s="2" t="s">
        <v>1907</v>
      </c>
      <c r="X610">
        <v>0</v>
      </c>
      <c r="Y610" t="s">
        <v>1908</v>
      </c>
      <c r="Z610" s="40" t="s">
        <v>1950</v>
      </c>
      <c r="AA610" s="2" t="s">
        <v>1907</v>
      </c>
      <c r="AB610" s="82">
        <v>8400</v>
      </c>
      <c r="AC610" t="s">
        <v>2289</v>
      </c>
      <c r="AD610"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'08', 'P0038008', '', '2011-05-01', '0', '0', 0, 'Jefe comercial', 8400, null, 1, now(), null, 1, null);</v>
      </c>
    </row>
    <row r="611" spans="1:30" ht="22.5" x14ac:dyDescent="0.25">
      <c r="A611" t="s">
        <v>0</v>
      </c>
      <c r="B611" s="7" t="s">
        <v>239</v>
      </c>
      <c r="C611" s="2" t="s">
        <v>493</v>
      </c>
      <c r="D611" s="22" t="s">
        <v>498</v>
      </c>
      <c r="E611" s="2" t="s">
        <v>499</v>
      </c>
      <c r="F611" s="26" t="s">
        <v>506</v>
      </c>
      <c r="G611" s="2" t="s">
        <v>534</v>
      </c>
      <c r="H611" s="22" t="s">
        <v>540</v>
      </c>
      <c r="I611" s="2" t="s">
        <v>567</v>
      </c>
      <c r="J611" s="5" t="s">
        <v>571</v>
      </c>
      <c r="K611" s="2" t="s">
        <v>574</v>
      </c>
      <c r="L611" t="s">
        <v>1813</v>
      </c>
      <c r="M611" s="2" t="s">
        <v>1851</v>
      </c>
      <c r="N611" s="17" t="s">
        <v>4075</v>
      </c>
      <c r="O611" s="2" t="s">
        <v>1851</v>
      </c>
      <c r="P611" s="60"/>
      <c r="Q611" s="2" t="s">
        <v>1851</v>
      </c>
      <c r="R611" t="s">
        <v>2496</v>
      </c>
      <c r="S611" s="2" t="s">
        <v>1851</v>
      </c>
      <c r="T611" s="5">
        <v>0</v>
      </c>
      <c r="U611" s="2" t="s">
        <v>1851</v>
      </c>
      <c r="V611" s="37">
        <v>0</v>
      </c>
      <c r="W611" s="2" t="s">
        <v>1907</v>
      </c>
      <c r="X611">
        <v>0</v>
      </c>
      <c r="Y611" t="s">
        <v>1908</v>
      </c>
      <c r="Z611" s="40" t="s">
        <v>2107</v>
      </c>
      <c r="AA611" s="2" t="s">
        <v>1907</v>
      </c>
      <c r="AB611" s="82">
        <v>4200</v>
      </c>
      <c r="AC611" t="s">
        <v>2289</v>
      </c>
      <c r="AD611" t="str">
        <f t="shared" si="9"/>
        <v>SET @cliente = (SELECT id_cliente FROM cliente WHERE cod_cliente LIKE 'C0038');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'09', 'P0038009', '', '2011-05-01', '0', '0', 0, 'Jefe de produccion tecnica', 4200, null, 1, now(), null, 1, null);</v>
      </c>
    </row>
    <row r="612" spans="1:30" ht="22.5" x14ac:dyDescent="0.25">
      <c r="A612" t="s">
        <v>0</v>
      </c>
      <c r="B612" s="7" t="s">
        <v>240</v>
      </c>
      <c r="C612" s="2" t="s">
        <v>493</v>
      </c>
      <c r="D612" s="17" t="s">
        <v>498</v>
      </c>
      <c r="E612" s="2" t="s">
        <v>499</v>
      </c>
      <c r="F612" s="26" t="s">
        <v>522</v>
      </c>
      <c r="G612" s="2" t="s">
        <v>534</v>
      </c>
      <c r="H612" s="17" t="s">
        <v>551</v>
      </c>
      <c r="I612" s="2" t="s">
        <v>567</v>
      </c>
      <c r="J612" s="5" t="s">
        <v>569</v>
      </c>
      <c r="K612" s="2" t="s">
        <v>574</v>
      </c>
      <c r="L612" t="s">
        <v>1805</v>
      </c>
      <c r="M612" s="2" t="s">
        <v>1851</v>
      </c>
      <c r="N612" s="7" t="s">
        <v>4076</v>
      </c>
      <c r="O612" s="2" t="s">
        <v>1851</v>
      </c>
      <c r="P612" s="56"/>
      <c r="Q612" s="2" t="s">
        <v>1851</v>
      </c>
      <c r="R612" t="s">
        <v>2519</v>
      </c>
      <c r="S612" s="2" t="s">
        <v>1851</v>
      </c>
      <c r="T612" s="5">
        <v>0</v>
      </c>
      <c r="U612" s="2" t="s">
        <v>1851</v>
      </c>
      <c r="V612" s="37">
        <v>0</v>
      </c>
      <c r="W612" s="2" t="s">
        <v>1907</v>
      </c>
      <c r="X612">
        <v>0</v>
      </c>
      <c r="Y612" t="s">
        <v>1908</v>
      </c>
      <c r="Z612" s="40" t="s">
        <v>2108</v>
      </c>
      <c r="AA612" s="2" t="s">
        <v>1907</v>
      </c>
      <c r="AB612" s="82">
        <v>0</v>
      </c>
      <c r="AC612" t="s">
        <v>2289</v>
      </c>
      <c r="AD612" t="str">
        <f t="shared" si="9"/>
        <v>SET @cliente = (SELECT id_cliente FROM cliente WHERE cod_cliente LIKE 'C1296');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'P1296001', '', '2012-05-01', '0', '0', 0, 'Clima', 0, null, 1, now(), null, 1, null);</v>
      </c>
    </row>
    <row r="613" spans="1:30" ht="22.5" x14ac:dyDescent="0.25">
      <c r="A613" t="s">
        <v>0</v>
      </c>
      <c r="B613" s="7" t="s">
        <v>241</v>
      </c>
      <c r="C613" s="2" t="s">
        <v>493</v>
      </c>
      <c r="D613" s="22" t="s">
        <v>495</v>
      </c>
      <c r="E613" s="2" t="s">
        <v>499</v>
      </c>
      <c r="F613" s="26" t="s">
        <v>521</v>
      </c>
      <c r="G613" s="2" t="s">
        <v>534</v>
      </c>
      <c r="H613" s="22" t="s">
        <v>556</v>
      </c>
      <c r="I613" s="2" t="s">
        <v>567</v>
      </c>
      <c r="J613" s="5" t="s">
        <v>569</v>
      </c>
      <c r="K613" s="2" t="s">
        <v>574</v>
      </c>
      <c r="L613" t="s">
        <v>1805</v>
      </c>
      <c r="M613" s="2" t="s">
        <v>1851</v>
      </c>
      <c r="N613" s="7" t="s">
        <v>4077</v>
      </c>
      <c r="O613" s="2" t="s">
        <v>1851</v>
      </c>
      <c r="P613" s="56"/>
      <c r="Q613" s="2" t="s">
        <v>1851</v>
      </c>
      <c r="R613" t="s">
        <v>2495</v>
      </c>
      <c r="S613" s="2" t="s">
        <v>1851</v>
      </c>
      <c r="T613" s="5">
        <v>0</v>
      </c>
      <c r="U613" s="2" t="s">
        <v>1851</v>
      </c>
      <c r="V613" s="37">
        <v>0</v>
      </c>
      <c r="W613" s="2" t="s">
        <v>1907</v>
      </c>
      <c r="X613">
        <v>0</v>
      </c>
      <c r="Y613" t="s">
        <v>1908</v>
      </c>
      <c r="Z613" s="40" t="s">
        <v>2450</v>
      </c>
      <c r="AA613" s="2" t="s">
        <v>1907</v>
      </c>
      <c r="AB613" s="82">
        <v>21000</v>
      </c>
      <c r="AC613" t="s">
        <v>2289</v>
      </c>
      <c r="AD613" t="str">
        <f t="shared" si="9"/>
        <v>SET @cliente = (SELECT id_cliente FROM cliente WHERE cod_cliente LIKE 'C0120');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'P0120001', '', '2010-07-01', '0', '0', 0, 'Plan Estrategico (RRHH)', 21000, null, 1, now(), null, 1, null);</v>
      </c>
    </row>
    <row r="614" spans="1:30" ht="22.5" x14ac:dyDescent="0.25">
      <c r="A614" t="s">
        <v>0</v>
      </c>
      <c r="B614" s="7" t="s">
        <v>242</v>
      </c>
      <c r="C614" s="2" t="s">
        <v>493</v>
      </c>
      <c r="D614" s="22" t="s">
        <v>496</v>
      </c>
      <c r="E614" s="2" t="s">
        <v>499</v>
      </c>
      <c r="F614" s="26" t="s">
        <v>515</v>
      </c>
      <c r="G614" s="2" t="s">
        <v>534</v>
      </c>
      <c r="H614" s="22" t="s">
        <v>550</v>
      </c>
      <c r="I614" s="2" t="s">
        <v>567</v>
      </c>
      <c r="J614" s="5" t="s">
        <v>571</v>
      </c>
      <c r="K614" s="2" t="s">
        <v>574</v>
      </c>
      <c r="L614" t="s">
        <v>1805</v>
      </c>
      <c r="M614" s="2" t="s">
        <v>1851</v>
      </c>
      <c r="N614" s="7" t="s">
        <v>4078</v>
      </c>
      <c r="O614" s="2" t="s">
        <v>1851</v>
      </c>
      <c r="P614" s="60"/>
      <c r="Q614" s="2" t="s">
        <v>1851</v>
      </c>
      <c r="R614" t="s">
        <v>2488</v>
      </c>
      <c r="S614" s="2" t="s">
        <v>1851</v>
      </c>
      <c r="T614" s="5">
        <v>0</v>
      </c>
      <c r="U614" s="2" t="s">
        <v>1851</v>
      </c>
      <c r="V614" s="37">
        <v>0</v>
      </c>
      <c r="W614" s="2" t="s">
        <v>1907</v>
      </c>
      <c r="X614">
        <v>0</v>
      </c>
      <c r="Y614" t="s">
        <v>1908</v>
      </c>
      <c r="Z614" s="40" t="s">
        <v>2301</v>
      </c>
      <c r="AA614" s="2" t="s">
        <v>1907</v>
      </c>
      <c r="AB614" s="82">
        <v>15203</v>
      </c>
      <c r="AC614" t="s">
        <v>2289</v>
      </c>
      <c r="AD614" t="str">
        <f t="shared" si="9"/>
        <v>SET @cliente = (SELECT id_cliente FROM cliente WHERE cod_cliente LIKE 'C0277');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'01', 'P0277001', '', '2011-03-01', '0', '0', 0, 'Integracion', 15203, null, 1, now(), null, 1, null);</v>
      </c>
    </row>
    <row r="615" spans="1:30" ht="22.5" x14ac:dyDescent="0.25">
      <c r="A615" t="s">
        <v>0</v>
      </c>
      <c r="B615" s="7" t="s">
        <v>242</v>
      </c>
      <c r="C615" s="2" t="s">
        <v>493</v>
      </c>
      <c r="D615" s="22" t="s">
        <v>497</v>
      </c>
      <c r="E615" s="2" t="s">
        <v>499</v>
      </c>
      <c r="F615" s="27" t="s">
        <v>505</v>
      </c>
      <c r="G615" s="2" t="s">
        <v>534</v>
      </c>
      <c r="H615" s="22" t="s">
        <v>539</v>
      </c>
      <c r="I615" s="2" t="s">
        <v>567</v>
      </c>
      <c r="J615" s="7" t="s">
        <v>505</v>
      </c>
      <c r="K615" s="2" t="s">
        <v>574</v>
      </c>
      <c r="L615" t="s">
        <v>1806</v>
      </c>
      <c r="M615" s="2" t="s">
        <v>1851</v>
      </c>
      <c r="N615" s="7" t="s">
        <v>4079</v>
      </c>
      <c r="O615" s="2" t="s">
        <v>1851</v>
      </c>
      <c r="P615" s="40"/>
      <c r="Q615" s="2" t="s">
        <v>1851</v>
      </c>
      <c r="R615" t="s">
        <v>2492</v>
      </c>
      <c r="S615" s="2" t="s">
        <v>1851</v>
      </c>
      <c r="T615" s="5">
        <v>0</v>
      </c>
      <c r="U615" s="2" t="s">
        <v>1851</v>
      </c>
      <c r="V615" s="37">
        <v>0</v>
      </c>
      <c r="W615" s="2" t="s">
        <v>1907</v>
      </c>
      <c r="X615">
        <v>0</v>
      </c>
      <c r="Y615" t="s">
        <v>1908</v>
      </c>
      <c r="Z615" s="40" t="s">
        <v>1911</v>
      </c>
      <c r="AA615" s="2" t="s">
        <v>1907</v>
      </c>
      <c r="AB615" s="82">
        <v>0</v>
      </c>
      <c r="AC615" t="s">
        <v>2289</v>
      </c>
      <c r="AD615" t="str">
        <f t="shared" si="9"/>
        <v>SET @cliente = (SELECT id_cliente FROM cliente WHERE cod_cliente LIKE 'C0277');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'P0277002', '', '2012-11-01', '0', '0', 0, 'Hacer Lobby', 0, null, 1, now(), null, 1, null);</v>
      </c>
    </row>
    <row r="616" spans="1:30" ht="33.75" x14ac:dyDescent="0.25">
      <c r="A616" t="s">
        <v>0</v>
      </c>
      <c r="B616" s="7" t="s">
        <v>243</v>
      </c>
      <c r="C616" s="2" t="s">
        <v>493</v>
      </c>
      <c r="D616" s="22" t="s">
        <v>496</v>
      </c>
      <c r="E616" s="2" t="s">
        <v>499</v>
      </c>
      <c r="F616" s="26" t="s">
        <v>515</v>
      </c>
      <c r="G616" s="2" t="s">
        <v>534</v>
      </c>
      <c r="H616" s="22" t="s">
        <v>550</v>
      </c>
      <c r="I616" s="2" t="s">
        <v>567</v>
      </c>
      <c r="J616" s="5" t="s">
        <v>569</v>
      </c>
      <c r="K616" s="2" t="s">
        <v>574</v>
      </c>
      <c r="L616" t="s">
        <v>1805</v>
      </c>
      <c r="M616" s="2" t="s">
        <v>1851</v>
      </c>
      <c r="N616" s="7" t="s">
        <v>4080</v>
      </c>
      <c r="O616" s="2" t="s">
        <v>1851</v>
      </c>
      <c r="P616" s="56"/>
      <c r="Q616" s="2" t="s">
        <v>1851</v>
      </c>
      <c r="R616" t="s">
        <v>2501</v>
      </c>
      <c r="S616" s="2" t="s">
        <v>1851</v>
      </c>
      <c r="T616" s="5">
        <v>0</v>
      </c>
      <c r="U616" s="2" t="s">
        <v>1851</v>
      </c>
      <c r="V616" s="37">
        <v>0</v>
      </c>
      <c r="W616" s="2" t="s">
        <v>1907</v>
      </c>
      <c r="X616">
        <v>0</v>
      </c>
      <c r="Y616" t="s">
        <v>1908</v>
      </c>
      <c r="Z616" s="40" t="s">
        <v>2363</v>
      </c>
      <c r="AA616" s="2" t="s">
        <v>1907</v>
      </c>
      <c r="AB616" s="82">
        <v>0</v>
      </c>
      <c r="AC616" t="s">
        <v>2289</v>
      </c>
      <c r="AD616" t="str">
        <f t="shared" si="9"/>
        <v>SET @cliente = (SELECT id_cliente FROM cliente WHERE cod_cliente LIKE 'C0336');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'P0336001', '', '2012-08-01', '0', '0', 0, 'Taller Outdoor para 150/200pp sobre “relaciones interpersonales, integracion e identificacion institucional”', 0, null, 1, now(), null, 1, null);</v>
      </c>
    </row>
    <row r="617" spans="1:30" ht="22.5" x14ac:dyDescent="0.25">
      <c r="A617" t="s">
        <v>0</v>
      </c>
      <c r="B617" s="19" t="s">
        <v>244</v>
      </c>
      <c r="C617" s="2" t="s">
        <v>493</v>
      </c>
      <c r="D617" s="22" t="s">
        <v>498</v>
      </c>
      <c r="E617" s="2" t="s">
        <v>499</v>
      </c>
      <c r="F617" s="26" t="s">
        <v>506</v>
      </c>
      <c r="G617" s="2" t="s">
        <v>534</v>
      </c>
      <c r="H617" s="22" t="s">
        <v>540</v>
      </c>
      <c r="I617" s="2" t="s">
        <v>567</v>
      </c>
      <c r="J617" s="5" t="s">
        <v>569</v>
      </c>
      <c r="K617" s="2" t="s">
        <v>574</v>
      </c>
      <c r="L617" t="s">
        <v>1805</v>
      </c>
      <c r="M617" s="2" t="s">
        <v>1851</v>
      </c>
      <c r="N617" s="7" t="s">
        <v>4081</v>
      </c>
      <c r="O617" s="2" t="s">
        <v>1851</v>
      </c>
      <c r="P617" s="56"/>
      <c r="Q617" s="2" t="s">
        <v>1851</v>
      </c>
      <c r="R617" t="s">
        <v>2509</v>
      </c>
      <c r="S617" s="2" t="s">
        <v>1851</v>
      </c>
      <c r="T617" s="5">
        <v>0</v>
      </c>
      <c r="U617" s="2" t="s">
        <v>1851</v>
      </c>
      <c r="V617" s="37">
        <v>0</v>
      </c>
      <c r="W617" s="2" t="s">
        <v>1907</v>
      </c>
      <c r="X617">
        <v>0</v>
      </c>
      <c r="Y617" t="s">
        <v>1908</v>
      </c>
      <c r="Z617" s="40" t="s">
        <v>1913</v>
      </c>
      <c r="AA617" s="2" t="s">
        <v>1907</v>
      </c>
      <c r="AB617" s="82">
        <v>0</v>
      </c>
      <c r="AC617" t="s">
        <v>2289</v>
      </c>
      <c r="AD617" t="str">
        <f t="shared" si="9"/>
        <v>SET @cliente = (SELECT id_cliente FROM cliente WHERE cod_cliente LIKE 'C0020');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'P0020001', '', '2009-07-01', '0', '0', 0, 'Varios', 0, null, 1, now(), null, 1, null);</v>
      </c>
    </row>
    <row r="618" spans="1:30" ht="22.5" x14ac:dyDescent="0.25">
      <c r="A618" t="s">
        <v>0</v>
      </c>
      <c r="B618" s="19" t="s">
        <v>244</v>
      </c>
      <c r="C618" s="2" t="s">
        <v>493</v>
      </c>
      <c r="D618" s="22" t="s">
        <v>495</v>
      </c>
      <c r="E618" s="2" t="s">
        <v>499</v>
      </c>
      <c r="F618" s="26" t="s">
        <v>501</v>
      </c>
      <c r="G618" s="2" t="s">
        <v>534</v>
      </c>
      <c r="H618" s="22" t="s">
        <v>535</v>
      </c>
      <c r="I618" s="2" t="s">
        <v>567</v>
      </c>
      <c r="J618" s="5" t="s">
        <v>569</v>
      </c>
      <c r="K618" s="2" t="s">
        <v>574</v>
      </c>
      <c r="L618" t="s">
        <v>1806</v>
      </c>
      <c r="M618" s="2" t="s">
        <v>1851</v>
      </c>
      <c r="N618" s="7" t="s">
        <v>4082</v>
      </c>
      <c r="O618" s="2" t="s">
        <v>1851</v>
      </c>
      <c r="P618" s="56"/>
      <c r="Q618" s="2" t="s">
        <v>1851</v>
      </c>
      <c r="R618" t="s">
        <v>2488</v>
      </c>
      <c r="S618" s="2" t="s">
        <v>1851</v>
      </c>
      <c r="T618" s="5">
        <v>0</v>
      </c>
      <c r="U618" s="2" t="s">
        <v>1851</v>
      </c>
      <c r="V618" s="37">
        <v>0</v>
      </c>
      <c r="W618" s="2" t="s">
        <v>1907</v>
      </c>
      <c r="X618">
        <v>0</v>
      </c>
      <c r="Y618" t="s">
        <v>1908</v>
      </c>
      <c r="Z618" s="40" t="s">
        <v>2038</v>
      </c>
      <c r="AA618" s="2" t="s">
        <v>1907</v>
      </c>
      <c r="AB618" s="82">
        <v>0</v>
      </c>
      <c r="AC618" t="s">
        <v>2289</v>
      </c>
      <c r="AD618" t="str">
        <f t="shared" si="9"/>
        <v>SET @cliente = (SELECT id_cliente FROM cliente WHERE cod_cliente LIKE 'C0020');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'02', 'P0020002', '', '2011-03-01', '0', '0', 0, 'Diagnostico Organizativo', 0, null, 1, now(), null, 1, null);</v>
      </c>
    </row>
    <row r="619" spans="1:30" ht="22.5" x14ac:dyDescent="0.25">
      <c r="A619" t="s">
        <v>0</v>
      </c>
      <c r="B619" s="7" t="s">
        <v>245</v>
      </c>
      <c r="C619" s="2" t="s">
        <v>493</v>
      </c>
      <c r="D619" s="22" t="s">
        <v>496</v>
      </c>
      <c r="E619" s="2" t="s">
        <v>499</v>
      </c>
      <c r="F619" s="26" t="s">
        <v>515</v>
      </c>
      <c r="G619" s="2" t="s">
        <v>534</v>
      </c>
      <c r="H619" s="22" t="s">
        <v>550</v>
      </c>
      <c r="I619" s="2" t="s">
        <v>567</v>
      </c>
      <c r="J619" s="7" t="s">
        <v>569</v>
      </c>
      <c r="K619" s="2" t="s">
        <v>574</v>
      </c>
      <c r="L619" t="s">
        <v>1805</v>
      </c>
      <c r="M619" s="2" t="s">
        <v>1851</v>
      </c>
      <c r="N619" s="7" t="s">
        <v>4083</v>
      </c>
      <c r="O619" s="2" t="s">
        <v>1851</v>
      </c>
      <c r="P619" s="40"/>
      <c r="Q619" s="2" t="s">
        <v>1851</v>
      </c>
      <c r="R619" t="s">
        <v>2520</v>
      </c>
      <c r="S619" s="2" t="s">
        <v>1851</v>
      </c>
      <c r="T619" s="5">
        <v>0</v>
      </c>
      <c r="U619" s="2" t="s">
        <v>1851</v>
      </c>
      <c r="V619" s="37">
        <v>0</v>
      </c>
      <c r="W619" s="2" t="s">
        <v>1907</v>
      </c>
      <c r="X619">
        <v>0</v>
      </c>
      <c r="Y619" t="s">
        <v>1908</v>
      </c>
      <c r="Z619" s="40" t="s">
        <v>2109</v>
      </c>
      <c r="AA619" s="2" t="s">
        <v>1907</v>
      </c>
      <c r="AB619" s="82">
        <v>9240</v>
      </c>
      <c r="AC619" t="s">
        <v>2289</v>
      </c>
      <c r="AD619" t="str">
        <f t="shared" si="9"/>
        <v>SET @cliente = (SELECT id_cliente FROM cliente WHERE cod_cliente LIKE 'C0266');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'P0266001', '', '2012-07-01', '0', '0', 0, 'Integracion (100pp)', 9240, null, 1, now(), null, 1, null);</v>
      </c>
    </row>
    <row r="620" spans="1:30" ht="22.5" x14ac:dyDescent="0.25">
      <c r="A620" t="s">
        <v>0</v>
      </c>
      <c r="B620" s="7" t="s">
        <v>246</v>
      </c>
      <c r="C620" s="2" t="s">
        <v>493</v>
      </c>
      <c r="D620" s="22" t="s">
        <v>496</v>
      </c>
      <c r="E620" s="2" t="s">
        <v>499</v>
      </c>
      <c r="F620" s="26" t="s">
        <v>515</v>
      </c>
      <c r="G620" s="2" t="s">
        <v>534</v>
      </c>
      <c r="H620" s="22" t="s">
        <v>550</v>
      </c>
      <c r="I620" s="2" t="s">
        <v>567</v>
      </c>
      <c r="J620" s="5" t="s">
        <v>572</v>
      </c>
      <c r="K620" s="2" t="s">
        <v>574</v>
      </c>
      <c r="L620" t="s">
        <v>1805</v>
      </c>
      <c r="M620" s="2" t="s">
        <v>1851</v>
      </c>
      <c r="N620" s="7" t="s">
        <v>4084</v>
      </c>
      <c r="O620" s="2" t="s">
        <v>1851</v>
      </c>
      <c r="P620" s="56" t="s">
        <v>1176</v>
      </c>
      <c r="Q620" s="2" t="s">
        <v>1851</v>
      </c>
      <c r="R620" t="s">
        <v>2505</v>
      </c>
      <c r="S620" s="2" t="s">
        <v>1851</v>
      </c>
      <c r="T620" s="5">
        <v>0</v>
      </c>
      <c r="U620" s="2" t="s">
        <v>1851</v>
      </c>
      <c r="V620" s="37">
        <v>0</v>
      </c>
      <c r="W620" s="2" t="s">
        <v>1907</v>
      </c>
      <c r="X620">
        <v>0</v>
      </c>
      <c r="Y620" t="s">
        <v>1908</v>
      </c>
      <c r="Z620" s="40" t="s">
        <v>2110</v>
      </c>
      <c r="AA620" s="2" t="s">
        <v>1907</v>
      </c>
      <c r="AB620" s="82">
        <f>5650*2.8</f>
        <v>15819.999999999998</v>
      </c>
      <c r="AC620" t="s">
        <v>2289</v>
      </c>
      <c r="AD620" t="str">
        <f t="shared" si="9"/>
        <v>SET @cliente = (SELECT id_cliente FROM cliente WHERE cod_cliente LIKE 'C0290');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'01', 'P0290001', 'P029002', '2011-02-01', '0', '0', 0, 'Trabajo en Equipo (90)', 15820, null, 1, now(), null, 1, null);</v>
      </c>
    </row>
    <row r="621" spans="1:30" ht="22.5" x14ac:dyDescent="0.25">
      <c r="A621" t="s">
        <v>0</v>
      </c>
      <c r="B621" s="7" t="s">
        <v>246</v>
      </c>
      <c r="C621" s="2" t="s">
        <v>493</v>
      </c>
      <c r="D621" s="17" t="s">
        <v>498</v>
      </c>
      <c r="E621" s="2" t="s">
        <v>499</v>
      </c>
      <c r="F621" s="26" t="s">
        <v>522</v>
      </c>
      <c r="G621" s="2" t="s">
        <v>534</v>
      </c>
      <c r="H621" s="17" t="s">
        <v>551</v>
      </c>
      <c r="I621" s="2" t="s">
        <v>567</v>
      </c>
      <c r="J621" s="5" t="s">
        <v>571</v>
      </c>
      <c r="K621" s="2" t="s">
        <v>574</v>
      </c>
      <c r="L621" t="s">
        <v>1806</v>
      </c>
      <c r="M621" s="2" t="s">
        <v>1851</v>
      </c>
      <c r="N621" s="7" t="s">
        <v>4085</v>
      </c>
      <c r="O621" s="2" t="s">
        <v>1851</v>
      </c>
      <c r="P621" s="60"/>
      <c r="Q621" s="2" t="s">
        <v>1851</v>
      </c>
      <c r="R621" t="s">
        <v>2518</v>
      </c>
      <c r="S621" s="2" t="s">
        <v>1851</v>
      </c>
      <c r="T621" s="5">
        <v>0</v>
      </c>
      <c r="U621" s="2" t="s">
        <v>1851</v>
      </c>
      <c r="V621" s="37">
        <v>0</v>
      </c>
      <c r="W621" s="2" t="s">
        <v>1907</v>
      </c>
      <c r="X621">
        <v>0</v>
      </c>
      <c r="Y621" t="s">
        <v>1908</v>
      </c>
      <c r="Z621" s="40" t="s">
        <v>2111</v>
      </c>
      <c r="AA621" s="2" t="s">
        <v>1907</v>
      </c>
      <c r="AB621" s="82">
        <v>12900</v>
      </c>
      <c r="AC621" t="s">
        <v>2289</v>
      </c>
      <c r="AD621" t="str">
        <f t="shared" si="9"/>
        <v>SET @cliente = (SELECT id_cliente FROM cliente WHERE cod_cliente LIKE 'C0290');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'02', 'P0290002', '', '2012-01-01', '0', '0', 0, 'Clima para Centenario', 12900, null, 1, now(), null, 1, null);</v>
      </c>
    </row>
    <row r="622" spans="1:30" ht="22.5" x14ac:dyDescent="0.25">
      <c r="A622" t="s">
        <v>0</v>
      </c>
      <c r="B622" s="7" t="s">
        <v>246</v>
      </c>
      <c r="C622" s="2" t="s">
        <v>493</v>
      </c>
      <c r="D622" s="22" t="s">
        <v>496</v>
      </c>
      <c r="E622" s="2" t="s">
        <v>499</v>
      </c>
      <c r="F622" s="26" t="s">
        <v>515</v>
      </c>
      <c r="G622" s="2" t="s">
        <v>534</v>
      </c>
      <c r="H622" s="22" t="s">
        <v>550</v>
      </c>
      <c r="I622" s="2" t="s">
        <v>567</v>
      </c>
      <c r="J622" s="5" t="s">
        <v>571</v>
      </c>
      <c r="K622" s="2" t="s">
        <v>574</v>
      </c>
      <c r="L622" t="s">
        <v>1807</v>
      </c>
      <c r="M622" s="2" t="s">
        <v>1851</v>
      </c>
      <c r="N622" s="7" t="s">
        <v>4086</v>
      </c>
      <c r="O622" s="2" t="s">
        <v>1851</v>
      </c>
      <c r="P622" s="60"/>
      <c r="Q622" s="2" t="s">
        <v>1851</v>
      </c>
      <c r="R622" t="s">
        <v>2500</v>
      </c>
      <c r="S622" s="2" t="s">
        <v>1851</v>
      </c>
      <c r="T622" s="5">
        <v>0</v>
      </c>
      <c r="U622" s="2" t="s">
        <v>1851</v>
      </c>
      <c r="V622" s="37">
        <v>0</v>
      </c>
      <c r="W622" s="2" t="s">
        <v>1907</v>
      </c>
      <c r="X622">
        <v>0</v>
      </c>
      <c r="Y622" t="s">
        <v>1908</v>
      </c>
      <c r="Z622" s="26" t="s">
        <v>2364</v>
      </c>
      <c r="AA622" s="2" t="s">
        <v>1907</v>
      </c>
      <c r="AB622" s="82">
        <v>19200</v>
      </c>
      <c r="AC622" t="s">
        <v>2289</v>
      </c>
      <c r="AD622" t="str">
        <f t="shared" si="9"/>
        <v>SET @cliente = (SELECT id_cliente FROM cliente WHERE cod_cliente LIKE 'C0290');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'03', 'P0290003', '', '2012-02-01', '0', '0', 0, 'Outdoor Integracion y Trabajo en equipo para 130 personas (11 o 18 de mayo)', 19200, null, 1, now(), null, 1, null);</v>
      </c>
    </row>
    <row r="623" spans="1:30" ht="22.5" x14ac:dyDescent="0.25">
      <c r="A623" t="s">
        <v>0</v>
      </c>
      <c r="B623" s="7" t="s">
        <v>246</v>
      </c>
      <c r="C623" s="2" t="s">
        <v>493</v>
      </c>
      <c r="D623" s="22" t="s">
        <v>495</v>
      </c>
      <c r="E623" s="2" t="s">
        <v>499</v>
      </c>
      <c r="F623" s="26" t="s">
        <v>501</v>
      </c>
      <c r="G623" s="2" t="s">
        <v>534</v>
      </c>
      <c r="H623" s="22" t="s">
        <v>535</v>
      </c>
      <c r="I623" s="2" t="s">
        <v>567</v>
      </c>
      <c r="J623" s="5" t="s">
        <v>569</v>
      </c>
      <c r="K623" s="2" t="s">
        <v>574</v>
      </c>
      <c r="L623" t="s">
        <v>1808</v>
      </c>
      <c r="M623" s="2" t="s">
        <v>1851</v>
      </c>
      <c r="N623" s="7" t="s">
        <v>4087</v>
      </c>
      <c r="O623" s="2" t="s">
        <v>1851</v>
      </c>
      <c r="P623" s="56"/>
      <c r="Q623" s="2" t="s">
        <v>1851</v>
      </c>
      <c r="R623" t="s">
        <v>2518</v>
      </c>
      <c r="S623" s="2" t="s">
        <v>1851</v>
      </c>
      <c r="T623" s="5">
        <v>0</v>
      </c>
      <c r="U623" s="2" t="s">
        <v>1851</v>
      </c>
      <c r="V623" s="37">
        <v>0</v>
      </c>
      <c r="W623" s="2" t="s">
        <v>1907</v>
      </c>
      <c r="X623">
        <v>0</v>
      </c>
      <c r="Y623" t="s">
        <v>1908</v>
      </c>
      <c r="Z623" s="40" t="s">
        <v>2437</v>
      </c>
      <c r="AA623" s="2" t="s">
        <v>1907</v>
      </c>
      <c r="AB623" s="82">
        <v>16800</v>
      </c>
      <c r="AC623" t="s">
        <v>2289</v>
      </c>
      <c r="AD623" t="str">
        <f t="shared" si="9"/>
        <v>SET @cliente = (SELECT id_cliente FROM cliente WHERE cod_cliente LIKE 'C0290');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'04', 'P0290004', '', '2012-01-01', '0', '0', 0, 'Analisis Carga Laboral', 16800, null, 1, now(), null, 1, null);</v>
      </c>
    </row>
    <row r="624" spans="1:30" ht="22.5" x14ac:dyDescent="0.25">
      <c r="A624" t="s">
        <v>0</v>
      </c>
      <c r="B624" s="7" t="s">
        <v>246</v>
      </c>
      <c r="C624" s="2" t="s">
        <v>493</v>
      </c>
      <c r="D624" s="22" t="s">
        <v>497</v>
      </c>
      <c r="E624" s="2" t="s">
        <v>499</v>
      </c>
      <c r="F624" s="27" t="s">
        <v>505</v>
      </c>
      <c r="G624" s="2" t="s">
        <v>534</v>
      </c>
      <c r="H624" s="22" t="s">
        <v>539</v>
      </c>
      <c r="I624" s="2" t="s">
        <v>567</v>
      </c>
      <c r="J624" s="7" t="s">
        <v>505</v>
      </c>
      <c r="K624" s="2" t="s">
        <v>574</v>
      </c>
      <c r="L624" t="s">
        <v>1809</v>
      </c>
      <c r="M624" s="2" t="s">
        <v>1851</v>
      </c>
      <c r="N624" s="7" t="s">
        <v>4088</v>
      </c>
      <c r="O624" s="2" t="s">
        <v>1851</v>
      </c>
      <c r="P624" s="40"/>
      <c r="Q624" s="2" t="s">
        <v>1851</v>
      </c>
      <c r="R624" t="s">
        <v>2492</v>
      </c>
      <c r="S624" s="2" t="s">
        <v>1851</v>
      </c>
      <c r="T624" s="5">
        <v>0</v>
      </c>
      <c r="U624" s="2" t="s">
        <v>1851</v>
      </c>
      <c r="V624" s="37">
        <v>0</v>
      </c>
      <c r="W624" s="2" t="s">
        <v>1907</v>
      </c>
      <c r="X624">
        <v>0</v>
      </c>
      <c r="Y624" t="s">
        <v>1908</v>
      </c>
      <c r="Z624" s="40" t="s">
        <v>1911</v>
      </c>
      <c r="AA624" s="2" t="s">
        <v>1907</v>
      </c>
      <c r="AB624" s="82">
        <v>0</v>
      </c>
      <c r="AC624" t="s">
        <v>2289</v>
      </c>
      <c r="AD624" t="str">
        <f t="shared" si="9"/>
        <v>SET @cliente = (SELECT id_cliente FROM cliente WHERE cod_cliente LIKE 'C0290');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'05', 'P0290005', '', '2012-11-01', '0', '0', 0, 'Hacer Lobby', 0, null, 1, now(), null, 1, null);</v>
      </c>
    </row>
    <row r="625" spans="1:30" ht="22.5" x14ac:dyDescent="0.25">
      <c r="A625" t="s">
        <v>0</v>
      </c>
      <c r="B625" s="7" t="s">
        <v>247</v>
      </c>
      <c r="C625" s="2" t="s">
        <v>493</v>
      </c>
      <c r="D625" s="22" t="s">
        <v>496</v>
      </c>
      <c r="E625" s="2" t="s">
        <v>499</v>
      </c>
      <c r="F625" s="26" t="s">
        <v>512</v>
      </c>
      <c r="G625" s="2" t="s">
        <v>534</v>
      </c>
      <c r="H625" s="22" t="s">
        <v>547</v>
      </c>
      <c r="I625" s="2" t="s">
        <v>567</v>
      </c>
      <c r="J625" s="5" t="s">
        <v>569</v>
      </c>
      <c r="K625" s="2" t="s">
        <v>574</v>
      </c>
      <c r="L625" t="s">
        <v>1805</v>
      </c>
      <c r="M625" s="2" t="s">
        <v>1851</v>
      </c>
      <c r="N625" s="7" t="s">
        <v>4089</v>
      </c>
      <c r="O625" s="2" t="s">
        <v>1851</v>
      </c>
      <c r="P625" s="56"/>
      <c r="Q625" s="2" t="s">
        <v>1851</v>
      </c>
      <c r="R625" t="s">
        <v>2521</v>
      </c>
      <c r="S625" s="2" t="s">
        <v>1851</v>
      </c>
      <c r="T625" s="5">
        <v>0</v>
      </c>
      <c r="U625" s="2" t="s">
        <v>1851</v>
      </c>
      <c r="V625" s="37">
        <v>0</v>
      </c>
      <c r="W625" s="2" t="s">
        <v>1907</v>
      </c>
      <c r="X625">
        <v>0</v>
      </c>
      <c r="Y625" t="s">
        <v>1908</v>
      </c>
      <c r="Z625" s="40" t="s">
        <v>2004</v>
      </c>
      <c r="AA625" s="2" t="s">
        <v>1907</v>
      </c>
      <c r="AB625" s="82">
        <v>2240</v>
      </c>
      <c r="AC625" t="s">
        <v>2289</v>
      </c>
      <c r="AD625" t="str">
        <f t="shared" si="9"/>
        <v>SET @cliente = (SELECT id_cliente FROM cliente WHERE cod_cliente LIKE 'C0165');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'P0165001', '', '2010-10-01', '0', '0', 0, 'Trabajo en Equipo', 2240, null, 1, now(), null, 1, null);</v>
      </c>
    </row>
    <row r="626" spans="1:30" ht="22.5" x14ac:dyDescent="0.25">
      <c r="A626" t="s">
        <v>0</v>
      </c>
      <c r="B626" s="7" t="s">
        <v>248</v>
      </c>
      <c r="C626" s="2" t="s">
        <v>493</v>
      </c>
      <c r="D626" s="22" t="s">
        <v>498</v>
      </c>
      <c r="E626" s="2" t="s">
        <v>499</v>
      </c>
      <c r="F626" s="26" t="s">
        <v>506</v>
      </c>
      <c r="G626" s="2" t="s">
        <v>534</v>
      </c>
      <c r="H626" s="22" t="s">
        <v>540</v>
      </c>
      <c r="I626" s="2" t="s">
        <v>567</v>
      </c>
      <c r="J626" s="5" t="s">
        <v>569</v>
      </c>
      <c r="K626" s="2" t="s">
        <v>574</v>
      </c>
      <c r="L626" t="s">
        <v>1805</v>
      </c>
      <c r="M626" s="2" t="s">
        <v>1851</v>
      </c>
      <c r="N626" s="7" t="s">
        <v>4090</v>
      </c>
      <c r="O626" s="2" t="s">
        <v>1851</v>
      </c>
      <c r="P626" s="56"/>
      <c r="Q626" s="2" t="s">
        <v>1851</v>
      </c>
      <c r="R626" t="s">
        <v>2505</v>
      </c>
      <c r="S626" s="2" t="s">
        <v>1851</v>
      </c>
      <c r="T626" s="5">
        <v>0</v>
      </c>
      <c r="U626" s="2" t="s">
        <v>1851</v>
      </c>
      <c r="V626" s="37">
        <v>0</v>
      </c>
      <c r="W626" s="2" t="s">
        <v>1907</v>
      </c>
      <c r="X626">
        <v>0</v>
      </c>
      <c r="Y626" t="s">
        <v>1908</v>
      </c>
      <c r="Z626" s="40" t="s">
        <v>2112</v>
      </c>
      <c r="AA626" s="2" t="s">
        <v>1907</v>
      </c>
      <c r="AB626" s="82">
        <v>0</v>
      </c>
      <c r="AC626" t="s">
        <v>2289</v>
      </c>
      <c r="AD626" t="str">
        <f t="shared" si="9"/>
        <v>SET @cliente = (SELECT id_cliente FROM cliente WHERE cod_cliente LIKE 'C0274');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'P0274001', '', '2011-02-01', '0', '0', 0, 'Supervisor de ventas ', 0, null, 1, now(), null, 1, null);</v>
      </c>
    </row>
    <row r="627" spans="1:30" ht="22.5" x14ac:dyDescent="0.25">
      <c r="A627" t="s">
        <v>0</v>
      </c>
      <c r="B627" s="17" t="s">
        <v>249</v>
      </c>
      <c r="C627" s="2" t="s">
        <v>493</v>
      </c>
      <c r="D627" s="22" t="s">
        <v>495</v>
      </c>
      <c r="E627" s="2" t="s">
        <v>499</v>
      </c>
      <c r="F627" s="28" t="s">
        <v>510</v>
      </c>
      <c r="G627" s="2" t="s">
        <v>534</v>
      </c>
      <c r="H627" s="22" t="s">
        <v>545</v>
      </c>
      <c r="I627" s="2" t="s">
        <v>567</v>
      </c>
      <c r="J627" s="5" t="s">
        <v>569</v>
      </c>
      <c r="K627" s="2" t="s">
        <v>574</v>
      </c>
      <c r="L627" t="s">
        <v>1805</v>
      </c>
      <c r="M627" s="2" t="s">
        <v>1851</v>
      </c>
      <c r="N627" s="7" t="s">
        <v>4091</v>
      </c>
      <c r="O627" s="2" t="s">
        <v>1851</v>
      </c>
      <c r="P627" s="56"/>
      <c r="Q627" s="2" t="s">
        <v>1851</v>
      </c>
      <c r="R627" t="s">
        <v>2500</v>
      </c>
      <c r="S627" s="2" t="s">
        <v>1851</v>
      </c>
      <c r="T627" s="5">
        <v>0</v>
      </c>
      <c r="U627" s="2" t="s">
        <v>1851</v>
      </c>
      <c r="V627" s="37">
        <v>0</v>
      </c>
      <c r="W627" s="2" t="s">
        <v>1907</v>
      </c>
      <c r="X627">
        <v>0</v>
      </c>
      <c r="Y627" t="s">
        <v>1908</v>
      </c>
      <c r="Z627" s="28" t="s">
        <v>2323</v>
      </c>
      <c r="AA627" s="2" t="s">
        <v>1907</v>
      </c>
      <c r="AB627" s="82">
        <v>0</v>
      </c>
      <c r="AC627" t="s">
        <v>2289</v>
      </c>
      <c r="AD627" t="str">
        <f t="shared" si="9"/>
        <v>SET @cliente = (SELECT id_cliente FROM cliente WHERE cod_cliente LIKE 'C0937');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'P0937001', '', '2012-02-01', '0', '0', 0, 'Gestion por Procesos', 0, null, 1, now(), null, 1, null);</v>
      </c>
    </row>
    <row r="628" spans="1:30" ht="22.5" x14ac:dyDescent="0.25">
      <c r="A628" t="s">
        <v>0</v>
      </c>
      <c r="B628" s="7" t="s">
        <v>250</v>
      </c>
      <c r="C628" s="2" t="s">
        <v>493</v>
      </c>
      <c r="D628" s="22" t="s">
        <v>498</v>
      </c>
      <c r="E628" s="2" t="s">
        <v>499</v>
      </c>
      <c r="F628" s="26" t="s">
        <v>511</v>
      </c>
      <c r="G628" s="2" t="s">
        <v>534</v>
      </c>
      <c r="H628" s="22" t="s">
        <v>546</v>
      </c>
      <c r="I628" s="2" t="s">
        <v>567</v>
      </c>
      <c r="J628" s="5" t="s">
        <v>571</v>
      </c>
      <c r="K628" s="2" t="s">
        <v>574</v>
      </c>
      <c r="L628" t="s">
        <v>1805</v>
      </c>
      <c r="M628" s="2" t="s">
        <v>1851</v>
      </c>
      <c r="N628" s="7" t="s">
        <v>4092</v>
      </c>
      <c r="O628" s="2" t="s">
        <v>1851</v>
      </c>
      <c r="P628" s="60"/>
      <c r="Q628" s="2" t="s">
        <v>1851</v>
      </c>
      <c r="R628" t="s">
        <v>2503</v>
      </c>
      <c r="S628" s="2" t="s">
        <v>1851</v>
      </c>
      <c r="T628" s="5">
        <v>0</v>
      </c>
      <c r="U628" s="2" t="s">
        <v>1851</v>
      </c>
      <c r="V628" s="37">
        <v>0</v>
      </c>
      <c r="W628" s="2" t="s">
        <v>1907</v>
      </c>
      <c r="X628">
        <v>0</v>
      </c>
      <c r="Y628" t="s">
        <v>1908</v>
      </c>
      <c r="Z628" s="40" t="s">
        <v>1914</v>
      </c>
      <c r="AA628" s="2" t="s">
        <v>1907</v>
      </c>
      <c r="AB628" s="82">
        <v>5208</v>
      </c>
      <c r="AC628" t="s">
        <v>2289</v>
      </c>
      <c r="AD628"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'P0047001', '', '2009-12-01', '0', '0', 0, 'Potencial', 5208, null, 1, now(), null, 1, null);</v>
      </c>
    </row>
    <row r="629" spans="1:30" ht="22.5" x14ac:dyDescent="0.25">
      <c r="A629" t="s">
        <v>0</v>
      </c>
      <c r="B629" s="7" t="s">
        <v>250</v>
      </c>
      <c r="C629" s="2" t="s">
        <v>493</v>
      </c>
      <c r="D629" s="22" t="s">
        <v>498</v>
      </c>
      <c r="E629" s="2" t="s">
        <v>499</v>
      </c>
      <c r="F629" s="26" t="s">
        <v>511</v>
      </c>
      <c r="G629" s="2" t="s">
        <v>534</v>
      </c>
      <c r="H629" s="22" t="s">
        <v>546</v>
      </c>
      <c r="I629" s="2" t="s">
        <v>567</v>
      </c>
      <c r="J629" s="5" t="s">
        <v>571</v>
      </c>
      <c r="K629" s="2" t="s">
        <v>574</v>
      </c>
      <c r="L629" t="s">
        <v>1806</v>
      </c>
      <c r="M629" s="2" t="s">
        <v>1851</v>
      </c>
      <c r="N629" s="7" t="s">
        <v>4093</v>
      </c>
      <c r="O629" s="2" t="s">
        <v>1851</v>
      </c>
      <c r="P629" s="60"/>
      <c r="Q629" s="2" t="s">
        <v>1851</v>
      </c>
      <c r="R629" t="s">
        <v>2504</v>
      </c>
      <c r="S629" s="2" t="s">
        <v>1851</v>
      </c>
      <c r="T629" s="5">
        <v>0</v>
      </c>
      <c r="U629" s="2" t="s">
        <v>1851</v>
      </c>
      <c r="V629" s="37">
        <v>0</v>
      </c>
      <c r="W629" s="2" t="s">
        <v>1907</v>
      </c>
      <c r="X629">
        <v>0</v>
      </c>
      <c r="Y629" t="s">
        <v>1908</v>
      </c>
      <c r="Z629" s="40" t="s">
        <v>1914</v>
      </c>
      <c r="AA629" s="2" t="s">
        <v>1907</v>
      </c>
      <c r="AB629" s="82">
        <v>2698</v>
      </c>
      <c r="AC629" t="s">
        <v>2289</v>
      </c>
      <c r="AD629"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'02', 'P0047002', '', '2010-03-01', '0', '0', 0, 'Potencial', 2698, null, 1, now(), null, 1, null);</v>
      </c>
    </row>
    <row r="630" spans="1:30" ht="22.5" x14ac:dyDescent="0.25">
      <c r="A630" t="s">
        <v>0</v>
      </c>
      <c r="B630" s="7" t="s">
        <v>250</v>
      </c>
      <c r="C630" s="2" t="s">
        <v>493</v>
      </c>
      <c r="D630" s="22" t="s">
        <v>498</v>
      </c>
      <c r="E630" s="2" t="s">
        <v>499</v>
      </c>
      <c r="F630" s="26" t="s">
        <v>511</v>
      </c>
      <c r="G630" s="2" t="s">
        <v>534</v>
      </c>
      <c r="H630" s="22" t="s">
        <v>546</v>
      </c>
      <c r="I630" s="2" t="s">
        <v>567</v>
      </c>
      <c r="J630" s="5" t="s">
        <v>571</v>
      </c>
      <c r="K630" s="2" t="s">
        <v>574</v>
      </c>
      <c r="L630" t="s">
        <v>1807</v>
      </c>
      <c r="M630" s="2" t="s">
        <v>1851</v>
      </c>
      <c r="N630" s="7" t="s">
        <v>4094</v>
      </c>
      <c r="O630" s="2" t="s">
        <v>1851</v>
      </c>
      <c r="P630" s="60"/>
      <c r="Q630" s="2" t="s">
        <v>1851</v>
      </c>
      <c r="R630" t="s">
        <v>2522</v>
      </c>
      <c r="S630" s="2" t="s">
        <v>1851</v>
      </c>
      <c r="T630" s="5">
        <v>0</v>
      </c>
      <c r="U630" s="2" t="s">
        <v>1851</v>
      </c>
      <c r="V630" s="37">
        <v>0</v>
      </c>
      <c r="W630" s="2" t="s">
        <v>1907</v>
      </c>
      <c r="X630">
        <v>0</v>
      </c>
      <c r="Y630" t="s">
        <v>1908</v>
      </c>
      <c r="Z630" s="40" t="s">
        <v>1914</v>
      </c>
      <c r="AA630" s="2" t="s">
        <v>1907</v>
      </c>
      <c r="AB630" s="82">
        <v>2290</v>
      </c>
      <c r="AC630" t="s">
        <v>2289</v>
      </c>
      <c r="AD630"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'03', 'P0047003', '', '2010-06-01', '0', '0', 0, 'Potencial', 2290, null, 1, now(), null, 1, null);</v>
      </c>
    </row>
    <row r="631" spans="1:30" ht="22.5" x14ac:dyDescent="0.25">
      <c r="A631" t="s">
        <v>0</v>
      </c>
      <c r="B631" s="7" t="s">
        <v>250</v>
      </c>
      <c r="C631" s="2" t="s">
        <v>493</v>
      </c>
      <c r="D631" s="22" t="s">
        <v>495</v>
      </c>
      <c r="E631" s="2" t="s">
        <v>499</v>
      </c>
      <c r="F631" s="26" t="s">
        <v>510</v>
      </c>
      <c r="G631" s="2" t="s">
        <v>534</v>
      </c>
      <c r="H631" s="22" t="s">
        <v>545</v>
      </c>
      <c r="I631" s="2" t="s">
        <v>567</v>
      </c>
      <c r="J631" s="5" t="s">
        <v>569</v>
      </c>
      <c r="K631" s="2" t="s">
        <v>574</v>
      </c>
      <c r="L631" t="s">
        <v>1808</v>
      </c>
      <c r="M631" s="2" t="s">
        <v>1851</v>
      </c>
      <c r="N631" s="7" t="s">
        <v>4095</v>
      </c>
      <c r="O631" s="2" t="s">
        <v>1851</v>
      </c>
      <c r="P631" s="56"/>
      <c r="Q631" s="2" t="s">
        <v>1851</v>
      </c>
      <c r="R631" t="s">
        <v>2522</v>
      </c>
      <c r="S631" s="2" t="s">
        <v>1851</v>
      </c>
      <c r="T631" s="5">
        <v>0</v>
      </c>
      <c r="U631" s="2" t="s">
        <v>1851</v>
      </c>
      <c r="V631" s="76">
        <v>1</v>
      </c>
      <c r="W631" s="2" t="s">
        <v>1907</v>
      </c>
      <c r="X631">
        <v>0</v>
      </c>
      <c r="Y631" t="s">
        <v>1908</v>
      </c>
      <c r="Z631" s="40" t="s">
        <v>2113</v>
      </c>
      <c r="AA631" s="2" t="s">
        <v>1907</v>
      </c>
      <c r="AB631" s="82">
        <v>33605</v>
      </c>
      <c r="AC631" t="s">
        <v>2289</v>
      </c>
      <c r="AD631" t="str">
        <f t="shared" si="9"/>
        <v>SET @cliente = (SELECT id_cliente FROM cliente WHERE cod_cliente LIKE 'C0047');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'04', 'P0047004', '', '2010-06-01', '0', '1', 0, 'Reformulacion de Instrumentos de Gestion', 33605, null, 1, now(), null, 1, null);</v>
      </c>
    </row>
    <row r="632" spans="1:30" ht="22.5" x14ac:dyDescent="0.25">
      <c r="A632" t="s">
        <v>0</v>
      </c>
      <c r="B632" s="7" t="s">
        <v>250</v>
      </c>
      <c r="C632" s="2" t="s">
        <v>493</v>
      </c>
      <c r="D632" s="22" t="s">
        <v>498</v>
      </c>
      <c r="E632" s="2" t="s">
        <v>499</v>
      </c>
      <c r="F632" s="26" t="s">
        <v>506</v>
      </c>
      <c r="G632" s="2" t="s">
        <v>534</v>
      </c>
      <c r="H632" s="22" t="s">
        <v>540</v>
      </c>
      <c r="I632" s="2" t="s">
        <v>567</v>
      </c>
      <c r="J632" s="5" t="s">
        <v>571</v>
      </c>
      <c r="K632" s="2" t="s">
        <v>574</v>
      </c>
      <c r="L632" t="s">
        <v>1809</v>
      </c>
      <c r="M632" s="2" t="s">
        <v>1851</v>
      </c>
      <c r="N632" s="7" t="s">
        <v>4096</v>
      </c>
      <c r="O632" s="2" t="s">
        <v>1851</v>
      </c>
      <c r="P632" s="60"/>
      <c r="Q632" s="2" t="s">
        <v>1851</v>
      </c>
      <c r="R632" t="s">
        <v>2502</v>
      </c>
      <c r="S632" s="2" t="s">
        <v>1851</v>
      </c>
      <c r="T632" s="5">
        <v>0</v>
      </c>
      <c r="U632" s="2" t="s">
        <v>1851</v>
      </c>
      <c r="V632" s="37">
        <v>0</v>
      </c>
      <c r="W632" s="2" t="s">
        <v>1907</v>
      </c>
      <c r="X632">
        <v>0</v>
      </c>
      <c r="Y632" t="s">
        <v>1908</v>
      </c>
      <c r="Z632" s="40" t="s">
        <v>2114</v>
      </c>
      <c r="AA632" s="2" t="s">
        <v>1907</v>
      </c>
      <c r="AB632" s="82">
        <v>8848</v>
      </c>
      <c r="AC632" t="s">
        <v>2289</v>
      </c>
      <c r="AD632"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'05', 'P0047005', '', '2010-08-01', '0', '0', 0, 'Oficial Seguridad Informacion', 8848, null, 1, now(), null, 1, null);</v>
      </c>
    </row>
    <row r="633" spans="1:30" ht="22.5" x14ac:dyDescent="0.25">
      <c r="A633" t="s">
        <v>0</v>
      </c>
      <c r="B633" s="7" t="s">
        <v>250</v>
      </c>
      <c r="C633" s="2" t="s">
        <v>493</v>
      </c>
      <c r="D633" s="22" t="s">
        <v>498</v>
      </c>
      <c r="E633" s="2" t="s">
        <v>499</v>
      </c>
      <c r="F633" s="26" t="s">
        <v>506</v>
      </c>
      <c r="G633" s="2" t="s">
        <v>534</v>
      </c>
      <c r="H633" s="22" t="s">
        <v>540</v>
      </c>
      <c r="I633" s="2" t="s">
        <v>567</v>
      </c>
      <c r="J633" s="5" t="s">
        <v>571</v>
      </c>
      <c r="K633" s="2" t="s">
        <v>574</v>
      </c>
      <c r="L633" t="s">
        <v>1810</v>
      </c>
      <c r="M633" s="2" t="s">
        <v>1851</v>
      </c>
      <c r="N633" s="7" t="s">
        <v>4097</v>
      </c>
      <c r="O633" s="2" t="s">
        <v>1851</v>
      </c>
      <c r="P633" s="60"/>
      <c r="Q633" s="2" t="s">
        <v>1851</v>
      </c>
      <c r="R633" t="s">
        <v>2502</v>
      </c>
      <c r="S633" s="2" t="s">
        <v>1851</v>
      </c>
      <c r="T633" s="5">
        <v>0</v>
      </c>
      <c r="U633" s="2" t="s">
        <v>1851</v>
      </c>
      <c r="V633" s="37">
        <v>0</v>
      </c>
      <c r="W633" s="2" t="s">
        <v>1907</v>
      </c>
      <c r="X633">
        <v>0</v>
      </c>
      <c r="Y633" t="s">
        <v>1908</v>
      </c>
      <c r="Z633" s="40" t="s">
        <v>2115</v>
      </c>
      <c r="AA633" s="2" t="s">
        <v>1907</v>
      </c>
      <c r="AB633" s="82">
        <v>8848</v>
      </c>
      <c r="AC633" t="s">
        <v>2289</v>
      </c>
      <c r="AD633"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'06', 'P0047006', '', '2010-08-01', '0', '0', 0, 'Consultor Sistemas', 8848, null, 1, now(), null, 1, null);</v>
      </c>
    </row>
    <row r="634" spans="1:30" ht="22.5" x14ac:dyDescent="0.25">
      <c r="A634" t="s">
        <v>0</v>
      </c>
      <c r="B634" s="7" t="s">
        <v>250</v>
      </c>
      <c r="C634" s="2" t="s">
        <v>493</v>
      </c>
      <c r="D634" s="17" t="s">
        <v>498</v>
      </c>
      <c r="E634" s="2" t="s">
        <v>499</v>
      </c>
      <c r="F634" s="26" t="s">
        <v>522</v>
      </c>
      <c r="G634" s="2" t="s">
        <v>534</v>
      </c>
      <c r="H634" s="17" t="s">
        <v>551</v>
      </c>
      <c r="I634" s="2" t="s">
        <v>567</v>
      </c>
      <c r="J634" s="5" t="s">
        <v>569</v>
      </c>
      <c r="K634" s="2" t="s">
        <v>574</v>
      </c>
      <c r="L634" t="s">
        <v>1811</v>
      </c>
      <c r="M634" s="2" t="s">
        <v>1851</v>
      </c>
      <c r="N634" s="7" t="s">
        <v>4098</v>
      </c>
      <c r="O634" s="2" t="s">
        <v>1851</v>
      </c>
      <c r="P634" s="56"/>
      <c r="Q634" s="2" t="s">
        <v>1851</v>
      </c>
      <c r="R634" t="s">
        <v>2493</v>
      </c>
      <c r="S634" s="2" t="s">
        <v>1851</v>
      </c>
      <c r="T634" s="5">
        <v>0</v>
      </c>
      <c r="U634" s="2" t="s">
        <v>1851</v>
      </c>
      <c r="V634" s="37">
        <v>0</v>
      </c>
      <c r="W634" s="2" t="s">
        <v>1907</v>
      </c>
      <c r="X634">
        <v>0</v>
      </c>
      <c r="Y634" t="s">
        <v>1908</v>
      </c>
      <c r="Z634" s="26" t="s">
        <v>1965</v>
      </c>
      <c r="AA634" s="2" t="s">
        <v>1907</v>
      </c>
      <c r="AB634" s="82">
        <v>0</v>
      </c>
      <c r="AC634" t="s">
        <v>2289</v>
      </c>
      <c r="AD634"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'07', 'P0047007', '', '2010-09-01', '0', '0', 0, 'Clima Cuantitativo', 0, null, 1, now(), null, 1, null);</v>
      </c>
    </row>
    <row r="635" spans="1:30" ht="22.5" x14ac:dyDescent="0.25">
      <c r="A635" t="s">
        <v>0</v>
      </c>
      <c r="B635" s="7" t="s">
        <v>250</v>
      </c>
      <c r="C635" s="2" t="s">
        <v>493</v>
      </c>
      <c r="D635" s="17" t="s">
        <v>498</v>
      </c>
      <c r="E635" s="2" t="s">
        <v>499</v>
      </c>
      <c r="F635" s="26" t="s">
        <v>522</v>
      </c>
      <c r="G635" s="2" t="s">
        <v>534</v>
      </c>
      <c r="H635" s="17" t="s">
        <v>551</v>
      </c>
      <c r="I635" s="2" t="s">
        <v>567</v>
      </c>
      <c r="J635" s="5" t="s">
        <v>569</v>
      </c>
      <c r="K635" s="2" t="s">
        <v>574</v>
      </c>
      <c r="L635" t="s">
        <v>1812</v>
      </c>
      <c r="M635" s="2" t="s">
        <v>1851</v>
      </c>
      <c r="N635" s="7" t="s">
        <v>4099</v>
      </c>
      <c r="O635" s="2" t="s">
        <v>1851</v>
      </c>
      <c r="P635" s="56"/>
      <c r="Q635" s="2" t="s">
        <v>1851</v>
      </c>
      <c r="R635" t="s">
        <v>2493</v>
      </c>
      <c r="S635" s="2" t="s">
        <v>1851</v>
      </c>
      <c r="T635" s="5">
        <v>0</v>
      </c>
      <c r="U635" s="2" t="s">
        <v>1851</v>
      </c>
      <c r="V635" s="37">
        <v>0</v>
      </c>
      <c r="W635" s="2" t="s">
        <v>1907</v>
      </c>
      <c r="X635">
        <v>0</v>
      </c>
      <c r="Y635" t="s">
        <v>1908</v>
      </c>
      <c r="Z635" s="26" t="s">
        <v>1965</v>
      </c>
      <c r="AA635" s="2" t="s">
        <v>1907</v>
      </c>
      <c r="AB635" s="82">
        <v>0</v>
      </c>
      <c r="AC635" t="s">
        <v>2289</v>
      </c>
      <c r="AD635"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'08', 'P0047008', '', '2010-09-01', '0', '0', 0, 'Clima Cuantitativo', 0, null, 1, now(), null, 1, null);</v>
      </c>
    </row>
    <row r="636" spans="1:30" ht="22.5" x14ac:dyDescent="0.25">
      <c r="A636" t="s">
        <v>0</v>
      </c>
      <c r="B636" s="7" t="s">
        <v>250</v>
      </c>
      <c r="C636" s="2" t="s">
        <v>493</v>
      </c>
      <c r="D636" s="22" t="s">
        <v>498</v>
      </c>
      <c r="E636" s="2" t="s">
        <v>499</v>
      </c>
      <c r="F636" s="26" t="s">
        <v>509</v>
      </c>
      <c r="G636" s="2" t="s">
        <v>534</v>
      </c>
      <c r="H636" s="22" t="s">
        <v>543</v>
      </c>
      <c r="I636" s="2" t="s">
        <v>567</v>
      </c>
      <c r="J636" s="5" t="s">
        <v>569</v>
      </c>
      <c r="K636" s="2" t="s">
        <v>574</v>
      </c>
      <c r="L636" t="s">
        <v>1813</v>
      </c>
      <c r="M636" s="2" t="s">
        <v>1851</v>
      </c>
      <c r="N636" s="7" t="s">
        <v>4100</v>
      </c>
      <c r="O636" s="2" t="s">
        <v>1851</v>
      </c>
      <c r="P636" s="56"/>
      <c r="Q636" s="2" t="s">
        <v>1851</v>
      </c>
      <c r="R636" t="s">
        <v>2496</v>
      </c>
      <c r="S636" s="2" t="s">
        <v>1851</v>
      </c>
      <c r="T636" s="5">
        <v>0</v>
      </c>
      <c r="U636" s="2" t="s">
        <v>1851</v>
      </c>
      <c r="V636" s="37">
        <v>0</v>
      </c>
      <c r="W636" s="2" t="s">
        <v>1907</v>
      </c>
      <c r="X636">
        <v>0</v>
      </c>
      <c r="Y636" t="s">
        <v>1908</v>
      </c>
      <c r="Z636" s="40" t="s">
        <v>1943</v>
      </c>
      <c r="AA636" s="2" t="s">
        <v>1907</v>
      </c>
      <c r="AB636" s="82">
        <v>930</v>
      </c>
      <c r="AC636" t="s">
        <v>2289</v>
      </c>
      <c r="AD636"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'09', 'P0047009', '', '2011-05-01', '0', '0', 0, 'Candidatos', 930, null, 1, now(), null, 1, null);</v>
      </c>
    </row>
    <row r="637" spans="1:30" ht="22.5" x14ac:dyDescent="0.25">
      <c r="A637" t="s">
        <v>0</v>
      </c>
      <c r="B637" s="7" t="s">
        <v>250</v>
      </c>
      <c r="C637" s="2" t="s">
        <v>493</v>
      </c>
      <c r="D637" s="22" t="s">
        <v>498</v>
      </c>
      <c r="E637" s="2" t="s">
        <v>499</v>
      </c>
      <c r="F637" s="26" t="s">
        <v>506</v>
      </c>
      <c r="G637" s="2" t="s">
        <v>534</v>
      </c>
      <c r="H637" s="22" t="s">
        <v>540</v>
      </c>
      <c r="I637" s="2" t="s">
        <v>567</v>
      </c>
      <c r="J637" s="5" t="s">
        <v>571</v>
      </c>
      <c r="K637" s="2" t="s">
        <v>574</v>
      </c>
      <c r="L637" t="s">
        <v>1815</v>
      </c>
      <c r="M637" s="2" t="s">
        <v>1851</v>
      </c>
      <c r="N637" s="7" t="s">
        <v>4101</v>
      </c>
      <c r="O637" s="2" t="s">
        <v>1851</v>
      </c>
      <c r="P637" s="60"/>
      <c r="Q637" s="2" t="s">
        <v>1851</v>
      </c>
      <c r="R637" t="s">
        <v>2497</v>
      </c>
      <c r="S637" s="2" t="s">
        <v>1851</v>
      </c>
      <c r="T637" s="5">
        <v>0</v>
      </c>
      <c r="U637" s="2" t="s">
        <v>1851</v>
      </c>
      <c r="V637" s="37">
        <v>0</v>
      </c>
      <c r="W637" s="2" t="s">
        <v>1907</v>
      </c>
      <c r="X637">
        <v>0</v>
      </c>
      <c r="Y637" t="s">
        <v>1908</v>
      </c>
      <c r="Z637" s="40" t="s">
        <v>3238</v>
      </c>
      <c r="AA637" s="2" t="s">
        <v>1907</v>
      </c>
      <c r="AB637" s="82">
        <v>5500</v>
      </c>
      <c r="AC637" t="s">
        <v>2289</v>
      </c>
      <c r="AD637" t="str">
        <f t="shared" si="9"/>
        <v>SET @cliente = (SELECT id_cliente FROM cliente WHERE cod_cliente LIKE 'C0047');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'11', 'P0047011', '', '2011-07-01', '0', '0', 0, 'PROFESIONAL SEGURIDAD DE LA INFORMACIoN', 5500, null, 1, now(), null, 1, null);</v>
      </c>
    </row>
    <row r="638" spans="1:30" ht="22.5" x14ac:dyDescent="0.25">
      <c r="A638" t="s">
        <v>0</v>
      </c>
      <c r="B638" s="7" t="s">
        <v>250</v>
      </c>
      <c r="C638" s="2" t="s">
        <v>493</v>
      </c>
      <c r="D638" s="22" t="s">
        <v>495</v>
      </c>
      <c r="E638" s="2" t="s">
        <v>499</v>
      </c>
      <c r="F638" s="26" t="s">
        <v>513</v>
      </c>
      <c r="G638" s="2" t="s">
        <v>534</v>
      </c>
      <c r="H638" s="22" t="s">
        <v>548</v>
      </c>
      <c r="I638" s="2" t="s">
        <v>567</v>
      </c>
      <c r="J638" s="5" t="s">
        <v>569</v>
      </c>
      <c r="K638" s="2" t="s">
        <v>574</v>
      </c>
      <c r="L638" t="s">
        <v>1816</v>
      </c>
      <c r="M638" s="2" t="s">
        <v>1851</v>
      </c>
      <c r="N638" s="7" t="s">
        <v>4102</v>
      </c>
      <c r="O638" s="2" t="s">
        <v>1851</v>
      </c>
      <c r="P638" s="56"/>
      <c r="Q638" s="2" t="s">
        <v>1851</v>
      </c>
      <c r="R638" t="s">
        <v>2524</v>
      </c>
      <c r="S638" s="2" t="s">
        <v>1851</v>
      </c>
      <c r="T638" s="5">
        <v>0</v>
      </c>
      <c r="U638" s="2" t="s">
        <v>1851</v>
      </c>
      <c r="V638" s="37">
        <v>0</v>
      </c>
      <c r="W638" s="2" t="s">
        <v>1907</v>
      </c>
      <c r="X638">
        <v>0</v>
      </c>
      <c r="Y638" t="s">
        <v>1908</v>
      </c>
      <c r="Z638" s="40" t="s">
        <v>2116</v>
      </c>
      <c r="AA638" s="2" t="s">
        <v>1907</v>
      </c>
      <c r="AB638" s="82">
        <v>0</v>
      </c>
      <c r="AC638" t="s">
        <v>2289</v>
      </c>
      <c r="AD638" t="str">
        <f t="shared" si="9"/>
        <v>SET @cliente = (SELECT id_cliente FROM cliente WHERE cod_cliente LIKE 'C0047');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'12', 'P0047012', '', '2012-03-01', '0', '0', 0, 'SIOF (110 en planilla + 200 CAS)', 0, null, 1, now(), null, 1, null);</v>
      </c>
    </row>
    <row r="639" spans="1:30" ht="22.5" x14ac:dyDescent="0.25">
      <c r="A639" t="s">
        <v>0</v>
      </c>
      <c r="B639" s="7" t="s">
        <v>250</v>
      </c>
      <c r="C639" s="2" t="s">
        <v>493</v>
      </c>
      <c r="D639" s="22" t="s">
        <v>497</v>
      </c>
      <c r="E639" s="2" t="s">
        <v>499</v>
      </c>
      <c r="F639" s="27" t="s">
        <v>505</v>
      </c>
      <c r="G639" s="2" t="s">
        <v>534</v>
      </c>
      <c r="H639" s="22" t="s">
        <v>539</v>
      </c>
      <c r="I639" s="2" t="s">
        <v>567</v>
      </c>
      <c r="J639" s="7" t="s">
        <v>505</v>
      </c>
      <c r="K639" s="2" t="s">
        <v>574</v>
      </c>
      <c r="L639" t="s">
        <v>1817</v>
      </c>
      <c r="M639" s="2" t="s">
        <v>1851</v>
      </c>
      <c r="N639" s="7" t="s">
        <v>4103</v>
      </c>
      <c r="O639" s="2" t="s">
        <v>1851</v>
      </c>
      <c r="P639" s="40"/>
      <c r="Q639" s="2" t="s">
        <v>1851</v>
      </c>
      <c r="R639" t="s">
        <v>2492</v>
      </c>
      <c r="S639" s="2" t="s">
        <v>1851</v>
      </c>
      <c r="T639" s="5">
        <v>0</v>
      </c>
      <c r="U639" s="2" t="s">
        <v>1851</v>
      </c>
      <c r="V639" s="37">
        <v>0</v>
      </c>
      <c r="W639" s="2" t="s">
        <v>1907</v>
      </c>
      <c r="X639">
        <v>0</v>
      </c>
      <c r="Y639" t="s">
        <v>1908</v>
      </c>
      <c r="Z639" s="40" t="s">
        <v>1911</v>
      </c>
      <c r="AA639" s="2" t="s">
        <v>1907</v>
      </c>
      <c r="AB639" s="82">
        <v>0</v>
      </c>
      <c r="AC639" t="s">
        <v>2289</v>
      </c>
      <c r="AD639" t="str">
        <f t="shared" si="9"/>
        <v>SET @cliente = (SELECT id_cliente FROM cliente WHERE cod_cliente LIKE 'C0047');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'13', 'P0047013', '', '2012-11-01', '0', '0', 0, 'Hacer Lobby', 0, null, 1, now(), null, 1, null);</v>
      </c>
    </row>
    <row r="640" spans="1:30" ht="22.5" x14ac:dyDescent="0.25">
      <c r="A640" t="s">
        <v>0</v>
      </c>
      <c r="B640" s="7" t="s">
        <v>251</v>
      </c>
      <c r="C640" s="2" t="s">
        <v>493</v>
      </c>
      <c r="D640" s="22" t="s">
        <v>498</v>
      </c>
      <c r="E640" s="2" t="s">
        <v>499</v>
      </c>
      <c r="F640" s="26" t="s">
        <v>506</v>
      </c>
      <c r="G640" s="2" t="s">
        <v>534</v>
      </c>
      <c r="H640" s="22" t="s">
        <v>544</v>
      </c>
      <c r="I640" s="2" t="s">
        <v>567</v>
      </c>
      <c r="J640" s="5" t="s">
        <v>569</v>
      </c>
      <c r="K640" s="2" t="s">
        <v>574</v>
      </c>
      <c r="L640" t="s">
        <v>1805</v>
      </c>
      <c r="M640" s="2" t="s">
        <v>1851</v>
      </c>
      <c r="N640" s="7" t="s">
        <v>4104</v>
      </c>
      <c r="O640" s="2" t="s">
        <v>1851</v>
      </c>
      <c r="P640" s="56"/>
      <c r="Q640" s="2" t="s">
        <v>1851</v>
      </c>
      <c r="R640" t="s">
        <v>2506</v>
      </c>
      <c r="S640" s="2" t="s">
        <v>1851</v>
      </c>
      <c r="T640" s="5">
        <v>0</v>
      </c>
      <c r="U640" s="2" t="s">
        <v>1851</v>
      </c>
      <c r="V640" s="37">
        <v>0</v>
      </c>
      <c r="W640" s="2" t="s">
        <v>1907</v>
      </c>
      <c r="X640">
        <v>0</v>
      </c>
      <c r="Y640" t="s">
        <v>1908</v>
      </c>
      <c r="Z640" s="40" t="s">
        <v>2117</v>
      </c>
      <c r="AA640" s="2" t="s">
        <v>1907</v>
      </c>
      <c r="AB640" s="82">
        <v>0</v>
      </c>
      <c r="AC640" t="s">
        <v>2289</v>
      </c>
      <c r="AD640" t="str">
        <f t="shared" si="9"/>
        <v>SET @cliente = (SELECT id_cliente FROM cliente WHERE cod_cliente LIKE 'C1241');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'P1241001', '', '2011-11-01', '0', '0', 0, 'HH Gerente de RRHH', 0, null, 1, now(), null, 1, null);</v>
      </c>
    </row>
    <row r="641" spans="1:30" ht="22.5" x14ac:dyDescent="0.25">
      <c r="A641" t="s">
        <v>0</v>
      </c>
      <c r="B641" s="7" t="s">
        <v>251</v>
      </c>
      <c r="C641" s="2" t="s">
        <v>493</v>
      </c>
      <c r="D641" s="22" t="s">
        <v>497</v>
      </c>
      <c r="E641" s="2" t="s">
        <v>499</v>
      </c>
      <c r="F641" s="27" t="s">
        <v>505</v>
      </c>
      <c r="G641" s="2" t="s">
        <v>534</v>
      </c>
      <c r="H641" s="22" t="s">
        <v>539</v>
      </c>
      <c r="I641" s="2" t="s">
        <v>567</v>
      </c>
      <c r="J641" s="7" t="s">
        <v>505</v>
      </c>
      <c r="K641" s="2" t="s">
        <v>574</v>
      </c>
      <c r="L641" t="s">
        <v>1806</v>
      </c>
      <c r="M641" s="2" t="s">
        <v>1851</v>
      </c>
      <c r="N641" s="7" t="s">
        <v>4105</v>
      </c>
      <c r="O641" s="2" t="s">
        <v>1851</v>
      </c>
      <c r="P641" s="40"/>
      <c r="Q641" s="2" t="s">
        <v>1851</v>
      </c>
      <c r="R641" t="s">
        <v>2492</v>
      </c>
      <c r="S641" s="2" t="s">
        <v>1851</v>
      </c>
      <c r="T641" s="5">
        <v>0</v>
      </c>
      <c r="U641" s="2" t="s">
        <v>1851</v>
      </c>
      <c r="V641" s="37">
        <v>0</v>
      </c>
      <c r="W641" s="2" t="s">
        <v>1907</v>
      </c>
      <c r="X641">
        <v>0</v>
      </c>
      <c r="Y641" t="s">
        <v>1908</v>
      </c>
      <c r="Z641" s="40" t="s">
        <v>1911</v>
      </c>
      <c r="AA641" s="2" t="s">
        <v>1907</v>
      </c>
      <c r="AB641" s="82">
        <v>0</v>
      </c>
      <c r="AC641" t="s">
        <v>2289</v>
      </c>
      <c r="AD641" t="str">
        <f t="shared" si="9"/>
        <v>SET @cliente = (SELECT id_cliente FROM cliente WHERE cod_cliente LIKE 'C1241');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'P1241002', '', '2012-11-01', '0', '0', 0, 'Hacer Lobby', 0, null, 1, now(), null, 1, null);</v>
      </c>
    </row>
    <row r="642" spans="1:30" ht="22.5" x14ac:dyDescent="0.25">
      <c r="A642" t="s">
        <v>0</v>
      </c>
      <c r="B642" s="19" t="s">
        <v>252</v>
      </c>
      <c r="C642" s="2" t="s">
        <v>493</v>
      </c>
      <c r="D642" s="22" t="s">
        <v>495</v>
      </c>
      <c r="E642" s="2" t="s">
        <v>499</v>
      </c>
      <c r="F642" s="26" t="s">
        <v>504</v>
      </c>
      <c r="G642" s="2" t="s">
        <v>534</v>
      </c>
      <c r="H642" s="22" t="s">
        <v>538</v>
      </c>
      <c r="I642" s="2" t="s">
        <v>567</v>
      </c>
      <c r="J642" s="5" t="s">
        <v>569</v>
      </c>
      <c r="K642" s="2" t="s">
        <v>574</v>
      </c>
      <c r="L642" t="s">
        <v>1805</v>
      </c>
      <c r="M642" s="2" t="s">
        <v>1851</v>
      </c>
      <c r="N642" s="7" t="s">
        <v>4106</v>
      </c>
      <c r="O642" s="2" t="s">
        <v>1851</v>
      </c>
      <c r="P642" s="56"/>
      <c r="Q642" s="2" t="s">
        <v>1851</v>
      </c>
      <c r="R642" t="s">
        <v>2511</v>
      </c>
      <c r="S642" s="2" t="s">
        <v>1851</v>
      </c>
      <c r="T642" s="5">
        <v>0</v>
      </c>
      <c r="U642" s="2" t="s">
        <v>1851</v>
      </c>
      <c r="V642" s="37">
        <v>0</v>
      </c>
      <c r="W642" s="2" t="s">
        <v>1907</v>
      </c>
      <c r="X642">
        <v>0</v>
      </c>
      <c r="Y642" t="s">
        <v>1908</v>
      </c>
      <c r="Z642" s="40" t="s">
        <v>2063</v>
      </c>
      <c r="AA642" s="2" t="s">
        <v>1907</v>
      </c>
      <c r="AB642" s="82">
        <v>0</v>
      </c>
      <c r="AC642" t="s">
        <v>2289</v>
      </c>
      <c r="AD642" t="str">
        <f t="shared" si="9"/>
        <v>SET @cliente = (SELECT id_cliente FROM cliente WHERE cod_cliente LIKE 'C0027');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'P0027001', '', '2009-09-01', '0', '0', 0, 'Desarrollo Equipo de Ejecutivos', 0, null, 1, now(), null, 1, null);</v>
      </c>
    </row>
    <row r="643" spans="1:30" ht="22.5" x14ac:dyDescent="0.25">
      <c r="A643" t="s">
        <v>0</v>
      </c>
      <c r="B643" s="7" t="s">
        <v>253</v>
      </c>
      <c r="C643" s="2" t="s">
        <v>493</v>
      </c>
      <c r="D643" s="22" t="s">
        <v>498</v>
      </c>
      <c r="E643" s="2" t="s">
        <v>499</v>
      </c>
      <c r="F643" s="26" t="s">
        <v>506</v>
      </c>
      <c r="G643" s="2" t="s">
        <v>534</v>
      </c>
      <c r="H643" s="22" t="s">
        <v>540</v>
      </c>
      <c r="I643" s="2" t="s">
        <v>567</v>
      </c>
      <c r="J643" s="5" t="s">
        <v>569</v>
      </c>
      <c r="K643" s="2" t="s">
        <v>574</v>
      </c>
      <c r="L643" t="s">
        <v>1805</v>
      </c>
      <c r="M643" s="2" t="s">
        <v>1851</v>
      </c>
      <c r="N643" s="7" t="s">
        <v>4107</v>
      </c>
      <c r="O643" s="2" t="s">
        <v>1851</v>
      </c>
      <c r="P643" s="56"/>
      <c r="Q643" s="2" t="s">
        <v>1851</v>
      </c>
      <c r="R643" t="s">
        <v>2496</v>
      </c>
      <c r="S643" s="2" t="s">
        <v>1851</v>
      </c>
      <c r="T643" s="5">
        <v>0</v>
      </c>
      <c r="U643" s="2" t="s">
        <v>1851</v>
      </c>
      <c r="V643" s="37">
        <v>0</v>
      </c>
      <c r="W643" s="2" t="s">
        <v>1907</v>
      </c>
      <c r="X643">
        <v>0</v>
      </c>
      <c r="Y643" t="s">
        <v>1908</v>
      </c>
      <c r="Z643" s="40" t="s">
        <v>2118</v>
      </c>
      <c r="AA643" s="2" t="s">
        <v>1907</v>
      </c>
      <c r="AB643" s="82">
        <v>0</v>
      </c>
      <c r="AC643" t="s">
        <v>2289</v>
      </c>
      <c r="AD643" t="str">
        <f t="shared" ref="AD643:AD706" si="10">CONCATENATE(A643,B643,C643,D643,E643,F643,G643,H643,I643,J643,K643,L643,M643,N643,O643,P643,Q643,R643,S643,T643,U643,V643,W643,X643,Y643,Z643,AA643,AB643,AC643)</f>
        <v>SET @cliente = (SELECT id_cliente FROM cliente WHERE cod_cliente LIKE 'C0237');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'P0237001', '', '2011-05-01', '0', '0', 0, 'Comercial Manager', 0, null, 1, now(), null, 1, null);</v>
      </c>
    </row>
    <row r="644" spans="1:30" ht="22.5" x14ac:dyDescent="0.25">
      <c r="A644" t="s">
        <v>0</v>
      </c>
      <c r="B644" s="7" t="s">
        <v>254</v>
      </c>
      <c r="C644" s="2" t="s">
        <v>493</v>
      </c>
      <c r="D644" s="22" t="s">
        <v>498</v>
      </c>
      <c r="E644" s="2" t="s">
        <v>499</v>
      </c>
      <c r="F644" s="26" t="s">
        <v>506</v>
      </c>
      <c r="G644" s="2" t="s">
        <v>534</v>
      </c>
      <c r="H644" s="22" t="s">
        <v>540</v>
      </c>
      <c r="I644" s="2" t="s">
        <v>567</v>
      </c>
      <c r="J644" s="5" t="s">
        <v>569</v>
      </c>
      <c r="K644" s="2" t="s">
        <v>574</v>
      </c>
      <c r="L644" t="s">
        <v>1805</v>
      </c>
      <c r="M644" s="2" t="s">
        <v>1851</v>
      </c>
      <c r="N644" s="7" t="s">
        <v>4108</v>
      </c>
      <c r="O644" s="2" t="s">
        <v>1851</v>
      </c>
      <c r="P644" s="56"/>
      <c r="Q644" s="2" t="s">
        <v>1851</v>
      </c>
      <c r="R644" t="s">
        <v>2506</v>
      </c>
      <c r="S644" s="2" t="s">
        <v>1851</v>
      </c>
      <c r="T644" s="5">
        <v>0</v>
      </c>
      <c r="U644" s="2" t="s">
        <v>1851</v>
      </c>
      <c r="V644" s="37">
        <v>0</v>
      </c>
      <c r="W644" s="2" t="s">
        <v>1907</v>
      </c>
      <c r="X644">
        <v>0</v>
      </c>
      <c r="Y644" t="s">
        <v>1908</v>
      </c>
      <c r="Z644" s="40" t="s">
        <v>2119</v>
      </c>
      <c r="AA644" s="2" t="s">
        <v>1907</v>
      </c>
      <c r="AB644" s="82">
        <v>0</v>
      </c>
      <c r="AC644" t="s">
        <v>2289</v>
      </c>
      <c r="AD644" t="str">
        <f t="shared" si="10"/>
        <v>SET @cliente = (SELECT id_cliente FROM cliente WHERE cod_cliente LIKE 'C0238');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'P0238001', '', '2011-11-01', '0', '0', 0, 'Procesos Masivos', 0, null, 1, now(), null, 1, null);</v>
      </c>
    </row>
    <row r="645" spans="1:30" ht="22.5" x14ac:dyDescent="0.25">
      <c r="A645" t="s">
        <v>0</v>
      </c>
      <c r="B645" s="19" t="s">
        <v>255</v>
      </c>
      <c r="C645" s="2" t="s">
        <v>493</v>
      </c>
      <c r="D645" s="22" t="s">
        <v>496</v>
      </c>
      <c r="E645" s="2" t="s">
        <v>499</v>
      </c>
      <c r="F645" s="26" t="s">
        <v>512</v>
      </c>
      <c r="G645" s="2" t="s">
        <v>534</v>
      </c>
      <c r="H645" s="22" t="s">
        <v>547</v>
      </c>
      <c r="I645" s="2" t="s">
        <v>567</v>
      </c>
      <c r="J645" s="5" t="s">
        <v>569</v>
      </c>
      <c r="K645" s="2" t="s">
        <v>574</v>
      </c>
      <c r="L645" t="s">
        <v>1805</v>
      </c>
      <c r="M645" s="2" t="s">
        <v>1851</v>
      </c>
      <c r="N645" s="7" t="s">
        <v>4109</v>
      </c>
      <c r="O645" s="2" t="s">
        <v>1851</v>
      </c>
      <c r="P645" s="56"/>
      <c r="Q645" s="2" t="s">
        <v>1851</v>
      </c>
      <c r="R645" t="s">
        <v>2529</v>
      </c>
      <c r="S645" s="2" t="s">
        <v>1851</v>
      </c>
      <c r="T645" s="5">
        <v>0</v>
      </c>
      <c r="U645" s="2" t="s">
        <v>1851</v>
      </c>
      <c r="V645" s="37">
        <v>0</v>
      </c>
      <c r="W645" s="2" t="s">
        <v>1907</v>
      </c>
      <c r="X645">
        <v>0</v>
      </c>
      <c r="Y645" t="s">
        <v>1908</v>
      </c>
      <c r="Z645" s="40" t="s">
        <v>2120</v>
      </c>
      <c r="AA645" s="2" t="s">
        <v>1907</v>
      </c>
      <c r="AB645" s="82">
        <v>8640</v>
      </c>
      <c r="AC645" t="s">
        <v>2289</v>
      </c>
      <c r="AD645" t="str">
        <f t="shared" si="10"/>
        <v>SET @cliente = (SELECT id_cliente FROM cliente WHERE cod_cliente LIKE 'C0010');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'P0010001', '', '2009-05-01', '0', '0', 0, 'Actitud Total', 8640, null, 1, now(), null, 1, null);</v>
      </c>
    </row>
    <row r="646" spans="1:30" ht="22.5" x14ac:dyDescent="0.25">
      <c r="A646" t="s">
        <v>0</v>
      </c>
      <c r="B646" s="19" t="s">
        <v>255</v>
      </c>
      <c r="C646" s="2" t="s">
        <v>493</v>
      </c>
      <c r="D646" s="22" t="s">
        <v>496</v>
      </c>
      <c r="E646" s="2" t="s">
        <v>499</v>
      </c>
      <c r="F646" s="26" t="s">
        <v>512</v>
      </c>
      <c r="G646" s="2" t="s">
        <v>534</v>
      </c>
      <c r="H646" s="22" t="s">
        <v>547</v>
      </c>
      <c r="I646" s="2" t="s">
        <v>567</v>
      </c>
      <c r="J646" s="5" t="s">
        <v>569</v>
      </c>
      <c r="K646" s="2" t="s">
        <v>574</v>
      </c>
      <c r="L646" t="s">
        <v>1806</v>
      </c>
      <c r="M646" s="2" t="s">
        <v>1851</v>
      </c>
      <c r="N646" s="7" t="s">
        <v>4110</v>
      </c>
      <c r="O646" s="2" t="s">
        <v>1851</v>
      </c>
      <c r="P646" s="56"/>
      <c r="Q646" s="2" t="s">
        <v>1851</v>
      </c>
      <c r="R646" t="s">
        <v>2490</v>
      </c>
      <c r="S646" s="2" t="s">
        <v>1851</v>
      </c>
      <c r="T646" s="5">
        <v>0</v>
      </c>
      <c r="U646" s="2" t="s">
        <v>1851</v>
      </c>
      <c r="V646" s="37">
        <v>0</v>
      </c>
      <c r="W646" s="2" t="s">
        <v>1907</v>
      </c>
      <c r="X646">
        <v>0</v>
      </c>
      <c r="Y646" t="s">
        <v>1908</v>
      </c>
      <c r="Z646" s="40" t="s">
        <v>1924</v>
      </c>
      <c r="AA646" s="2" t="s">
        <v>1907</v>
      </c>
      <c r="AB646" s="82">
        <v>0</v>
      </c>
      <c r="AC646" t="s">
        <v>2289</v>
      </c>
      <c r="AD646" t="str">
        <f t="shared" si="10"/>
        <v>SET @cliente = (SELECT id_cliente FROM cliente WHERE cod_cliente LIKE 'C0010');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'P0010002', '', '2009-06-01', '0', '0', 0, 'Habilidades Directivas', 0, null, 1, now(), null, 1, null);</v>
      </c>
    </row>
    <row r="647" spans="1:30" ht="22.5" x14ac:dyDescent="0.25">
      <c r="A647" t="s">
        <v>0</v>
      </c>
      <c r="B647" s="7" t="s">
        <v>256</v>
      </c>
      <c r="C647" s="2" t="s">
        <v>493</v>
      </c>
      <c r="D647" s="22" t="s">
        <v>498</v>
      </c>
      <c r="E647" s="2" t="s">
        <v>499</v>
      </c>
      <c r="F647" s="26" t="s">
        <v>509</v>
      </c>
      <c r="G647" s="2" t="s">
        <v>534</v>
      </c>
      <c r="H647" s="22" t="s">
        <v>543</v>
      </c>
      <c r="I647" s="2" t="s">
        <v>567</v>
      </c>
      <c r="J647" s="5" t="s">
        <v>569</v>
      </c>
      <c r="K647" s="2" t="s">
        <v>574</v>
      </c>
      <c r="L647" t="s">
        <v>1805</v>
      </c>
      <c r="M647" s="2" t="s">
        <v>1851</v>
      </c>
      <c r="N647" s="7" t="s">
        <v>4111</v>
      </c>
      <c r="O647" s="2" t="s">
        <v>1851</v>
      </c>
      <c r="P647" s="56"/>
      <c r="Q647" s="2" t="s">
        <v>1851</v>
      </c>
      <c r="R647" t="s">
        <v>2498</v>
      </c>
      <c r="S647" s="2" t="s">
        <v>1851</v>
      </c>
      <c r="T647" s="5">
        <v>0</v>
      </c>
      <c r="U647" s="2" t="s">
        <v>1851</v>
      </c>
      <c r="V647" s="37">
        <v>0</v>
      </c>
      <c r="W647" s="2" t="s">
        <v>1907</v>
      </c>
      <c r="X647">
        <v>0</v>
      </c>
      <c r="Y647" t="s">
        <v>1908</v>
      </c>
      <c r="Z647" s="40" t="s">
        <v>1943</v>
      </c>
      <c r="AA647" s="2" t="s">
        <v>1907</v>
      </c>
      <c r="AB647" s="82">
        <v>0</v>
      </c>
      <c r="AC647" t="s">
        <v>2289</v>
      </c>
      <c r="AD647" t="str">
        <f t="shared" si="10"/>
        <v>SET @cliente = (SELECT id_cliente FROM cliente WHERE cod_cliente LIKE 'C1210');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'P1210001', '', '2011-09-01', '0', '0', 0, 'Candidatos', 0, null, 1, now(), null, 1, null);</v>
      </c>
    </row>
    <row r="648" spans="1:30" ht="22.5" x14ac:dyDescent="0.25">
      <c r="A648" t="s">
        <v>0</v>
      </c>
      <c r="B648" s="7" t="s">
        <v>256</v>
      </c>
      <c r="C648" s="2" t="s">
        <v>493</v>
      </c>
      <c r="D648" s="22" t="s">
        <v>497</v>
      </c>
      <c r="E648" s="2" t="s">
        <v>499</v>
      </c>
      <c r="F648" s="27" t="s">
        <v>505</v>
      </c>
      <c r="G648" s="2" t="s">
        <v>534</v>
      </c>
      <c r="H648" s="22" t="s">
        <v>539</v>
      </c>
      <c r="I648" s="2" t="s">
        <v>567</v>
      </c>
      <c r="J648" s="7" t="s">
        <v>505</v>
      </c>
      <c r="K648" s="2" t="s">
        <v>574</v>
      </c>
      <c r="L648" t="s">
        <v>1806</v>
      </c>
      <c r="M648" s="2" t="s">
        <v>1851</v>
      </c>
      <c r="N648" s="7" t="s">
        <v>4112</v>
      </c>
      <c r="O648" s="2" t="s">
        <v>1851</v>
      </c>
      <c r="P648" s="40"/>
      <c r="Q648" s="2" t="s">
        <v>1851</v>
      </c>
      <c r="R648" t="s">
        <v>2492</v>
      </c>
      <c r="S648" s="2" t="s">
        <v>1851</v>
      </c>
      <c r="T648" s="5">
        <v>0</v>
      </c>
      <c r="U648" s="2" t="s">
        <v>1851</v>
      </c>
      <c r="V648" s="37">
        <v>0</v>
      </c>
      <c r="W648" s="2" t="s">
        <v>1907</v>
      </c>
      <c r="X648">
        <v>0</v>
      </c>
      <c r="Y648" t="s">
        <v>1908</v>
      </c>
      <c r="Z648" s="40" t="s">
        <v>1911</v>
      </c>
      <c r="AA648" s="2" t="s">
        <v>1907</v>
      </c>
      <c r="AB648" s="82">
        <v>0</v>
      </c>
      <c r="AC648" t="s">
        <v>2289</v>
      </c>
      <c r="AD648" t="str">
        <f t="shared" si="10"/>
        <v>SET @cliente = (SELECT id_cliente FROM cliente WHERE cod_cliente LIKE 'C1210');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'P1210002', '', '2012-11-01', '0', '0', 0, 'Hacer Lobby', 0, null, 1, now(), null, 1, null);</v>
      </c>
    </row>
    <row r="649" spans="1:30" ht="22.5" x14ac:dyDescent="0.25">
      <c r="A649" t="s">
        <v>0</v>
      </c>
      <c r="B649" s="7" t="s">
        <v>257</v>
      </c>
      <c r="C649" s="2" t="s">
        <v>493</v>
      </c>
      <c r="D649" s="22" t="s">
        <v>498</v>
      </c>
      <c r="E649" s="2" t="s">
        <v>499</v>
      </c>
      <c r="F649" s="26" t="s">
        <v>516</v>
      </c>
      <c r="G649" s="2" t="s">
        <v>534</v>
      </c>
      <c r="H649" s="17" t="s">
        <v>551</v>
      </c>
      <c r="I649" s="2" t="s">
        <v>567</v>
      </c>
      <c r="J649" s="10" t="s">
        <v>569</v>
      </c>
      <c r="K649" s="2" t="s">
        <v>574</v>
      </c>
      <c r="L649" t="s">
        <v>1805</v>
      </c>
      <c r="M649" s="2" t="s">
        <v>1851</v>
      </c>
      <c r="N649" s="7" t="s">
        <v>4113</v>
      </c>
      <c r="O649" s="2" t="s">
        <v>1851</v>
      </c>
      <c r="P649" s="61"/>
      <c r="Q649" s="2" t="s">
        <v>1851</v>
      </c>
      <c r="R649" t="s">
        <v>2499</v>
      </c>
      <c r="S649" s="2" t="s">
        <v>1851</v>
      </c>
      <c r="T649" s="5">
        <v>0</v>
      </c>
      <c r="U649" s="2" t="s">
        <v>1851</v>
      </c>
      <c r="V649" s="37">
        <v>0</v>
      </c>
      <c r="W649" s="2" t="s">
        <v>1907</v>
      </c>
      <c r="X649">
        <v>0</v>
      </c>
      <c r="Y649" t="s">
        <v>1908</v>
      </c>
      <c r="Z649" s="40" t="s">
        <v>3211</v>
      </c>
      <c r="AA649" s="2" t="s">
        <v>1907</v>
      </c>
      <c r="AB649" s="82">
        <v>20160</v>
      </c>
      <c r="AC649" t="s">
        <v>2289</v>
      </c>
      <c r="AD649" t="str">
        <f t="shared" si="10"/>
        <v>SET @cliente = (SELECT id_cliente FROM cliente WHERE cod_cliente LIKE 'C0338');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'P0338001', '', '2012-09-01', '0', '0', 0, 'Evaluacion de Desempeño', 20160, null, 1, now(), null, 1, null);</v>
      </c>
    </row>
    <row r="650" spans="1:30" ht="22.5" x14ac:dyDescent="0.25">
      <c r="A650" t="s">
        <v>0</v>
      </c>
      <c r="B650" s="7" t="s">
        <v>257</v>
      </c>
      <c r="C650" s="2" t="s">
        <v>493</v>
      </c>
      <c r="D650" s="22" t="s">
        <v>498</v>
      </c>
      <c r="E650" s="2" t="s">
        <v>499</v>
      </c>
      <c r="F650" s="26" t="s">
        <v>522</v>
      </c>
      <c r="G650" s="2" t="s">
        <v>534</v>
      </c>
      <c r="H650" s="17" t="s">
        <v>551</v>
      </c>
      <c r="I650" s="2" t="s">
        <v>567</v>
      </c>
      <c r="J650" s="10" t="s">
        <v>569</v>
      </c>
      <c r="K650" s="2" t="s">
        <v>574</v>
      </c>
      <c r="L650" t="s">
        <v>1806</v>
      </c>
      <c r="M650" s="2" t="s">
        <v>1851</v>
      </c>
      <c r="N650" s="7" t="s">
        <v>4114</v>
      </c>
      <c r="O650" s="2" t="s">
        <v>1851</v>
      </c>
      <c r="P650" s="61"/>
      <c r="Q650" s="2" t="s">
        <v>1851</v>
      </c>
      <c r="R650" t="s">
        <v>2525</v>
      </c>
      <c r="S650" s="2" t="s">
        <v>1851</v>
      </c>
      <c r="T650" s="5">
        <v>0</v>
      </c>
      <c r="U650" s="2" t="s">
        <v>1851</v>
      </c>
      <c r="V650" s="37">
        <v>0</v>
      </c>
      <c r="W650" s="2" t="s">
        <v>1907</v>
      </c>
      <c r="X650">
        <v>0</v>
      </c>
      <c r="Y650" t="s">
        <v>1908</v>
      </c>
      <c r="Z650" s="40" t="s">
        <v>2326</v>
      </c>
      <c r="AA650" s="2" t="s">
        <v>1907</v>
      </c>
      <c r="AB650" s="82">
        <v>8810</v>
      </c>
      <c r="AC650" t="s">
        <v>2289</v>
      </c>
      <c r="AD650" t="str">
        <f t="shared" si="10"/>
        <v>SET @cliente = (SELECT id_cliente FROM cliente WHERE cod_cliente LIKE 'C0338');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'P0338002', '', '2012-10-01', '0', '0', 0, 'Evaluacion de Clima Organizacional', 8810, null, 1, now(), null, 1, null);</v>
      </c>
    </row>
    <row r="651" spans="1:30" ht="22.5" x14ac:dyDescent="0.25">
      <c r="A651" t="s">
        <v>0</v>
      </c>
      <c r="B651" s="20" t="s">
        <v>258</v>
      </c>
      <c r="C651" s="2" t="s">
        <v>493</v>
      </c>
      <c r="D651" s="22" t="s">
        <v>496</v>
      </c>
      <c r="E651" s="2" t="s">
        <v>499</v>
      </c>
      <c r="F651" s="26" t="s">
        <v>515</v>
      </c>
      <c r="G651" s="2" t="s">
        <v>534</v>
      </c>
      <c r="H651" s="22" t="s">
        <v>550</v>
      </c>
      <c r="I651" s="2" t="s">
        <v>567</v>
      </c>
      <c r="J651" s="5" t="s">
        <v>569</v>
      </c>
      <c r="K651" s="2" t="s">
        <v>574</v>
      </c>
      <c r="L651" t="s">
        <v>1805</v>
      </c>
      <c r="M651" s="2" t="s">
        <v>1851</v>
      </c>
      <c r="N651" s="7" t="s">
        <v>4115</v>
      </c>
      <c r="O651" s="2" t="s">
        <v>1851</v>
      </c>
      <c r="P651" s="56"/>
      <c r="Q651" s="2" t="s">
        <v>1851</v>
      </c>
      <c r="R651" t="s">
        <v>2500</v>
      </c>
      <c r="S651" s="2" t="s">
        <v>1851</v>
      </c>
      <c r="T651" s="5">
        <v>0</v>
      </c>
      <c r="U651" s="2" t="s">
        <v>1851</v>
      </c>
      <c r="V651" s="37">
        <v>0</v>
      </c>
      <c r="W651" s="2" t="s">
        <v>1907</v>
      </c>
      <c r="X651">
        <v>0</v>
      </c>
      <c r="Y651" t="s">
        <v>1908</v>
      </c>
      <c r="Z651" s="26" t="s">
        <v>1993</v>
      </c>
      <c r="AA651" s="2" t="s">
        <v>1907</v>
      </c>
      <c r="AB651" s="82">
        <v>0</v>
      </c>
      <c r="AC651" t="s">
        <v>2289</v>
      </c>
      <c r="AD651" t="str">
        <f t="shared" si="10"/>
        <v>SET @cliente = (SELECT id_cliente FROM cliente WHERE cod_cliente LIKE 'C1261');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'P1261001', '', '2012-02-01', '0', '0', 0, 'Outdoor ', 0, null, 1, now(), null, 1, null);</v>
      </c>
    </row>
    <row r="652" spans="1:30" ht="22.5" x14ac:dyDescent="0.25">
      <c r="A652" t="s">
        <v>0</v>
      </c>
      <c r="B652" s="19" t="s">
        <v>259</v>
      </c>
      <c r="C652" s="2" t="s">
        <v>493</v>
      </c>
      <c r="D652" s="22" t="s">
        <v>498</v>
      </c>
      <c r="E652" s="2" t="s">
        <v>499</v>
      </c>
      <c r="F652" s="26" t="s">
        <v>511</v>
      </c>
      <c r="G652" s="2" t="s">
        <v>534</v>
      </c>
      <c r="H652" s="22" t="s">
        <v>546</v>
      </c>
      <c r="I652" s="2" t="s">
        <v>567</v>
      </c>
      <c r="J652" s="5" t="s">
        <v>571</v>
      </c>
      <c r="K652" s="2" t="s">
        <v>574</v>
      </c>
      <c r="L652" t="s">
        <v>1805</v>
      </c>
      <c r="M652" s="2" t="s">
        <v>1851</v>
      </c>
      <c r="N652" s="7" t="s">
        <v>4116</v>
      </c>
      <c r="O652" s="2" t="s">
        <v>1851</v>
      </c>
      <c r="P652" s="60"/>
      <c r="Q652" s="2" t="s">
        <v>1851</v>
      </c>
      <c r="R652" t="s">
        <v>2491</v>
      </c>
      <c r="S652" s="2" t="s">
        <v>1851</v>
      </c>
      <c r="T652" s="5">
        <v>0</v>
      </c>
      <c r="U652" s="2" t="s">
        <v>1851</v>
      </c>
      <c r="V652" s="37">
        <v>0</v>
      </c>
      <c r="W652" s="2" t="s">
        <v>1907</v>
      </c>
      <c r="X652">
        <v>0</v>
      </c>
      <c r="Y652" t="s">
        <v>1908</v>
      </c>
      <c r="Z652" s="40" t="s">
        <v>2121</v>
      </c>
      <c r="AA652" s="2" t="s">
        <v>1907</v>
      </c>
      <c r="AB652" s="82">
        <v>12315</v>
      </c>
      <c r="AC652" t="s">
        <v>2289</v>
      </c>
      <c r="AD652" t="str">
        <f t="shared" si="10"/>
        <v>SET @cliente = (SELECT id_cliente FROM cliente WHERE cod_cliente LIKE 'C1212');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'P1212001', '', '2011-08-01', '0', '0', 0, 'Assessment Center para operarios (100 pp)', 12315, null, 1, now(), null, 1, null);</v>
      </c>
    </row>
    <row r="653" spans="1:30" ht="22.5" x14ac:dyDescent="0.25">
      <c r="A653" t="s">
        <v>0</v>
      </c>
      <c r="B653" s="19" t="s">
        <v>259</v>
      </c>
      <c r="C653" s="2" t="s">
        <v>493</v>
      </c>
      <c r="D653" s="22" t="s">
        <v>498</v>
      </c>
      <c r="E653" s="2" t="s">
        <v>499</v>
      </c>
      <c r="F653" s="26" t="s">
        <v>511</v>
      </c>
      <c r="G653" s="2" t="s">
        <v>534</v>
      </c>
      <c r="H653" s="22" t="s">
        <v>546</v>
      </c>
      <c r="I653" s="2" t="s">
        <v>567</v>
      </c>
      <c r="J653" s="5" t="s">
        <v>571</v>
      </c>
      <c r="K653" s="2" t="s">
        <v>574</v>
      </c>
      <c r="L653" t="s">
        <v>1806</v>
      </c>
      <c r="M653" s="2" t="s">
        <v>1851</v>
      </c>
      <c r="N653" s="7" t="s">
        <v>4117</v>
      </c>
      <c r="O653" s="2" t="s">
        <v>1851</v>
      </c>
      <c r="P653" s="60"/>
      <c r="Q653" s="2" t="s">
        <v>1851</v>
      </c>
      <c r="R653" t="s">
        <v>2506</v>
      </c>
      <c r="S653" s="2" t="s">
        <v>1851</v>
      </c>
      <c r="T653" s="5">
        <v>0</v>
      </c>
      <c r="U653" s="2" t="s">
        <v>1851</v>
      </c>
      <c r="V653" s="37">
        <v>0</v>
      </c>
      <c r="W653" s="2" t="s">
        <v>1907</v>
      </c>
      <c r="X653">
        <v>0</v>
      </c>
      <c r="Y653" t="s">
        <v>1908</v>
      </c>
      <c r="Z653" s="40" t="s">
        <v>2122</v>
      </c>
      <c r="AA653" s="2" t="s">
        <v>1907</v>
      </c>
      <c r="AB653" s="82">
        <v>4350</v>
      </c>
      <c r="AC653" t="s">
        <v>2289</v>
      </c>
      <c r="AD653" t="str">
        <f t="shared" si="10"/>
        <v>SET @cliente = (SELECT id_cliente FROM cliente WHERE cod_cliente LIKE 'C1212');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'02', 'P1212002', '', '2011-11-01', '0', '0', 0, 'Potencial (Team Leaders)', 4350, null, 1, now(), null, 1, null);</v>
      </c>
    </row>
    <row r="654" spans="1:30" ht="22.5" x14ac:dyDescent="0.25">
      <c r="A654" t="s">
        <v>0</v>
      </c>
      <c r="B654" s="19" t="s">
        <v>259</v>
      </c>
      <c r="C654" s="2" t="s">
        <v>493</v>
      </c>
      <c r="D654" s="22" t="s">
        <v>498</v>
      </c>
      <c r="E654" s="2" t="s">
        <v>499</v>
      </c>
      <c r="F654" s="26" t="s">
        <v>506</v>
      </c>
      <c r="G654" s="2" t="s">
        <v>534</v>
      </c>
      <c r="H654" s="22" t="s">
        <v>540</v>
      </c>
      <c r="I654" s="2" t="s">
        <v>567</v>
      </c>
      <c r="J654" s="5" t="s">
        <v>569</v>
      </c>
      <c r="K654" s="2" t="s">
        <v>574</v>
      </c>
      <c r="L654" t="s">
        <v>1807</v>
      </c>
      <c r="M654" s="2" t="s">
        <v>1851</v>
      </c>
      <c r="N654" s="7" t="s">
        <v>4118</v>
      </c>
      <c r="O654" s="2" t="s">
        <v>1851</v>
      </c>
      <c r="P654" s="56"/>
      <c r="Q654" s="2" t="s">
        <v>1851</v>
      </c>
      <c r="R654" t="s">
        <v>2517</v>
      </c>
      <c r="S654" s="2" t="s">
        <v>1851</v>
      </c>
      <c r="T654" s="5">
        <v>0</v>
      </c>
      <c r="U654" s="2" t="s">
        <v>1851</v>
      </c>
      <c r="V654" s="37">
        <v>0</v>
      </c>
      <c r="W654" s="2" t="s">
        <v>1907</v>
      </c>
      <c r="X654">
        <v>0</v>
      </c>
      <c r="Y654" t="s">
        <v>1908</v>
      </c>
      <c r="Z654" s="40" t="s">
        <v>2123</v>
      </c>
      <c r="AA654" s="2" t="s">
        <v>1907</v>
      </c>
      <c r="AB654" s="82">
        <v>0</v>
      </c>
      <c r="AC654" t="s">
        <v>2289</v>
      </c>
      <c r="AD654" t="str">
        <f t="shared" si="10"/>
        <v>SET @cliente = (SELECT id_cliente FROM cliente WHERE cod_cliente LIKE 'C1212');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'P1212003', '', '2011-12-01', '0', '0', 0, 'Varios (35 personas)', 0, null, 1, now(), null, 1, null);</v>
      </c>
    </row>
    <row r="655" spans="1:30" ht="22.5" x14ac:dyDescent="0.25">
      <c r="A655" t="s">
        <v>0</v>
      </c>
      <c r="B655" s="19" t="s">
        <v>259</v>
      </c>
      <c r="C655" s="2" t="s">
        <v>493</v>
      </c>
      <c r="D655" s="22" t="s">
        <v>498</v>
      </c>
      <c r="E655" s="2" t="s">
        <v>499</v>
      </c>
      <c r="F655" s="26" t="s">
        <v>511</v>
      </c>
      <c r="G655" s="2" t="s">
        <v>534</v>
      </c>
      <c r="H655" s="22" t="s">
        <v>546</v>
      </c>
      <c r="I655" s="2" t="s">
        <v>567</v>
      </c>
      <c r="J655" s="7" t="s">
        <v>569</v>
      </c>
      <c r="K655" s="2" t="s">
        <v>574</v>
      </c>
      <c r="L655" t="s">
        <v>1808</v>
      </c>
      <c r="M655" s="2" t="s">
        <v>1851</v>
      </c>
      <c r="N655" s="7" t="s">
        <v>4119</v>
      </c>
      <c r="O655" s="2" t="s">
        <v>1851</v>
      </c>
      <c r="P655" s="56"/>
      <c r="Q655" s="2" t="s">
        <v>1851</v>
      </c>
      <c r="R655" t="s">
        <v>2528</v>
      </c>
      <c r="S655" s="2" t="s">
        <v>1851</v>
      </c>
      <c r="T655" s="5">
        <v>0</v>
      </c>
      <c r="U655" s="2" t="s">
        <v>1851</v>
      </c>
      <c r="V655" s="37">
        <v>0</v>
      </c>
      <c r="W655" s="2" t="s">
        <v>1907</v>
      </c>
      <c r="X655">
        <v>0</v>
      </c>
      <c r="Y655" t="s">
        <v>1908</v>
      </c>
      <c r="Z655" s="40" t="s">
        <v>2124</v>
      </c>
      <c r="AA655" s="2" t="s">
        <v>1907</v>
      </c>
      <c r="AB655" s="82">
        <v>14500</v>
      </c>
      <c r="AC655" t="s">
        <v>2289</v>
      </c>
      <c r="AD655" t="str">
        <f t="shared" si="10"/>
        <v>SET @cliente = (SELECT id_cliente FROM cliente WHERE cod_cliente LIKE 'C1212');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'04', 'P1212004', '', '2012-06-01', '0', '0', 0, 'Assessment Center Facilitadores de Mejora Continua (50 candidatos)', 14500, null, 1, now(), null, 1, null);</v>
      </c>
    </row>
    <row r="656" spans="1:30" ht="22.5" x14ac:dyDescent="0.25">
      <c r="A656" t="s">
        <v>0</v>
      </c>
      <c r="B656" s="7" t="s">
        <v>260</v>
      </c>
      <c r="C656" s="2" t="s">
        <v>493</v>
      </c>
      <c r="D656" s="22" t="s">
        <v>496</v>
      </c>
      <c r="E656" s="2" t="s">
        <v>499</v>
      </c>
      <c r="F656" s="26" t="s">
        <v>518</v>
      </c>
      <c r="G656" s="2" t="s">
        <v>534</v>
      </c>
      <c r="H656" s="22" t="s">
        <v>553</v>
      </c>
      <c r="I656" s="2" t="s">
        <v>567</v>
      </c>
      <c r="J656" s="5" t="s">
        <v>571</v>
      </c>
      <c r="K656" s="2" t="s">
        <v>574</v>
      </c>
      <c r="L656" t="s">
        <v>1805</v>
      </c>
      <c r="M656" s="2" t="s">
        <v>1851</v>
      </c>
      <c r="N656" s="7" t="s">
        <v>4120</v>
      </c>
      <c r="O656" s="2" t="s">
        <v>1851</v>
      </c>
      <c r="P656" s="60"/>
      <c r="Q656" s="2" t="s">
        <v>1851</v>
      </c>
      <c r="R656" t="s">
        <v>2505</v>
      </c>
      <c r="S656" s="2" t="s">
        <v>1851</v>
      </c>
      <c r="T656" s="5">
        <v>0</v>
      </c>
      <c r="U656" s="2" t="s">
        <v>1851</v>
      </c>
      <c r="V656" s="37">
        <v>0</v>
      </c>
      <c r="W656" s="2" t="s">
        <v>1907</v>
      </c>
      <c r="X656">
        <v>0</v>
      </c>
      <c r="Y656" t="s">
        <v>1908</v>
      </c>
      <c r="Z656" s="40" t="s">
        <v>2365</v>
      </c>
      <c r="AA656" s="2" t="s">
        <v>1907</v>
      </c>
      <c r="AB656" s="82">
        <v>43596</v>
      </c>
      <c r="AC656" t="s">
        <v>2289</v>
      </c>
      <c r="AD656" t="str">
        <f t="shared" si="10"/>
        <v>SET @cliente = (SELECT id_cliente FROM cliente WHERE cod_cliente LIKE 'C0281');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'FIN'); INSERT INTO propuesta VALUES (NULL, @cliente, NULL, NULL, @moneda, @tipoServicio, @tipoArea, @tipoPropuesta, @situacion, '01', 'P0281001', '', '2011-02-01', '0', '0', 0, 'Administracion cursos ESAN', 43596, null, 1, now(), null, 1, null);</v>
      </c>
    </row>
    <row r="657" spans="1:30" ht="22.5" x14ac:dyDescent="0.25">
      <c r="A657" t="s">
        <v>0</v>
      </c>
      <c r="B657" s="7" t="s">
        <v>260</v>
      </c>
      <c r="C657" s="2" t="s">
        <v>493</v>
      </c>
      <c r="D657" s="22" t="s">
        <v>496</v>
      </c>
      <c r="E657" s="2" t="s">
        <v>499</v>
      </c>
      <c r="F657" s="26" t="s">
        <v>518</v>
      </c>
      <c r="G657" s="2" t="s">
        <v>534</v>
      </c>
      <c r="H657" s="22" t="s">
        <v>553</v>
      </c>
      <c r="I657" s="2" t="s">
        <v>567</v>
      </c>
      <c r="J657" s="7" t="s">
        <v>573</v>
      </c>
      <c r="K657" s="2" t="s">
        <v>574</v>
      </c>
      <c r="L657" t="s">
        <v>1806</v>
      </c>
      <c r="M657" s="2" t="s">
        <v>1851</v>
      </c>
      <c r="N657" s="7" t="s">
        <v>4121</v>
      </c>
      <c r="O657" s="2" t="s">
        <v>1851</v>
      </c>
      <c r="P657" s="60"/>
      <c r="Q657" s="2" t="s">
        <v>1851</v>
      </c>
      <c r="R657" t="s">
        <v>2518</v>
      </c>
      <c r="S657" s="2" t="s">
        <v>1851</v>
      </c>
      <c r="T657" s="5">
        <v>0</v>
      </c>
      <c r="U657" s="2" t="s">
        <v>1851</v>
      </c>
      <c r="V657" s="37">
        <v>0</v>
      </c>
      <c r="W657" s="2" t="s">
        <v>1907</v>
      </c>
      <c r="X657">
        <v>0</v>
      </c>
      <c r="Y657" t="s">
        <v>1908</v>
      </c>
      <c r="Z657" s="40" t="s">
        <v>2365</v>
      </c>
      <c r="AA657" s="2" t="s">
        <v>1907</v>
      </c>
      <c r="AB657" s="82">
        <v>50550</v>
      </c>
      <c r="AC657" t="s">
        <v>2289</v>
      </c>
      <c r="AD657" t="str">
        <f t="shared" si="10"/>
        <v>SET @cliente = (SELECT id_cliente FROM cliente WHERE cod_cliente LIKE 'C0281'); SET @tipoPropuesta = (SELECT id_tipo_propuesta FROM tipo_propuesta WHERE cod_tipo_propuesta LIKE 'D'); SET @tipoServicio = (SELECT id_tipo_servicio FROM tipo_servicio WHERE cod_tipo_servicio LIKE 'ADMALLA'); SET @tipoArea = (SELECT id_tipo_area FROM tipo_area WHERE cod_tipo_area LIKE 'AM'); set @situacion = (select id_situacion from situacion where nom_situacion like 'SI'); INSERT INTO propuesta VALUES (NULL, @cliente, NULL, NULL, @moneda, @tipoServicio, @tipoArea, @tipoPropuesta, @situacion, '02', 'P0281002', '', '2012-01-01', '0', '0', 0, 'Administracion cursos ESAN', 50550, null, 1, now(), null, 1, null);</v>
      </c>
    </row>
    <row r="658" spans="1:30" ht="22.5" x14ac:dyDescent="0.25">
      <c r="A658" t="s">
        <v>0</v>
      </c>
      <c r="B658" s="7" t="s">
        <v>261</v>
      </c>
      <c r="C658" s="2" t="s">
        <v>493</v>
      </c>
      <c r="D658" s="22" t="s">
        <v>495</v>
      </c>
      <c r="E658" s="2" t="s">
        <v>499</v>
      </c>
      <c r="F658" s="26" t="s">
        <v>502</v>
      </c>
      <c r="G658" s="2" t="s">
        <v>534</v>
      </c>
      <c r="H658" s="22" t="s">
        <v>536</v>
      </c>
      <c r="I658" s="2" t="s">
        <v>567</v>
      </c>
      <c r="J658" s="6" t="s">
        <v>569</v>
      </c>
      <c r="K658" s="2" t="s">
        <v>574</v>
      </c>
      <c r="L658" t="s">
        <v>1805</v>
      </c>
      <c r="M658" s="2" t="s">
        <v>1851</v>
      </c>
      <c r="N658" s="7" t="s">
        <v>4122</v>
      </c>
      <c r="O658" s="2" t="s">
        <v>1851</v>
      </c>
      <c r="P658" s="58"/>
      <c r="Q658" s="2" t="s">
        <v>1851</v>
      </c>
      <c r="R658" t="s">
        <v>2501</v>
      </c>
      <c r="S658" s="2" t="s">
        <v>1851</v>
      </c>
      <c r="T658" s="5">
        <v>0</v>
      </c>
      <c r="U658" s="2" t="s">
        <v>1851</v>
      </c>
      <c r="V658" s="37">
        <v>0</v>
      </c>
      <c r="W658" s="2" t="s">
        <v>1907</v>
      </c>
      <c r="X658">
        <v>0</v>
      </c>
      <c r="Y658" t="s">
        <v>1908</v>
      </c>
      <c r="Z658" s="40" t="s">
        <v>2472</v>
      </c>
      <c r="AA658" s="2" t="s">
        <v>1907</v>
      </c>
      <c r="AB658" s="82">
        <v>0</v>
      </c>
      <c r="AC658" t="s">
        <v>2289</v>
      </c>
      <c r="AD658" t="str">
        <f t="shared" si="10"/>
        <v>SET @cliente = (SELECT id_cliente FROM cliente WHERE cod_cliente LIKE 'C0327');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'P0327001', '', '2012-08-01', '0', '0', 0, 'Sistema Salarial para operadores logisticos', 0, null, 1, now(), null, 1, null);</v>
      </c>
    </row>
    <row r="659" spans="1:30" ht="22.5" x14ac:dyDescent="0.25">
      <c r="A659" t="s">
        <v>0</v>
      </c>
      <c r="B659" s="7" t="s">
        <v>261</v>
      </c>
      <c r="C659" s="2" t="s">
        <v>493</v>
      </c>
      <c r="D659" s="22" t="s">
        <v>498</v>
      </c>
      <c r="E659" s="2" t="s">
        <v>499</v>
      </c>
      <c r="F659" s="26" t="s">
        <v>522</v>
      </c>
      <c r="G659" s="2" t="s">
        <v>534</v>
      </c>
      <c r="H659" s="17" t="s">
        <v>551</v>
      </c>
      <c r="I659" s="2" t="s">
        <v>567</v>
      </c>
      <c r="J659" s="6" t="s">
        <v>569</v>
      </c>
      <c r="K659" s="2" t="s">
        <v>574</v>
      </c>
      <c r="L659" t="s">
        <v>1806</v>
      </c>
      <c r="M659" s="2" t="s">
        <v>1851</v>
      </c>
      <c r="N659" s="7" t="s">
        <v>4123</v>
      </c>
      <c r="O659" s="2" t="s">
        <v>1851</v>
      </c>
      <c r="P659" s="58"/>
      <c r="Q659" s="2" t="s">
        <v>1851</v>
      </c>
      <c r="R659" t="s">
        <v>2499</v>
      </c>
      <c r="S659" s="2" t="s">
        <v>1851</v>
      </c>
      <c r="T659" s="5">
        <v>0</v>
      </c>
      <c r="U659" s="2" t="s">
        <v>1851</v>
      </c>
      <c r="V659" s="37">
        <v>0</v>
      </c>
      <c r="W659" s="2" t="s">
        <v>1907</v>
      </c>
      <c r="X659">
        <v>0</v>
      </c>
      <c r="Y659" t="s">
        <v>1908</v>
      </c>
      <c r="Z659" s="40" t="s">
        <v>2366</v>
      </c>
      <c r="AA659" s="2" t="s">
        <v>1907</v>
      </c>
      <c r="AB659" s="82">
        <v>0</v>
      </c>
      <c r="AC659" t="s">
        <v>2289</v>
      </c>
      <c r="AD659" t="str">
        <f t="shared" si="10"/>
        <v>SET @cliente = (SELECT id_cliente FROM cliente WHERE cod_cliente LIKE 'C0327');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'P0327002', '', '2012-09-01', '0', '0', 0, 'Medicion de Clima Organizacional', 0, null, 1, now(), null, 1, null);</v>
      </c>
    </row>
    <row r="660" spans="1:30" ht="22.5" x14ac:dyDescent="0.25">
      <c r="A660" t="s">
        <v>0</v>
      </c>
      <c r="B660" s="7" t="s">
        <v>261</v>
      </c>
      <c r="C660" s="2" t="s">
        <v>493</v>
      </c>
      <c r="D660" s="22" t="s">
        <v>498</v>
      </c>
      <c r="E660" s="2" t="s">
        <v>499</v>
      </c>
      <c r="F660" s="26" t="s">
        <v>516</v>
      </c>
      <c r="G660" s="2" t="s">
        <v>534</v>
      </c>
      <c r="H660" s="17" t="s">
        <v>551</v>
      </c>
      <c r="I660" s="2" t="s">
        <v>567</v>
      </c>
      <c r="J660" s="6" t="s">
        <v>569</v>
      </c>
      <c r="K660" s="2" t="s">
        <v>574</v>
      </c>
      <c r="L660" t="s">
        <v>1807</v>
      </c>
      <c r="M660" s="2" t="s">
        <v>1851</v>
      </c>
      <c r="N660" s="7" t="s">
        <v>4124</v>
      </c>
      <c r="O660" s="2" t="s">
        <v>1851</v>
      </c>
      <c r="P660" s="58"/>
      <c r="Q660" s="2" t="s">
        <v>1851</v>
      </c>
      <c r="R660" t="s">
        <v>2499</v>
      </c>
      <c r="S660" s="2" t="s">
        <v>1851</v>
      </c>
      <c r="T660" s="5">
        <v>0</v>
      </c>
      <c r="U660" s="2" t="s">
        <v>1851</v>
      </c>
      <c r="V660" s="37">
        <v>0</v>
      </c>
      <c r="W660" s="2" t="s">
        <v>1907</v>
      </c>
      <c r="X660">
        <v>0</v>
      </c>
      <c r="Y660" t="s">
        <v>1908</v>
      </c>
      <c r="Z660" s="40" t="s">
        <v>3239</v>
      </c>
      <c r="AA660" s="2" t="s">
        <v>1907</v>
      </c>
      <c r="AB660" s="82">
        <v>0</v>
      </c>
      <c r="AC660" t="s">
        <v>2289</v>
      </c>
      <c r="AD660" t="str">
        <f t="shared" si="10"/>
        <v>SET @cliente = (SELECT id_cliente FROM cliente WHERE cod_cliente LIKE 'C0327');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'P0327003', '', '2012-09-01', '0', '0', 0, 'Evaluacion de Dsempeño', 0, null, 1, now(), null, 1, null);</v>
      </c>
    </row>
    <row r="661" spans="1:30" ht="22.5" x14ac:dyDescent="0.25">
      <c r="A661" t="s">
        <v>0</v>
      </c>
      <c r="B661" s="7" t="s">
        <v>261</v>
      </c>
      <c r="C661" s="2" t="s">
        <v>493</v>
      </c>
      <c r="D661" s="22" t="s">
        <v>495</v>
      </c>
      <c r="E661" s="2" t="s">
        <v>499</v>
      </c>
      <c r="F661" s="26" t="s">
        <v>519</v>
      </c>
      <c r="G661" s="2" t="s">
        <v>534</v>
      </c>
      <c r="H661" s="22" t="s">
        <v>554</v>
      </c>
      <c r="I661" s="2" t="s">
        <v>567</v>
      </c>
      <c r="J661" s="6" t="s">
        <v>569</v>
      </c>
      <c r="K661" s="2" t="s">
        <v>574</v>
      </c>
      <c r="L661" t="s">
        <v>1808</v>
      </c>
      <c r="M661" s="2" t="s">
        <v>1851</v>
      </c>
      <c r="N661" s="7" t="s">
        <v>4125</v>
      </c>
      <c r="O661" s="2" t="s">
        <v>1851</v>
      </c>
      <c r="P661" s="58"/>
      <c r="Q661" s="2" t="s">
        <v>1851</v>
      </c>
      <c r="R661" t="s">
        <v>2499</v>
      </c>
      <c r="S661" s="2" t="s">
        <v>1851</v>
      </c>
      <c r="T661" s="5">
        <v>0</v>
      </c>
      <c r="U661" s="2" t="s">
        <v>1851</v>
      </c>
      <c r="V661" s="37">
        <v>0</v>
      </c>
      <c r="W661" s="2" t="s">
        <v>1907</v>
      </c>
      <c r="X661">
        <v>0</v>
      </c>
      <c r="Y661" t="s">
        <v>1908</v>
      </c>
      <c r="Z661" s="40" t="s">
        <v>2367</v>
      </c>
      <c r="AA661" s="2" t="s">
        <v>1907</v>
      </c>
      <c r="AB661" s="82">
        <v>0</v>
      </c>
      <c r="AC661" t="s">
        <v>2289</v>
      </c>
      <c r="AD661" t="str">
        <f t="shared" si="10"/>
        <v>SET @cliente = (SELECT id_cliente FROM cliente WHERE cod_cliente LIKE 'C0327');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'04', 'P0327004', '', '2012-09-01', '0', '0', 0, 'Elaboracion de Protocolo Familiar', 0, null, 1, now(), null, 1, null);</v>
      </c>
    </row>
    <row r="662" spans="1:30" ht="22.5" x14ac:dyDescent="0.25">
      <c r="A662" t="s">
        <v>0</v>
      </c>
      <c r="B662" s="7" t="s">
        <v>262</v>
      </c>
      <c r="C662" s="2" t="s">
        <v>493</v>
      </c>
      <c r="D662" s="22" t="s">
        <v>498</v>
      </c>
      <c r="E662" s="2" t="s">
        <v>499</v>
      </c>
      <c r="F662" s="26" t="s">
        <v>506</v>
      </c>
      <c r="G662" s="2" t="s">
        <v>534</v>
      </c>
      <c r="H662" s="22" t="s">
        <v>540</v>
      </c>
      <c r="I662" s="2" t="s">
        <v>567</v>
      </c>
      <c r="J662" s="5" t="s">
        <v>569</v>
      </c>
      <c r="K662" s="2" t="s">
        <v>574</v>
      </c>
      <c r="L662" t="s">
        <v>1805</v>
      </c>
      <c r="M662" s="2" t="s">
        <v>1851</v>
      </c>
      <c r="N662" s="7" t="s">
        <v>4126</v>
      </c>
      <c r="O662" s="2" t="s">
        <v>1851</v>
      </c>
      <c r="P662" s="56"/>
      <c r="Q662" s="2" t="s">
        <v>1851</v>
      </c>
      <c r="R662" t="s">
        <v>2521</v>
      </c>
      <c r="S662" s="2" t="s">
        <v>1851</v>
      </c>
      <c r="T662" s="5">
        <v>0</v>
      </c>
      <c r="U662" s="2" t="s">
        <v>1851</v>
      </c>
      <c r="V662" s="37">
        <v>0</v>
      </c>
      <c r="W662" s="2" t="s">
        <v>1907</v>
      </c>
      <c r="X662">
        <v>0</v>
      </c>
      <c r="Y662" t="s">
        <v>1908</v>
      </c>
      <c r="Z662" s="40" t="s">
        <v>2125</v>
      </c>
      <c r="AA662" s="2" t="s">
        <v>1907</v>
      </c>
      <c r="AB662" s="82">
        <v>0</v>
      </c>
      <c r="AC662" t="s">
        <v>2289</v>
      </c>
      <c r="AD662" t="str">
        <f t="shared" si="10"/>
        <v>SET @cliente = (SELECT id_cliente FROM cliente WHERE cod_cliente LIKE 'C0167');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'P0167001', '', '2010-10-01', '0', '0', 0, 'Ejecutivos (6)', 0, null, 1, now(), null, 1, null);</v>
      </c>
    </row>
    <row r="663" spans="1:30" ht="22.5" x14ac:dyDescent="0.25">
      <c r="A663" t="s">
        <v>0</v>
      </c>
      <c r="B663" s="19" t="s">
        <v>263</v>
      </c>
      <c r="C663" s="2" t="s">
        <v>493</v>
      </c>
      <c r="D663" s="22" t="s">
        <v>498</v>
      </c>
      <c r="E663" s="2" t="s">
        <v>499</v>
      </c>
      <c r="F663" s="26" t="s">
        <v>509</v>
      </c>
      <c r="G663" s="2" t="s">
        <v>534</v>
      </c>
      <c r="H663" s="22" t="s">
        <v>543</v>
      </c>
      <c r="I663" s="2" t="s">
        <v>567</v>
      </c>
      <c r="J663" s="5" t="s">
        <v>569</v>
      </c>
      <c r="K663" s="2" t="s">
        <v>574</v>
      </c>
      <c r="L663" t="s">
        <v>1805</v>
      </c>
      <c r="M663" s="2" t="s">
        <v>1851</v>
      </c>
      <c r="N663" s="7" t="s">
        <v>4127</v>
      </c>
      <c r="O663" s="2" t="s">
        <v>1851</v>
      </c>
      <c r="P663" s="56"/>
      <c r="Q663" s="2" t="s">
        <v>1851</v>
      </c>
      <c r="R663" t="s">
        <v>2500</v>
      </c>
      <c r="S663" s="2" t="s">
        <v>1851</v>
      </c>
      <c r="T663" s="5">
        <v>0</v>
      </c>
      <c r="U663" s="2" t="s">
        <v>1851</v>
      </c>
      <c r="V663" s="37">
        <v>0</v>
      </c>
      <c r="W663" s="2" t="s">
        <v>1907</v>
      </c>
      <c r="X663">
        <v>0</v>
      </c>
      <c r="Y663" t="s">
        <v>1908</v>
      </c>
      <c r="Z663" s="40" t="s">
        <v>2126</v>
      </c>
      <c r="AA663" s="2" t="s">
        <v>1907</v>
      </c>
      <c r="AB663" s="82">
        <v>0</v>
      </c>
      <c r="AC663" t="s">
        <v>2289</v>
      </c>
      <c r="AD663" t="str">
        <f t="shared" si="10"/>
        <v>SET @cliente = (SELECT id_cliente FROM cliente WHERE cod_cliente LIKE 'C0239');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'P0239001', '', '2012-02-01', '0', '0', 0, 'Informacion', 0, null, 1, now(), null, 1, null);</v>
      </c>
    </row>
    <row r="664" spans="1:30" ht="22.5" x14ac:dyDescent="0.25">
      <c r="A664" t="s">
        <v>0</v>
      </c>
      <c r="B664" s="19" t="s">
        <v>263</v>
      </c>
      <c r="C664" s="2" t="s">
        <v>493</v>
      </c>
      <c r="D664" s="22" t="s">
        <v>498</v>
      </c>
      <c r="E664" s="2" t="s">
        <v>499</v>
      </c>
      <c r="F664" s="26" t="s">
        <v>506</v>
      </c>
      <c r="G664" s="2" t="s">
        <v>534</v>
      </c>
      <c r="H664" s="22" t="s">
        <v>540</v>
      </c>
      <c r="I664" s="2" t="s">
        <v>567</v>
      </c>
      <c r="J664" s="5" t="s">
        <v>569</v>
      </c>
      <c r="K664" s="2" t="s">
        <v>574</v>
      </c>
      <c r="L664" t="s">
        <v>1806</v>
      </c>
      <c r="M664" s="2" t="s">
        <v>1851</v>
      </c>
      <c r="N664" s="7" t="s">
        <v>4128</v>
      </c>
      <c r="O664" s="2" t="s">
        <v>1851</v>
      </c>
      <c r="P664" s="56"/>
      <c r="Q664" s="2" t="s">
        <v>1851</v>
      </c>
      <c r="R664" t="s">
        <v>2500</v>
      </c>
      <c r="S664" s="2" t="s">
        <v>1851</v>
      </c>
      <c r="T664" s="5">
        <v>0</v>
      </c>
      <c r="U664" s="2" t="s">
        <v>1851</v>
      </c>
      <c r="V664" s="37">
        <v>0</v>
      </c>
      <c r="W664" s="2" t="s">
        <v>1907</v>
      </c>
      <c r="X664">
        <v>0</v>
      </c>
      <c r="Y664" t="s">
        <v>1908</v>
      </c>
      <c r="Z664" s="40" t="s">
        <v>2126</v>
      </c>
      <c r="AA664" s="2" t="s">
        <v>1907</v>
      </c>
      <c r="AB664" s="82">
        <v>0</v>
      </c>
      <c r="AC664" t="s">
        <v>2289</v>
      </c>
      <c r="AD664" t="str">
        <f t="shared" si="10"/>
        <v>SET @cliente = (SELECT id_cliente FROM cliente WHERE cod_cliente LIKE 'C0239');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'P0239002', '', '2012-02-01', '0', '0', 0, 'Informacion', 0, null, 1, now(), null, 1, null);</v>
      </c>
    </row>
    <row r="665" spans="1:30" ht="22.5" x14ac:dyDescent="0.25">
      <c r="A665" t="s">
        <v>0</v>
      </c>
      <c r="B665" s="7" t="s">
        <v>264</v>
      </c>
      <c r="C665" s="2" t="s">
        <v>493</v>
      </c>
      <c r="D665" s="22" t="s">
        <v>495</v>
      </c>
      <c r="E665" s="2" t="s">
        <v>499</v>
      </c>
      <c r="F665" s="26" t="s">
        <v>501</v>
      </c>
      <c r="G665" s="2" t="s">
        <v>534</v>
      </c>
      <c r="H665" s="22" t="s">
        <v>535</v>
      </c>
      <c r="I665" s="2" t="s">
        <v>567</v>
      </c>
      <c r="J665" s="5" t="s">
        <v>571</v>
      </c>
      <c r="K665" s="2" t="s">
        <v>574</v>
      </c>
      <c r="L665" t="s">
        <v>1805</v>
      </c>
      <c r="M665" s="2" t="s">
        <v>1851</v>
      </c>
      <c r="N665" s="7" t="s">
        <v>4129</v>
      </c>
      <c r="O665" s="2" t="s">
        <v>1851</v>
      </c>
      <c r="P665" s="60"/>
      <c r="Q665" s="2" t="s">
        <v>1851</v>
      </c>
      <c r="R665" t="s">
        <v>2524</v>
      </c>
      <c r="S665" s="2" t="s">
        <v>1851</v>
      </c>
      <c r="T665" s="5">
        <v>0</v>
      </c>
      <c r="U665" s="2" t="s">
        <v>1851</v>
      </c>
      <c r="V665" s="37">
        <v>0</v>
      </c>
      <c r="W665" s="2" t="s">
        <v>1907</v>
      </c>
      <c r="X665">
        <v>0</v>
      </c>
      <c r="Y665" t="s">
        <v>1908</v>
      </c>
      <c r="Z665" s="40" t="s">
        <v>2127</v>
      </c>
      <c r="AA665" s="2" t="s">
        <v>1907</v>
      </c>
      <c r="AB665" s="82">
        <v>28312.9</v>
      </c>
      <c r="AC665" t="s">
        <v>2289</v>
      </c>
      <c r="AD665" t="str">
        <f t="shared" si="10"/>
        <v>SET @cliente = (SELECT id_cliente FROM cliente WHERE cod_cliente LIKE 'C1270');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'P1270001', '', '2012-03-01', '0', '0', 0, 'Auditoria de Proceso General', 28312.9, null, 1, now(), null, 1, null);</v>
      </c>
    </row>
    <row r="666" spans="1:30" ht="22.5" x14ac:dyDescent="0.25">
      <c r="A666" t="s">
        <v>0</v>
      </c>
      <c r="B666" s="7" t="s">
        <v>264</v>
      </c>
      <c r="C666" s="2" t="s">
        <v>493</v>
      </c>
      <c r="D666" s="17" t="s">
        <v>498</v>
      </c>
      <c r="E666" s="2" t="s">
        <v>499</v>
      </c>
      <c r="F666" s="26" t="s">
        <v>526</v>
      </c>
      <c r="G666" s="2" t="s">
        <v>534</v>
      </c>
      <c r="H666" s="17" t="s">
        <v>551</v>
      </c>
      <c r="I666" s="2" t="s">
        <v>567</v>
      </c>
      <c r="J666" s="7" t="s">
        <v>569</v>
      </c>
      <c r="K666" s="2" t="s">
        <v>574</v>
      </c>
      <c r="L666" t="s">
        <v>1806</v>
      </c>
      <c r="M666" s="2" t="s">
        <v>1851</v>
      </c>
      <c r="N666" s="7" t="s">
        <v>4130</v>
      </c>
      <c r="O666" s="2" t="s">
        <v>1851</v>
      </c>
      <c r="P666" s="40"/>
      <c r="Q666" s="2" t="s">
        <v>1851</v>
      </c>
      <c r="R666" t="s">
        <v>2524</v>
      </c>
      <c r="S666" s="2" t="s">
        <v>1851</v>
      </c>
      <c r="T666" s="5">
        <v>0</v>
      </c>
      <c r="U666" s="2" t="s">
        <v>1851</v>
      </c>
      <c r="V666" s="37">
        <v>0</v>
      </c>
      <c r="W666" s="2" t="s">
        <v>1907</v>
      </c>
      <c r="X666">
        <v>0</v>
      </c>
      <c r="Y666" t="s">
        <v>1908</v>
      </c>
      <c r="Z666" s="40" t="s">
        <v>2128</v>
      </c>
      <c r="AA666" s="2" t="s">
        <v>1907</v>
      </c>
      <c r="AB666" s="82">
        <v>0</v>
      </c>
      <c r="AC666" t="s">
        <v>2289</v>
      </c>
      <c r="AD666" t="str">
        <f t="shared" si="10"/>
        <v>SET @cliente = (SELECT id_cliente FROM cliente WHERE cod_cliente LIKE 'C1270');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'02', 'P1270002', '', '2012-03-01', '0', '0', 0, 'Habilidades Directivas para Gerentes y Jefes', 0, null, 1, now(), null, 1, null);</v>
      </c>
    </row>
    <row r="667" spans="1:30" ht="22.5" x14ac:dyDescent="0.25">
      <c r="A667" t="s">
        <v>0</v>
      </c>
      <c r="B667" s="7" t="s">
        <v>264</v>
      </c>
      <c r="C667" s="2" t="s">
        <v>493</v>
      </c>
      <c r="D667" s="22" t="s">
        <v>495</v>
      </c>
      <c r="E667" s="2" t="s">
        <v>499</v>
      </c>
      <c r="F667" s="26" t="s">
        <v>510</v>
      </c>
      <c r="G667" s="2" t="s">
        <v>534</v>
      </c>
      <c r="H667" s="22" t="s">
        <v>545</v>
      </c>
      <c r="I667" s="2" t="s">
        <v>567</v>
      </c>
      <c r="J667" s="14" t="s">
        <v>570</v>
      </c>
      <c r="K667" s="2" t="s">
        <v>574</v>
      </c>
      <c r="L667" t="s">
        <v>1807</v>
      </c>
      <c r="M667" s="2" t="s">
        <v>1851</v>
      </c>
      <c r="N667" s="7" t="s">
        <v>4131</v>
      </c>
      <c r="O667" s="2" t="s">
        <v>1851</v>
      </c>
      <c r="P667" s="68" t="s">
        <v>1853</v>
      </c>
      <c r="Q667" s="2" t="s">
        <v>1851</v>
      </c>
      <c r="R667" t="s">
        <v>2525</v>
      </c>
      <c r="S667" s="2" t="s">
        <v>1851</v>
      </c>
      <c r="T667" s="5">
        <v>0</v>
      </c>
      <c r="U667" s="2" t="s">
        <v>1851</v>
      </c>
      <c r="V667" s="37">
        <v>0</v>
      </c>
      <c r="W667" s="2" t="s">
        <v>1907</v>
      </c>
      <c r="X667">
        <v>80</v>
      </c>
      <c r="Y667" t="s">
        <v>1908</v>
      </c>
      <c r="Z667" s="40" t="s">
        <v>2323</v>
      </c>
      <c r="AA667" s="2" t="s">
        <v>1907</v>
      </c>
      <c r="AB667" s="82">
        <v>0</v>
      </c>
      <c r="AC667" t="s">
        <v>2289</v>
      </c>
      <c r="AD667" t="str">
        <f t="shared" si="10"/>
        <v>SET @cliente = (SELECT id_cliente FROM cliente WHERE cod_cliente LIKE 'C1270');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'03', 'P1270003', 'PROPUESTA', '2012-10-01', '0', '0', 80, 'Gestion por Procesos', 0, null, 1, now(), null, 1, null);</v>
      </c>
    </row>
    <row r="668" spans="1:30" ht="22.5" x14ac:dyDescent="0.25">
      <c r="A668" t="s">
        <v>0</v>
      </c>
      <c r="B668" s="7" t="s">
        <v>265</v>
      </c>
      <c r="C668" s="2" t="s">
        <v>493</v>
      </c>
      <c r="D668" s="22" t="s">
        <v>495</v>
      </c>
      <c r="E668" s="2" t="s">
        <v>499</v>
      </c>
      <c r="F668" s="26" t="s">
        <v>510</v>
      </c>
      <c r="G668" s="2" t="s">
        <v>534</v>
      </c>
      <c r="H668" s="22" t="s">
        <v>545</v>
      </c>
      <c r="I668" s="2" t="s">
        <v>567</v>
      </c>
      <c r="J668" s="5" t="s">
        <v>569</v>
      </c>
      <c r="K668" s="2" t="s">
        <v>574</v>
      </c>
      <c r="L668" t="s">
        <v>1805</v>
      </c>
      <c r="M668" s="2" t="s">
        <v>1851</v>
      </c>
      <c r="N668" s="7" t="s">
        <v>4132</v>
      </c>
      <c r="O668" s="2" t="s">
        <v>1851</v>
      </c>
      <c r="P668" s="56"/>
      <c r="Q668" s="2" t="s">
        <v>1851</v>
      </c>
      <c r="R668" t="s">
        <v>2521</v>
      </c>
      <c r="S668" s="2" t="s">
        <v>1851</v>
      </c>
      <c r="T668" s="5">
        <v>0</v>
      </c>
      <c r="U668" s="2" t="s">
        <v>1851</v>
      </c>
      <c r="V668" s="37">
        <v>0</v>
      </c>
      <c r="W668" s="2" t="s">
        <v>1907</v>
      </c>
      <c r="X668">
        <v>0</v>
      </c>
      <c r="Y668" t="s">
        <v>1908</v>
      </c>
      <c r="Z668" s="40" t="s">
        <v>2368</v>
      </c>
      <c r="AA668" s="2" t="s">
        <v>1907</v>
      </c>
      <c r="AB668" s="82">
        <v>81900</v>
      </c>
      <c r="AC668" t="s">
        <v>2289</v>
      </c>
      <c r="AD668" t="str">
        <f t="shared" si="10"/>
        <v>SET @cliente = (SELECT id_cliente FROM cliente WHERE cod_cliente LIKE 'C0170');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'P0170001', '', '2010-10-01', '0', '0', 0, 'Gestion por Procesos (ERP)', 81900, null, 1, now(), null, 1, null);</v>
      </c>
    </row>
    <row r="669" spans="1:30" ht="22.5" x14ac:dyDescent="0.25">
      <c r="A669" t="s">
        <v>0</v>
      </c>
      <c r="B669" s="7" t="s">
        <v>265</v>
      </c>
      <c r="C669" s="2" t="s">
        <v>493</v>
      </c>
      <c r="D669" s="22" t="s">
        <v>497</v>
      </c>
      <c r="E669" s="2" t="s">
        <v>499</v>
      </c>
      <c r="F669" s="27" t="s">
        <v>505</v>
      </c>
      <c r="G669" s="2" t="s">
        <v>534</v>
      </c>
      <c r="H669" s="22" t="s">
        <v>539</v>
      </c>
      <c r="I669" s="2" t="s">
        <v>567</v>
      </c>
      <c r="J669" s="7" t="s">
        <v>505</v>
      </c>
      <c r="K669" s="2" t="s">
        <v>574</v>
      </c>
      <c r="L669" t="s">
        <v>1806</v>
      </c>
      <c r="M669" s="2" t="s">
        <v>1851</v>
      </c>
      <c r="N669" s="7" t="s">
        <v>4133</v>
      </c>
      <c r="O669" s="2" t="s">
        <v>1851</v>
      </c>
      <c r="P669" s="40"/>
      <c r="Q669" s="2" t="s">
        <v>1851</v>
      </c>
      <c r="R669" t="s">
        <v>2492</v>
      </c>
      <c r="S669" s="2" t="s">
        <v>1851</v>
      </c>
      <c r="T669" s="5">
        <v>0</v>
      </c>
      <c r="U669" s="2" t="s">
        <v>1851</v>
      </c>
      <c r="V669" s="37">
        <v>0</v>
      </c>
      <c r="W669" s="2" t="s">
        <v>1907</v>
      </c>
      <c r="X669">
        <v>0</v>
      </c>
      <c r="Y669" t="s">
        <v>1908</v>
      </c>
      <c r="Z669" s="40" t="s">
        <v>1911</v>
      </c>
      <c r="AA669" s="2" t="s">
        <v>1907</v>
      </c>
      <c r="AB669" s="82">
        <v>0</v>
      </c>
      <c r="AC669" t="s">
        <v>2289</v>
      </c>
      <c r="AD669" t="str">
        <f t="shared" si="10"/>
        <v>SET @cliente = (SELECT id_cliente FROM cliente WHERE cod_cliente LIKE 'C0170');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'P0170002', '', '2012-11-01', '0', '0', 0, 'Hacer Lobby', 0, null, 1, now(), null, 1, null);</v>
      </c>
    </row>
    <row r="670" spans="1:30" ht="22.5" x14ac:dyDescent="0.25">
      <c r="A670" t="s">
        <v>0</v>
      </c>
      <c r="B670" s="7" t="s">
        <v>266</v>
      </c>
      <c r="C670" s="2" t="s">
        <v>493</v>
      </c>
      <c r="D670" s="22" t="s">
        <v>495</v>
      </c>
      <c r="E670" s="2" t="s">
        <v>499</v>
      </c>
      <c r="F670" s="26" t="s">
        <v>529</v>
      </c>
      <c r="G670" s="2" t="s">
        <v>534</v>
      </c>
      <c r="H670" s="22" t="s">
        <v>562</v>
      </c>
      <c r="I670" s="2" t="s">
        <v>567</v>
      </c>
      <c r="J670" s="5" t="s">
        <v>569</v>
      </c>
      <c r="K670" s="2" t="s">
        <v>574</v>
      </c>
      <c r="L670" t="s">
        <v>1805</v>
      </c>
      <c r="M670" s="2" t="s">
        <v>1851</v>
      </c>
      <c r="N670" s="7" t="s">
        <v>4134</v>
      </c>
      <c r="O670" s="2" t="s">
        <v>1851</v>
      </c>
      <c r="P670" s="56"/>
      <c r="Q670" s="2" t="s">
        <v>1851</v>
      </c>
      <c r="R670" t="s">
        <v>2489</v>
      </c>
      <c r="S670" s="2" t="s">
        <v>1851</v>
      </c>
      <c r="T670" s="5">
        <v>0</v>
      </c>
      <c r="U670" s="2" t="s">
        <v>1851</v>
      </c>
      <c r="V670" s="37">
        <v>0</v>
      </c>
      <c r="W670" s="2" t="s">
        <v>1907</v>
      </c>
      <c r="X670">
        <v>0</v>
      </c>
      <c r="Y670" t="s">
        <v>1908</v>
      </c>
      <c r="Z670" s="40" t="s">
        <v>2129</v>
      </c>
      <c r="AA670" s="2" t="s">
        <v>1907</v>
      </c>
      <c r="AB670" s="82">
        <v>0</v>
      </c>
      <c r="AC670" t="s">
        <v>2289</v>
      </c>
      <c r="AD670" t="str">
        <f t="shared" si="10"/>
        <v>SET @cliente = (SELECT id_cliente FROM cliente WHERE cod_cliente LIKE 'C0240'); SET @tipoPropuesta = (SELECT id_tipo_propuesta FROM tipo_propuesta WHERE cod_tipo_propuesta LIKE 'C'); SET @tipoServicio = (SELECT id_tipo_servicio FROM tipo_servicio WHERE cod_tipo_servicio LIKE 'VARIOS'); SET @tipoArea = (SELECT id_tipo_area FROM tipo_area WHERE cod_tipo_area LIKE 'CE'); set @situacion = (select id_situacion from situacion where nom_situacion like 'NO'); INSERT INTO propuesta VALUES (NULL, @cliente, NULL, NULL, @moneda, @tipoServicio, @tipoArea, @tipoPropuesta, @situacion, '01', 'P0240001', '', '2010-11-01', '0', '0', 0, 'Estudio de Mercados', 0, null, 1, now(), null, 1, null);</v>
      </c>
    </row>
    <row r="671" spans="1:30" ht="22.5" x14ac:dyDescent="0.25">
      <c r="A671" t="s">
        <v>0</v>
      </c>
      <c r="B671" s="19" t="s">
        <v>267</v>
      </c>
      <c r="C671" s="2" t="s">
        <v>493</v>
      </c>
      <c r="D671" s="22" t="s">
        <v>498</v>
      </c>
      <c r="E671" s="2" t="s">
        <v>499</v>
      </c>
      <c r="F671" s="26" t="s">
        <v>509</v>
      </c>
      <c r="G671" s="2" t="s">
        <v>534</v>
      </c>
      <c r="H671" s="22" t="s">
        <v>543</v>
      </c>
      <c r="I671" s="2" t="s">
        <v>567</v>
      </c>
      <c r="J671" s="5" t="s">
        <v>571</v>
      </c>
      <c r="K671" s="2" t="s">
        <v>574</v>
      </c>
      <c r="L671" t="s">
        <v>1805</v>
      </c>
      <c r="M671" s="2" t="s">
        <v>1851</v>
      </c>
      <c r="N671" s="7" t="s">
        <v>4135</v>
      </c>
      <c r="O671" s="2" t="s">
        <v>1851</v>
      </c>
      <c r="P671" s="60"/>
      <c r="Q671" s="2" t="s">
        <v>1851</v>
      </c>
      <c r="R671" t="s">
        <v>2531</v>
      </c>
      <c r="S671" s="2" t="s">
        <v>1851</v>
      </c>
      <c r="T671" s="5">
        <v>0</v>
      </c>
      <c r="U671" s="2" t="s">
        <v>1851</v>
      </c>
      <c r="V671" s="37">
        <v>0</v>
      </c>
      <c r="W671" s="2" t="s">
        <v>1907</v>
      </c>
      <c r="X671">
        <v>0</v>
      </c>
      <c r="Y671" t="s">
        <v>1908</v>
      </c>
      <c r="Z671" s="40" t="s">
        <v>1943</v>
      </c>
      <c r="AA671" s="2" t="s">
        <v>1907</v>
      </c>
      <c r="AB671" s="82">
        <v>223</v>
      </c>
      <c r="AC671" t="s">
        <v>2289</v>
      </c>
      <c r="AD671"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'01', 'P0002001', '', '2009-01-01', '0', '0', 0, 'Candidatos', 223, null, 1, now(), null, 1, null);</v>
      </c>
    </row>
    <row r="672" spans="1:30" ht="22.5" x14ac:dyDescent="0.25">
      <c r="A672" t="s">
        <v>0</v>
      </c>
      <c r="B672" s="19" t="s">
        <v>267</v>
      </c>
      <c r="C672" s="2" t="s">
        <v>493</v>
      </c>
      <c r="D672" s="22" t="s">
        <v>498</v>
      </c>
      <c r="E672" s="2" t="s">
        <v>499</v>
      </c>
      <c r="F672" s="26" t="s">
        <v>509</v>
      </c>
      <c r="G672" s="2" t="s">
        <v>534</v>
      </c>
      <c r="H672" s="22" t="s">
        <v>543</v>
      </c>
      <c r="I672" s="2" t="s">
        <v>567</v>
      </c>
      <c r="J672" s="5" t="s">
        <v>569</v>
      </c>
      <c r="K672" s="2" t="s">
        <v>574</v>
      </c>
      <c r="L672" t="s">
        <v>1806</v>
      </c>
      <c r="M672" s="2" t="s">
        <v>1851</v>
      </c>
      <c r="N672" s="7" t="s">
        <v>4136</v>
      </c>
      <c r="O672" s="2" t="s">
        <v>1851</v>
      </c>
      <c r="P672" s="56"/>
      <c r="Q672" s="2" t="s">
        <v>1851</v>
      </c>
      <c r="R672" t="s">
        <v>2531</v>
      </c>
      <c r="S672" s="2" t="s">
        <v>1851</v>
      </c>
      <c r="T672" s="5">
        <v>0</v>
      </c>
      <c r="U672" s="2" t="s">
        <v>1851</v>
      </c>
      <c r="V672" s="37">
        <v>0</v>
      </c>
      <c r="W672" s="2" t="s">
        <v>1907</v>
      </c>
      <c r="X672">
        <v>0</v>
      </c>
      <c r="Y672" t="s">
        <v>1908</v>
      </c>
      <c r="Z672" s="40" t="s">
        <v>2130</v>
      </c>
      <c r="AA672" s="2" t="s">
        <v>1907</v>
      </c>
      <c r="AB672" s="82">
        <v>10920</v>
      </c>
      <c r="AC672" t="s">
        <v>2289</v>
      </c>
      <c r="AD672"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'P0002002', '', '2009-01-01', '0', '0', 0, 'Potencial+Optimizacion Competencias', 10920, null, 1, now(), null, 1, null);</v>
      </c>
    </row>
    <row r="673" spans="1:30" ht="22.5" x14ac:dyDescent="0.25">
      <c r="A673" t="s">
        <v>0</v>
      </c>
      <c r="B673" s="19" t="s">
        <v>267</v>
      </c>
      <c r="C673" s="2" t="s">
        <v>493</v>
      </c>
      <c r="D673" s="22" t="s">
        <v>498</v>
      </c>
      <c r="E673" s="2" t="s">
        <v>499</v>
      </c>
      <c r="F673" s="26" t="s">
        <v>506</v>
      </c>
      <c r="G673" s="2" t="s">
        <v>534</v>
      </c>
      <c r="H673" s="22" t="s">
        <v>540</v>
      </c>
      <c r="I673" s="2" t="s">
        <v>567</v>
      </c>
      <c r="J673" s="5" t="s">
        <v>571</v>
      </c>
      <c r="K673" s="2" t="s">
        <v>574</v>
      </c>
      <c r="L673" t="s">
        <v>1807</v>
      </c>
      <c r="M673" s="2" t="s">
        <v>1851</v>
      </c>
      <c r="N673" s="7" t="s">
        <v>4137</v>
      </c>
      <c r="O673" s="2" t="s">
        <v>1851</v>
      </c>
      <c r="P673" s="60"/>
      <c r="Q673" s="2" t="s">
        <v>1851</v>
      </c>
      <c r="R673" t="s">
        <v>2532</v>
      </c>
      <c r="S673" s="2" t="s">
        <v>1851</v>
      </c>
      <c r="T673" s="5">
        <v>0</v>
      </c>
      <c r="U673" s="2" t="s">
        <v>1851</v>
      </c>
      <c r="V673" s="37">
        <v>0</v>
      </c>
      <c r="W673" s="2" t="s">
        <v>1907</v>
      </c>
      <c r="X673">
        <v>0</v>
      </c>
      <c r="Y673" t="s">
        <v>1908</v>
      </c>
      <c r="Z673" s="40" t="s">
        <v>1913</v>
      </c>
      <c r="AA673" s="2" t="s">
        <v>1907</v>
      </c>
      <c r="AB673" s="82">
        <v>2627.89</v>
      </c>
      <c r="AC673" t="s">
        <v>2289</v>
      </c>
      <c r="AD673"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'03', 'P0002003', '', '2009-03-01', '0', '0', 0, 'Varios', 2627.89, null, 1, now(), null, 1, null);</v>
      </c>
    </row>
    <row r="674" spans="1:30" ht="22.5" x14ac:dyDescent="0.25">
      <c r="A674" t="s">
        <v>0</v>
      </c>
      <c r="B674" s="7" t="s">
        <v>267</v>
      </c>
      <c r="C674" s="2" t="s">
        <v>493</v>
      </c>
      <c r="D674" s="22" t="s">
        <v>495</v>
      </c>
      <c r="E674" s="2" t="s">
        <v>499</v>
      </c>
      <c r="F674" s="26" t="s">
        <v>508</v>
      </c>
      <c r="G674" s="2" t="s">
        <v>534</v>
      </c>
      <c r="H674" s="22" t="s">
        <v>542</v>
      </c>
      <c r="I674" s="2" t="s">
        <v>567</v>
      </c>
      <c r="J674" s="5" t="s">
        <v>571</v>
      </c>
      <c r="K674" s="2" t="s">
        <v>574</v>
      </c>
      <c r="L674" t="s">
        <v>1808</v>
      </c>
      <c r="M674" s="2" t="s">
        <v>1851</v>
      </c>
      <c r="N674" s="7" t="s">
        <v>4138</v>
      </c>
      <c r="O674" s="2" t="s">
        <v>1851</v>
      </c>
      <c r="P674" s="60"/>
      <c r="Q674" s="2" t="s">
        <v>1851</v>
      </c>
      <c r="R674" t="s">
        <v>2515</v>
      </c>
      <c r="S674" s="2" t="s">
        <v>1851</v>
      </c>
      <c r="T674" s="5">
        <v>0</v>
      </c>
      <c r="U674" s="2" t="s">
        <v>1851</v>
      </c>
      <c r="V674" s="37">
        <v>0</v>
      </c>
      <c r="W674" s="2" t="s">
        <v>1907</v>
      </c>
      <c r="X674">
        <v>0</v>
      </c>
      <c r="Y674" t="s">
        <v>1908</v>
      </c>
      <c r="Z674" s="41" t="s">
        <v>2131</v>
      </c>
      <c r="AA674" s="2" t="s">
        <v>1907</v>
      </c>
      <c r="AB674" s="82">
        <v>12000</v>
      </c>
      <c r="AC674" t="s">
        <v>2289</v>
      </c>
      <c r="AD674" t="str">
        <f t="shared" si="10"/>
        <v>SET @cliente = (SELECT id_cliente FROM cliente WHERE cod_cliente LIKE 'C0002');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'FIN'); INSERT INTO propuesta VALUES (NULL, @cliente, NULL, NULL, @moneda, @tipoServicio, @tipoArea, @tipoPropuesta, @situacion, '04', 'P0002004', '', '2010-05-01', '0', '0', 0, 'MOF + Clima', 12000, null, 1, now(), null, 1, null);</v>
      </c>
    </row>
    <row r="675" spans="1:30" ht="22.5" x14ac:dyDescent="0.25">
      <c r="A675" t="s">
        <v>0</v>
      </c>
      <c r="B675" s="7" t="s">
        <v>267</v>
      </c>
      <c r="C675" s="2" t="s">
        <v>493</v>
      </c>
      <c r="D675" s="22" t="s">
        <v>498</v>
      </c>
      <c r="E675" s="2" t="s">
        <v>499</v>
      </c>
      <c r="F675" s="26" t="s">
        <v>509</v>
      </c>
      <c r="G675" s="2" t="s">
        <v>534</v>
      </c>
      <c r="H675" s="22" t="s">
        <v>543</v>
      </c>
      <c r="I675" s="2" t="s">
        <v>567</v>
      </c>
      <c r="J675" s="5" t="s">
        <v>569</v>
      </c>
      <c r="K675" s="2" t="s">
        <v>574</v>
      </c>
      <c r="L675" t="s">
        <v>1809</v>
      </c>
      <c r="M675" s="2" t="s">
        <v>1851</v>
      </c>
      <c r="N675" s="7" t="s">
        <v>4139</v>
      </c>
      <c r="O675" s="2" t="s">
        <v>1851</v>
      </c>
      <c r="P675" s="56"/>
      <c r="Q675" s="2" t="s">
        <v>1851</v>
      </c>
      <c r="R675" t="s">
        <v>2493</v>
      </c>
      <c r="S675" s="2" t="s">
        <v>1851</v>
      </c>
      <c r="T675" s="5">
        <v>0</v>
      </c>
      <c r="U675" s="2" t="s">
        <v>1851</v>
      </c>
      <c r="V675" s="37">
        <v>0</v>
      </c>
      <c r="W675" s="2" t="s">
        <v>1907</v>
      </c>
      <c r="X675">
        <v>0</v>
      </c>
      <c r="Y675" t="s">
        <v>1908</v>
      </c>
      <c r="Z675" s="40" t="s">
        <v>1943</v>
      </c>
      <c r="AA675" s="2" t="s">
        <v>1907</v>
      </c>
      <c r="AB675" s="82">
        <v>0</v>
      </c>
      <c r="AC675" t="s">
        <v>2289</v>
      </c>
      <c r="AD675"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'05', 'P0002005', '', '2010-09-01', '0', '0', 0, 'Candidatos', 0, null, 1, now(), null, 1, null);</v>
      </c>
    </row>
    <row r="676" spans="1:30" ht="22.5" x14ac:dyDescent="0.25">
      <c r="A676" t="s">
        <v>0</v>
      </c>
      <c r="B676" s="7" t="s">
        <v>267</v>
      </c>
      <c r="C676" s="2" t="s">
        <v>493</v>
      </c>
      <c r="D676" s="22" t="s">
        <v>498</v>
      </c>
      <c r="E676" s="2" t="s">
        <v>499</v>
      </c>
      <c r="F676" s="26" t="s">
        <v>531</v>
      </c>
      <c r="G676" s="2" t="s">
        <v>534</v>
      </c>
      <c r="H676" s="22" t="s">
        <v>564</v>
      </c>
      <c r="I676" s="2" t="s">
        <v>567</v>
      </c>
      <c r="J676" s="5" t="s">
        <v>571</v>
      </c>
      <c r="K676" s="2" t="s">
        <v>574</v>
      </c>
      <c r="L676" t="s">
        <v>1810</v>
      </c>
      <c r="M676" s="2" t="s">
        <v>1851</v>
      </c>
      <c r="N676" s="7" t="s">
        <v>4140</v>
      </c>
      <c r="O676" s="2" t="s">
        <v>1851</v>
      </c>
      <c r="P676" s="60"/>
      <c r="Q676" s="2" t="s">
        <v>1851</v>
      </c>
      <c r="R676" t="s">
        <v>2488</v>
      </c>
      <c r="S676" s="2" t="s">
        <v>1851</v>
      </c>
      <c r="T676" s="5">
        <v>0</v>
      </c>
      <c r="U676" s="2" t="s">
        <v>1851</v>
      </c>
      <c r="V676" s="37">
        <v>0</v>
      </c>
      <c r="W676" s="2" t="s">
        <v>1907</v>
      </c>
      <c r="X676">
        <v>0</v>
      </c>
      <c r="Y676" t="s">
        <v>1908</v>
      </c>
      <c r="Z676" s="40" t="s">
        <v>2132</v>
      </c>
      <c r="AA676" s="2" t="s">
        <v>1907</v>
      </c>
      <c r="AB676" s="82">
        <v>1567.5</v>
      </c>
      <c r="AC676" t="s">
        <v>2289</v>
      </c>
      <c r="AD676"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'FIN'); INSERT INTO propuesta VALUES (NULL, @cliente, NULL, NULL, @moneda, @tipoServicio, @tipoArea, @tipoPropuesta, @situacion, '06', 'P0002006', '', '2011-03-01', '0', '0', 0, 'EXPOSICION RESULTADOS CLIMA', 1567.5, null, 1, now(), null, 1, null);</v>
      </c>
    </row>
    <row r="677" spans="1:30" ht="22.5" x14ac:dyDescent="0.25">
      <c r="A677" t="s">
        <v>0</v>
      </c>
      <c r="B677" s="7" t="s">
        <v>267</v>
      </c>
      <c r="C677" s="2" t="s">
        <v>493</v>
      </c>
      <c r="D677" s="17" t="s">
        <v>498</v>
      </c>
      <c r="E677" s="2" t="s">
        <v>499</v>
      </c>
      <c r="F677" s="26" t="s">
        <v>522</v>
      </c>
      <c r="G677" s="2" t="s">
        <v>534</v>
      </c>
      <c r="H677" s="17" t="s">
        <v>551</v>
      </c>
      <c r="I677" s="2" t="s">
        <v>567</v>
      </c>
      <c r="J677" s="5" t="s">
        <v>569</v>
      </c>
      <c r="K677" s="2" t="s">
        <v>574</v>
      </c>
      <c r="L677" t="s">
        <v>1811</v>
      </c>
      <c r="M677" s="2" t="s">
        <v>1851</v>
      </c>
      <c r="N677" s="7" t="s">
        <v>4141</v>
      </c>
      <c r="O677" s="2" t="s">
        <v>1851</v>
      </c>
      <c r="P677" s="56"/>
      <c r="Q677" s="2" t="s">
        <v>1851</v>
      </c>
      <c r="R677" t="s">
        <v>2494</v>
      </c>
      <c r="S677" s="2" t="s">
        <v>1851</v>
      </c>
      <c r="T677" s="5">
        <v>0</v>
      </c>
      <c r="U677" s="2" t="s">
        <v>1851</v>
      </c>
      <c r="V677" s="37">
        <v>0</v>
      </c>
      <c r="W677" s="2" t="s">
        <v>1907</v>
      </c>
      <c r="X677">
        <v>0</v>
      </c>
      <c r="Y677" t="s">
        <v>1908</v>
      </c>
      <c r="Z677" s="26" t="s">
        <v>1970</v>
      </c>
      <c r="AA677" s="2" t="s">
        <v>1907</v>
      </c>
      <c r="AB677" s="82">
        <f>1600*2.8</f>
        <v>4480</v>
      </c>
      <c r="AC677" t="s">
        <v>2289</v>
      </c>
      <c r="AD677"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'07', 'P0002007', '', '2011-01-01', '0', '0', 0, 'Clima Cuantitativo+Cualitativo', 4480, null, 1, now(), null, 1, null);</v>
      </c>
    </row>
    <row r="678" spans="1:30" ht="22.5" x14ac:dyDescent="0.25">
      <c r="A678" t="s">
        <v>0</v>
      </c>
      <c r="B678" s="7" t="s">
        <v>267</v>
      </c>
      <c r="C678" s="2" t="s">
        <v>493</v>
      </c>
      <c r="D678" s="17" t="s">
        <v>498</v>
      </c>
      <c r="E678" s="2" t="s">
        <v>499</v>
      </c>
      <c r="F678" s="26" t="s">
        <v>522</v>
      </c>
      <c r="G678" s="2" t="s">
        <v>534</v>
      </c>
      <c r="H678" s="17" t="s">
        <v>551</v>
      </c>
      <c r="I678" s="2" t="s">
        <v>567</v>
      </c>
      <c r="J678" s="5" t="s">
        <v>571</v>
      </c>
      <c r="K678" s="2" t="s">
        <v>574</v>
      </c>
      <c r="L678" t="s">
        <v>1812</v>
      </c>
      <c r="M678" s="2" t="s">
        <v>1851</v>
      </c>
      <c r="N678" s="7" t="s">
        <v>4142</v>
      </c>
      <c r="O678" s="2" t="s">
        <v>1851</v>
      </c>
      <c r="P678" s="60"/>
      <c r="Q678" s="2" t="s">
        <v>1851</v>
      </c>
      <c r="R678" t="s">
        <v>2487</v>
      </c>
      <c r="S678" s="2" t="s">
        <v>1851</v>
      </c>
      <c r="T678" s="5">
        <v>0</v>
      </c>
      <c r="U678" s="2" t="s">
        <v>1851</v>
      </c>
      <c r="V678" s="37">
        <v>0</v>
      </c>
      <c r="W678" s="2" t="s">
        <v>1907</v>
      </c>
      <c r="X678">
        <v>0</v>
      </c>
      <c r="Y678" t="s">
        <v>1908</v>
      </c>
      <c r="Z678" s="26" t="s">
        <v>1965</v>
      </c>
      <c r="AA678" s="2" t="s">
        <v>1907</v>
      </c>
      <c r="AB678" s="82">
        <v>4400</v>
      </c>
      <c r="AC678" t="s">
        <v>2289</v>
      </c>
      <c r="AD678"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'08', 'P0002008', '', '2011-10-01', '0', '0', 0, 'Clima Cuantitativo', 4400, null, 1, now(), null, 1, null);</v>
      </c>
    </row>
    <row r="679" spans="1:30" ht="22.5" x14ac:dyDescent="0.25">
      <c r="A679" t="s">
        <v>0</v>
      </c>
      <c r="B679" s="7" t="s">
        <v>267</v>
      </c>
      <c r="C679" s="2" t="s">
        <v>493</v>
      </c>
      <c r="D679" s="22" t="s">
        <v>498</v>
      </c>
      <c r="E679" s="2" t="s">
        <v>499</v>
      </c>
      <c r="F679" s="26" t="s">
        <v>509</v>
      </c>
      <c r="G679" s="2" t="s">
        <v>534</v>
      </c>
      <c r="H679" s="22" t="s">
        <v>543</v>
      </c>
      <c r="I679" s="2" t="s">
        <v>567</v>
      </c>
      <c r="J679" s="5" t="s">
        <v>571</v>
      </c>
      <c r="K679" s="2" t="s">
        <v>574</v>
      </c>
      <c r="L679" t="s">
        <v>1813</v>
      </c>
      <c r="M679" s="2" t="s">
        <v>1851</v>
      </c>
      <c r="N679" s="7" t="s">
        <v>4143</v>
      </c>
      <c r="O679" s="2" t="s">
        <v>1851</v>
      </c>
      <c r="P679" s="60"/>
      <c r="Q679" s="2" t="s">
        <v>1851</v>
      </c>
      <c r="R679" t="s">
        <v>2506</v>
      </c>
      <c r="S679" s="2" t="s">
        <v>1851</v>
      </c>
      <c r="T679" s="5">
        <v>0</v>
      </c>
      <c r="U679" s="2" t="s">
        <v>1851</v>
      </c>
      <c r="V679" s="37">
        <v>0</v>
      </c>
      <c r="W679" s="2" t="s">
        <v>1907</v>
      </c>
      <c r="X679">
        <v>0</v>
      </c>
      <c r="Y679" t="s">
        <v>1908</v>
      </c>
      <c r="Z679" s="40" t="s">
        <v>1943</v>
      </c>
      <c r="AA679" s="2" t="s">
        <v>1907</v>
      </c>
      <c r="AB679" s="82">
        <v>750</v>
      </c>
      <c r="AC679" t="s">
        <v>2289</v>
      </c>
      <c r="AD679"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'09', 'P0002009', '', '2011-11-01', '0', '0', 0, 'Candidatos', 750, null, 1, now(), null, 1, null);</v>
      </c>
    </row>
    <row r="680" spans="1:30" ht="22.5" x14ac:dyDescent="0.25">
      <c r="A680" t="s">
        <v>0</v>
      </c>
      <c r="B680" s="7" t="s">
        <v>267</v>
      </c>
      <c r="C680" s="2" t="s">
        <v>493</v>
      </c>
      <c r="D680" s="22" t="s">
        <v>498</v>
      </c>
      <c r="E680" s="2" t="s">
        <v>499</v>
      </c>
      <c r="F680" s="26" t="s">
        <v>531</v>
      </c>
      <c r="G680" s="2" t="s">
        <v>534</v>
      </c>
      <c r="H680" s="22" t="s">
        <v>564</v>
      </c>
      <c r="I680" s="2" t="s">
        <v>567</v>
      </c>
      <c r="J680" s="5" t="s">
        <v>569</v>
      </c>
      <c r="K680" s="2" t="s">
        <v>574</v>
      </c>
      <c r="L680" t="s">
        <v>1814</v>
      </c>
      <c r="M680" s="2" t="s">
        <v>1851</v>
      </c>
      <c r="N680" s="7" t="s">
        <v>4144</v>
      </c>
      <c r="O680" s="2" t="s">
        <v>1851</v>
      </c>
      <c r="P680" s="56"/>
      <c r="Q680" s="2" t="s">
        <v>1851</v>
      </c>
      <c r="R680" t="s">
        <v>2518</v>
      </c>
      <c r="S680" s="2" t="s">
        <v>1851</v>
      </c>
      <c r="T680" s="5">
        <v>0</v>
      </c>
      <c r="U680" s="2" t="s">
        <v>1851</v>
      </c>
      <c r="V680" s="37">
        <v>0</v>
      </c>
      <c r="W680" s="2" t="s">
        <v>1907</v>
      </c>
      <c r="X680">
        <v>0</v>
      </c>
      <c r="Y680" t="s">
        <v>1908</v>
      </c>
      <c r="Z680" s="40" t="s">
        <v>2133</v>
      </c>
      <c r="AA680" s="2" t="s">
        <v>1907</v>
      </c>
      <c r="AB680" s="82">
        <v>1800</v>
      </c>
      <c r="AC680" t="s">
        <v>2289</v>
      </c>
      <c r="AD680"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'NO'); INSERT INTO propuesta VALUES (NULL, @cliente, NULL, NULL, @moneda, @tipoServicio, @tipoArea, @tipoPropuesta, @situacion, '10', 'P0002010', '', '2012-01-01', '0', '0', 0, 'Focus Group (por confirmar) - Plan de Mejora Clima y Seguimiento', 1800, null, 1, now(), null, 1, null);</v>
      </c>
    </row>
    <row r="681" spans="1:30" ht="22.5" x14ac:dyDescent="0.25">
      <c r="A681" t="s">
        <v>0</v>
      </c>
      <c r="B681" s="7" t="s">
        <v>267</v>
      </c>
      <c r="C681" s="2" t="s">
        <v>493</v>
      </c>
      <c r="D681" s="22" t="s">
        <v>498</v>
      </c>
      <c r="E681" s="2" t="s">
        <v>499</v>
      </c>
      <c r="F681" s="26" t="s">
        <v>506</v>
      </c>
      <c r="G681" s="2" t="s">
        <v>534</v>
      </c>
      <c r="H681" s="22" t="s">
        <v>540</v>
      </c>
      <c r="I681" s="2" t="s">
        <v>567</v>
      </c>
      <c r="J681" s="5" t="s">
        <v>572</v>
      </c>
      <c r="K681" s="2" t="s">
        <v>574</v>
      </c>
      <c r="L681" t="s">
        <v>1815</v>
      </c>
      <c r="M681" s="2" t="s">
        <v>1851</v>
      </c>
      <c r="N681" s="17" t="s">
        <v>4145</v>
      </c>
      <c r="O681" s="2" t="s">
        <v>1851</v>
      </c>
      <c r="P681" s="56" t="s">
        <v>1237</v>
      </c>
      <c r="Q681" s="2" t="s">
        <v>1851</v>
      </c>
      <c r="R681" t="s">
        <v>2507</v>
      </c>
      <c r="S681" s="2" t="s">
        <v>1851</v>
      </c>
      <c r="T681" s="5">
        <v>0</v>
      </c>
      <c r="U681" s="2" t="s">
        <v>1851</v>
      </c>
      <c r="V681" s="37">
        <v>0</v>
      </c>
      <c r="W681" s="2" t="s">
        <v>1907</v>
      </c>
      <c r="X681">
        <v>0</v>
      </c>
      <c r="Y681" t="s">
        <v>1908</v>
      </c>
      <c r="Z681" s="40" t="s">
        <v>2369</v>
      </c>
      <c r="AA681" s="2" t="s">
        <v>1907</v>
      </c>
      <c r="AB681" s="82">
        <v>0</v>
      </c>
      <c r="AC681" t="s">
        <v>2289</v>
      </c>
      <c r="AD681"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'OTRA'); INSERT INTO propuesta VALUES (NULL, @cliente, NULL, NULL, @moneda, @tipoServicio, @tipoArea, @tipoPropuesta, @situacion, '11', 'P0002011', 'P000212', '2012-04-01', '0', '0', 0, 'Seleccion de practicantes', 0, null, 1, now(), null, 1, null);</v>
      </c>
    </row>
    <row r="682" spans="1:30" ht="22.5" x14ac:dyDescent="0.25">
      <c r="A682" t="s">
        <v>0</v>
      </c>
      <c r="B682" s="7" t="s">
        <v>267</v>
      </c>
      <c r="C682" s="2" t="s">
        <v>493</v>
      </c>
      <c r="D682" s="22" t="s">
        <v>498</v>
      </c>
      <c r="E682" s="2" t="s">
        <v>499</v>
      </c>
      <c r="F682" s="26" t="s">
        <v>509</v>
      </c>
      <c r="G682" s="2" t="s">
        <v>534</v>
      </c>
      <c r="H682" s="22" t="s">
        <v>543</v>
      </c>
      <c r="I682" s="2" t="s">
        <v>567</v>
      </c>
      <c r="J682" s="5" t="s">
        <v>573</v>
      </c>
      <c r="K682" s="2" t="s">
        <v>574</v>
      </c>
      <c r="L682" t="s">
        <v>1816</v>
      </c>
      <c r="M682" s="2" t="s">
        <v>1851</v>
      </c>
      <c r="N682" s="17" t="s">
        <v>4146</v>
      </c>
      <c r="O682" s="2" t="s">
        <v>1851</v>
      </c>
      <c r="P682" s="60"/>
      <c r="Q682" s="2" t="s">
        <v>1851</v>
      </c>
      <c r="R682" t="s">
        <v>2507</v>
      </c>
      <c r="S682" s="2" t="s">
        <v>1851</v>
      </c>
      <c r="T682" s="5">
        <v>0</v>
      </c>
      <c r="U682" s="2" t="s">
        <v>1851</v>
      </c>
      <c r="V682" s="37">
        <v>0</v>
      </c>
      <c r="W682" s="2" t="s">
        <v>1907</v>
      </c>
      <c r="X682">
        <v>0</v>
      </c>
      <c r="Y682" t="s">
        <v>1908</v>
      </c>
      <c r="Z682" s="40" t="s">
        <v>2370</v>
      </c>
      <c r="AA682" s="2" t="s">
        <v>1907</v>
      </c>
      <c r="AB682" s="82">
        <v>700</v>
      </c>
      <c r="AC682" t="s">
        <v>2289</v>
      </c>
      <c r="AD682" t="str">
        <f t="shared" si="10"/>
        <v>SET @cliente = (SELECT id_cliente FROM cliente WHERE cod_cliente LIKE 'C0002');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'SI'); INSERT INTO propuesta VALUES (NULL, @cliente, NULL, NULL, @moneda, @tipoServicio, @tipoArea, @tipoPropuesta, @situacion, '12', 'P0002012', '', '2012-04-01', '0', '0', 0, 'Evaluacion de candidatos a practicante', 700, null, 1, now(), null, 1, null);</v>
      </c>
    </row>
    <row r="683" spans="1:30" ht="22.5" x14ac:dyDescent="0.25">
      <c r="A683" t="s">
        <v>0</v>
      </c>
      <c r="B683" s="7" t="s">
        <v>267</v>
      </c>
      <c r="C683" s="2" t="s">
        <v>493</v>
      </c>
      <c r="D683" s="22" t="s">
        <v>497</v>
      </c>
      <c r="E683" s="2" t="s">
        <v>499</v>
      </c>
      <c r="F683" s="27" t="s">
        <v>505</v>
      </c>
      <c r="G683" s="2" t="s">
        <v>534</v>
      </c>
      <c r="H683" s="22" t="s">
        <v>539</v>
      </c>
      <c r="I683" s="2" t="s">
        <v>567</v>
      </c>
      <c r="J683" s="7" t="s">
        <v>505</v>
      </c>
      <c r="K683" s="2" t="s">
        <v>574</v>
      </c>
      <c r="L683" t="s">
        <v>1817</v>
      </c>
      <c r="M683" s="2" t="s">
        <v>1851</v>
      </c>
      <c r="N683" s="7" t="s">
        <v>4147</v>
      </c>
      <c r="O683" s="2" t="s">
        <v>1851</v>
      </c>
      <c r="P683" s="40"/>
      <c r="Q683" s="2" t="s">
        <v>1851</v>
      </c>
      <c r="R683" t="s">
        <v>2492</v>
      </c>
      <c r="S683" s="2" t="s">
        <v>1851</v>
      </c>
      <c r="T683" s="5">
        <v>0</v>
      </c>
      <c r="U683" s="2" t="s">
        <v>1851</v>
      </c>
      <c r="V683" s="37">
        <v>0</v>
      </c>
      <c r="W683" s="2" t="s">
        <v>1907</v>
      </c>
      <c r="X683">
        <v>0</v>
      </c>
      <c r="Y683" t="s">
        <v>1908</v>
      </c>
      <c r="Z683" s="40" t="s">
        <v>1911</v>
      </c>
      <c r="AA683" s="2" t="s">
        <v>1907</v>
      </c>
      <c r="AB683" s="82">
        <v>0</v>
      </c>
      <c r="AC683" t="s">
        <v>2289</v>
      </c>
      <c r="AD683" t="str">
        <f t="shared" si="10"/>
        <v>SET @cliente = (SELECT id_cliente FROM cliente WHERE cod_cliente LIKE 'C0002');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'13', 'P0002013', '', '2012-11-01', '0', '0', 0, 'Hacer Lobby', 0, null, 1, now(), null, 1, null);</v>
      </c>
    </row>
    <row r="684" spans="1:30" ht="22.5" x14ac:dyDescent="0.25">
      <c r="A684" t="s">
        <v>0</v>
      </c>
      <c r="B684" s="7" t="s">
        <v>268</v>
      </c>
      <c r="C684" s="2" t="s">
        <v>493</v>
      </c>
      <c r="D684" s="22" t="s">
        <v>495</v>
      </c>
      <c r="E684" s="2" t="s">
        <v>499</v>
      </c>
      <c r="F684" s="26" t="s">
        <v>508</v>
      </c>
      <c r="G684" s="2" t="s">
        <v>534</v>
      </c>
      <c r="H684" s="22" t="s">
        <v>542</v>
      </c>
      <c r="I684" s="2" t="s">
        <v>567</v>
      </c>
      <c r="J684" s="5" t="s">
        <v>569</v>
      </c>
      <c r="K684" s="2" t="s">
        <v>574</v>
      </c>
      <c r="L684" t="s">
        <v>1805</v>
      </c>
      <c r="M684" s="2" t="s">
        <v>1851</v>
      </c>
      <c r="N684" s="7" t="s">
        <v>4148</v>
      </c>
      <c r="O684" s="2" t="s">
        <v>1851</v>
      </c>
      <c r="P684" s="56"/>
      <c r="Q684" s="2" t="s">
        <v>1851</v>
      </c>
      <c r="R684" t="s">
        <v>2522</v>
      </c>
      <c r="S684" s="2" t="s">
        <v>1851</v>
      </c>
      <c r="T684" s="5">
        <v>0</v>
      </c>
      <c r="U684" s="2" t="s">
        <v>1851</v>
      </c>
      <c r="V684" s="37">
        <v>0</v>
      </c>
      <c r="W684" s="2" t="s">
        <v>1907</v>
      </c>
      <c r="X684">
        <v>0</v>
      </c>
      <c r="Y684" t="s">
        <v>1908</v>
      </c>
      <c r="Z684" s="40" t="s">
        <v>2134</v>
      </c>
      <c r="AA684" s="2" t="s">
        <v>1907</v>
      </c>
      <c r="AB684" s="82">
        <v>33600</v>
      </c>
      <c r="AC684" t="s">
        <v>2289</v>
      </c>
      <c r="AD684" t="str">
        <f t="shared" si="10"/>
        <v>SET @cliente = (SELECT id_cliente FROM cliente WHERE cod_cliente LIKE 'C0110');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'01', 'P0110001', '', '2010-06-01', '0', '0', 0, 'Implementacion Area Gestion Social', 33600, null, 1, now(), null, 1, null);</v>
      </c>
    </row>
    <row r="685" spans="1:30" ht="22.5" x14ac:dyDescent="0.25">
      <c r="A685" t="s">
        <v>0</v>
      </c>
      <c r="B685" s="7" t="s">
        <v>269</v>
      </c>
      <c r="C685" s="2" t="s">
        <v>493</v>
      </c>
      <c r="D685" s="22" t="s">
        <v>495</v>
      </c>
      <c r="E685" s="2" t="s">
        <v>499</v>
      </c>
      <c r="F685" s="26" t="s">
        <v>510</v>
      </c>
      <c r="G685" s="2" t="s">
        <v>534</v>
      </c>
      <c r="H685" s="22" t="s">
        <v>545</v>
      </c>
      <c r="I685" s="2" t="s">
        <v>567</v>
      </c>
      <c r="J685" s="5" t="s">
        <v>569</v>
      </c>
      <c r="K685" s="2" t="s">
        <v>574</v>
      </c>
      <c r="L685" t="s">
        <v>1805</v>
      </c>
      <c r="M685" s="2" t="s">
        <v>1851</v>
      </c>
      <c r="N685" s="7" t="s">
        <v>4149</v>
      </c>
      <c r="O685" s="2" t="s">
        <v>1851</v>
      </c>
      <c r="P685" s="56"/>
      <c r="Q685" s="2" t="s">
        <v>1851</v>
      </c>
      <c r="R685" t="s">
        <v>2487</v>
      </c>
      <c r="S685" s="2" t="s">
        <v>1851</v>
      </c>
      <c r="T685" s="5">
        <v>0</v>
      </c>
      <c r="U685" s="2" t="s">
        <v>1851</v>
      </c>
      <c r="V685" s="37">
        <v>0</v>
      </c>
      <c r="W685" s="2" t="s">
        <v>1907</v>
      </c>
      <c r="X685">
        <v>0</v>
      </c>
      <c r="Y685" t="s">
        <v>1908</v>
      </c>
      <c r="Z685" s="40" t="s">
        <v>2095</v>
      </c>
      <c r="AA685" s="2" t="s">
        <v>1907</v>
      </c>
      <c r="AB685" s="82">
        <v>0</v>
      </c>
      <c r="AC685" t="s">
        <v>2289</v>
      </c>
      <c r="AD685" t="str">
        <f t="shared" si="10"/>
        <v>SET @cliente = (SELECT id_cliente FROM cliente WHERE cod_cliente LIKE 'C0241');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'P0241001', '', '2011-10-01', '0', '0', 0, 'Informacion sobre Gestion por Procesos', 0, null, 1, now(), null, 1, null);</v>
      </c>
    </row>
    <row r="686" spans="1:30" ht="22.5" x14ac:dyDescent="0.25">
      <c r="A686" t="s">
        <v>0</v>
      </c>
      <c r="B686" s="7" t="s">
        <v>270</v>
      </c>
      <c r="C686" s="2" t="s">
        <v>493</v>
      </c>
      <c r="D686" s="22" t="s">
        <v>496</v>
      </c>
      <c r="E686" s="2" t="s">
        <v>499</v>
      </c>
      <c r="F686" s="26" t="s">
        <v>512</v>
      </c>
      <c r="G686" s="2" t="s">
        <v>534</v>
      </c>
      <c r="H686" s="22" t="s">
        <v>547</v>
      </c>
      <c r="I686" s="2" t="s">
        <v>567</v>
      </c>
      <c r="J686" s="7" t="s">
        <v>569</v>
      </c>
      <c r="K686" s="2" t="s">
        <v>574</v>
      </c>
      <c r="L686" t="s">
        <v>1805</v>
      </c>
      <c r="M686" s="2" t="s">
        <v>1851</v>
      </c>
      <c r="N686" s="7" t="s">
        <v>4150</v>
      </c>
      <c r="O686" s="2" t="s">
        <v>1851</v>
      </c>
      <c r="P686" s="40"/>
      <c r="Q686" s="2" t="s">
        <v>1851</v>
      </c>
      <c r="R686" t="s">
        <v>2498</v>
      </c>
      <c r="S686" s="2" t="s">
        <v>1851</v>
      </c>
      <c r="T686" s="5">
        <v>0</v>
      </c>
      <c r="U686" s="2" t="s">
        <v>1851</v>
      </c>
      <c r="V686" s="37">
        <v>0</v>
      </c>
      <c r="W686" s="2" t="s">
        <v>1907</v>
      </c>
      <c r="X686">
        <v>0</v>
      </c>
      <c r="Y686" t="s">
        <v>1908</v>
      </c>
      <c r="Z686" s="40" t="s">
        <v>2371</v>
      </c>
      <c r="AA686" s="2" t="s">
        <v>1907</v>
      </c>
      <c r="AB686" s="82">
        <v>42000</v>
      </c>
      <c r="AC686" t="s">
        <v>2289</v>
      </c>
      <c r="AD686" t="str">
        <f t="shared" si="10"/>
        <v>SET @cliente = (SELECT id_cliente FROM cliente WHERE cod_cliente LIKE 'C1222');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'P1222001', '', '2011-09-01', '0', '0', 0, 'Protocolo de Atencion al cliente', 42000, null, 1, now(), null, 1, null);</v>
      </c>
    </row>
    <row r="687" spans="1:30" ht="22.5" x14ac:dyDescent="0.25">
      <c r="A687" t="s">
        <v>0</v>
      </c>
      <c r="B687" s="7" t="s">
        <v>271</v>
      </c>
      <c r="C687" s="2" t="s">
        <v>493</v>
      </c>
      <c r="D687" s="22" t="s">
        <v>498</v>
      </c>
      <c r="E687" s="2" t="s">
        <v>499</v>
      </c>
      <c r="F687" s="26" t="s">
        <v>506</v>
      </c>
      <c r="G687" s="2" t="s">
        <v>534</v>
      </c>
      <c r="H687" s="22" t="s">
        <v>540</v>
      </c>
      <c r="I687" s="2" t="s">
        <v>567</v>
      </c>
      <c r="J687" s="5" t="s">
        <v>569</v>
      </c>
      <c r="K687" s="2" t="s">
        <v>574</v>
      </c>
      <c r="L687" t="s">
        <v>1805</v>
      </c>
      <c r="M687" s="2" t="s">
        <v>1851</v>
      </c>
      <c r="N687" s="7" t="s">
        <v>4151</v>
      </c>
      <c r="O687" s="2" t="s">
        <v>1851</v>
      </c>
      <c r="P687" s="56"/>
      <c r="Q687" s="2" t="s">
        <v>1851</v>
      </c>
      <c r="R687" t="s">
        <v>2505</v>
      </c>
      <c r="S687" s="2" t="s">
        <v>1851</v>
      </c>
      <c r="T687" s="5">
        <v>0</v>
      </c>
      <c r="U687" s="2" t="s">
        <v>1851</v>
      </c>
      <c r="V687" s="37">
        <v>0</v>
      </c>
      <c r="W687" s="2" t="s">
        <v>1907</v>
      </c>
      <c r="X687">
        <v>0</v>
      </c>
      <c r="Y687" t="s">
        <v>1908</v>
      </c>
      <c r="Z687" s="40" t="s">
        <v>1913</v>
      </c>
      <c r="AA687" s="2" t="s">
        <v>1907</v>
      </c>
      <c r="AB687" s="82">
        <v>0</v>
      </c>
      <c r="AC687" t="s">
        <v>2289</v>
      </c>
      <c r="AD687" t="str">
        <f t="shared" si="10"/>
        <v>SET @cliente = (SELECT id_cliente FROM cliente WHERE cod_cliente LIKE 'C0297');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'P0297001', '', '2011-02-01', '0', '0', 0, 'Varios', 0, null, 1, now(), null, 1, null);</v>
      </c>
    </row>
    <row r="688" spans="1:30" ht="22.5" x14ac:dyDescent="0.25">
      <c r="A688" t="s">
        <v>0</v>
      </c>
      <c r="B688" s="7" t="s">
        <v>272</v>
      </c>
      <c r="C688" s="2" t="s">
        <v>493</v>
      </c>
      <c r="D688" s="22" t="s">
        <v>498</v>
      </c>
      <c r="E688" s="2" t="s">
        <v>499</v>
      </c>
      <c r="F688" s="26" t="s">
        <v>506</v>
      </c>
      <c r="G688" s="2" t="s">
        <v>534</v>
      </c>
      <c r="H688" s="22" t="s">
        <v>540</v>
      </c>
      <c r="I688" s="2" t="s">
        <v>567</v>
      </c>
      <c r="J688" s="5" t="s">
        <v>569</v>
      </c>
      <c r="K688" s="2" t="s">
        <v>574</v>
      </c>
      <c r="L688" t="s">
        <v>1805</v>
      </c>
      <c r="M688" s="2" t="s">
        <v>1851</v>
      </c>
      <c r="N688" s="7" t="s">
        <v>4152</v>
      </c>
      <c r="O688" s="2" t="s">
        <v>1851</v>
      </c>
      <c r="P688" s="56"/>
      <c r="Q688" s="2" t="s">
        <v>1851</v>
      </c>
      <c r="R688" t="s">
        <v>2523</v>
      </c>
      <c r="S688" s="2" t="s">
        <v>1851</v>
      </c>
      <c r="T688" s="5">
        <v>0</v>
      </c>
      <c r="U688" s="2" t="s">
        <v>1851</v>
      </c>
      <c r="V688" s="37">
        <v>0</v>
      </c>
      <c r="W688" s="2" t="s">
        <v>1907</v>
      </c>
      <c r="X688">
        <v>0</v>
      </c>
      <c r="Y688" t="s">
        <v>1908</v>
      </c>
      <c r="Z688" s="40" t="s">
        <v>1913</v>
      </c>
      <c r="AA688" s="2" t="s">
        <v>1907</v>
      </c>
      <c r="AB688" s="82">
        <v>0</v>
      </c>
      <c r="AC688" t="s">
        <v>2289</v>
      </c>
      <c r="AD688" t="str">
        <f t="shared" si="10"/>
        <v>SET @cliente = (SELECT id_cliente FROM cliente WHERE cod_cliente LIKE 'C0258');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'P0258001', '', '2010-12-01', '0', '0', 0, 'Varios', 0, null, 1, now(), null, 1, null);</v>
      </c>
    </row>
    <row r="689" spans="1:30" ht="22.5" x14ac:dyDescent="0.25">
      <c r="A689" t="s">
        <v>0</v>
      </c>
      <c r="B689" s="7" t="s">
        <v>273</v>
      </c>
      <c r="C689" s="2" t="s">
        <v>493</v>
      </c>
      <c r="D689" s="22" t="s">
        <v>495</v>
      </c>
      <c r="E689" s="2" t="s">
        <v>499</v>
      </c>
      <c r="F689" s="26" t="s">
        <v>502</v>
      </c>
      <c r="G689" s="2" t="s">
        <v>534</v>
      </c>
      <c r="H689" s="22" t="s">
        <v>536</v>
      </c>
      <c r="I689" s="2" t="s">
        <v>567</v>
      </c>
      <c r="J689" s="5" t="s">
        <v>569</v>
      </c>
      <c r="K689" s="2" t="s">
        <v>574</v>
      </c>
      <c r="L689" t="s">
        <v>1805</v>
      </c>
      <c r="M689" s="2" t="s">
        <v>1851</v>
      </c>
      <c r="N689" s="7" t="s">
        <v>4153</v>
      </c>
      <c r="O689" s="2" t="s">
        <v>1851</v>
      </c>
      <c r="P689" s="56"/>
      <c r="Q689" s="2" t="s">
        <v>1851</v>
      </c>
      <c r="R689" t="s">
        <v>2522</v>
      </c>
      <c r="S689" s="2" t="s">
        <v>1851</v>
      </c>
      <c r="T689" s="5">
        <v>0</v>
      </c>
      <c r="U689" s="2" t="s">
        <v>1851</v>
      </c>
      <c r="V689" s="37">
        <v>0</v>
      </c>
      <c r="W689" s="2" t="s">
        <v>1907</v>
      </c>
      <c r="X689">
        <v>0</v>
      </c>
      <c r="Y689" t="s">
        <v>1908</v>
      </c>
      <c r="Z689" s="40" t="s">
        <v>1974</v>
      </c>
      <c r="AA689" s="2" t="s">
        <v>1907</v>
      </c>
      <c r="AB689" s="82">
        <v>40000</v>
      </c>
      <c r="AC689" t="s">
        <v>2289</v>
      </c>
      <c r="AD689" t="str">
        <f t="shared" si="10"/>
        <v>SET @cliente = (SELECT id_cliente FROM cliente WHERE cod_cliente LIKE 'C0111');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'P0111001', '', '2010-06-01', '0', '0', 0, 'Estructura Salarial', 40000, null, 1, now(), null, 1, null);</v>
      </c>
    </row>
    <row r="690" spans="1:30" ht="22.5" x14ac:dyDescent="0.25">
      <c r="A690" t="s">
        <v>0</v>
      </c>
      <c r="B690" s="7" t="s">
        <v>273</v>
      </c>
      <c r="C690" s="2" t="s">
        <v>493</v>
      </c>
      <c r="D690" s="22" t="s">
        <v>497</v>
      </c>
      <c r="E690" s="2" t="s">
        <v>499</v>
      </c>
      <c r="F690" s="27" t="s">
        <v>505</v>
      </c>
      <c r="G690" s="2" t="s">
        <v>534</v>
      </c>
      <c r="H690" s="22" t="s">
        <v>539</v>
      </c>
      <c r="I690" s="2" t="s">
        <v>567</v>
      </c>
      <c r="J690" s="7" t="s">
        <v>505</v>
      </c>
      <c r="K690" s="2" t="s">
        <v>574</v>
      </c>
      <c r="L690" t="s">
        <v>1806</v>
      </c>
      <c r="M690" s="2" t="s">
        <v>1851</v>
      </c>
      <c r="N690" s="7" t="s">
        <v>4154</v>
      </c>
      <c r="O690" s="2" t="s">
        <v>1851</v>
      </c>
      <c r="P690" s="40"/>
      <c r="Q690" s="2" t="s">
        <v>1851</v>
      </c>
      <c r="R690" t="s">
        <v>2492</v>
      </c>
      <c r="S690" s="2" t="s">
        <v>1851</v>
      </c>
      <c r="T690" s="5">
        <v>0</v>
      </c>
      <c r="U690" s="2" t="s">
        <v>1851</v>
      </c>
      <c r="V690" s="37">
        <v>0</v>
      </c>
      <c r="W690" s="2" t="s">
        <v>1907</v>
      </c>
      <c r="X690">
        <v>0</v>
      </c>
      <c r="Y690" t="s">
        <v>1908</v>
      </c>
      <c r="Z690" s="40" t="s">
        <v>1911</v>
      </c>
      <c r="AA690" s="2" t="s">
        <v>1907</v>
      </c>
      <c r="AB690" s="82">
        <v>0</v>
      </c>
      <c r="AC690" t="s">
        <v>2289</v>
      </c>
      <c r="AD690" t="str">
        <f t="shared" si="10"/>
        <v>SET @cliente = (SELECT id_cliente FROM cliente WHERE cod_cliente LIKE 'C0111');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'P0111002', '', '2012-11-01', '0', '0', 0, 'Hacer Lobby', 0, null, 1, now(), null, 1, null);</v>
      </c>
    </row>
    <row r="691" spans="1:30" ht="22.5" x14ac:dyDescent="0.25">
      <c r="A691" t="s">
        <v>0</v>
      </c>
      <c r="B691" s="7" t="s">
        <v>274</v>
      </c>
      <c r="C691" s="2" t="s">
        <v>493</v>
      </c>
      <c r="D691" s="22" t="s">
        <v>496</v>
      </c>
      <c r="E691" s="2" t="s">
        <v>499</v>
      </c>
      <c r="F691" s="26" t="s">
        <v>515</v>
      </c>
      <c r="G691" s="2" t="s">
        <v>534</v>
      </c>
      <c r="H691" s="22" t="s">
        <v>550</v>
      </c>
      <c r="I691" s="2" t="s">
        <v>567</v>
      </c>
      <c r="J691" s="5" t="s">
        <v>569</v>
      </c>
      <c r="K691" s="2" t="s">
        <v>574</v>
      </c>
      <c r="L691" t="s">
        <v>1805</v>
      </c>
      <c r="M691" s="2" t="s">
        <v>1851</v>
      </c>
      <c r="N691" s="7" t="s">
        <v>4155</v>
      </c>
      <c r="O691" s="2" t="s">
        <v>1851</v>
      </c>
      <c r="P691" s="65"/>
      <c r="Q691" s="2" t="s">
        <v>1851</v>
      </c>
      <c r="R691" t="s">
        <v>2524</v>
      </c>
      <c r="S691" s="2" t="s">
        <v>1851</v>
      </c>
      <c r="T691" s="5">
        <v>0</v>
      </c>
      <c r="U691" s="2" t="s">
        <v>1851</v>
      </c>
      <c r="V691" s="37">
        <v>0</v>
      </c>
      <c r="W691" s="2" t="s">
        <v>1907</v>
      </c>
      <c r="X691">
        <v>0</v>
      </c>
      <c r="Y691" t="s">
        <v>1908</v>
      </c>
      <c r="Z691" s="40" t="s">
        <v>2135</v>
      </c>
      <c r="AA691" s="2" t="s">
        <v>1907</v>
      </c>
      <c r="AB691" s="82">
        <v>0</v>
      </c>
      <c r="AC691" t="s">
        <v>2289</v>
      </c>
      <c r="AD691" t="str">
        <f t="shared" si="10"/>
        <v>SET @cliente = (SELECT id_cliente FROM cliente WHERE cod_cliente LIKE 'C1215');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'P1215001', '', '2012-03-01', '0', '0', 0, 'Talleres de Liderazgo', 0, null, 1, now(), null, 1, null);</v>
      </c>
    </row>
    <row r="692" spans="1:30" ht="22.5" x14ac:dyDescent="0.25">
      <c r="A692" t="s">
        <v>0</v>
      </c>
      <c r="B692" s="7" t="s">
        <v>275</v>
      </c>
      <c r="C692" s="2" t="s">
        <v>493</v>
      </c>
      <c r="D692" s="22" t="s">
        <v>498</v>
      </c>
      <c r="E692" s="2" t="s">
        <v>499</v>
      </c>
      <c r="F692" s="26" t="s">
        <v>506</v>
      </c>
      <c r="G692" s="2" t="s">
        <v>534</v>
      </c>
      <c r="H692" s="22" t="s">
        <v>540</v>
      </c>
      <c r="I692" s="2" t="s">
        <v>567</v>
      </c>
      <c r="J692" s="5" t="s">
        <v>569</v>
      </c>
      <c r="K692" s="2" t="s">
        <v>574</v>
      </c>
      <c r="L692" t="s">
        <v>1805</v>
      </c>
      <c r="M692" s="2" t="s">
        <v>1851</v>
      </c>
      <c r="N692" s="7" t="s">
        <v>4156</v>
      </c>
      <c r="O692" s="2" t="s">
        <v>1851</v>
      </c>
      <c r="P692" s="56"/>
      <c r="Q692" s="2" t="s">
        <v>1851</v>
      </c>
      <c r="R692" t="s">
        <v>2494</v>
      </c>
      <c r="S692" s="2" t="s">
        <v>1851</v>
      </c>
      <c r="T692" s="5">
        <v>0</v>
      </c>
      <c r="U692" s="2" t="s">
        <v>1851</v>
      </c>
      <c r="V692" s="37">
        <v>0</v>
      </c>
      <c r="W692" s="2" t="s">
        <v>1907</v>
      </c>
      <c r="X692">
        <v>0</v>
      </c>
      <c r="Y692" t="s">
        <v>1908</v>
      </c>
      <c r="Z692" s="40" t="s">
        <v>2136</v>
      </c>
      <c r="AA692" s="2" t="s">
        <v>1907</v>
      </c>
      <c r="AB692" s="82">
        <v>0</v>
      </c>
      <c r="AC692" t="s">
        <v>2289</v>
      </c>
      <c r="AD692" t="str">
        <f t="shared" si="10"/>
        <v>SET @cliente = (SELECT id_cliente FROM cliente WHERE cod_cliente LIKE 'C0242');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'P0242001', '', '2011-01-01', '0', '0', 0, 'Analistas', 0, null, 1, now(), null, 1, null);</v>
      </c>
    </row>
    <row r="693" spans="1:30" ht="22.5" x14ac:dyDescent="0.25">
      <c r="A693" t="s">
        <v>0</v>
      </c>
      <c r="B693" s="7" t="s">
        <v>276</v>
      </c>
      <c r="C693" s="2" t="s">
        <v>493</v>
      </c>
      <c r="D693" s="22" t="s">
        <v>498</v>
      </c>
      <c r="E693" s="2" t="s">
        <v>499</v>
      </c>
      <c r="F693" s="26" t="s">
        <v>506</v>
      </c>
      <c r="G693" s="2" t="s">
        <v>534</v>
      </c>
      <c r="H693" s="22" t="s">
        <v>540</v>
      </c>
      <c r="I693" s="2" t="s">
        <v>567</v>
      </c>
      <c r="J693" s="5" t="s">
        <v>569</v>
      </c>
      <c r="K693" s="2" t="s">
        <v>574</v>
      </c>
      <c r="L693" t="s">
        <v>1805</v>
      </c>
      <c r="M693" s="2" t="s">
        <v>1851</v>
      </c>
      <c r="N693" s="7" t="s">
        <v>4157</v>
      </c>
      <c r="O693" s="2" t="s">
        <v>1851</v>
      </c>
      <c r="P693" s="56"/>
      <c r="Q693" s="2" t="s">
        <v>1851</v>
      </c>
      <c r="R693" t="s">
        <v>2502</v>
      </c>
      <c r="S693" s="2" t="s">
        <v>1851</v>
      </c>
      <c r="T693" s="5">
        <v>0</v>
      </c>
      <c r="U693" s="2" t="s">
        <v>1851</v>
      </c>
      <c r="V693" s="37">
        <v>0</v>
      </c>
      <c r="W693" s="2" t="s">
        <v>1907</v>
      </c>
      <c r="X693">
        <v>0</v>
      </c>
      <c r="Y693" t="s">
        <v>1908</v>
      </c>
      <c r="Z693" s="40" t="s">
        <v>1913</v>
      </c>
      <c r="AA693" s="2" t="s">
        <v>1907</v>
      </c>
      <c r="AB693" s="82">
        <v>0</v>
      </c>
      <c r="AC693" t="s">
        <v>2289</v>
      </c>
      <c r="AD693" t="str">
        <f t="shared" si="10"/>
        <v>SET @cliente = (SELECT id_cliente FROM cliente WHERE cod_cliente LIKE 'C0134');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'P0134001', '', '2010-08-01', '0', '0', 0, 'Varios', 0, null, 1, now(), null, 1, null);</v>
      </c>
    </row>
    <row r="694" spans="1:30" ht="22.5" x14ac:dyDescent="0.25">
      <c r="A694" t="s">
        <v>0</v>
      </c>
      <c r="B694" s="7" t="s">
        <v>276</v>
      </c>
      <c r="C694" s="2" t="s">
        <v>493</v>
      </c>
      <c r="D694" s="22" t="s">
        <v>495</v>
      </c>
      <c r="E694" s="2" t="s">
        <v>499</v>
      </c>
      <c r="F694" s="26" t="s">
        <v>502</v>
      </c>
      <c r="G694" s="2" t="s">
        <v>534</v>
      </c>
      <c r="H694" s="22" t="s">
        <v>536</v>
      </c>
      <c r="I694" s="2" t="s">
        <v>567</v>
      </c>
      <c r="J694" s="5" t="s">
        <v>569</v>
      </c>
      <c r="K694" s="2" t="s">
        <v>574</v>
      </c>
      <c r="L694" t="s">
        <v>1806</v>
      </c>
      <c r="M694" s="2" t="s">
        <v>1851</v>
      </c>
      <c r="N694" s="7" t="s">
        <v>4158</v>
      </c>
      <c r="O694" s="2" t="s">
        <v>1851</v>
      </c>
      <c r="P694" s="56"/>
      <c r="Q694" s="2" t="s">
        <v>1851</v>
      </c>
      <c r="R694" t="s">
        <v>2521</v>
      </c>
      <c r="S694" s="2" t="s">
        <v>1851</v>
      </c>
      <c r="T694" s="5">
        <v>0</v>
      </c>
      <c r="U694" s="2" t="s">
        <v>1851</v>
      </c>
      <c r="V694" s="37">
        <v>0</v>
      </c>
      <c r="W694" s="2" t="s">
        <v>1907</v>
      </c>
      <c r="X694">
        <v>0</v>
      </c>
      <c r="Y694" t="s">
        <v>1908</v>
      </c>
      <c r="Z694" s="40" t="s">
        <v>2137</v>
      </c>
      <c r="AA694" s="2" t="s">
        <v>1907</v>
      </c>
      <c r="AB694" s="82">
        <v>0</v>
      </c>
      <c r="AC694" t="s">
        <v>2289</v>
      </c>
      <c r="AD694" t="str">
        <f t="shared" si="10"/>
        <v>SET @cliente = (SELECT id_cliente FROM cliente WHERE cod_cliente LIKE 'C0134');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'P0134002', '', '2010-10-01', '0', '0', 0, 'Adquisicion Estudio Salarial Mercado Peruano', 0, null, 1, now(), null, 1, null);</v>
      </c>
    </row>
    <row r="695" spans="1:30" ht="22.5" x14ac:dyDescent="0.25">
      <c r="A695" t="s">
        <v>0</v>
      </c>
      <c r="B695" s="7" t="s">
        <v>276</v>
      </c>
      <c r="C695" s="2" t="s">
        <v>493</v>
      </c>
      <c r="D695" s="22" t="s">
        <v>498</v>
      </c>
      <c r="E695" s="2" t="s">
        <v>499</v>
      </c>
      <c r="F695" s="26" t="s">
        <v>509</v>
      </c>
      <c r="G695" s="2" t="s">
        <v>534</v>
      </c>
      <c r="H695" s="22" t="s">
        <v>543</v>
      </c>
      <c r="I695" s="2" t="s">
        <v>567</v>
      </c>
      <c r="J695" s="5" t="s">
        <v>569</v>
      </c>
      <c r="K695" s="2" t="s">
        <v>574</v>
      </c>
      <c r="L695" t="s">
        <v>1807</v>
      </c>
      <c r="M695" s="2" t="s">
        <v>1851</v>
      </c>
      <c r="N695" s="7" t="s">
        <v>4159</v>
      </c>
      <c r="O695" s="2" t="s">
        <v>1851</v>
      </c>
      <c r="P695" s="56"/>
      <c r="Q695" s="2" t="s">
        <v>1851</v>
      </c>
      <c r="R695" t="s">
        <v>2505</v>
      </c>
      <c r="S695" s="2" t="s">
        <v>1851</v>
      </c>
      <c r="T695" s="5">
        <v>0</v>
      </c>
      <c r="U695" s="2" t="s">
        <v>1851</v>
      </c>
      <c r="V695" s="37">
        <v>0</v>
      </c>
      <c r="W695" s="2" t="s">
        <v>1907</v>
      </c>
      <c r="X695">
        <v>0</v>
      </c>
      <c r="Y695" t="s">
        <v>1908</v>
      </c>
      <c r="Z695" s="40" t="s">
        <v>2138</v>
      </c>
      <c r="AA695" s="2" t="s">
        <v>1907</v>
      </c>
      <c r="AB695" s="82">
        <v>0</v>
      </c>
      <c r="AC695" t="s">
        <v>2289</v>
      </c>
      <c r="AD695" t="str">
        <f t="shared" si="10"/>
        <v>SET @cliente = (SELECT id_cliente FROM cliente WHERE cod_cliente LIKE 'C0134');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'P0134003', '', '2011-02-01', '0', '0', 0, 'Sub-Gerente RRHH', 0, null, 1, now(), null, 1, null);</v>
      </c>
    </row>
    <row r="696" spans="1:30" ht="22.5" x14ac:dyDescent="0.25">
      <c r="A696" t="s">
        <v>0</v>
      </c>
      <c r="B696" s="7" t="s">
        <v>276</v>
      </c>
      <c r="C696" s="2" t="s">
        <v>493</v>
      </c>
      <c r="D696" s="22" t="s">
        <v>498</v>
      </c>
      <c r="E696" s="2" t="s">
        <v>499</v>
      </c>
      <c r="F696" s="26" t="s">
        <v>506</v>
      </c>
      <c r="G696" s="2" t="s">
        <v>534</v>
      </c>
      <c r="H696" s="22" t="s">
        <v>544</v>
      </c>
      <c r="I696" s="2" t="s">
        <v>567</v>
      </c>
      <c r="J696" s="5" t="s">
        <v>569</v>
      </c>
      <c r="K696" s="2" t="s">
        <v>574</v>
      </c>
      <c r="L696" t="s">
        <v>1808</v>
      </c>
      <c r="M696" s="2" t="s">
        <v>1851</v>
      </c>
      <c r="N696" s="7" t="s">
        <v>4160</v>
      </c>
      <c r="O696" s="2" t="s">
        <v>1851</v>
      </c>
      <c r="P696" s="56"/>
      <c r="Q696" s="2" t="s">
        <v>1851</v>
      </c>
      <c r="R696" t="s">
        <v>2505</v>
      </c>
      <c r="S696" s="2" t="s">
        <v>1851</v>
      </c>
      <c r="T696" s="5">
        <v>0</v>
      </c>
      <c r="U696" s="2" t="s">
        <v>1851</v>
      </c>
      <c r="V696" s="37">
        <v>0</v>
      </c>
      <c r="W696" s="2" t="s">
        <v>1907</v>
      </c>
      <c r="X696">
        <v>0</v>
      </c>
      <c r="Y696" t="s">
        <v>1908</v>
      </c>
      <c r="Z696" s="40" t="s">
        <v>2139</v>
      </c>
      <c r="AA696" s="2" t="s">
        <v>1907</v>
      </c>
      <c r="AB696" s="82">
        <v>18750</v>
      </c>
      <c r="AC696" t="s">
        <v>2289</v>
      </c>
      <c r="AD696" t="str">
        <f t="shared" si="10"/>
        <v>SET @cliente = (SELECT id_cliente FROM cliente WHERE cod_cliente LIKE 'C0134');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'04', 'P0134004', '', '2011-02-01', '0', '0', 0, 'HH Gerente general', 18750, null, 1, now(), null, 1, null);</v>
      </c>
    </row>
    <row r="697" spans="1:30" ht="22.5" x14ac:dyDescent="0.25">
      <c r="A697" t="s">
        <v>0</v>
      </c>
      <c r="B697" s="7" t="s">
        <v>276</v>
      </c>
      <c r="C697" s="2" t="s">
        <v>493</v>
      </c>
      <c r="D697" s="17" t="s">
        <v>498</v>
      </c>
      <c r="E697" s="2" t="s">
        <v>499</v>
      </c>
      <c r="F697" s="26" t="s">
        <v>516</v>
      </c>
      <c r="G697" s="2" t="s">
        <v>534</v>
      </c>
      <c r="H697" s="17" t="s">
        <v>551</v>
      </c>
      <c r="I697" s="2" t="s">
        <v>567</v>
      </c>
      <c r="J697" s="10" t="s">
        <v>569</v>
      </c>
      <c r="K697" s="2" t="s">
        <v>574</v>
      </c>
      <c r="L697" t="s">
        <v>1809</v>
      </c>
      <c r="M697" s="2" t="s">
        <v>1851</v>
      </c>
      <c r="N697" s="7" t="s">
        <v>4161</v>
      </c>
      <c r="O697" s="2" t="s">
        <v>1851</v>
      </c>
      <c r="P697" s="61"/>
      <c r="Q697" s="2" t="s">
        <v>1851</v>
      </c>
      <c r="R697" t="s">
        <v>2500</v>
      </c>
      <c r="S697" s="2" t="s">
        <v>1851</v>
      </c>
      <c r="T697" s="5">
        <v>0</v>
      </c>
      <c r="U697" s="2" t="s">
        <v>1851</v>
      </c>
      <c r="V697" s="37">
        <v>0</v>
      </c>
      <c r="W697" s="2" t="s">
        <v>1907</v>
      </c>
      <c r="X697">
        <v>0</v>
      </c>
      <c r="Y697" t="s">
        <v>1908</v>
      </c>
      <c r="Z697" s="28" t="s">
        <v>3240</v>
      </c>
      <c r="AA697" s="2" t="s">
        <v>1907</v>
      </c>
      <c r="AB697" s="83">
        <v>5920</v>
      </c>
      <c r="AC697" t="s">
        <v>2289</v>
      </c>
      <c r="AD697" t="str">
        <f t="shared" si="10"/>
        <v>SET @cliente = (SELECT id_cliente FROM cliente WHERE cod_cliente LIKE 'C0134');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'05', 'P0134005', '', '2012-02-01', '0', '0', 0, 'Evaluacion de desempeño 360', 5920, null, 1, now(), null, 1, null);</v>
      </c>
    </row>
    <row r="698" spans="1:30" ht="22.5" x14ac:dyDescent="0.25">
      <c r="A698" t="s">
        <v>0</v>
      </c>
      <c r="B698" s="7" t="s">
        <v>276</v>
      </c>
      <c r="C698" s="2" t="s">
        <v>493</v>
      </c>
      <c r="D698" s="22" t="s">
        <v>495</v>
      </c>
      <c r="E698" s="2" t="s">
        <v>499</v>
      </c>
      <c r="F698" s="28" t="s">
        <v>502</v>
      </c>
      <c r="G698" s="2" t="s">
        <v>534</v>
      </c>
      <c r="H698" s="22" t="s">
        <v>536</v>
      </c>
      <c r="I698" s="2" t="s">
        <v>567</v>
      </c>
      <c r="J698" s="5" t="s">
        <v>569</v>
      </c>
      <c r="K698" s="2" t="s">
        <v>574</v>
      </c>
      <c r="L698" t="s">
        <v>1810</v>
      </c>
      <c r="M698" s="2" t="s">
        <v>1851</v>
      </c>
      <c r="N698" s="7" t="s">
        <v>4162</v>
      </c>
      <c r="O698" s="2" t="s">
        <v>1851</v>
      </c>
      <c r="P698" s="65"/>
      <c r="Q698" s="2" t="s">
        <v>1851</v>
      </c>
      <c r="R698" t="s">
        <v>2500</v>
      </c>
      <c r="S698" s="2" t="s">
        <v>1851</v>
      </c>
      <c r="T698" s="5">
        <v>0</v>
      </c>
      <c r="U698" s="2" t="s">
        <v>1851</v>
      </c>
      <c r="V698" s="37">
        <v>0</v>
      </c>
      <c r="W698" s="2" t="s">
        <v>1907</v>
      </c>
      <c r="X698">
        <v>0</v>
      </c>
      <c r="Y698" t="s">
        <v>1908</v>
      </c>
      <c r="Z698" s="28" t="s">
        <v>2140</v>
      </c>
      <c r="AA698" s="2" t="s">
        <v>1907</v>
      </c>
      <c r="AB698" s="82">
        <v>0</v>
      </c>
      <c r="AC698" t="s">
        <v>2289</v>
      </c>
      <c r="AD698" t="str">
        <f t="shared" si="10"/>
        <v>SET @cliente = (SELECT id_cliente FROM cliente WHERE cod_cliente LIKE 'C0134');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'06', 'P0134006', '', '2012-02-01', '0', '0', 0, 'Sistema salarial', 0, null, 1, now(), null, 1, null);</v>
      </c>
    </row>
    <row r="699" spans="1:30" ht="22.5" x14ac:dyDescent="0.25">
      <c r="A699" t="s">
        <v>0</v>
      </c>
      <c r="B699" s="7" t="s">
        <v>277</v>
      </c>
      <c r="C699" s="2" t="s">
        <v>493</v>
      </c>
      <c r="D699" s="22" t="s">
        <v>495</v>
      </c>
      <c r="E699" s="2" t="s">
        <v>499</v>
      </c>
      <c r="F699" s="26" t="s">
        <v>502</v>
      </c>
      <c r="G699" s="2" t="s">
        <v>534</v>
      </c>
      <c r="H699" s="22" t="s">
        <v>536</v>
      </c>
      <c r="I699" s="2" t="s">
        <v>567</v>
      </c>
      <c r="J699" s="5" t="s">
        <v>569</v>
      </c>
      <c r="K699" s="2" t="s">
        <v>574</v>
      </c>
      <c r="L699" t="s">
        <v>1805</v>
      </c>
      <c r="M699" s="2" t="s">
        <v>1851</v>
      </c>
      <c r="N699" s="7" t="s">
        <v>4163</v>
      </c>
      <c r="O699" s="2" t="s">
        <v>1851</v>
      </c>
      <c r="P699" s="56"/>
      <c r="Q699" s="2" t="s">
        <v>1851</v>
      </c>
      <c r="R699" t="s">
        <v>2491</v>
      </c>
      <c r="S699" s="2" t="s">
        <v>1851</v>
      </c>
      <c r="T699" s="5">
        <v>0</v>
      </c>
      <c r="U699" s="2" t="s">
        <v>1851</v>
      </c>
      <c r="V699" s="37">
        <v>0</v>
      </c>
      <c r="W699" s="2" t="s">
        <v>1907</v>
      </c>
      <c r="X699">
        <v>0</v>
      </c>
      <c r="Y699" t="s">
        <v>1908</v>
      </c>
      <c r="Z699" s="40" t="s">
        <v>2438</v>
      </c>
      <c r="AA699" s="2" t="s">
        <v>1907</v>
      </c>
      <c r="AB699" s="82">
        <v>0</v>
      </c>
      <c r="AC699" t="s">
        <v>2289</v>
      </c>
      <c r="AD699" t="str">
        <f t="shared" si="10"/>
        <v>SET @cliente = (SELECT id_cliente FROM cliente WHERE cod_cliente LIKE 'C1206');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'P1206001', '', '2011-08-01', '0', '0', 0, 'Analisis Salarial', 0, null, 1, now(), null, 1, null);</v>
      </c>
    </row>
    <row r="700" spans="1:30" ht="22.5" x14ac:dyDescent="0.25">
      <c r="A700" t="s">
        <v>0</v>
      </c>
      <c r="B700" s="7" t="s">
        <v>277</v>
      </c>
      <c r="C700" s="2" t="s">
        <v>493</v>
      </c>
      <c r="D700" s="22" t="s">
        <v>495</v>
      </c>
      <c r="E700" s="2" t="s">
        <v>499</v>
      </c>
      <c r="F700" s="26" t="s">
        <v>513</v>
      </c>
      <c r="G700" s="2" t="s">
        <v>534</v>
      </c>
      <c r="H700" s="22" t="s">
        <v>548</v>
      </c>
      <c r="I700" s="2" t="s">
        <v>567</v>
      </c>
      <c r="J700" s="5" t="s">
        <v>569</v>
      </c>
      <c r="K700" s="2" t="s">
        <v>574</v>
      </c>
      <c r="L700" t="s">
        <v>1806</v>
      </c>
      <c r="M700" s="2" t="s">
        <v>1851</v>
      </c>
      <c r="N700" s="7" t="s">
        <v>4164</v>
      </c>
      <c r="O700" s="2" t="s">
        <v>1851</v>
      </c>
      <c r="P700" s="56"/>
      <c r="Q700" s="2" t="s">
        <v>1851</v>
      </c>
      <c r="R700" t="s">
        <v>2491</v>
      </c>
      <c r="S700" s="2" t="s">
        <v>1851</v>
      </c>
      <c r="T700" s="5">
        <v>0</v>
      </c>
      <c r="U700" s="2" t="s">
        <v>1851</v>
      </c>
      <c r="V700" s="37">
        <v>0</v>
      </c>
      <c r="W700" s="2" t="s">
        <v>1907</v>
      </c>
      <c r="X700">
        <v>0</v>
      </c>
      <c r="Y700" t="s">
        <v>1908</v>
      </c>
      <c r="Z700" s="40" t="s">
        <v>1920</v>
      </c>
      <c r="AA700" s="2" t="s">
        <v>1907</v>
      </c>
      <c r="AB700" s="82">
        <v>44000</v>
      </c>
      <c r="AC700" t="s">
        <v>2289</v>
      </c>
      <c r="AD700" t="str">
        <f t="shared" si="10"/>
        <v>SET @cliente = (SELECT id_cliente FROM cliente WHERE cod_cliente LIKE 'C1206');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'P1206002', '', '2011-08-01', '0', '0', 0, 'MOF', 44000, null, 1, now(), null, 1, null);</v>
      </c>
    </row>
    <row r="701" spans="1:30" ht="22.5" x14ac:dyDescent="0.25">
      <c r="A701" t="s">
        <v>0</v>
      </c>
      <c r="B701" s="7" t="s">
        <v>277</v>
      </c>
      <c r="C701" s="2" t="s">
        <v>493</v>
      </c>
      <c r="D701" s="22" t="s">
        <v>498</v>
      </c>
      <c r="E701" s="2" t="s">
        <v>499</v>
      </c>
      <c r="F701" s="26" t="s">
        <v>509</v>
      </c>
      <c r="G701" s="2" t="s">
        <v>534</v>
      </c>
      <c r="H701" s="22" t="s">
        <v>543</v>
      </c>
      <c r="I701" s="2" t="s">
        <v>567</v>
      </c>
      <c r="J701" s="5" t="s">
        <v>569</v>
      </c>
      <c r="K701" s="2" t="s">
        <v>574</v>
      </c>
      <c r="L701" t="s">
        <v>1807</v>
      </c>
      <c r="M701" s="2" t="s">
        <v>1851</v>
      </c>
      <c r="N701" s="7" t="s">
        <v>4165</v>
      </c>
      <c r="O701" s="2" t="s">
        <v>1851</v>
      </c>
      <c r="P701" s="56"/>
      <c r="Q701" s="2" t="s">
        <v>1851</v>
      </c>
      <c r="R701" t="s">
        <v>2491</v>
      </c>
      <c r="S701" s="2" t="s">
        <v>1851</v>
      </c>
      <c r="T701" s="5">
        <v>0</v>
      </c>
      <c r="U701" s="2" t="s">
        <v>1851</v>
      </c>
      <c r="V701" s="37">
        <v>0</v>
      </c>
      <c r="W701" s="2" t="s">
        <v>1907</v>
      </c>
      <c r="X701">
        <v>0</v>
      </c>
      <c r="Y701" t="s">
        <v>1908</v>
      </c>
      <c r="Z701" s="40" t="s">
        <v>1943</v>
      </c>
      <c r="AA701" s="2" t="s">
        <v>1907</v>
      </c>
      <c r="AB701" s="82">
        <v>0</v>
      </c>
      <c r="AC701" t="s">
        <v>2289</v>
      </c>
      <c r="AD701" t="str">
        <f t="shared" si="10"/>
        <v>SET @cliente = (SELECT id_cliente FROM cliente WHERE cod_cliente LIKE 'C1206');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'P1206003', '', '2011-08-01', '0', '0', 0, 'Candidatos', 0, null, 1, now(), null, 1, null);</v>
      </c>
    </row>
    <row r="702" spans="1:30" ht="22.5" x14ac:dyDescent="0.25">
      <c r="A702" t="s">
        <v>0</v>
      </c>
      <c r="B702" s="7" t="s">
        <v>277</v>
      </c>
      <c r="C702" s="2" t="s">
        <v>493</v>
      </c>
      <c r="D702" s="22" t="s">
        <v>495</v>
      </c>
      <c r="E702" s="2" t="s">
        <v>499</v>
      </c>
      <c r="F702" s="26" t="s">
        <v>510</v>
      </c>
      <c r="G702" s="2" t="s">
        <v>534</v>
      </c>
      <c r="H702" s="22" t="s">
        <v>545</v>
      </c>
      <c r="I702" s="2" t="s">
        <v>567</v>
      </c>
      <c r="J702" s="5" t="s">
        <v>569</v>
      </c>
      <c r="K702" s="2" t="s">
        <v>574</v>
      </c>
      <c r="L702" t="s">
        <v>1808</v>
      </c>
      <c r="M702" s="2" t="s">
        <v>1851</v>
      </c>
      <c r="N702" s="7" t="s">
        <v>4166</v>
      </c>
      <c r="O702" s="2" t="s">
        <v>1851</v>
      </c>
      <c r="P702" s="56"/>
      <c r="Q702" s="2" t="s">
        <v>1851</v>
      </c>
      <c r="R702" t="s">
        <v>2491</v>
      </c>
      <c r="S702" s="2" t="s">
        <v>1851</v>
      </c>
      <c r="T702" s="5">
        <v>0</v>
      </c>
      <c r="U702" s="2" t="s">
        <v>1851</v>
      </c>
      <c r="V702" s="37">
        <v>0</v>
      </c>
      <c r="W702" s="2" t="s">
        <v>1907</v>
      </c>
      <c r="X702">
        <v>0</v>
      </c>
      <c r="Y702" t="s">
        <v>1908</v>
      </c>
      <c r="Z702" s="40" t="s">
        <v>2323</v>
      </c>
      <c r="AA702" s="2" t="s">
        <v>1907</v>
      </c>
      <c r="AB702" s="82">
        <v>122000</v>
      </c>
      <c r="AC702" t="s">
        <v>2289</v>
      </c>
      <c r="AD702" t="str">
        <f t="shared" si="10"/>
        <v>SET @cliente = (SELECT id_cliente FROM cliente WHERE cod_cliente LIKE 'C1206');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'04', 'P1206004', '', '2011-08-01', '0', '0', 0, 'Gestion por Procesos', 122000, null, 1, now(), null, 1, null);</v>
      </c>
    </row>
    <row r="703" spans="1:30" ht="22.5" x14ac:dyDescent="0.25">
      <c r="A703" t="s">
        <v>0</v>
      </c>
      <c r="B703" s="7" t="s">
        <v>278</v>
      </c>
      <c r="C703" s="2" t="s">
        <v>493</v>
      </c>
      <c r="D703" s="22" t="s">
        <v>496</v>
      </c>
      <c r="E703" s="2" t="s">
        <v>499</v>
      </c>
      <c r="F703" s="26" t="s">
        <v>515</v>
      </c>
      <c r="G703" s="2" t="s">
        <v>534</v>
      </c>
      <c r="H703" s="22" t="s">
        <v>550</v>
      </c>
      <c r="I703" s="2" t="s">
        <v>567</v>
      </c>
      <c r="J703" s="7" t="s">
        <v>569</v>
      </c>
      <c r="K703" s="2" t="s">
        <v>574</v>
      </c>
      <c r="L703" t="s">
        <v>1805</v>
      </c>
      <c r="M703" s="2" t="s">
        <v>1851</v>
      </c>
      <c r="N703" s="7" t="s">
        <v>4167</v>
      </c>
      <c r="O703" s="2" t="s">
        <v>1851</v>
      </c>
      <c r="P703" s="40"/>
      <c r="Q703" s="2" t="s">
        <v>1851</v>
      </c>
      <c r="R703" t="s">
        <v>2528</v>
      </c>
      <c r="S703" s="2" t="s">
        <v>1851</v>
      </c>
      <c r="T703" s="5">
        <v>0</v>
      </c>
      <c r="U703" s="2" t="s">
        <v>1851</v>
      </c>
      <c r="V703" s="37">
        <v>0</v>
      </c>
      <c r="W703" s="2" t="s">
        <v>1907</v>
      </c>
      <c r="X703">
        <v>0</v>
      </c>
      <c r="Y703" t="s">
        <v>1908</v>
      </c>
      <c r="Z703" s="40" t="s">
        <v>2141</v>
      </c>
      <c r="AA703" s="2" t="s">
        <v>1907</v>
      </c>
      <c r="AB703" s="82">
        <v>0</v>
      </c>
      <c r="AC703" t="s">
        <v>2289</v>
      </c>
      <c r="AD703" t="str">
        <f t="shared" si="10"/>
        <v>SET @cliente = (SELECT id_cliente FROM cliente WHERE cod_cliente LIKE 'C0287');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'P0287001', '', '2012-06-01', '0', '0', 0, 'Taller de Integracion', 0, null, 1, now(), null, 1, null);</v>
      </c>
    </row>
    <row r="704" spans="1:30" ht="22.5" x14ac:dyDescent="0.25">
      <c r="A704" t="s">
        <v>0</v>
      </c>
      <c r="B704" s="7" t="s">
        <v>279</v>
      </c>
      <c r="C704" s="2" t="s">
        <v>493</v>
      </c>
      <c r="D704" s="22" t="s">
        <v>498</v>
      </c>
      <c r="E704" s="2" t="s">
        <v>499</v>
      </c>
      <c r="F704" s="26" t="s">
        <v>506</v>
      </c>
      <c r="G704" s="2" t="s">
        <v>534</v>
      </c>
      <c r="H704" s="22" t="s">
        <v>540</v>
      </c>
      <c r="I704" s="2" t="s">
        <v>567</v>
      </c>
      <c r="J704" s="5" t="s">
        <v>569</v>
      </c>
      <c r="K704" s="2" t="s">
        <v>574</v>
      </c>
      <c r="L704" t="s">
        <v>1805</v>
      </c>
      <c r="M704" s="2" t="s">
        <v>1851</v>
      </c>
      <c r="N704" s="7" t="s">
        <v>4168</v>
      </c>
      <c r="O704" s="2" t="s">
        <v>1851</v>
      </c>
      <c r="P704" s="56"/>
      <c r="Q704" s="2" t="s">
        <v>1851</v>
      </c>
      <c r="R704" t="s">
        <v>2522</v>
      </c>
      <c r="S704" s="2" t="s">
        <v>1851</v>
      </c>
      <c r="T704" s="5">
        <v>0</v>
      </c>
      <c r="U704" s="2" t="s">
        <v>1851</v>
      </c>
      <c r="V704" s="37">
        <v>0</v>
      </c>
      <c r="W704" s="2" t="s">
        <v>1907</v>
      </c>
      <c r="X704">
        <v>0</v>
      </c>
      <c r="Y704" t="s">
        <v>1908</v>
      </c>
      <c r="Z704" s="40" t="s">
        <v>1913</v>
      </c>
      <c r="AA704" s="2" t="s">
        <v>1907</v>
      </c>
      <c r="AB704" s="82">
        <v>0</v>
      </c>
      <c r="AC704" t="s">
        <v>2289</v>
      </c>
      <c r="AD704" t="str">
        <f t="shared" si="10"/>
        <v>SET @cliente = (SELECT id_cliente FROM cliente WHERE cod_cliente LIKE 'C0114');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'P0114001', '', '2010-06-01', '0', '0', 0, 'Varios', 0, null, 1, now(), null, 1, null);</v>
      </c>
    </row>
    <row r="705" spans="1:30" ht="22.5" x14ac:dyDescent="0.25">
      <c r="A705" t="s">
        <v>0</v>
      </c>
      <c r="B705" s="7" t="s">
        <v>279</v>
      </c>
      <c r="C705" s="2" t="s">
        <v>493</v>
      </c>
      <c r="D705" s="22" t="s">
        <v>498</v>
      </c>
      <c r="E705" s="2" t="s">
        <v>499</v>
      </c>
      <c r="F705" s="26" t="s">
        <v>509</v>
      </c>
      <c r="G705" s="2" t="s">
        <v>534</v>
      </c>
      <c r="H705" s="22" t="s">
        <v>543</v>
      </c>
      <c r="I705" s="2" t="s">
        <v>567</v>
      </c>
      <c r="J705" s="5" t="s">
        <v>569</v>
      </c>
      <c r="K705" s="2" t="s">
        <v>574</v>
      </c>
      <c r="L705" t="s">
        <v>1806</v>
      </c>
      <c r="M705" s="2" t="s">
        <v>1851</v>
      </c>
      <c r="N705" s="7" t="s">
        <v>4169</v>
      </c>
      <c r="O705" s="2" t="s">
        <v>1851</v>
      </c>
      <c r="P705" s="56"/>
      <c r="Q705" s="2" t="s">
        <v>1851</v>
      </c>
      <c r="R705" t="s">
        <v>2522</v>
      </c>
      <c r="S705" s="2" t="s">
        <v>1851</v>
      </c>
      <c r="T705" s="5">
        <v>0</v>
      </c>
      <c r="U705" s="2" t="s">
        <v>1851</v>
      </c>
      <c r="V705" s="37">
        <v>0</v>
      </c>
      <c r="W705" s="2" t="s">
        <v>1907</v>
      </c>
      <c r="X705">
        <v>0</v>
      </c>
      <c r="Y705" t="s">
        <v>1908</v>
      </c>
      <c r="Z705" s="40" t="s">
        <v>1914</v>
      </c>
      <c r="AA705" s="2" t="s">
        <v>1907</v>
      </c>
      <c r="AB705" s="82">
        <v>0</v>
      </c>
      <c r="AC705" t="s">
        <v>2289</v>
      </c>
      <c r="AD705" t="str">
        <f t="shared" si="10"/>
        <v>SET @cliente = (SELECT id_cliente FROM cliente WHERE cod_cliente LIKE 'C0114');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'P0114002', '', '2010-06-01', '0', '0', 0, 'Potencial', 0, null, 1, now(), null, 1, null);</v>
      </c>
    </row>
    <row r="706" spans="1:30" ht="22.5" x14ac:dyDescent="0.25">
      <c r="A706" t="s">
        <v>0</v>
      </c>
      <c r="B706" s="19" t="s">
        <v>280</v>
      </c>
      <c r="C706" s="2" t="s">
        <v>493</v>
      </c>
      <c r="D706" s="22" t="s">
        <v>495</v>
      </c>
      <c r="E706" s="2" t="s">
        <v>499</v>
      </c>
      <c r="F706" s="26" t="s">
        <v>510</v>
      </c>
      <c r="G706" s="2" t="s">
        <v>534</v>
      </c>
      <c r="H706" s="22" t="s">
        <v>545</v>
      </c>
      <c r="I706" s="2" t="s">
        <v>567</v>
      </c>
      <c r="J706" s="5" t="s">
        <v>569</v>
      </c>
      <c r="K706" s="2" t="s">
        <v>574</v>
      </c>
      <c r="L706" t="s">
        <v>1805</v>
      </c>
      <c r="M706" s="2" t="s">
        <v>1851</v>
      </c>
      <c r="N706" s="7" t="s">
        <v>4170</v>
      </c>
      <c r="O706" s="2" t="s">
        <v>1851</v>
      </c>
      <c r="P706" s="56"/>
      <c r="Q706" s="2" t="s">
        <v>1851</v>
      </c>
      <c r="R706" t="s">
        <v>2529</v>
      </c>
      <c r="S706" s="2" t="s">
        <v>1851</v>
      </c>
      <c r="T706" s="5">
        <v>0</v>
      </c>
      <c r="U706" s="2" t="s">
        <v>1851</v>
      </c>
      <c r="V706" s="37">
        <v>0</v>
      </c>
      <c r="W706" s="2" t="s">
        <v>1907</v>
      </c>
      <c r="X706">
        <v>0</v>
      </c>
      <c r="Y706" t="s">
        <v>1908</v>
      </c>
      <c r="Z706" s="40" t="s">
        <v>2323</v>
      </c>
      <c r="AA706" s="2" t="s">
        <v>1907</v>
      </c>
      <c r="AB706" s="82">
        <v>0</v>
      </c>
      <c r="AC706" t="s">
        <v>2289</v>
      </c>
      <c r="AD706" t="str">
        <f t="shared" si="10"/>
        <v>SET @cliente = (SELECT id_cliente FROM cliente WHERE cod_cliente LIKE 'C0012');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'P0012001', '', '2009-05-01', '0', '0', 0, 'Gestion por Procesos', 0, null, 1, now(), null, 1, null);</v>
      </c>
    </row>
    <row r="707" spans="1:30" ht="22.5" x14ac:dyDescent="0.25">
      <c r="A707" t="s">
        <v>0</v>
      </c>
      <c r="B707" s="7" t="s">
        <v>281</v>
      </c>
      <c r="C707" s="2" t="s">
        <v>493</v>
      </c>
      <c r="D707" s="22" t="s">
        <v>495</v>
      </c>
      <c r="E707" s="2" t="s">
        <v>499</v>
      </c>
      <c r="F707" s="26" t="s">
        <v>501</v>
      </c>
      <c r="G707" s="2" t="s">
        <v>534</v>
      </c>
      <c r="H707" s="22" t="s">
        <v>535</v>
      </c>
      <c r="I707" s="2" t="s">
        <v>567</v>
      </c>
      <c r="J707" s="5" t="s">
        <v>569</v>
      </c>
      <c r="K707" s="2" t="s">
        <v>574</v>
      </c>
      <c r="L707" t="s">
        <v>1805</v>
      </c>
      <c r="M707" s="2" t="s">
        <v>1851</v>
      </c>
      <c r="N707" s="7" t="s">
        <v>4171</v>
      </c>
      <c r="O707" s="2" t="s">
        <v>1851</v>
      </c>
      <c r="P707" s="56"/>
      <c r="Q707" s="2" t="s">
        <v>1851</v>
      </c>
      <c r="R707" t="s">
        <v>2523</v>
      </c>
      <c r="S707" s="2" t="s">
        <v>1851</v>
      </c>
      <c r="T707" s="5">
        <v>0</v>
      </c>
      <c r="U707" s="2" t="s">
        <v>1851</v>
      </c>
      <c r="V707" s="37">
        <v>0</v>
      </c>
      <c r="W707" s="2" t="s">
        <v>1907</v>
      </c>
      <c r="X707">
        <v>0</v>
      </c>
      <c r="Y707" t="s">
        <v>1908</v>
      </c>
      <c r="Z707" s="40" t="s">
        <v>2053</v>
      </c>
      <c r="AA707" s="2" t="s">
        <v>1907</v>
      </c>
      <c r="AB707" s="82">
        <v>0</v>
      </c>
      <c r="AC707" t="s">
        <v>2289</v>
      </c>
      <c r="AD707" t="str">
        <f t="shared" ref="AD707:AD770" si="11">CONCATENATE(A707,B707,C707,D707,E707,F707,G707,H707,I707,J707,K707,L707,M707,N707,O707,P707,Q707,R707,S707,T707,U707,V707,W707,X707,Y707,Z707,AA707,AB707,AC707)</f>
        <v>SET @cliente = (SELECT id_cliente FROM cliente WHERE cod_cliente LIKE 'C0212');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'P0212001', '', '2010-12-01', '0', '0', 0, 'Auditoria de Procesos', 0, null, 1, now(), null, 1, null);</v>
      </c>
    </row>
    <row r="708" spans="1:30" ht="22.5" x14ac:dyDescent="0.25">
      <c r="A708" t="s">
        <v>0</v>
      </c>
      <c r="B708" s="7" t="s">
        <v>282</v>
      </c>
      <c r="C708" s="2" t="s">
        <v>493</v>
      </c>
      <c r="D708" s="17" t="s">
        <v>498</v>
      </c>
      <c r="E708" s="2" t="s">
        <v>499</v>
      </c>
      <c r="F708" s="26" t="s">
        <v>522</v>
      </c>
      <c r="G708" s="2" t="s">
        <v>534</v>
      </c>
      <c r="H708" s="17" t="s">
        <v>551</v>
      </c>
      <c r="I708" s="2" t="s">
        <v>567</v>
      </c>
      <c r="J708" s="10" t="s">
        <v>569</v>
      </c>
      <c r="K708" s="2" t="s">
        <v>574</v>
      </c>
      <c r="L708" t="s">
        <v>1805</v>
      </c>
      <c r="M708" s="2" t="s">
        <v>1851</v>
      </c>
      <c r="N708" s="7" t="s">
        <v>4172</v>
      </c>
      <c r="O708" s="2" t="s">
        <v>1851</v>
      </c>
      <c r="P708" s="61"/>
      <c r="Q708" s="2" t="s">
        <v>1851</v>
      </c>
      <c r="R708" t="s">
        <v>2525</v>
      </c>
      <c r="S708" s="2" t="s">
        <v>1851</v>
      </c>
      <c r="T708" s="5">
        <v>0</v>
      </c>
      <c r="U708" s="2" t="s">
        <v>1851</v>
      </c>
      <c r="V708" s="37">
        <v>0</v>
      </c>
      <c r="W708" s="2" t="s">
        <v>1907</v>
      </c>
      <c r="X708">
        <v>0</v>
      </c>
      <c r="Y708" t="s">
        <v>1908</v>
      </c>
      <c r="Z708" s="40" t="s">
        <v>2142</v>
      </c>
      <c r="AA708" s="2" t="s">
        <v>1907</v>
      </c>
      <c r="AB708" s="82">
        <v>17780</v>
      </c>
      <c r="AC708" t="s">
        <v>2289</v>
      </c>
      <c r="AD708" t="str">
        <f t="shared" si="11"/>
        <v>SET @cliente = (SELECT id_cliente FROM cliente WHERE cod_cliente LIKE 'C0344');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'P0344001', '', '2012-10-01', '0', '0', 0, 'Clima organizacional para 426 colaboradores', 17780, null, 1, now(), null, 1, null);</v>
      </c>
    </row>
    <row r="709" spans="1:30" ht="22.5" x14ac:dyDescent="0.25">
      <c r="A709" t="s">
        <v>0</v>
      </c>
      <c r="B709" s="7" t="s">
        <v>283</v>
      </c>
      <c r="C709" s="2" t="s">
        <v>493</v>
      </c>
      <c r="D709" s="22" t="s">
        <v>495</v>
      </c>
      <c r="E709" s="2" t="s">
        <v>499</v>
      </c>
      <c r="F709" s="26" t="s">
        <v>502</v>
      </c>
      <c r="G709" s="2" t="s">
        <v>534</v>
      </c>
      <c r="H709" s="22" t="s">
        <v>536</v>
      </c>
      <c r="I709" s="2" t="s">
        <v>567</v>
      </c>
      <c r="J709" s="6" t="s">
        <v>569</v>
      </c>
      <c r="K709" s="2" t="s">
        <v>574</v>
      </c>
      <c r="L709" t="s">
        <v>1805</v>
      </c>
      <c r="M709" s="2" t="s">
        <v>1851</v>
      </c>
      <c r="N709" s="7" t="s">
        <v>4173</v>
      </c>
      <c r="O709" s="2" t="s">
        <v>1851</v>
      </c>
      <c r="P709" s="58"/>
      <c r="Q709" s="2" t="s">
        <v>1851</v>
      </c>
      <c r="R709" t="s">
        <v>2499</v>
      </c>
      <c r="S709" s="2" t="s">
        <v>1851</v>
      </c>
      <c r="T709" s="5">
        <v>0</v>
      </c>
      <c r="U709" s="2" t="s">
        <v>1851</v>
      </c>
      <c r="V709" s="37">
        <v>0</v>
      </c>
      <c r="W709" s="2" t="s">
        <v>1907</v>
      </c>
      <c r="X709">
        <v>0</v>
      </c>
      <c r="Y709" t="s">
        <v>1908</v>
      </c>
      <c r="Z709" s="40" t="s">
        <v>1917</v>
      </c>
      <c r="AA709" s="2" t="s">
        <v>1907</v>
      </c>
      <c r="AB709" s="82">
        <v>0</v>
      </c>
      <c r="AC709" t="s">
        <v>2289</v>
      </c>
      <c r="AD709" t="str">
        <f t="shared" si="11"/>
        <v>SET @cliente = (SELECT id_cliente FROM cliente WHERE cod_cliente LIKE 'C0340');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'P0340001', '', '2012-09-01', '0', '0', 0, 'Sistema Salarial', 0, null, 1, now(), null, 1, null);</v>
      </c>
    </row>
    <row r="710" spans="1:30" ht="22.5" x14ac:dyDescent="0.25">
      <c r="A710" t="s">
        <v>0</v>
      </c>
      <c r="B710" s="7" t="s">
        <v>284</v>
      </c>
      <c r="C710" s="2" t="s">
        <v>493</v>
      </c>
      <c r="D710" s="22" t="s">
        <v>495</v>
      </c>
      <c r="E710" s="2" t="s">
        <v>499</v>
      </c>
      <c r="F710" s="26" t="s">
        <v>510</v>
      </c>
      <c r="G710" s="2" t="s">
        <v>534</v>
      </c>
      <c r="H710" s="22" t="s">
        <v>545</v>
      </c>
      <c r="I710" s="2" t="s">
        <v>567</v>
      </c>
      <c r="J710" s="10" t="s">
        <v>569</v>
      </c>
      <c r="K710" s="2" t="s">
        <v>574</v>
      </c>
      <c r="L710" t="s">
        <v>1805</v>
      </c>
      <c r="M710" s="2" t="s">
        <v>1851</v>
      </c>
      <c r="N710" s="7" t="s">
        <v>4174</v>
      </c>
      <c r="O710" s="2" t="s">
        <v>1851</v>
      </c>
      <c r="P710" s="61"/>
      <c r="Q710" s="2" t="s">
        <v>1851</v>
      </c>
      <c r="R710" t="s">
        <v>2520</v>
      </c>
      <c r="S710" s="2" t="s">
        <v>1851</v>
      </c>
      <c r="T710" s="5">
        <v>0</v>
      </c>
      <c r="U710" s="2" t="s">
        <v>1851</v>
      </c>
      <c r="V710" s="37">
        <v>0</v>
      </c>
      <c r="W710" s="2" t="s">
        <v>1907</v>
      </c>
      <c r="X710">
        <v>0</v>
      </c>
      <c r="Y710" t="s">
        <v>1908</v>
      </c>
      <c r="Z710" s="40" t="s">
        <v>2372</v>
      </c>
      <c r="AA710" s="2" t="s">
        <v>1907</v>
      </c>
      <c r="AB710" s="82">
        <v>82000</v>
      </c>
      <c r="AC710" t="s">
        <v>2289</v>
      </c>
      <c r="AD710" t="str">
        <f t="shared" si="11"/>
        <v>SET @cliente = (SELECT id_cliente FROM cliente WHERE cod_cliente LIKE 'C0315');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'P0315001', '', '2012-07-01', '0', '0', 0, 'Validacion de Procesos', 82000, null, 1, now(), null, 1, null);</v>
      </c>
    </row>
    <row r="711" spans="1:30" ht="33.75" x14ac:dyDescent="0.25">
      <c r="A711" t="s">
        <v>0</v>
      </c>
      <c r="B711" s="7" t="s">
        <v>285</v>
      </c>
      <c r="C711" s="2" t="s">
        <v>493</v>
      </c>
      <c r="D711" s="22" t="s">
        <v>495</v>
      </c>
      <c r="E711" s="2" t="s">
        <v>499</v>
      </c>
      <c r="F711" s="26" t="s">
        <v>510</v>
      </c>
      <c r="G711" s="2" t="s">
        <v>534</v>
      </c>
      <c r="H711" s="22" t="s">
        <v>545</v>
      </c>
      <c r="I711" s="2" t="s">
        <v>567</v>
      </c>
      <c r="J711" s="5" t="s">
        <v>569</v>
      </c>
      <c r="K711" s="2" t="s">
        <v>574</v>
      </c>
      <c r="L711" t="s">
        <v>1805</v>
      </c>
      <c r="M711" s="2" t="s">
        <v>1851</v>
      </c>
      <c r="N711" s="7" t="s">
        <v>4175</v>
      </c>
      <c r="O711" s="2" t="s">
        <v>1851</v>
      </c>
      <c r="P711" s="56"/>
      <c r="Q711" s="2" t="s">
        <v>1851</v>
      </c>
      <c r="R711" t="s">
        <v>2523</v>
      </c>
      <c r="S711" s="2" t="s">
        <v>1851</v>
      </c>
      <c r="T711" s="5">
        <v>0</v>
      </c>
      <c r="U711" s="2" t="s">
        <v>1851</v>
      </c>
      <c r="V711" s="76">
        <v>1</v>
      </c>
      <c r="W711" s="2" t="s">
        <v>1907</v>
      </c>
      <c r="X711">
        <v>0</v>
      </c>
      <c r="Y711" t="s">
        <v>1908</v>
      </c>
      <c r="Z711" s="40" t="s">
        <v>3241</v>
      </c>
      <c r="AA711" s="2" t="s">
        <v>1907</v>
      </c>
      <c r="AB711" s="82">
        <v>0</v>
      </c>
      <c r="AC711" t="s">
        <v>2289</v>
      </c>
      <c r="AD711" t="str">
        <f t="shared" si="11"/>
        <v>SET @cliente = (SELECT id_cliente FROM cliente WHERE cod_cliente LIKE 'C0144');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'P0144001', '', '2010-12-01', '0', '1', 0, 'Diseño de Estructura Organica del Tribunal Fiscal-MEF y documentos de gestion', 0, null, 1, now(), null, 1, null);</v>
      </c>
    </row>
    <row r="712" spans="1:30" ht="33.75" x14ac:dyDescent="0.25">
      <c r="A712" t="s">
        <v>0</v>
      </c>
      <c r="B712" s="7" t="s">
        <v>286</v>
      </c>
      <c r="C712" s="2" t="s">
        <v>493</v>
      </c>
      <c r="D712" s="22" t="s">
        <v>498</v>
      </c>
      <c r="E712" s="2" t="s">
        <v>499</v>
      </c>
      <c r="F712" s="26" t="s">
        <v>526</v>
      </c>
      <c r="G712" s="2" t="s">
        <v>534</v>
      </c>
      <c r="H712" s="22" t="s">
        <v>551</v>
      </c>
      <c r="I712" s="2" t="s">
        <v>567</v>
      </c>
      <c r="J712" s="5" t="s">
        <v>569</v>
      </c>
      <c r="K712" s="2" t="s">
        <v>574</v>
      </c>
      <c r="L712" t="s">
        <v>1805</v>
      </c>
      <c r="M712" s="2" t="s">
        <v>1851</v>
      </c>
      <c r="N712" s="7" t="s">
        <v>4176</v>
      </c>
      <c r="O712" s="2" t="s">
        <v>1851</v>
      </c>
      <c r="P712" s="56"/>
      <c r="Q712" s="2" t="s">
        <v>1851</v>
      </c>
      <c r="R712" t="s">
        <v>2525</v>
      </c>
      <c r="S712" s="2" t="s">
        <v>1851</v>
      </c>
      <c r="T712" s="5">
        <v>0</v>
      </c>
      <c r="U712" s="2" t="s">
        <v>1851</v>
      </c>
      <c r="V712" s="76">
        <v>1</v>
      </c>
      <c r="W712" s="2" t="s">
        <v>1907</v>
      </c>
      <c r="X712">
        <v>0</v>
      </c>
      <c r="Y712" t="s">
        <v>1908</v>
      </c>
      <c r="Z712" s="40" t="s">
        <v>2373</v>
      </c>
      <c r="AA712" s="2" t="s">
        <v>1907</v>
      </c>
      <c r="AB712" s="82">
        <v>33729</v>
      </c>
      <c r="AC712" t="s">
        <v>2289</v>
      </c>
      <c r="AD712" t="str">
        <f t="shared" si="11"/>
        <v>SET @cliente = (SELECT id_cliente FROM cliente WHERE cod_cliente LIKE 'C0352');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'P0352001', '', '2012-10-01', '0', '1', 0, 'Diagnostico y evaluacion de competencias para todo el personal CAP y CAS.', 33729, null, 1, now(), null, 1, null);</v>
      </c>
    </row>
    <row r="713" spans="1:30" ht="56.25" x14ac:dyDescent="0.25">
      <c r="A713" t="s">
        <v>0</v>
      </c>
      <c r="B713" s="7" t="s">
        <v>287</v>
      </c>
      <c r="C713" s="2" t="s">
        <v>493</v>
      </c>
      <c r="D713" s="22" t="s">
        <v>495</v>
      </c>
      <c r="E713" s="2" t="s">
        <v>499</v>
      </c>
      <c r="F713" s="26" t="s">
        <v>521</v>
      </c>
      <c r="G713" s="2" t="s">
        <v>534</v>
      </c>
      <c r="H713" s="22" t="s">
        <v>556</v>
      </c>
      <c r="I713" s="2" t="s">
        <v>567</v>
      </c>
      <c r="J713" s="5" t="s">
        <v>569</v>
      </c>
      <c r="K713" s="2" t="s">
        <v>574</v>
      </c>
      <c r="L713" t="s">
        <v>1805</v>
      </c>
      <c r="M713" s="2" t="s">
        <v>1851</v>
      </c>
      <c r="N713" s="7" t="s">
        <v>4177</v>
      </c>
      <c r="O713" s="2" t="s">
        <v>1851</v>
      </c>
      <c r="P713" s="56"/>
      <c r="Q713" s="2" t="s">
        <v>1851</v>
      </c>
      <c r="R713" t="s">
        <v>2520</v>
      </c>
      <c r="S713" s="2" t="s">
        <v>1851</v>
      </c>
      <c r="T713" s="5">
        <v>0</v>
      </c>
      <c r="U713" s="2" t="s">
        <v>1851</v>
      </c>
      <c r="V713" s="76">
        <v>1</v>
      </c>
      <c r="W713" s="2" t="s">
        <v>1907</v>
      </c>
      <c r="X713">
        <v>0</v>
      </c>
      <c r="Y713" t="s">
        <v>1908</v>
      </c>
      <c r="Z713" s="40" t="s">
        <v>2143</v>
      </c>
      <c r="AA713" s="2" t="s">
        <v>1907</v>
      </c>
      <c r="AB713" s="82">
        <v>351216</v>
      </c>
      <c r="AC713" t="s">
        <v>2289</v>
      </c>
      <c r="AD713" t="str">
        <f t="shared" si="11"/>
        <v>SET @cliente = (SELECT id_cliente FROM cliente WHERE cod_cliente LIKE 'C0262');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'P0262001', '', '2012-07-01', '0', '1', 0, 'elaboracion del plan estrategico sectorial multianual (pesem) y el plan estrategico institucional (pei) 2012-2016 del sector desarrollo e inclusion social AMC 09-2012/MIDIS', 351216, null, 1, now(), null, 1, null);</v>
      </c>
    </row>
    <row r="714" spans="1:30" ht="22.5" x14ac:dyDescent="0.25">
      <c r="A714" t="s">
        <v>0</v>
      </c>
      <c r="B714" s="7" t="s">
        <v>288</v>
      </c>
      <c r="C714" s="2" t="s">
        <v>493</v>
      </c>
      <c r="D714" s="22" t="s">
        <v>498</v>
      </c>
      <c r="E714" s="2" t="s">
        <v>499</v>
      </c>
      <c r="F714" s="26" t="s">
        <v>509</v>
      </c>
      <c r="G714" s="2" t="s">
        <v>534</v>
      </c>
      <c r="H714" s="22" t="s">
        <v>543</v>
      </c>
      <c r="I714" s="2" t="s">
        <v>567</v>
      </c>
      <c r="J714" s="5" t="s">
        <v>569</v>
      </c>
      <c r="K714" s="2" t="s">
        <v>574</v>
      </c>
      <c r="L714" t="s">
        <v>1805</v>
      </c>
      <c r="M714" s="2" t="s">
        <v>1851</v>
      </c>
      <c r="N714" s="7" t="s">
        <v>4178</v>
      </c>
      <c r="O714" s="2" t="s">
        <v>1851</v>
      </c>
      <c r="P714" s="56"/>
      <c r="Q714" s="2" t="s">
        <v>1851</v>
      </c>
      <c r="R714" t="s">
        <v>2521</v>
      </c>
      <c r="S714" s="2" t="s">
        <v>1851</v>
      </c>
      <c r="T714" s="5">
        <v>0</v>
      </c>
      <c r="U714" s="2" t="s">
        <v>1851</v>
      </c>
      <c r="V714" s="76">
        <v>1</v>
      </c>
      <c r="W714" s="2" t="s">
        <v>1907</v>
      </c>
      <c r="X714">
        <v>0</v>
      </c>
      <c r="Y714" t="s">
        <v>1908</v>
      </c>
      <c r="Z714" s="40" t="s">
        <v>1943</v>
      </c>
      <c r="AA714" s="2" t="s">
        <v>1907</v>
      </c>
      <c r="AB714" s="82">
        <v>63500</v>
      </c>
      <c r="AC714" t="s">
        <v>2289</v>
      </c>
      <c r="AD714" t="str">
        <f t="shared" si="11"/>
        <v>SET @cliente = (SELECT id_cliente FROM cliente WHERE cod_cliente LIKE 'C0152');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'P0152001', '', '2010-10-01', '0', '1', 0, 'Candidatos', 63500, null, 1, now(), null, 1, null);</v>
      </c>
    </row>
    <row r="715" spans="1:30" ht="22.5" x14ac:dyDescent="0.25">
      <c r="A715" t="s">
        <v>0</v>
      </c>
      <c r="B715" s="7" t="s">
        <v>289</v>
      </c>
      <c r="C715" s="2" t="s">
        <v>493</v>
      </c>
      <c r="D715" s="22" t="s">
        <v>498</v>
      </c>
      <c r="E715" s="2" t="s">
        <v>499</v>
      </c>
      <c r="F715" s="26" t="s">
        <v>506</v>
      </c>
      <c r="G715" s="2" t="s">
        <v>534</v>
      </c>
      <c r="H715" s="22" t="s">
        <v>540</v>
      </c>
      <c r="I715" s="2" t="s">
        <v>567</v>
      </c>
      <c r="J715" s="5" t="s">
        <v>569</v>
      </c>
      <c r="K715" s="2" t="s">
        <v>574</v>
      </c>
      <c r="L715" t="s">
        <v>1805</v>
      </c>
      <c r="M715" s="2" t="s">
        <v>1851</v>
      </c>
      <c r="N715" s="7" t="s">
        <v>4179</v>
      </c>
      <c r="O715" s="2" t="s">
        <v>1851</v>
      </c>
      <c r="P715" s="56"/>
      <c r="Q715" s="2" t="s">
        <v>1851</v>
      </c>
      <c r="R715" t="s">
        <v>2496</v>
      </c>
      <c r="S715" s="2" t="s">
        <v>1851</v>
      </c>
      <c r="T715" s="5">
        <v>0</v>
      </c>
      <c r="U715" s="2" t="s">
        <v>1851</v>
      </c>
      <c r="V715" s="76">
        <v>1</v>
      </c>
      <c r="W715" s="2" t="s">
        <v>1907</v>
      </c>
      <c r="X715">
        <v>0</v>
      </c>
      <c r="Y715" t="s">
        <v>1908</v>
      </c>
      <c r="Z715" s="40" t="s">
        <v>2144</v>
      </c>
      <c r="AA715" s="2" t="s">
        <v>1907</v>
      </c>
      <c r="AB715" s="82">
        <v>128790</v>
      </c>
      <c r="AC715" t="s">
        <v>2289</v>
      </c>
      <c r="AD715" t="str">
        <f t="shared" si="11"/>
        <v>SET @cliente = (SELECT id_cliente FROM cliente WHERE cod_cliente LIKE 'C0950');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'P0950001', '', '2011-05-01', '0', '1', 0, 'Ejecutivos', 128790, null, 1, now(), null, 1, null);</v>
      </c>
    </row>
    <row r="716" spans="1:30" ht="22.5" x14ac:dyDescent="0.25">
      <c r="A716" t="s">
        <v>0</v>
      </c>
      <c r="B716" s="7" t="s">
        <v>289</v>
      </c>
      <c r="C716" s="2" t="s">
        <v>493</v>
      </c>
      <c r="D716" s="22" t="s">
        <v>498</v>
      </c>
      <c r="E716" s="2" t="s">
        <v>499</v>
      </c>
      <c r="F716" s="26" t="s">
        <v>506</v>
      </c>
      <c r="G716" s="2" t="s">
        <v>534</v>
      </c>
      <c r="H716" s="22" t="s">
        <v>540</v>
      </c>
      <c r="I716" s="2" t="s">
        <v>567</v>
      </c>
      <c r="J716" s="5" t="s">
        <v>569</v>
      </c>
      <c r="K716" s="2" t="s">
        <v>574</v>
      </c>
      <c r="L716" t="s">
        <v>1806</v>
      </c>
      <c r="M716" s="2" t="s">
        <v>1851</v>
      </c>
      <c r="N716" s="7" t="s">
        <v>4180</v>
      </c>
      <c r="O716" s="2" t="s">
        <v>1851</v>
      </c>
      <c r="P716" s="56"/>
      <c r="Q716" s="2" t="s">
        <v>1851</v>
      </c>
      <c r="R716" t="s">
        <v>2524</v>
      </c>
      <c r="S716" s="2" t="s">
        <v>1851</v>
      </c>
      <c r="T716" s="5">
        <v>0</v>
      </c>
      <c r="U716" s="2" t="s">
        <v>1851</v>
      </c>
      <c r="V716" s="76">
        <v>1</v>
      </c>
      <c r="W716" s="2" t="s">
        <v>1907</v>
      </c>
      <c r="X716">
        <v>0</v>
      </c>
      <c r="Y716" t="s">
        <v>1908</v>
      </c>
      <c r="Z716" s="40" t="s">
        <v>2145</v>
      </c>
      <c r="AA716" s="2" t="s">
        <v>1907</v>
      </c>
      <c r="AB716" s="82">
        <v>86440.68</v>
      </c>
      <c r="AC716" t="s">
        <v>2289</v>
      </c>
      <c r="AD716" t="str">
        <f t="shared" si="11"/>
        <v>SET @cliente = (SELECT id_cliente FROM cliente WHERE cod_cliente LIKE 'C0950');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'P0950002', '', '2012-03-01', '0', '1', 0, '7 profesionales', 86440.68, null, 1, now(), null, 1, null);</v>
      </c>
    </row>
    <row r="717" spans="1:30" ht="22.5" x14ac:dyDescent="0.25">
      <c r="A717" t="s">
        <v>0</v>
      </c>
      <c r="B717" s="7" t="s">
        <v>290</v>
      </c>
      <c r="C717" s="2" t="s">
        <v>493</v>
      </c>
      <c r="D717" s="22" t="s">
        <v>495</v>
      </c>
      <c r="E717" s="2" t="s">
        <v>499</v>
      </c>
      <c r="F717" s="26" t="s">
        <v>521</v>
      </c>
      <c r="G717" s="2" t="s">
        <v>534</v>
      </c>
      <c r="H717" s="22" t="s">
        <v>556</v>
      </c>
      <c r="I717" s="2" t="s">
        <v>567</v>
      </c>
      <c r="J717" s="5" t="s">
        <v>569</v>
      </c>
      <c r="K717" s="2" t="s">
        <v>574</v>
      </c>
      <c r="L717" t="s">
        <v>1805</v>
      </c>
      <c r="M717" s="2" t="s">
        <v>1851</v>
      </c>
      <c r="N717" s="7" t="s">
        <v>4181</v>
      </c>
      <c r="O717" s="2" t="s">
        <v>1851</v>
      </c>
      <c r="P717" s="56"/>
      <c r="Q717" s="2" t="s">
        <v>1851</v>
      </c>
      <c r="R717" t="s">
        <v>2522</v>
      </c>
      <c r="S717" s="2" t="s">
        <v>1851</v>
      </c>
      <c r="T717" s="5">
        <v>0</v>
      </c>
      <c r="U717" s="2" t="s">
        <v>1851</v>
      </c>
      <c r="V717" s="76">
        <v>1</v>
      </c>
      <c r="W717" s="2" t="s">
        <v>1907</v>
      </c>
      <c r="X717">
        <v>0</v>
      </c>
      <c r="Y717" t="s">
        <v>1908</v>
      </c>
      <c r="Z717" s="40" t="s">
        <v>2451</v>
      </c>
      <c r="AA717" s="2" t="s">
        <v>1907</v>
      </c>
      <c r="AB717" s="82">
        <v>690000</v>
      </c>
      <c r="AC717" t="s">
        <v>2289</v>
      </c>
      <c r="AD717" t="str">
        <f t="shared" si="11"/>
        <v>SET @cliente = (SELECT id_cliente FROM cliente WHERE cod_cliente LIKE 'C0113');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'P0113001', '', '2010-06-01', '0', '1', 0, 'Plan Estrategico Sector Artesania', 690000, null, 1, now(), null, 1, null);</v>
      </c>
    </row>
    <row r="718" spans="1:30" ht="22.5" x14ac:dyDescent="0.25">
      <c r="A718" t="s">
        <v>0</v>
      </c>
      <c r="B718" s="7" t="s">
        <v>290</v>
      </c>
      <c r="C718" s="2" t="s">
        <v>493</v>
      </c>
      <c r="D718" s="22" t="s">
        <v>495</v>
      </c>
      <c r="E718" s="2" t="s">
        <v>499</v>
      </c>
      <c r="F718" s="26" t="s">
        <v>507</v>
      </c>
      <c r="G718" s="2" t="s">
        <v>534</v>
      </c>
      <c r="H718" s="22" t="s">
        <v>541</v>
      </c>
      <c r="I718" s="2" t="s">
        <v>567</v>
      </c>
      <c r="J718" s="5" t="s">
        <v>569</v>
      </c>
      <c r="K718" s="2" t="s">
        <v>574</v>
      </c>
      <c r="L718" t="s">
        <v>1806</v>
      </c>
      <c r="M718" s="2" t="s">
        <v>1851</v>
      </c>
      <c r="N718" s="7" t="s">
        <v>4182</v>
      </c>
      <c r="O718" s="2" t="s">
        <v>1851</v>
      </c>
      <c r="P718" s="56"/>
      <c r="Q718" s="2" t="s">
        <v>1851</v>
      </c>
      <c r="R718" t="s">
        <v>2502</v>
      </c>
      <c r="S718" s="2" t="s">
        <v>1851</v>
      </c>
      <c r="T718" s="5">
        <v>0</v>
      </c>
      <c r="U718" s="2" t="s">
        <v>1851</v>
      </c>
      <c r="V718" s="76">
        <v>1</v>
      </c>
      <c r="W718" s="2" t="s">
        <v>1907</v>
      </c>
      <c r="X718">
        <v>0</v>
      </c>
      <c r="Y718" t="s">
        <v>1908</v>
      </c>
      <c r="Z718" s="40" t="s">
        <v>3242</v>
      </c>
      <c r="AA718" s="2" t="s">
        <v>1907</v>
      </c>
      <c r="AB718" s="82">
        <v>40500</v>
      </c>
      <c r="AC718" t="s">
        <v>2289</v>
      </c>
      <c r="AD718" t="str">
        <f t="shared" si="11"/>
        <v>SET @cliente = (SELECT id_cliente FROM cliente WHERE cod_cliente LIKE 'C0113');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'02', 'P0113002', '', '2010-08-01', '0', '1', 0, 'Diseño e implementacion sistema evaluacion Desempeño 360', 40500, null, 1, now(), null, 1, null);</v>
      </c>
    </row>
    <row r="719" spans="1:30" ht="22.5" x14ac:dyDescent="0.25">
      <c r="A719" t="s">
        <v>0</v>
      </c>
      <c r="B719" s="7" t="s">
        <v>290</v>
      </c>
      <c r="C719" s="2" t="s">
        <v>493</v>
      </c>
      <c r="D719" s="22" t="s">
        <v>498</v>
      </c>
      <c r="E719" s="2" t="s">
        <v>499</v>
      </c>
      <c r="F719" s="26" t="s">
        <v>509</v>
      </c>
      <c r="G719" s="2" t="s">
        <v>534</v>
      </c>
      <c r="H719" s="22" t="s">
        <v>543</v>
      </c>
      <c r="I719" s="2" t="s">
        <v>567</v>
      </c>
      <c r="J719" s="5" t="s">
        <v>569</v>
      </c>
      <c r="K719" s="2" t="s">
        <v>574</v>
      </c>
      <c r="L719" t="s">
        <v>1807</v>
      </c>
      <c r="M719" s="2" t="s">
        <v>1851</v>
      </c>
      <c r="N719" s="7" t="s">
        <v>4183</v>
      </c>
      <c r="O719" s="2" t="s">
        <v>1851</v>
      </c>
      <c r="P719" s="56"/>
      <c r="Q719" s="2" t="s">
        <v>1851</v>
      </c>
      <c r="R719" t="s">
        <v>2521</v>
      </c>
      <c r="S719" s="2" t="s">
        <v>1851</v>
      </c>
      <c r="T719" s="5">
        <v>0</v>
      </c>
      <c r="U719" s="2" t="s">
        <v>1851</v>
      </c>
      <c r="V719" s="76">
        <v>1</v>
      </c>
      <c r="W719" s="2" t="s">
        <v>1907</v>
      </c>
      <c r="X719">
        <v>0</v>
      </c>
      <c r="Y719" t="s">
        <v>1908</v>
      </c>
      <c r="Z719" s="40" t="s">
        <v>1943</v>
      </c>
      <c r="AA719" s="2" t="s">
        <v>1907</v>
      </c>
      <c r="AB719" s="82">
        <v>43000</v>
      </c>
      <c r="AC719" t="s">
        <v>2289</v>
      </c>
      <c r="AD719"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'P0113003', '', '2010-10-01', '0', '1', 0, 'Candidatos', 43000, null, 1, now(), null, 1, null);</v>
      </c>
    </row>
    <row r="720" spans="1:30" ht="22.5" x14ac:dyDescent="0.25">
      <c r="A720" t="s">
        <v>0</v>
      </c>
      <c r="B720" s="7" t="s">
        <v>290</v>
      </c>
      <c r="C720" s="2" t="s">
        <v>493</v>
      </c>
      <c r="D720" s="22" t="s">
        <v>498</v>
      </c>
      <c r="E720" s="2" t="s">
        <v>499</v>
      </c>
      <c r="F720" s="26" t="s">
        <v>509</v>
      </c>
      <c r="G720" s="2" t="s">
        <v>534</v>
      </c>
      <c r="H720" s="22" t="s">
        <v>543</v>
      </c>
      <c r="I720" s="2" t="s">
        <v>567</v>
      </c>
      <c r="J720" s="5" t="s">
        <v>569</v>
      </c>
      <c r="K720" s="2" t="s">
        <v>574</v>
      </c>
      <c r="L720" t="s">
        <v>1808</v>
      </c>
      <c r="M720" s="2" t="s">
        <v>1851</v>
      </c>
      <c r="N720" s="7" t="s">
        <v>4184</v>
      </c>
      <c r="O720" s="2" t="s">
        <v>1851</v>
      </c>
      <c r="P720" s="56"/>
      <c r="Q720" s="2" t="s">
        <v>1851</v>
      </c>
      <c r="R720" t="s">
        <v>2521</v>
      </c>
      <c r="S720" s="2" t="s">
        <v>1851</v>
      </c>
      <c r="T720" s="5">
        <v>0</v>
      </c>
      <c r="U720" s="2" t="s">
        <v>1851</v>
      </c>
      <c r="V720" s="76">
        <v>1</v>
      </c>
      <c r="W720" s="2" t="s">
        <v>1907</v>
      </c>
      <c r="X720">
        <v>0</v>
      </c>
      <c r="Y720" t="s">
        <v>1908</v>
      </c>
      <c r="Z720" s="40" t="s">
        <v>2452</v>
      </c>
      <c r="AA720" s="2" t="s">
        <v>1907</v>
      </c>
      <c r="AB720" s="82">
        <v>17250</v>
      </c>
      <c r="AC720" t="s">
        <v>2289</v>
      </c>
      <c r="AD720"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'P0113004', '', '2010-10-01', '0', '1', 0, 'Capacidades personal a ser contratado bajo regimen CAS', 17250, null, 1, now(), null, 1, null);</v>
      </c>
    </row>
    <row r="721" spans="1:30" ht="56.25" x14ac:dyDescent="0.25">
      <c r="A721" t="s">
        <v>0</v>
      </c>
      <c r="B721" s="7" t="s">
        <v>290</v>
      </c>
      <c r="C721" s="2" t="s">
        <v>493</v>
      </c>
      <c r="D721" s="22" t="s">
        <v>498</v>
      </c>
      <c r="E721" s="2" t="s">
        <v>499</v>
      </c>
      <c r="F721" s="26" t="s">
        <v>509</v>
      </c>
      <c r="G721" s="2" t="s">
        <v>534</v>
      </c>
      <c r="H721" s="22" t="s">
        <v>543</v>
      </c>
      <c r="I721" s="2" t="s">
        <v>567</v>
      </c>
      <c r="J721" s="5" t="s">
        <v>569</v>
      </c>
      <c r="K721" s="2" t="s">
        <v>574</v>
      </c>
      <c r="L721" t="s">
        <v>1809</v>
      </c>
      <c r="M721" s="2" t="s">
        <v>1851</v>
      </c>
      <c r="N721" s="7" t="s">
        <v>4185</v>
      </c>
      <c r="O721" s="2" t="s">
        <v>1851</v>
      </c>
      <c r="P721" s="56"/>
      <c r="Q721" s="2" t="s">
        <v>1851</v>
      </c>
      <c r="R721" t="s">
        <v>2521</v>
      </c>
      <c r="S721" s="2" t="s">
        <v>1851</v>
      </c>
      <c r="T721" s="5">
        <v>0</v>
      </c>
      <c r="U721" s="2" t="s">
        <v>1851</v>
      </c>
      <c r="V721" s="76">
        <v>1</v>
      </c>
      <c r="W721" s="2" t="s">
        <v>1907</v>
      </c>
      <c r="X721">
        <v>0</v>
      </c>
      <c r="Y721" t="s">
        <v>1908</v>
      </c>
      <c r="Z721" s="40" t="s">
        <v>2146</v>
      </c>
      <c r="AA721" s="2" t="s">
        <v>1907</v>
      </c>
      <c r="AB721" s="82">
        <v>42000</v>
      </c>
      <c r="AC721" t="s">
        <v>2289</v>
      </c>
      <c r="AD721"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'05', 'P0113005', '', '2010-10-01', '0', '1', 0, 'Capacidades (Psicologicas y de Conocimiento) de los Candidatos Aprobados en la Primera Etapa de Evaluacion Curricular, Bajo la Modalidad Cas (200 Candidatos)', 42000, null, 1, now(), null, 1, null);</v>
      </c>
    </row>
    <row r="722" spans="1:30" ht="33.75" x14ac:dyDescent="0.25">
      <c r="A722" t="s">
        <v>0</v>
      </c>
      <c r="B722" s="7" t="s">
        <v>290</v>
      </c>
      <c r="C722" s="2" t="s">
        <v>493</v>
      </c>
      <c r="D722" s="22" t="s">
        <v>498</v>
      </c>
      <c r="E722" s="2" t="s">
        <v>499</v>
      </c>
      <c r="F722" s="26" t="s">
        <v>509</v>
      </c>
      <c r="G722" s="2" t="s">
        <v>534</v>
      </c>
      <c r="H722" s="22" t="s">
        <v>543</v>
      </c>
      <c r="I722" s="2" t="s">
        <v>567</v>
      </c>
      <c r="J722" s="5" t="s">
        <v>569</v>
      </c>
      <c r="K722" s="2" t="s">
        <v>574</v>
      </c>
      <c r="L722" t="s">
        <v>1810</v>
      </c>
      <c r="M722" s="2" t="s">
        <v>1851</v>
      </c>
      <c r="N722" s="7" t="s">
        <v>4186</v>
      </c>
      <c r="O722" s="2" t="s">
        <v>1851</v>
      </c>
      <c r="P722" s="56"/>
      <c r="Q722" s="2" t="s">
        <v>1851</v>
      </c>
      <c r="R722" t="s">
        <v>2498</v>
      </c>
      <c r="S722" s="2" t="s">
        <v>1851</v>
      </c>
      <c r="T722" s="5">
        <v>0</v>
      </c>
      <c r="U722" s="2" t="s">
        <v>1851</v>
      </c>
      <c r="V722" s="76">
        <v>1</v>
      </c>
      <c r="W722" s="2" t="s">
        <v>1907</v>
      </c>
      <c r="X722">
        <v>0</v>
      </c>
      <c r="Y722" t="s">
        <v>1908</v>
      </c>
      <c r="Z722" s="40" t="s">
        <v>2481</v>
      </c>
      <c r="AA722" s="2" t="s">
        <v>1907</v>
      </c>
      <c r="AB722" s="82">
        <v>49500</v>
      </c>
      <c r="AC722" t="s">
        <v>2289</v>
      </c>
      <c r="AD722"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'06', 'P0113006', '', '2011-09-01', '0', '1', 0, 'Capacidades (test psicologico y competencias) en convocatoria CAS segun DL. 1057 (200 Candidatos)', 49500, null, 1, now(), null, 1, null);</v>
      </c>
    </row>
    <row r="723" spans="1:30" ht="33.75" x14ac:dyDescent="0.25">
      <c r="A723" t="s">
        <v>0</v>
      </c>
      <c r="B723" s="7" t="s">
        <v>290</v>
      </c>
      <c r="C723" s="2" t="s">
        <v>493</v>
      </c>
      <c r="D723" s="22" t="s">
        <v>498</v>
      </c>
      <c r="E723" s="2" t="s">
        <v>499</v>
      </c>
      <c r="F723" s="26" t="s">
        <v>509</v>
      </c>
      <c r="G723" s="2" t="s">
        <v>534</v>
      </c>
      <c r="H723" s="22" t="s">
        <v>543</v>
      </c>
      <c r="I723" s="2" t="s">
        <v>567</v>
      </c>
      <c r="J723" s="5" t="s">
        <v>569</v>
      </c>
      <c r="K723" s="2" t="s">
        <v>574</v>
      </c>
      <c r="L723" t="s">
        <v>1811</v>
      </c>
      <c r="M723" s="2" t="s">
        <v>1851</v>
      </c>
      <c r="N723" s="7" t="s">
        <v>4187</v>
      </c>
      <c r="O723" s="2" t="s">
        <v>1851</v>
      </c>
      <c r="P723" s="56"/>
      <c r="Q723" s="2" t="s">
        <v>1851</v>
      </c>
      <c r="R723" t="s">
        <v>2506</v>
      </c>
      <c r="S723" s="2" t="s">
        <v>1851</v>
      </c>
      <c r="T723" s="5">
        <v>0</v>
      </c>
      <c r="U723" s="2" t="s">
        <v>1851</v>
      </c>
      <c r="V723" s="76">
        <v>1</v>
      </c>
      <c r="W723" s="2" t="s">
        <v>1907</v>
      </c>
      <c r="X723">
        <v>0</v>
      </c>
      <c r="Y723" t="s">
        <v>1908</v>
      </c>
      <c r="Z723" s="40" t="s">
        <v>2482</v>
      </c>
      <c r="AA723" s="2" t="s">
        <v>1907</v>
      </c>
      <c r="AB723" s="82">
        <v>10600</v>
      </c>
      <c r="AC723" t="s">
        <v>2289</v>
      </c>
      <c r="AD723"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'07', 'P0113007', '', '2011-11-01', '0', '1', 0, 'Capacidades (test psicologico y competencias) en convocatoria CAS segun DL. 1057 (40 ev.)', 10600, null, 1, now(), null, 1, null);</v>
      </c>
    </row>
    <row r="724" spans="1:30" ht="33.75" x14ac:dyDescent="0.25">
      <c r="A724" t="s">
        <v>0</v>
      </c>
      <c r="B724" s="7" t="s">
        <v>290</v>
      </c>
      <c r="C724" s="2" t="s">
        <v>493</v>
      </c>
      <c r="D724" s="22" t="s">
        <v>498</v>
      </c>
      <c r="E724" s="2" t="s">
        <v>499</v>
      </c>
      <c r="F724" s="26" t="s">
        <v>509</v>
      </c>
      <c r="G724" s="2" t="s">
        <v>534</v>
      </c>
      <c r="H724" s="22" t="s">
        <v>543</v>
      </c>
      <c r="I724" s="2" t="s">
        <v>567</v>
      </c>
      <c r="J724" s="5" t="s">
        <v>569</v>
      </c>
      <c r="K724" s="2" t="s">
        <v>574</v>
      </c>
      <c r="L724" t="s">
        <v>1812</v>
      </c>
      <c r="M724" s="2" t="s">
        <v>1851</v>
      </c>
      <c r="N724" s="7" t="s">
        <v>4188</v>
      </c>
      <c r="O724" s="2" t="s">
        <v>1851</v>
      </c>
      <c r="P724" s="56"/>
      <c r="Q724" s="2" t="s">
        <v>1851</v>
      </c>
      <c r="R724" t="s">
        <v>2524</v>
      </c>
      <c r="S724" s="2" t="s">
        <v>1851</v>
      </c>
      <c r="T724" s="5">
        <v>0</v>
      </c>
      <c r="U724" s="2" t="s">
        <v>1851</v>
      </c>
      <c r="V724" s="37">
        <v>0</v>
      </c>
      <c r="W724" s="2" t="s">
        <v>1907</v>
      </c>
      <c r="X724">
        <v>0</v>
      </c>
      <c r="Y724" t="s">
        <v>1908</v>
      </c>
      <c r="Z724" s="40" t="s">
        <v>2483</v>
      </c>
      <c r="AA724" s="2" t="s">
        <v>1907</v>
      </c>
      <c r="AB724" s="82">
        <v>0</v>
      </c>
      <c r="AC724" t="s">
        <v>2289</v>
      </c>
      <c r="AD724"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'08', 'P0113008', '', '2012-03-01', '0', '0', 0, 'Capacidades (test psicologico y competencias) en convocatoria CAS segun DL. 1057 (400 ev.)', 0, null, 1, now(), null, 1, null);</v>
      </c>
    </row>
    <row r="725" spans="1:30" ht="33.75" x14ac:dyDescent="0.25">
      <c r="A725" t="s">
        <v>0</v>
      </c>
      <c r="B725" s="7" t="s">
        <v>290</v>
      </c>
      <c r="C725" s="2" t="s">
        <v>493</v>
      </c>
      <c r="D725" s="22" t="s">
        <v>498</v>
      </c>
      <c r="E725" s="2" t="s">
        <v>499</v>
      </c>
      <c r="F725" s="26" t="s">
        <v>509</v>
      </c>
      <c r="G725" s="2" t="s">
        <v>534</v>
      </c>
      <c r="H725" s="22" t="s">
        <v>543</v>
      </c>
      <c r="I725" s="2" t="s">
        <v>567</v>
      </c>
      <c r="J725" s="7" t="s">
        <v>569</v>
      </c>
      <c r="K725" s="2" t="s">
        <v>574</v>
      </c>
      <c r="L725" t="s">
        <v>1813</v>
      </c>
      <c r="M725" s="2" t="s">
        <v>1851</v>
      </c>
      <c r="N725" s="7" t="s">
        <v>4189</v>
      </c>
      <c r="O725" s="2" t="s">
        <v>1851</v>
      </c>
      <c r="P725" s="40"/>
      <c r="Q725" s="2" t="s">
        <v>1851</v>
      </c>
      <c r="R725" t="s">
        <v>2519</v>
      </c>
      <c r="S725" s="2" t="s">
        <v>1851</v>
      </c>
      <c r="T725" s="5">
        <v>0</v>
      </c>
      <c r="U725" s="2" t="s">
        <v>1851</v>
      </c>
      <c r="V725" s="76">
        <v>1</v>
      </c>
      <c r="W725" s="2" t="s">
        <v>1907</v>
      </c>
      <c r="X725">
        <v>0</v>
      </c>
      <c r="Y725" t="s">
        <v>1908</v>
      </c>
      <c r="Z725" s="40" t="s">
        <v>2484</v>
      </c>
      <c r="AA725" s="2" t="s">
        <v>1907</v>
      </c>
      <c r="AB725" s="82">
        <v>45924</v>
      </c>
      <c r="AC725" t="s">
        <v>2289</v>
      </c>
      <c r="AD725" t="str">
        <f t="shared" si="11"/>
        <v>SET @cliente = (SELECT id_cliente FROM cliente WHERE cod_cliente LIKE 'C0113');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'09', 'P0113009', '', '2012-05-01', '0', '1', 0, 'Capacidades (test psicologico y competencias) en convocatoria CAS segun DL. 1057 (200 ev.)', 45924, null, 1, now(), null, 1, null);</v>
      </c>
    </row>
    <row r="726" spans="1:30" ht="22.5" x14ac:dyDescent="0.25">
      <c r="A726" t="s">
        <v>0</v>
      </c>
      <c r="B726" s="7" t="s">
        <v>291</v>
      </c>
      <c r="C726" s="2" t="s">
        <v>493</v>
      </c>
      <c r="D726" s="22" t="s">
        <v>495</v>
      </c>
      <c r="E726" s="2" t="s">
        <v>499</v>
      </c>
      <c r="F726" s="26" t="s">
        <v>521</v>
      </c>
      <c r="G726" s="2" t="s">
        <v>534</v>
      </c>
      <c r="H726" s="22" t="s">
        <v>556</v>
      </c>
      <c r="I726" s="2" t="s">
        <v>567</v>
      </c>
      <c r="J726" s="5" t="s">
        <v>569</v>
      </c>
      <c r="K726" s="2" t="s">
        <v>574</v>
      </c>
      <c r="L726" t="s">
        <v>1805</v>
      </c>
      <c r="M726" s="2" t="s">
        <v>1851</v>
      </c>
      <c r="N726" s="17" t="s">
        <v>4190</v>
      </c>
      <c r="O726" s="2" t="s">
        <v>1851</v>
      </c>
      <c r="P726" s="56"/>
      <c r="Q726" s="2" t="s">
        <v>1851</v>
      </c>
      <c r="R726" t="s">
        <v>2489</v>
      </c>
      <c r="S726" s="2" t="s">
        <v>1851</v>
      </c>
      <c r="T726" s="5">
        <v>0</v>
      </c>
      <c r="U726" s="2" t="s">
        <v>1851</v>
      </c>
      <c r="V726" s="76">
        <v>1</v>
      </c>
      <c r="W726" s="2" t="s">
        <v>1907</v>
      </c>
      <c r="X726">
        <v>0</v>
      </c>
      <c r="Y726" t="s">
        <v>1908</v>
      </c>
      <c r="Z726" s="40" t="s">
        <v>2238</v>
      </c>
      <c r="AA726" s="2" t="s">
        <v>1907</v>
      </c>
      <c r="AB726" s="82">
        <v>18000</v>
      </c>
      <c r="AC726" t="s">
        <v>2289</v>
      </c>
      <c r="AD726" t="str">
        <f t="shared" si="11"/>
        <v>SET @cliente = (SELECT id_cliente FROM cliente WHERE cod_cliente LIKE 'C0207');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'P0207001', '', '2010-11-01', '0', '1', 0, 'Plan Estrategico', 18000, null, 1, now(), null, 1, null);</v>
      </c>
    </row>
    <row r="727" spans="1:30" ht="22.5" x14ac:dyDescent="0.25">
      <c r="A727" t="s">
        <v>0</v>
      </c>
      <c r="B727" s="7" t="s">
        <v>291</v>
      </c>
      <c r="C727" s="2" t="s">
        <v>493</v>
      </c>
      <c r="D727" s="22" t="s">
        <v>495</v>
      </c>
      <c r="E727" s="2" t="s">
        <v>499</v>
      </c>
      <c r="F727" s="26" t="s">
        <v>521</v>
      </c>
      <c r="G727" s="2" t="s">
        <v>534</v>
      </c>
      <c r="H727" s="22" t="s">
        <v>556</v>
      </c>
      <c r="I727" s="2" t="s">
        <v>567</v>
      </c>
      <c r="J727" s="5" t="s">
        <v>569</v>
      </c>
      <c r="K727" s="2" t="s">
        <v>574</v>
      </c>
      <c r="L727" t="s">
        <v>1806</v>
      </c>
      <c r="M727" s="2" t="s">
        <v>1851</v>
      </c>
      <c r="N727" s="7" t="s">
        <v>4191</v>
      </c>
      <c r="O727" s="2" t="s">
        <v>1851</v>
      </c>
      <c r="P727" s="56"/>
      <c r="Q727" s="2" t="s">
        <v>1851</v>
      </c>
      <c r="R727" t="s">
        <v>2489</v>
      </c>
      <c r="S727" s="2" t="s">
        <v>1851</v>
      </c>
      <c r="T727" s="5">
        <v>0</v>
      </c>
      <c r="U727" s="2" t="s">
        <v>1851</v>
      </c>
      <c r="V727" s="76">
        <v>1</v>
      </c>
      <c r="W727" s="2" t="s">
        <v>1907</v>
      </c>
      <c r="X727">
        <v>0</v>
      </c>
      <c r="Y727" t="s">
        <v>1908</v>
      </c>
      <c r="Z727" s="40" t="s">
        <v>2238</v>
      </c>
      <c r="AA727" s="2" t="s">
        <v>1907</v>
      </c>
      <c r="AB727" s="82">
        <v>18000</v>
      </c>
      <c r="AC727" t="s">
        <v>2289</v>
      </c>
      <c r="AD727" t="str">
        <f t="shared" si="11"/>
        <v>SET @cliente = (SELECT id_cliente FROM cliente WHERE cod_cliente LIKE 'C0207');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'02', 'P0207002', '', '2010-11-01', '0', '1', 0, 'Plan Estrategico', 18000, null, 1, now(), null, 1, null);</v>
      </c>
    </row>
    <row r="728" spans="1:30" ht="22.5" x14ac:dyDescent="0.25">
      <c r="A728" t="s">
        <v>0</v>
      </c>
      <c r="B728" s="7" t="s">
        <v>291</v>
      </c>
      <c r="C728" s="2" t="s">
        <v>493</v>
      </c>
      <c r="D728" s="22" t="s">
        <v>495</v>
      </c>
      <c r="E728" s="2" t="s">
        <v>499</v>
      </c>
      <c r="F728" s="26" t="s">
        <v>521</v>
      </c>
      <c r="G728" s="2" t="s">
        <v>534</v>
      </c>
      <c r="H728" s="22" t="s">
        <v>556</v>
      </c>
      <c r="I728" s="2" t="s">
        <v>567</v>
      </c>
      <c r="J728" s="5" t="s">
        <v>569</v>
      </c>
      <c r="K728" s="2" t="s">
        <v>574</v>
      </c>
      <c r="L728" t="s">
        <v>1807</v>
      </c>
      <c r="M728" s="2" t="s">
        <v>1851</v>
      </c>
      <c r="N728" s="7" t="s">
        <v>4192</v>
      </c>
      <c r="O728" s="2" t="s">
        <v>1851</v>
      </c>
      <c r="P728" s="56"/>
      <c r="Q728" s="2" t="s">
        <v>1851</v>
      </c>
      <c r="R728" t="s">
        <v>2489</v>
      </c>
      <c r="S728" s="2" t="s">
        <v>1851</v>
      </c>
      <c r="T728" s="5">
        <v>0</v>
      </c>
      <c r="U728" s="2" t="s">
        <v>1851</v>
      </c>
      <c r="V728" s="76">
        <v>1</v>
      </c>
      <c r="W728" s="2" t="s">
        <v>1907</v>
      </c>
      <c r="X728">
        <v>0</v>
      </c>
      <c r="Y728" t="s">
        <v>1908</v>
      </c>
      <c r="Z728" s="40" t="s">
        <v>2238</v>
      </c>
      <c r="AA728" s="2" t="s">
        <v>1907</v>
      </c>
      <c r="AB728" s="82">
        <v>18000</v>
      </c>
      <c r="AC728" t="s">
        <v>2289</v>
      </c>
      <c r="AD728" t="str">
        <f t="shared" si="11"/>
        <v>SET @cliente = (SELECT id_cliente FROM cliente WHERE cod_cliente LIKE 'C0207');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'03', 'P0207003', '', '2010-11-01', '0', '1', 0, 'Plan Estrategico', 18000, null, 1, now(), null, 1, null);</v>
      </c>
    </row>
    <row r="729" spans="1:30" ht="22.5" x14ac:dyDescent="0.25">
      <c r="A729" t="s">
        <v>0</v>
      </c>
      <c r="B729" s="7" t="s">
        <v>291</v>
      </c>
      <c r="C729" s="2" t="s">
        <v>493</v>
      </c>
      <c r="D729" s="22" t="s">
        <v>495</v>
      </c>
      <c r="E729" s="2" t="s">
        <v>499</v>
      </c>
      <c r="F729" s="26" t="s">
        <v>521</v>
      </c>
      <c r="G729" s="2" t="s">
        <v>534</v>
      </c>
      <c r="H729" s="22" t="s">
        <v>556</v>
      </c>
      <c r="I729" s="2" t="s">
        <v>567</v>
      </c>
      <c r="J729" s="7" t="s">
        <v>569</v>
      </c>
      <c r="K729" s="2" t="s">
        <v>574</v>
      </c>
      <c r="L729" t="s">
        <v>1808</v>
      </c>
      <c r="M729" s="2" t="s">
        <v>1851</v>
      </c>
      <c r="N729" s="7" t="s">
        <v>4193</v>
      </c>
      <c r="O729" s="2" t="s">
        <v>1851</v>
      </c>
      <c r="P729" s="40"/>
      <c r="Q729" s="2" t="s">
        <v>1851</v>
      </c>
      <c r="R729" t="s">
        <v>2499</v>
      </c>
      <c r="S729" s="2" t="s">
        <v>1851</v>
      </c>
      <c r="T729" s="5">
        <v>0</v>
      </c>
      <c r="U729" s="2" t="s">
        <v>1851</v>
      </c>
      <c r="V729" s="76">
        <v>1</v>
      </c>
      <c r="W729" s="2" t="s">
        <v>1907</v>
      </c>
      <c r="X729">
        <v>0</v>
      </c>
      <c r="Y729" t="s">
        <v>1908</v>
      </c>
      <c r="Z729" s="40" t="s">
        <v>2374</v>
      </c>
      <c r="AA729" s="2" t="s">
        <v>1907</v>
      </c>
      <c r="AB729" s="85">
        <v>342000</v>
      </c>
      <c r="AC729" t="s">
        <v>2289</v>
      </c>
      <c r="AD729" t="str">
        <f t="shared" si="11"/>
        <v>SET @cliente = (SELECT id_cliente FROM cliente WHERE cod_cliente LIKE 'C0207');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'04', 'P0207004', '', '2012-09-01', '0', '1', 0, 'Revision/actualizacion PEI y POI', 342000, null, 1, now(), null, 1, null);</v>
      </c>
    </row>
    <row r="730" spans="1:30" ht="56.25" x14ac:dyDescent="0.25">
      <c r="A730" t="s">
        <v>0</v>
      </c>
      <c r="B730" s="7" t="s">
        <v>292</v>
      </c>
      <c r="C730" s="2" t="s">
        <v>493</v>
      </c>
      <c r="D730" s="22" t="s">
        <v>495</v>
      </c>
      <c r="E730" s="2" t="s">
        <v>499</v>
      </c>
      <c r="F730" s="26" t="s">
        <v>529</v>
      </c>
      <c r="G730" s="2" t="s">
        <v>534</v>
      </c>
      <c r="H730" s="22" t="s">
        <v>562</v>
      </c>
      <c r="I730" s="2" t="s">
        <v>567</v>
      </c>
      <c r="J730" s="5" t="s">
        <v>569</v>
      </c>
      <c r="K730" s="2" t="s">
        <v>574</v>
      </c>
      <c r="L730" t="s">
        <v>1805</v>
      </c>
      <c r="M730" s="2" t="s">
        <v>1851</v>
      </c>
      <c r="N730" s="7" t="s">
        <v>4194</v>
      </c>
      <c r="O730" s="2" t="s">
        <v>1851</v>
      </c>
      <c r="P730" s="56"/>
      <c r="Q730" s="2" t="s">
        <v>1851</v>
      </c>
      <c r="R730" t="s">
        <v>2522</v>
      </c>
      <c r="S730" s="2" t="s">
        <v>1851</v>
      </c>
      <c r="T730" s="5">
        <v>0</v>
      </c>
      <c r="U730" s="2" t="s">
        <v>1851</v>
      </c>
      <c r="V730" s="76">
        <v>1</v>
      </c>
      <c r="W730" s="2" t="s">
        <v>1907</v>
      </c>
      <c r="X730">
        <v>0</v>
      </c>
      <c r="Y730" t="s">
        <v>1908</v>
      </c>
      <c r="Z730" s="40" t="s">
        <v>3243</v>
      </c>
      <c r="AA730" s="2" t="s">
        <v>1907</v>
      </c>
      <c r="AB730" s="82">
        <v>0</v>
      </c>
      <c r="AC730" t="s">
        <v>2289</v>
      </c>
      <c r="AD730" t="str">
        <f t="shared" si="11"/>
        <v>SET @cliente = (SELECT id_cliente FROM cliente WHERE cod_cliente LIKE 'C0109'); SET @tipoPropuesta = (SELECT id_tipo_propuesta FROM tipo_propuesta WHERE cod_tipo_propuesta LIKE 'C'); SET @tipoServicio = (SELECT id_tipo_servicio FROM tipo_servicio WHERE cod_tipo_servicio LIKE 'VARIOS'); SET @tipoArea = (SELECT id_tipo_area FROM tipo_area WHERE cod_tipo_area LIKE 'CE'); set @situacion = (select id_situacion from situacion where nom_situacion like 'NO'); INSERT INTO propuesta VALUES (NULL, @cliente, NULL, NULL, @moneda, @tipoServicio, @tipoArea, @tipoPropuesta, @situacion, '01', 'P0109001', '', '2010-06-01', '0', '1', 0, 'Diseño, Actualizacion e Implementacion de Un Sistema Integrado de Informacion, Monitoreo y Evaluacion de las Intervenciones en las Mype Desde la Direccion Mi Empresa', 0, null, 1, now(), null, 1, null);</v>
      </c>
    </row>
    <row r="731" spans="1:30" ht="22.5" x14ac:dyDescent="0.25">
      <c r="A731" t="s">
        <v>0</v>
      </c>
      <c r="B731" s="7" t="s">
        <v>292</v>
      </c>
      <c r="C731" s="2" t="s">
        <v>493</v>
      </c>
      <c r="D731" s="22" t="s">
        <v>495</v>
      </c>
      <c r="E731" s="2" t="s">
        <v>499</v>
      </c>
      <c r="F731" s="26" t="s">
        <v>528</v>
      </c>
      <c r="G731" s="2" t="s">
        <v>534</v>
      </c>
      <c r="H731" s="22" t="s">
        <v>561</v>
      </c>
      <c r="I731" s="2" t="s">
        <v>567</v>
      </c>
      <c r="J731" s="5" t="s">
        <v>569</v>
      </c>
      <c r="K731" s="2" t="s">
        <v>574</v>
      </c>
      <c r="L731" t="s">
        <v>1806</v>
      </c>
      <c r="M731" s="2" t="s">
        <v>1851</v>
      </c>
      <c r="N731" s="7" t="s">
        <v>4195</v>
      </c>
      <c r="O731" s="2" t="s">
        <v>1851</v>
      </c>
      <c r="P731" s="56"/>
      <c r="Q731" s="2" t="s">
        <v>1851</v>
      </c>
      <c r="R731" t="s">
        <v>2528</v>
      </c>
      <c r="S731" s="2" t="s">
        <v>1851</v>
      </c>
      <c r="T731" s="5">
        <v>0</v>
      </c>
      <c r="U731" s="2" t="s">
        <v>1851</v>
      </c>
      <c r="V731" s="76">
        <v>1</v>
      </c>
      <c r="W731" s="2" t="s">
        <v>1907</v>
      </c>
      <c r="X731">
        <v>0</v>
      </c>
      <c r="Y731" t="s">
        <v>1908</v>
      </c>
      <c r="Z731" s="40" t="s">
        <v>2375</v>
      </c>
      <c r="AA731" s="2" t="s">
        <v>1907</v>
      </c>
      <c r="AB731" s="82">
        <v>0</v>
      </c>
      <c r="AC731" t="s">
        <v>2289</v>
      </c>
      <c r="AD731" t="str">
        <f t="shared" si="11"/>
        <v>SET @cliente = (SELECT id_cliente FROM cliente WHERE cod_cliente LIKE 'C0109'); SET @tipoPropuesta = (SELECT id_tipo_propuesta FROM tipo_propuesta WHERE cod_tipo_propuesta LIKE 'C'); SET @tipoServicio = (SELECT id_tipo_servicio FROM tipo_servicio WHERE cod_tipo_servicio LIKE 'GESCON'); SET @tipoArea = (SELECT id_tipo_area FROM tipo_area WHERE cod_tipo_area LIKE 'GK'); set @situacion = (select id_situacion from situacion where nom_situacion like 'NO'); INSERT INTO propuesta VALUES (NULL, @cliente, NULL, NULL, @moneda, @tipoServicio, @tipoArea, @tipoPropuesta, @situacion, '02', 'P0109002', '', '2012-06-01', '0', '1', 0, 'Elaboracion de un sistema de Gestion del Conocimiento', 0, null, 1, now(), null, 1, null);</v>
      </c>
    </row>
    <row r="732" spans="1:30" ht="45" x14ac:dyDescent="0.25">
      <c r="A732" t="s">
        <v>0</v>
      </c>
      <c r="B732" s="7" t="s">
        <v>292</v>
      </c>
      <c r="C732" s="2" t="s">
        <v>493</v>
      </c>
      <c r="D732" s="22" t="s">
        <v>495</v>
      </c>
      <c r="E732" s="2" t="s">
        <v>499</v>
      </c>
      <c r="F732" s="26" t="s">
        <v>521</v>
      </c>
      <c r="G732" s="2" t="s">
        <v>534</v>
      </c>
      <c r="H732" s="22" t="s">
        <v>556</v>
      </c>
      <c r="I732" s="2" t="s">
        <v>567</v>
      </c>
      <c r="J732" s="5" t="s">
        <v>569</v>
      </c>
      <c r="K732" s="2" t="s">
        <v>574</v>
      </c>
      <c r="L732" t="s">
        <v>1806</v>
      </c>
      <c r="M732" s="2" t="s">
        <v>1851</v>
      </c>
      <c r="N732" s="7" t="s">
        <v>4195</v>
      </c>
      <c r="O732" s="2" t="s">
        <v>1851</v>
      </c>
      <c r="P732" s="56"/>
      <c r="Q732" s="2" t="s">
        <v>1851</v>
      </c>
      <c r="R732" t="s">
        <v>2522</v>
      </c>
      <c r="S732" s="2" t="s">
        <v>1851</v>
      </c>
      <c r="T732" s="5">
        <v>0</v>
      </c>
      <c r="U732" s="2" t="s">
        <v>1851</v>
      </c>
      <c r="V732" s="76">
        <v>1</v>
      </c>
      <c r="W732" s="2" t="s">
        <v>1907</v>
      </c>
      <c r="X732">
        <v>0</v>
      </c>
      <c r="Y732" t="s">
        <v>1908</v>
      </c>
      <c r="Z732" s="40" t="s">
        <v>3244</v>
      </c>
      <c r="AA732" s="2" t="s">
        <v>1907</v>
      </c>
      <c r="AB732" s="82">
        <v>0</v>
      </c>
      <c r="AC732" t="s">
        <v>2289</v>
      </c>
      <c r="AD732" t="str">
        <f t="shared" si="11"/>
        <v>SET @cliente = (SELECT id_cliente FROM cliente WHERE cod_cliente LIKE 'C0109');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'02', 'P0109002', '', '2010-06-01', '0', '1', 0, 'Formulacion de Lineamientos Estrategicos y Operativos que Potencien la Intervencion de la Direccion Mi Empresa', 0, null, 1, now(), null, 1, null);</v>
      </c>
    </row>
    <row r="733" spans="1:30" ht="22.5" x14ac:dyDescent="0.25">
      <c r="A733" t="s">
        <v>0</v>
      </c>
      <c r="B733" s="7" t="s">
        <v>293</v>
      </c>
      <c r="C733" s="2" t="s">
        <v>493</v>
      </c>
      <c r="D733" s="22" t="s">
        <v>495</v>
      </c>
      <c r="E733" s="2" t="s">
        <v>499</v>
      </c>
      <c r="F733" s="26" t="s">
        <v>501</v>
      </c>
      <c r="G733" s="2" t="s">
        <v>534</v>
      </c>
      <c r="H733" s="22" t="s">
        <v>535</v>
      </c>
      <c r="I733" s="2" t="s">
        <v>567</v>
      </c>
      <c r="J733" s="5" t="s">
        <v>569</v>
      </c>
      <c r="K733" s="2" t="s">
        <v>574</v>
      </c>
      <c r="L733" t="s">
        <v>1805</v>
      </c>
      <c r="M733" s="2" t="s">
        <v>1851</v>
      </c>
      <c r="N733" s="7" t="s">
        <v>4196</v>
      </c>
      <c r="O733" s="2" t="s">
        <v>1851</v>
      </c>
      <c r="P733" s="56"/>
      <c r="Q733" s="2" t="s">
        <v>1851</v>
      </c>
      <c r="R733" t="s">
        <v>2489</v>
      </c>
      <c r="S733" s="2" t="s">
        <v>1851</v>
      </c>
      <c r="T733" s="5">
        <v>0</v>
      </c>
      <c r="U733" s="2" t="s">
        <v>1851</v>
      </c>
      <c r="V733" s="76">
        <v>1</v>
      </c>
      <c r="W733" s="2" t="s">
        <v>1907</v>
      </c>
      <c r="X733">
        <v>0</v>
      </c>
      <c r="Y733" t="s">
        <v>1908</v>
      </c>
      <c r="Z733" s="40" t="s">
        <v>2376</v>
      </c>
      <c r="AA733" s="2" t="s">
        <v>1907</v>
      </c>
      <c r="AB733" s="82">
        <v>20000</v>
      </c>
      <c r="AC733" t="s">
        <v>2289</v>
      </c>
      <c r="AD733" t="str">
        <f t="shared" si="11"/>
        <v>SET @cliente = (SELECT id_cliente FROM cliente WHERE cod_cliente LIKE 'C0193');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'P0193001', '', '2010-11-01', '0', '1', 0, 'Diagnostico del Modelo de Organizacion en los Hospitales', 20000, null, 1, now(), null, 1, null);</v>
      </c>
    </row>
    <row r="734" spans="1:30" ht="22.5" x14ac:dyDescent="0.25">
      <c r="A734" t="s">
        <v>0</v>
      </c>
      <c r="B734" s="7" t="s">
        <v>294</v>
      </c>
      <c r="C734" s="2" t="s">
        <v>493</v>
      </c>
      <c r="D734" s="22" t="s">
        <v>495</v>
      </c>
      <c r="E734" s="2" t="s">
        <v>499</v>
      </c>
      <c r="F734" s="26" t="s">
        <v>501</v>
      </c>
      <c r="G734" s="2" t="s">
        <v>534</v>
      </c>
      <c r="H734" s="22" t="s">
        <v>535</v>
      </c>
      <c r="I734" s="2" t="s">
        <v>567</v>
      </c>
      <c r="J734" s="5" t="s">
        <v>569</v>
      </c>
      <c r="K734" s="2" t="s">
        <v>574</v>
      </c>
      <c r="L734" t="s">
        <v>1805</v>
      </c>
      <c r="M734" s="2" t="s">
        <v>1851</v>
      </c>
      <c r="N734" s="7" t="s">
        <v>4197</v>
      </c>
      <c r="O734" s="2" t="s">
        <v>1851</v>
      </c>
      <c r="P734" s="56"/>
      <c r="Q734" s="2" t="s">
        <v>1851</v>
      </c>
      <c r="R734" t="s">
        <v>2489</v>
      </c>
      <c r="S734" s="2" t="s">
        <v>1851</v>
      </c>
      <c r="T734" s="5">
        <v>0</v>
      </c>
      <c r="U734" s="2" t="s">
        <v>1851</v>
      </c>
      <c r="V734" s="76">
        <v>1</v>
      </c>
      <c r="W734" s="2" t="s">
        <v>1907</v>
      </c>
      <c r="X734">
        <v>0</v>
      </c>
      <c r="Y734" t="s">
        <v>1908</v>
      </c>
      <c r="Z734" s="40" t="s">
        <v>2377</v>
      </c>
      <c r="AA734" s="2" t="s">
        <v>1907</v>
      </c>
      <c r="AB734" s="82">
        <v>200000</v>
      </c>
      <c r="AC734" t="s">
        <v>2289</v>
      </c>
      <c r="AD734" t="str">
        <f t="shared" si="11"/>
        <v>SET @cliente = (SELECT id_cliente FROM cliente WHERE cod_cliente LIKE 'C0094');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'P0094001', '', '2010-11-01', '0', '1', 0, 'Diagnostico SCI', 200000, null, 1, now(), null, 1, null);</v>
      </c>
    </row>
    <row r="735" spans="1:30" ht="22.5" x14ac:dyDescent="0.25">
      <c r="A735" t="s">
        <v>0</v>
      </c>
      <c r="B735" s="7" t="s">
        <v>294</v>
      </c>
      <c r="C735" s="2" t="s">
        <v>493</v>
      </c>
      <c r="D735" s="22" t="s">
        <v>495</v>
      </c>
      <c r="E735" s="2" t="s">
        <v>499</v>
      </c>
      <c r="F735" s="26" t="s">
        <v>510</v>
      </c>
      <c r="G735" s="2" t="s">
        <v>534</v>
      </c>
      <c r="H735" s="22" t="s">
        <v>545</v>
      </c>
      <c r="I735" s="2" t="s">
        <v>567</v>
      </c>
      <c r="J735" s="5" t="s">
        <v>569</v>
      </c>
      <c r="K735" s="2" t="s">
        <v>574</v>
      </c>
      <c r="L735" t="s">
        <v>1806</v>
      </c>
      <c r="M735" s="2" t="s">
        <v>1851</v>
      </c>
      <c r="N735" s="7" t="s">
        <v>4198</v>
      </c>
      <c r="O735" s="2" t="s">
        <v>1851</v>
      </c>
      <c r="P735" s="56"/>
      <c r="Q735" s="2" t="s">
        <v>1851</v>
      </c>
      <c r="R735" t="s">
        <v>2523</v>
      </c>
      <c r="S735" s="2" t="s">
        <v>1851</v>
      </c>
      <c r="T735" s="5">
        <v>0</v>
      </c>
      <c r="U735" s="2" t="s">
        <v>1851</v>
      </c>
      <c r="V735" s="76">
        <v>1</v>
      </c>
      <c r="W735" s="2" t="s">
        <v>1907</v>
      </c>
      <c r="X735">
        <v>0</v>
      </c>
      <c r="Y735" t="s">
        <v>1908</v>
      </c>
      <c r="Z735" s="40" t="s">
        <v>2323</v>
      </c>
      <c r="AA735" s="2" t="s">
        <v>1907</v>
      </c>
      <c r="AB735" s="82">
        <v>750000</v>
      </c>
      <c r="AC735" t="s">
        <v>2289</v>
      </c>
      <c r="AD735" t="str">
        <f t="shared" si="11"/>
        <v>SET @cliente = (SELECT id_cliente FROM cliente WHERE cod_cliente LIKE 'C0094');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'P0094002', '', '2010-12-01', '0', '1', 0, 'Gestion por Procesos', 750000, null, 1, now(), null, 1, null);</v>
      </c>
    </row>
    <row r="736" spans="1:30" ht="22.5" x14ac:dyDescent="0.25">
      <c r="A736" t="s">
        <v>0</v>
      </c>
      <c r="B736" s="7" t="s">
        <v>294</v>
      </c>
      <c r="C736" s="2" t="s">
        <v>493</v>
      </c>
      <c r="D736" s="22" t="s">
        <v>496</v>
      </c>
      <c r="E736" s="2" t="s">
        <v>499</v>
      </c>
      <c r="F736" s="26" t="s">
        <v>512</v>
      </c>
      <c r="G736" s="2" t="s">
        <v>534</v>
      </c>
      <c r="H736" s="22" t="s">
        <v>547</v>
      </c>
      <c r="I736" s="2" t="s">
        <v>567</v>
      </c>
      <c r="J736" s="5" t="s">
        <v>569</v>
      </c>
      <c r="K736" s="2" t="s">
        <v>574</v>
      </c>
      <c r="L736" t="s">
        <v>1807</v>
      </c>
      <c r="M736" s="2" t="s">
        <v>1851</v>
      </c>
      <c r="N736" s="7" t="s">
        <v>4199</v>
      </c>
      <c r="O736" s="2" t="s">
        <v>1851</v>
      </c>
      <c r="P736" s="56"/>
      <c r="Q736" s="2" t="s">
        <v>1851</v>
      </c>
      <c r="R736" t="s">
        <v>2520</v>
      </c>
      <c r="S736" s="2" t="s">
        <v>1851</v>
      </c>
      <c r="T736" s="5">
        <v>0</v>
      </c>
      <c r="U736" s="2" t="s">
        <v>1851</v>
      </c>
      <c r="V736" s="76">
        <v>1</v>
      </c>
      <c r="W736" s="2" t="s">
        <v>1907</v>
      </c>
      <c r="X736">
        <v>0</v>
      </c>
      <c r="Y736" t="s">
        <v>1908</v>
      </c>
      <c r="Z736" s="40" t="s">
        <v>2147</v>
      </c>
      <c r="AA736" s="2" t="s">
        <v>1907</v>
      </c>
      <c r="AB736" s="82">
        <v>13830</v>
      </c>
      <c r="AC736" t="s">
        <v>2289</v>
      </c>
      <c r="AD736" t="str">
        <f t="shared" si="11"/>
        <v>SET @cliente = (SELECT id_cliente FROM cliente WHERE cod_cliente LIKE 'C0094');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'P0094003', '', '2012-07-01', '0', '1', 0, 'servicio de capacitacion de personal AMC 028-2012/MTC/10', 13830, null, 1, now(), null, 1, null);</v>
      </c>
    </row>
    <row r="737" spans="1:30" ht="33.75" x14ac:dyDescent="0.25">
      <c r="A737" t="s">
        <v>0</v>
      </c>
      <c r="B737" s="7" t="s">
        <v>295</v>
      </c>
      <c r="C737" s="2" t="s">
        <v>493</v>
      </c>
      <c r="D737" s="22" t="s">
        <v>495</v>
      </c>
      <c r="E737" s="2" t="s">
        <v>499</v>
      </c>
      <c r="F737" s="26" t="s">
        <v>513</v>
      </c>
      <c r="G737" s="2" t="s">
        <v>534</v>
      </c>
      <c r="H737" s="22" t="s">
        <v>548</v>
      </c>
      <c r="I737" s="2" t="s">
        <v>567</v>
      </c>
      <c r="J737" s="5" t="s">
        <v>571</v>
      </c>
      <c r="K737" s="2" t="s">
        <v>574</v>
      </c>
      <c r="L737" t="s">
        <v>1805</v>
      </c>
      <c r="M737" s="2" t="s">
        <v>1851</v>
      </c>
      <c r="N737" s="7" t="s">
        <v>4200</v>
      </c>
      <c r="O737" s="2" t="s">
        <v>1851</v>
      </c>
      <c r="P737" s="60"/>
      <c r="Q737" s="2" t="s">
        <v>1851</v>
      </c>
      <c r="R737" t="s">
        <v>2515</v>
      </c>
      <c r="S737" s="2" t="s">
        <v>1851</v>
      </c>
      <c r="T737" s="5">
        <v>0</v>
      </c>
      <c r="U737" s="2" t="s">
        <v>1851</v>
      </c>
      <c r="V737" s="76">
        <v>1</v>
      </c>
      <c r="W737" s="2" t="s">
        <v>1907</v>
      </c>
      <c r="X737">
        <v>0</v>
      </c>
      <c r="Y737" t="s">
        <v>1908</v>
      </c>
      <c r="Z737" s="40" t="s">
        <v>2378</v>
      </c>
      <c r="AA737" s="2" t="s">
        <v>1907</v>
      </c>
      <c r="AB737" s="82">
        <v>117647.06</v>
      </c>
      <c r="AC737" t="s">
        <v>2289</v>
      </c>
      <c r="AD737" t="str">
        <f t="shared" si="11"/>
        <v>SET @cliente = (SELECT id_cliente FROM cliente WHERE cod_cliente LIKE 'C0070');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'FIN'); INSERT INTO propuesta VALUES (NULL, @cliente, NULL, NULL, @moneda, @tipoServicio, @tipoArea, @tipoPropuesta, @situacion, '01', 'P0070001', '', '2010-05-01', '0', '1', 0, 'Elaboracion Perfiles Ocupacionales e instrumentos Evaluacion de competencias laborales', 117647.06, null, 1, now(), null, 1, null);</v>
      </c>
    </row>
    <row r="738" spans="1:30" ht="33.75" x14ac:dyDescent="0.25">
      <c r="A738" t="s">
        <v>0</v>
      </c>
      <c r="B738" s="7" t="s">
        <v>295</v>
      </c>
      <c r="C738" s="2" t="s">
        <v>493</v>
      </c>
      <c r="D738" s="22" t="s">
        <v>495</v>
      </c>
      <c r="E738" s="2" t="s">
        <v>499</v>
      </c>
      <c r="F738" s="26" t="s">
        <v>513</v>
      </c>
      <c r="G738" s="2" t="s">
        <v>534</v>
      </c>
      <c r="H738" s="22" t="s">
        <v>548</v>
      </c>
      <c r="I738" s="2" t="s">
        <v>567</v>
      </c>
      <c r="J738" s="5" t="s">
        <v>571</v>
      </c>
      <c r="K738" s="2" t="s">
        <v>574</v>
      </c>
      <c r="L738" t="s">
        <v>1806</v>
      </c>
      <c r="M738" s="2" t="s">
        <v>1851</v>
      </c>
      <c r="N738" s="7" t="s">
        <v>4201</v>
      </c>
      <c r="O738" s="2" t="s">
        <v>1851</v>
      </c>
      <c r="P738" s="60"/>
      <c r="Q738" s="2" t="s">
        <v>1851</v>
      </c>
      <c r="R738" t="s">
        <v>2527</v>
      </c>
      <c r="S738" s="2" t="s">
        <v>1851</v>
      </c>
      <c r="T738" s="5">
        <v>0</v>
      </c>
      <c r="U738" s="2" t="s">
        <v>1851</v>
      </c>
      <c r="V738" s="76">
        <v>1</v>
      </c>
      <c r="W738" s="2" t="s">
        <v>1907</v>
      </c>
      <c r="X738">
        <v>0</v>
      </c>
      <c r="Y738" t="s">
        <v>1908</v>
      </c>
      <c r="Z738" s="40" t="s">
        <v>2378</v>
      </c>
      <c r="AA738" s="2" t="s">
        <v>1907</v>
      </c>
      <c r="AB738" s="82">
        <v>118644.07</v>
      </c>
      <c r="AC738" t="s">
        <v>2289</v>
      </c>
      <c r="AD738" t="str">
        <f t="shared" si="11"/>
        <v>SET @cliente = (SELECT id_cliente FROM cliente WHERE cod_cliente LIKE 'C0070');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'FIN'); INSERT INTO propuesta VALUES (NULL, @cliente, NULL, NULL, @moneda, @tipoServicio, @tipoArea, @tipoPropuesta, @situacion, '02', 'P0070002', '', '2011-04-01', '0', '1', 0, 'Elaboracion Perfiles Ocupacionales e instrumentos Evaluacion de competencias laborales', 118644.07, null, 1, now(), null, 1, null);</v>
      </c>
    </row>
    <row r="739" spans="1:30" ht="22.5" x14ac:dyDescent="0.25">
      <c r="A739" t="s">
        <v>0</v>
      </c>
      <c r="B739" s="7" t="s">
        <v>296</v>
      </c>
      <c r="C739" s="2" t="s">
        <v>493</v>
      </c>
      <c r="D739" s="22" t="s">
        <v>498</v>
      </c>
      <c r="E739" s="2" t="s">
        <v>499</v>
      </c>
      <c r="F739" s="26" t="s">
        <v>526</v>
      </c>
      <c r="G739" s="2" t="s">
        <v>534</v>
      </c>
      <c r="H739" s="17" t="s">
        <v>551</v>
      </c>
      <c r="I739" s="2" t="s">
        <v>567</v>
      </c>
      <c r="J739" s="5" t="s">
        <v>569</v>
      </c>
      <c r="K739" s="2" t="s">
        <v>574</v>
      </c>
      <c r="L739" t="s">
        <v>1805</v>
      </c>
      <c r="M739" s="2" t="s">
        <v>1851</v>
      </c>
      <c r="N739" s="7" t="s">
        <v>4202</v>
      </c>
      <c r="O739" s="2" t="s">
        <v>1851</v>
      </c>
      <c r="P739" s="60"/>
      <c r="Q739" s="2" t="s">
        <v>1851</v>
      </c>
      <c r="R739" t="s">
        <v>2496</v>
      </c>
      <c r="S739" s="2" t="s">
        <v>1851</v>
      </c>
      <c r="T739" s="5">
        <v>0</v>
      </c>
      <c r="U739" s="2" t="s">
        <v>1851</v>
      </c>
      <c r="V739" s="76">
        <v>1</v>
      </c>
      <c r="W739" s="2" t="s">
        <v>1907</v>
      </c>
      <c r="X739">
        <v>0</v>
      </c>
      <c r="Y739" t="s">
        <v>1908</v>
      </c>
      <c r="Z739" s="40" t="s">
        <v>2379</v>
      </c>
      <c r="AA739" s="2" t="s">
        <v>1907</v>
      </c>
      <c r="AB739" s="82">
        <v>0</v>
      </c>
      <c r="AC739" t="s">
        <v>2289</v>
      </c>
      <c r="AD739" t="str">
        <f t="shared" si="11"/>
        <v>SET @cliente = (SELECT id_cliente FROM cliente WHERE cod_cliente LIKE 'C0330');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'P0330001', '', '2011-05-01', '0', '1', 0, 'Evaluacion de Capacidades de Gestion a 560 funcionarios', 0, null, 1, now(), null, 1, null);</v>
      </c>
    </row>
    <row r="740" spans="1:30" ht="33.75" x14ac:dyDescent="0.25">
      <c r="A740" t="s">
        <v>0</v>
      </c>
      <c r="B740" s="7" t="s">
        <v>297</v>
      </c>
      <c r="C740" s="2" t="s">
        <v>493</v>
      </c>
      <c r="D740" s="22" t="s">
        <v>495</v>
      </c>
      <c r="E740" s="2" t="s">
        <v>499</v>
      </c>
      <c r="F740" s="26" t="s">
        <v>523</v>
      </c>
      <c r="G740" s="2" t="s">
        <v>534</v>
      </c>
      <c r="H740" s="22" t="s">
        <v>557</v>
      </c>
      <c r="I740" s="2" t="s">
        <v>567</v>
      </c>
      <c r="J740" s="5" t="s">
        <v>569</v>
      </c>
      <c r="K740" s="2" t="s">
        <v>574</v>
      </c>
      <c r="L740" t="s">
        <v>1805</v>
      </c>
      <c r="M740" s="2" t="s">
        <v>1851</v>
      </c>
      <c r="N740" s="7" t="s">
        <v>4203</v>
      </c>
      <c r="O740" s="2" t="s">
        <v>1851</v>
      </c>
      <c r="P740" s="56"/>
      <c r="Q740" s="2" t="s">
        <v>1851</v>
      </c>
      <c r="R740" t="s">
        <v>2493</v>
      </c>
      <c r="S740" s="2" t="s">
        <v>1851</v>
      </c>
      <c r="T740" s="5">
        <v>0</v>
      </c>
      <c r="U740" s="2" t="s">
        <v>1851</v>
      </c>
      <c r="V740" s="76">
        <v>1</v>
      </c>
      <c r="W740" s="2" t="s">
        <v>1907</v>
      </c>
      <c r="X740">
        <v>0</v>
      </c>
      <c r="Y740" t="s">
        <v>1908</v>
      </c>
      <c r="Z740" s="40" t="s">
        <v>2148</v>
      </c>
      <c r="AA740" s="2" t="s">
        <v>1907</v>
      </c>
      <c r="AB740" s="82">
        <v>65000</v>
      </c>
      <c r="AC740" t="s">
        <v>2289</v>
      </c>
      <c r="AD740" t="str">
        <f t="shared" si="11"/>
        <v>SET @cliente = (SELECT id_cliente FROM cliente WHERE cod_cliente LIKE 'C0164');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'01', 'P0164001', '', '2010-09-01', '0', '1', 0, 'Desarrollo de Perfiles de Competencias del Personal de Servicios de Saneamiento, Por Segmentos de Mercado', 65000, null, 1, now(), null, 1, null);</v>
      </c>
    </row>
    <row r="741" spans="1:30" ht="22.5" x14ac:dyDescent="0.25">
      <c r="A741" t="s">
        <v>0</v>
      </c>
      <c r="B741" s="7" t="s">
        <v>298</v>
      </c>
      <c r="C741" s="2" t="s">
        <v>493</v>
      </c>
      <c r="D741" s="22" t="s">
        <v>495</v>
      </c>
      <c r="E741" s="2" t="s">
        <v>499</v>
      </c>
      <c r="F741" s="26" t="s">
        <v>510</v>
      </c>
      <c r="G741" s="2" t="s">
        <v>534</v>
      </c>
      <c r="H741" s="22" t="s">
        <v>545</v>
      </c>
      <c r="I741" s="2" t="s">
        <v>567</v>
      </c>
      <c r="J741" s="5" t="s">
        <v>569</v>
      </c>
      <c r="K741" s="2" t="s">
        <v>574</v>
      </c>
      <c r="L741" t="s">
        <v>1805</v>
      </c>
      <c r="M741" s="2" t="s">
        <v>1851</v>
      </c>
      <c r="N741" s="7" t="s">
        <v>4204</v>
      </c>
      <c r="O741" s="2" t="s">
        <v>1851</v>
      </c>
      <c r="P741" s="56"/>
      <c r="Q741" s="2" t="s">
        <v>1851</v>
      </c>
      <c r="R741" t="s">
        <v>2506</v>
      </c>
      <c r="S741" s="2" t="s">
        <v>1851</v>
      </c>
      <c r="T741" s="5">
        <v>0</v>
      </c>
      <c r="U741" s="2" t="s">
        <v>1851</v>
      </c>
      <c r="V741" s="37">
        <v>0</v>
      </c>
      <c r="W741" s="2" t="s">
        <v>1907</v>
      </c>
      <c r="X741">
        <v>0</v>
      </c>
      <c r="Y741" t="s">
        <v>1908</v>
      </c>
      <c r="Z741" s="40" t="s">
        <v>2323</v>
      </c>
      <c r="AA741" s="2" t="s">
        <v>1907</v>
      </c>
      <c r="AB741" s="82">
        <v>0</v>
      </c>
      <c r="AC741" t="s">
        <v>2289</v>
      </c>
      <c r="AD741" t="str">
        <f t="shared" si="11"/>
        <v>SET @cliente = (SELECT id_cliente FROM cliente WHERE cod_cliente LIKE 'C1243');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'P1243001', '', '2011-11-01', '0', '0', 0, 'Gestion por Procesos', 0, null, 1, now(), null, 1, null);</v>
      </c>
    </row>
    <row r="742" spans="1:30" ht="22.5" x14ac:dyDescent="0.25">
      <c r="A742" t="s">
        <v>0</v>
      </c>
      <c r="B742" s="17" t="s">
        <v>299</v>
      </c>
      <c r="C742" s="2" t="s">
        <v>493</v>
      </c>
      <c r="D742" s="22" t="s">
        <v>497</v>
      </c>
      <c r="E742" s="2" t="s">
        <v>499</v>
      </c>
      <c r="F742" s="27" t="s">
        <v>505</v>
      </c>
      <c r="G742" s="2" t="s">
        <v>534</v>
      </c>
      <c r="H742" s="22" t="s">
        <v>539</v>
      </c>
      <c r="I742" s="2" t="s">
        <v>567</v>
      </c>
      <c r="J742" s="5" t="s">
        <v>505</v>
      </c>
      <c r="K742" s="2" t="s">
        <v>574</v>
      </c>
      <c r="L742" t="s">
        <v>1805</v>
      </c>
      <c r="M742" s="2" t="s">
        <v>1851</v>
      </c>
      <c r="N742" s="7" t="s">
        <v>4205</v>
      </c>
      <c r="O742" s="2" t="s">
        <v>1851</v>
      </c>
      <c r="P742" s="56"/>
      <c r="Q742" s="2" t="s">
        <v>1851</v>
      </c>
      <c r="R742" t="s">
        <v>2492</v>
      </c>
      <c r="S742" s="2" t="s">
        <v>1851</v>
      </c>
      <c r="T742" s="5">
        <v>0</v>
      </c>
      <c r="U742" s="2" t="s">
        <v>1851</v>
      </c>
      <c r="V742" s="37">
        <v>0</v>
      </c>
      <c r="W742" s="2" t="s">
        <v>1907</v>
      </c>
      <c r="X742">
        <v>0</v>
      </c>
      <c r="Y742" t="s">
        <v>1908</v>
      </c>
      <c r="Z742" s="40" t="s">
        <v>1911</v>
      </c>
      <c r="AA742" s="2" t="s">
        <v>1907</v>
      </c>
      <c r="AB742" s="82">
        <v>0</v>
      </c>
      <c r="AC742" t="s">
        <v>2289</v>
      </c>
      <c r="AD742" t="str">
        <f t="shared" si="11"/>
        <v>SET @cliente = (SELECT id_cliente FROM cliente WHERE cod_cliente LIKE 'C0182');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'01', 'P0182001', '', '2012-11-01', '0', '0', 0, 'Hacer Lobby', 0, null, 1, now(), null, 1, null);</v>
      </c>
    </row>
    <row r="743" spans="1:30" ht="22.5" x14ac:dyDescent="0.25">
      <c r="A743" t="s">
        <v>0</v>
      </c>
      <c r="B743" s="7" t="s">
        <v>300</v>
      </c>
      <c r="C743" s="2" t="s">
        <v>493</v>
      </c>
      <c r="D743" s="22" t="s">
        <v>498</v>
      </c>
      <c r="E743" s="2" t="s">
        <v>499</v>
      </c>
      <c r="F743" s="26" t="s">
        <v>506</v>
      </c>
      <c r="G743" s="2" t="s">
        <v>534</v>
      </c>
      <c r="H743" s="22" t="s">
        <v>540</v>
      </c>
      <c r="I743" s="2" t="s">
        <v>567</v>
      </c>
      <c r="J743" s="5" t="s">
        <v>569</v>
      </c>
      <c r="K743" s="2" t="s">
        <v>574</v>
      </c>
      <c r="L743" t="s">
        <v>1805</v>
      </c>
      <c r="M743" s="2" t="s">
        <v>1851</v>
      </c>
      <c r="N743" s="7" t="s">
        <v>4206</v>
      </c>
      <c r="O743" s="2" t="s">
        <v>1851</v>
      </c>
      <c r="P743" s="56"/>
      <c r="Q743" s="2" t="s">
        <v>1851</v>
      </c>
      <c r="R743" t="s">
        <v>2488</v>
      </c>
      <c r="S743" s="2" t="s">
        <v>1851</v>
      </c>
      <c r="T743" s="5">
        <v>0</v>
      </c>
      <c r="U743" s="2" t="s">
        <v>1851</v>
      </c>
      <c r="V743" s="37">
        <v>0</v>
      </c>
      <c r="W743" s="2" t="s">
        <v>1907</v>
      </c>
      <c r="X743">
        <v>0</v>
      </c>
      <c r="Y743" t="s">
        <v>1908</v>
      </c>
      <c r="Z743" s="40" t="s">
        <v>1913</v>
      </c>
      <c r="AA743" s="2" t="s">
        <v>1907</v>
      </c>
      <c r="AB743" s="82">
        <v>0</v>
      </c>
      <c r="AC743" t="s">
        <v>2289</v>
      </c>
      <c r="AD743" t="str">
        <f t="shared" si="11"/>
        <v>SET @cliente = (SELECT id_cliente FROM cliente WHERE cod_cliente LIKE 'C0323');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'P0323001', '', '2011-03-01', '0', '0', 0, 'Varios', 0, null, 1, now(), null, 1, null);</v>
      </c>
    </row>
    <row r="744" spans="1:30" ht="22.5" x14ac:dyDescent="0.25">
      <c r="A744" t="s">
        <v>0</v>
      </c>
      <c r="B744" s="7" t="s">
        <v>300</v>
      </c>
      <c r="C744" s="2" t="s">
        <v>493</v>
      </c>
      <c r="D744" s="22" t="s">
        <v>498</v>
      </c>
      <c r="E744" s="2" t="s">
        <v>499</v>
      </c>
      <c r="F744" s="26" t="s">
        <v>509</v>
      </c>
      <c r="G744" s="2" t="s">
        <v>534</v>
      </c>
      <c r="H744" s="22" t="s">
        <v>543</v>
      </c>
      <c r="I744" s="2" t="s">
        <v>567</v>
      </c>
      <c r="J744" s="5" t="s">
        <v>569</v>
      </c>
      <c r="K744" s="2" t="s">
        <v>574</v>
      </c>
      <c r="L744" t="s">
        <v>1806</v>
      </c>
      <c r="M744" s="2" t="s">
        <v>1851</v>
      </c>
      <c r="N744" s="7" t="s">
        <v>4207</v>
      </c>
      <c r="O744" s="2" t="s">
        <v>1851</v>
      </c>
      <c r="P744" s="56"/>
      <c r="Q744" s="2" t="s">
        <v>1851</v>
      </c>
      <c r="R744" t="s">
        <v>2497</v>
      </c>
      <c r="S744" s="2" t="s">
        <v>1851</v>
      </c>
      <c r="T744" s="5">
        <v>0</v>
      </c>
      <c r="U744" s="2" t="s">
        <v>1851</v>
      </c>
      <c r="V744" s="37">
        <v>0</v>
      </c>
      <c r="W744" s="2" t="s">
        <v>1907</v>
      </c>
      <c r="X744">
        <v>0</v>
      </c>
      <c r="Y744" t="s">
        <v>1908</v>
      </c>
      <c r="Z744" s="40" t="s">
        <v>1943</v>
      </c>
      <c r="AA744" s="2" t="s">
        <v>1907</v>
      </c>
      <c r="AB744" s="82">
        <v>0</v>
      </c>
      <c r="AC744" t="s">
        <v>2289</v>
      </c>
      <c r="AD744" t="str">
        <f t="shared" si="11"/>
        <v>SET @cliente = (SELECT id_cliente FROM cliente WHERE cod_cliente LIKE 'C0323');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'P0323002', '', '2011-07-01', '0', '0', 0, 'Candidatos', 0, null, 1, now(), null, 1, null);</v>
      </c>
    </row>
    <row r="745" spans="1:30" ht="22.5" x14ac:dyDescent="0.25">
      <c r="A745" t="s">
        <v>0</v>
      </c>
      <c r="B745" s="7" t="s">
        <v>301</v>
      </c>
      <c r="C745" s="2" t="s">
        <v>493</v>
      </c>
      <c r="D745" s="22" t="s">
        <v>495</v>
      </c>
      <c r="E745" s="2" t="s">
        <v>499</v>
      </c>
      <c r="F745" s="26" t="s">
        <v>504</v>
      </c>
      <c r="G745" s="2" t="s">
        <v>534</v>
      </c>
      <c r="H745" s="22" t="s">
        <v>538</v>
      </c>
      <c r="I745" s="2" t="s">
        <v>567</v>
      </c>
      <c r="J745" s="5" t="s">
        <v>569</v>
      </c>
      <c r="K745" s="2" t="s">
        <v>574</v>
      </c>
      <c r="L745" t="s">
        <v>1805</v>
      </c>
      <c r="M745" s="2" t="s">
        <v>1851</v>
      </c>
      <c r="N745" s="7" t="s">
        <v>4208</v>
      </c>
      <c r="O745" s="2" t="s">
        <v>1851</v>
      </c>
      <c r="P745" s="56"/>
      <c r="Q745" s="2" t="s">
        <v>1851</v>
      </c>
      <c r="R745" t="s">
        <v>2493</v>
      </c>
      <c r="S745" s="2" t="s">
        <v>1851</v>
      </c>
      <c r="T745" s="5">
        <v>0</v>
      </c>
      <c r="U745" s="2" t="s">
        <v>1851</v>
      </c>
      <c r="V745" s="37">
        <v>0</v>
      </c>
      <c r="W745" s="2" t="s">
        <v>1907</v>
      </c>
      <c r="X745">
        <v>0</v>
      </c>
      <c r="Y745" t="s">
        <v>1908</v>
      </c>
      <c r="Z745" s="40" t="s">
        <v>2149</v>
      </c>
      <c r="AA745" s="2" t="s">
        <v>1907</v>
      </c>
      <c r="AB745" s="82">
        <v>0</v>
      </c>
      <c r="AC745" t="s">
        <v>2289</v>
      </c>
      <c r="AD745" t="str">
        <f t="shared" si="11"/>
        <v>SET @cliente = (SELECT id_cliente FROM cliente WHERE cod_cliente LIKE 'C0232');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'P0232001', '', '2010-09-01', '0', '0', 0, 'Coaching Ejecutivo', 0, null, 1, now(), null, 1, null);</v>
      </c>
    </row>
    <row r="746" spans="1:30" ht="22.5" x14ac:dyDescent="0.25">
      <c r="A746" t="s">
        <v>0</v>
      </c>
      <c r="B746" s="7" t="s">
        <v>302</v>
      </c>
      <c r="C746" s="2" t="s">
        <v>493</v>
      </c>
      <c r="D746" s="22" t="s">
        <v>498</v>
      </c>
      <c r="E746" s="2" t="s">
        <v>499</v>
      </c>
      <c r="F746" s="26" t="s">
        <v>509</v>
      </c>
      <c r="G746" s="2" t="s">
        <v>534</v>
      </c>
      <c r="H746" s="22" t="s">
        <v>543</v>
      </c>
      <c r="I746" s="2" t="s">
        <v>567</v>
      </c>
      <c r="J746" s="5" t="s">
        <v>569</v>
      </c>
      <c r="K746" s="2" t="s">
        <v>574</v>
      </c>
      <c r="L746" t="s">
        <v>1805</v>
      </c>
      <c r="M746" s="2" t="s">
        <v>1851</v>
      </c>
      <c r="N746" s="7" t="s">
        <v>4209</v>
      </c>
      <c r="O746" s="2" t="s">
        <v>1851</v>
      </c>
      <c r="P746" s="56"/>
      <c r="Q746" s="2" t="s">
        <v>1851</v>
      </c>
      <c r="R746" t="s">
        <v>2502</v>
      </c>
      <c r="S746" s="2" t="s">
        <v>1851</v>
      </c>
      <c r="T746" s="5">
        <v>0</v>
      </c>
      <c r="U746" s="2" t="s">
        <v>1851</v>
      </c>
      <c r="V746" s="37">
        <v>0</v>
      </c>
      <c r="W746" s="2" t="s">
        <v>1907</v>
      </c>
      <c r="X746">
        <v>0</v>
      </c>
      <c r="Y746" t="s">
        <v>1908</v>
      </c>
      <c r="Z746" s="40" t="s">
        <v>1914</v>
      </c>
      <c r="AA746" s="2" t="s">
        <v>1907</v>
      </c>
      <c r="AB746" s="82">
        <v>0</v>
      </c>
      <c r="AC746" t="s">
        <v>2289</v>
      </c>
      <c r="AD746" t="str">
        <f t="shared" si="11"/>
        <v>SET @cliente = (SELECT id_cliente FROM cliente WHERE cod_cliente LIKE 'C0129');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'P0129001', '', '2010-08-01', '0', '0', 0, 'Potencial', 0, null, 1, now(), null, 1, null);</v>
      </c>
    </row>
    <row r="747" spans="1:30" ht="22.5" x14ac:dyDescent="0.25">
      <c r="A747" t="s">
        <v>0</v>
      </c>
      <c r="B747" s="7" t="s">
        <v>302</v>
      </c>
      <c r="C747" s="2" t="s">
        <v>493</v>
      </c>
      <c r="D747" s="22" t="s">
        <v>497</v>
      </c>
      <c r="E747" s="2" t="s">
        <v>499</v>
      </c>
      <c r="F747" s="27" t="s">
        <v>505</v>
      </c>
      <c r="G747" s="2" t="s">
        <v>534</v>
      </c>
      <c r="H747" s="22" t="s">
        <v>539</v>
      </c>
      <c r="I747" s="2" t="s">
        <v>567</v>
      </c>
      <c r="J747" s="7" t="s">
        <v>505</v>
      </c>
      <c r="K747" s="2" t="s">
        <v>574</v>
      </c>
      <c r="L747" t="s">
        <v>1806</v>
      </c>
      <c r="M747" s="2" t="s">
        <v>1851</v>
      </c>
      <c r="N747" s="7" t="s">
        <v>4210</v>
      </c>
      <c r="O747" s="2" t="s">
        <v>1851</v>
      </c>
      <c r="P747" s="40"/>
      <c r="Q747" s="2" t="s">
        <v>1851</v>
      </c>
      <c r="R747" t="s">
        <v>2492</v>
      </c>
      <c r="S747" s="2" t="s">
        <v>1851</v>
      </c>
      <c r="T747" s="5">
        <v>0</v>
      </c>
      <c r="U747" s="2" t="s">
        <v>1851</v>
      </c>
      <c r="V747" s="37">
        <v>0</v>
      </c>
      <c r="W747" s="2" t="s">
        <v>1907</v>
      </c>
      <c r="X747">
        <v>0</v>
      </c>
      <c r="Y747" t="s">
        <v>1908</v>
      </c>
      <c r="Z747" s="40" t="s">
        <v>1911</v>
      </c>
      <c r="AA747" s="2" t="s">
        <v>1907</v>
      </c>
      <c r="AB747" s="82">
        <v>0</v>
      </c>
      <c r="AC747" t="s">
        <v>2289</v>
      </c>
      <c r="AD747" t="str">
        <f t="shared" si="11"/>
        <v>SET @cliente = (SELECT id_cliente FROM cliente WHERE cod_cliente LIKE 'C0129');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'P0129002', '', '2012-11-01', '0', '0', 0, 'Hacer Lobby', 0, null, 1, now(), null, 1, null);</v>
      </c>
    </row>
    <row r="748" spans="1:30" ht="22.5" x14ac:dyDescent="0.25">
      <c r="A748" t="s">
        <v>0</v>
      </c>
      <c r="B748" s="7" t="s">
        <v>303</v>
      </c>
      <c r="C748" s="2" t="s">
        <v>493</v>
      </c>
      <c r="D748" s="22" t="s">
        <v>495</v>
      </c>
      <c r="E748" s="2" t="s">
        <v>499</v>
      </c>
      <c r="F748" s="26" t="s">
        <v>510</v>
      </c>
      <c r="G748" s="2" t="s">
        <v>534</v>
      </c>
      <c r="H748" s="22" t="s">
        <v>545</v>
      </c>
      <c r="I748" s="2" t="s">
        <v>567</v>
      </c>
      <c r="J748" s="5" t="s">
        <v>569</v>
      </c>
      <c r="K748" s="2" t="s">
        <v>574</v>
      </c>
      <c r="L748" t="s">
        <v>1805</v>
      </c>
      <c r="M748" s="2" t="s">
        <v>1851</v>
      </c>
      <c r="N748" s="7" t="s">
        <v>4211</v>
      </c>
      <c r="O748" s="2" t="s">
        <v>1851</v>
      </c>
      <c r="P748" s="56"/>
      <c r="Q748" s="2" t="s">
        <v>1851</v>
      </c>
      <c r="R748" t="s">
        <v>2511</v>
      </c>
      <c r="S748" s="2" t="s">
        <v>1851</v>
      </c>
      <c r="T748" s="5">
        <v>0</v>
      </c>
      <c r="U748" s="2" t="s">
        <v>1851</v>
      </c>
      <c r="V748" s="37">
        <v>0</v>
      </c>
      <c r="W748" s="2" t="s">
        <v>1907</v>
      </c>
      <c r="X748">
        <v>0</v>
      </c>
      <c r="Y748" t="s">
        <v>1908</v>
      </c>
      <c r="Z748" s="40" t="s">
        <v>2150</v>
      </c>
      <c r="AA748" s="2" t="s">
        <v>1907</v>
      </c>
      <c r="AB748" s="82">
        <v>0</v>
      </c>
      <c r="AC748" t="s">
        <v>2289</v>
      </c>
      <c r="AD748" t="str">
        <f t="shared" si="11"/>
        <v>SET @cliente = (SELECT id_cliente FROM cliente WHERE cod_cliente LIKE 'C0233');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'P0233001', '', '2009-09-01', '0', '0', 0, 'Informacion sobre reorganizacion', 0, null, 1, now(), null, 1, null);</v>
      </c>
    </row>
    <row r="749" spans="1:30" ht="22.5" x14ac:dyDescent="0.25">
      <c r="A749" t="s">
        <v>0</v>
      </c>
      <c r="B749" s="7" t="s">
        <v>304</v>
      </c>
      <c r="C749" s="2" t="s">
        <v>493</v>
      </c>
      <c r="D749" s="22" t="s">
        <v>497</v>
      </c>
      <c r="E749" s="2" t="s">
        <v>499</v>
      </c>
      <c r="F749" s="26" t="s">
        <v>524</v>
      </c>
      <c r="G749" s="2" t="s">
        <v>534</v>
      </c>
      <c r="H749" s="22" t="s">
        <v>558</v>
      </c>
      <c r="I749" s="2" t="s">
        <v>567</v>
      </c>
      <c r="J749" s="5" t="s">
        <v>569</v>
      </c>
      <c r="K749" s="2" t="s">
        <v>574</v>
      </c>
      <c r="L749" t="s">
        <v>1805</v>
      </c>
      <c r="M749" s="2" t="s">
        <v>1851</v>
      </c>
      <c r="N749" s="7" t="s">
        <v>4212</v>
      </c>
      <c r="O749" s="2" t="s">
        <v>1851</v>
      </c>
      <c r="P749" s="56"/>
      <c r="Q749" s="2" t="s">
        <v>1851</v>
      </c>
      <c r="R749" t="s">
        <v>2491</v>
      </c>
      <c r="S749" s="2" t="s">
        <v>1851</v>
      </c>
      <c r="T749" s="5">
        <v>0</v>
      </c>
      <c r="U749" s="2" t="s">
        <v>1851</v>
      </c>
      <c r="V749" s="37">
        <v>0</v>
      </c>
      <c r="W749" s="2" t="s">
        <v>1907</v>
      </c>
      <c r="X749">
        <v>0</v>
      </c>
      <c r="Y749" t="s">
        <v>1908</v>
      </c>
      <c r="Z749" s="40" t="s">
        <v>2126</v>
      </c>
      <c r="AA749" s="2" t="s">
        <v>1907</v>
      </c>
      <c r="AB749" s="82">
        <v>0</v>
      </c>
      <c r="AC749" t="s">
        <v>2289</v>
      </c>
      <c r="AD749" t="str">
        <f t="shared" si="11"/>
        <v>SET @cliente = (SELECT id_cliente FROM cliente WHERE cod_cliente LIKE 'C0243');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'P0243001', '', '2011-08-01', '0', '0', 0, 'Informacion', 0, null, 1, now(), null, 1, null);</v>
      </c>
    </row>
    <row r="750" spans="1:30" ht="22.5" x14ac:dyDescent="0.25">
      <c r="A750" t="s">
        <v>0</v>
      </c>
      <c r="B750" s="7" t="s">
        <v>305</v>
      </c>
      <c r="C750" s="2" t="s">
        <v>493</v>
      </c>
      <c r="D750" s="17" t="s">
        <v>496</v>
      </c>
      <c r="E750" s="2" t="s">
        <v>499</v>
      </c>
      <c r="F750" s="26" t="s">
        <v>525</v>
      </c>
      <c r="G750" s="2" t="s">
        <v>534</v>
      </c>
      <c r="H750" s="17" t="s">
        <v>559</v>
      </c>
      <c r="I750" s="2" t="s">
        <v>567</v>
      </c>
      <c r="J750" s="8" t="s">
        <v>570</v>
      </c>
      <c r="K750" s="2" t="s">
        <v>574</v>
      </c>
      <c r="L750" t="s">
        <v>1805</v>
      </c>
      <c r="M750" s="2" t="s">
        <v>1851</v>
      </c>
      <c r="N750" s="7" t="s">
        <v>4213</v>
      </c>
      <c r="O750" s="2" t="s">
        <v>1851</v>
      </c>
      <c r="P750" s="59" t="s">
        <v>1852</v>
      </c>
      <c r="Q750" s="2" t="s">
        <v>1851</v>
      </c>
      <c r="R750" t="s">
        <v>2501</v>
      </c>
      <c r="S750" s="2" t="s">
        <v>1851</v>
      </c>
      <c r="T750" s="5">
        <v>0</v>
      </c>
      <c r="U750" s="2" t="s">
        <v>1851</v>
      </c>
      <c r="V750" s="37">
        <v>0</v>
      </c>
      <c r="W750" s="2" t="s">
        <v>1907</v>
      </c>
      <c r="X750">
        <v>80</v>
      </c>
      <c r="Y750" t="s">
        <v>1908</v>
      </c>
      <c r="Z750" s="40" t="s">
        <v>2380</v>
      </c>
      <c r="AA750" s="2" t="s">
        <v>1907</v>
      </c>
      <c r="AB750" s="85">
        <v>59400</v>
      </c>
      <c r="AC750" t="s">
        <v>2289</v>
      </c>
      <c r="AD750" t="str">
        <f t="shared" si="11"/>
        <v>SET @cliente = (SELECT id_cliente FROM cliente WHERE cod_cliente LIKE 'C0329');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'PDTE'); INSERT INTO propuesta VALUES (NULL, @cliente, NULL, NULL, @moneda, @tipoServicio, @tipoArea, @tipoPropuesta, @situacion, '01', 'P0329001', 'RESPUESTA', '2012-08-01', '0', '0', 80, 'Desarrollo de Planes de Formacion', 59400, null, 1, now(), null, 1, null);</v>
      </c>
    </row>
    <row r="751" spans="1:30" ht="22.5" x14ac:dyDescent="0.25">
      <c r="A751" t="s">
        <v>0</v>
      </c>
      <c r="B751" s="7" t="s">
        <v>306</v>
      </c>
      <c r="C751" s="2" t="s">
        <v>493</v>
      </c>
      <c r="D751" s="17" t="s">
        <v>498</v>
      </c>
      <c r="E751" s="2" t="s">
        <v>499</v>
      </c>
      <c r="F751" s="26" t="s">
        <v>516</v>
      </c>
      <c r="G751" s="2" t="s">
        <v>534</v>
      </c>
      <c r="H751" s="17" t="s">
        <v>551</v>
      </c>
      <c r="I751" s="2" t="s">
        <v>567</v>
      </c>
      <c r="J751" s="5" t="s">
        <v>572</v>
      </c>
      <c r="K751" s="2" t="s">
        <v>574</v>
      </c>
      <c r="L751" t="s">
        <v>1805</v>
      </c>
      <c r="M751" s="2" t="s">
        <v>1851</v>
      </c>
      <c r="N751" s="7" t="s">
        <v>4214</v>
      </c>
      <c r="O751" s="2" t="s">
        <v>1851</v>
      </c>
      <c r="P751" s="56" t="s">
        <v>1308</v>
      </c>
      <c r="Q751" s="2" t="s">
        <v>1851</v>
      </c>
      <c r="R751" t="s">
        <v>2496</v>
      </c>
      <c r="S751" s="2" t="s">
        <v>1851</v>
      </c>
      <c r="T751" s="5">
        <v>0</v>
      </c>
      <c r="U751" s="2" t="s">
        <v>1851</v>
      </c>
      <c r="V751" s="37">
        <v>0</v>
      </c>
      <c r="W751" s="2" t="s">
        <v>1907</v>
      </c>
      <c r="X751">
        <v>0</v>
      </c>
      <c r="Y751" t="s">
        <v>1908</v>
      </c>
      <c r="Z751" s="40" t="s">
        <v>3189</v>
      </c>
      <c r="AA751" s="2" t="s">
        <v>1907</v>
      </c>
      <c r="AB751" s="82">
        <v>24462</v>
      </c>
      <c r="AC751" t="s">
        <v>2289</v>
      </c>
      <c r="AD751"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'01', 'P1187001', 'P118704', '2011-05-01', '0', '0', 0, 'Desempeño', 24462, null, 1, now(), null, 1, null);</v>
      </c>
    </row>
    <row r="752" spans="1:30" ht="22.5" x14ac:dyDescent="0.25">
      <c r="A752" t="s">
        <v>0</v>
      </c>
      <c r="B752" s="7" t="s">
        <v>306</v>
      </c>
      <c r="C752" s="2" t="s">
        <v>493</v>
      </c>
      <c r="D752" s="17" t="s">
        <v>498</v>
      </c>
      <c r="E752" s="2" t="s">
        <v>499</v>
      </c>
      <c r="F752" s="26" t="s">
        <v>516</v>
      </c>
      <c r="G752" s="2" t="s">
        <v>534</v>
      </c>
      <c r="H752" s="17" t="s">
        <v>551</v>
      </c>
      <c r="I752" s="2" t="s">
        <v>567</v>
      </c>
      <c r="J752" s="5" t="s">
        <v>569</v>
      </c>
      <c r="K752" s="2" t="s">
        <v>574</v>
      </c>
      <c r="L752" t="s">
        <v>1806</v>
      </c>
      <c r="M752" s="2" t="s">
        <v>1851</v>
      </c>
      <c r="N752" s="7" t="s">
        <v>4215</v>
      </c>
      <c r="O752" s="2" t="s">
        <v>1851</v>
      </c>
      <c r="P752" s="56"/>
      <c r="Q752" s="2" t="s">
        <v>1851</v>
      </c>
      <c r="R752" t="s">
        <v>2497</v>
      </c>
      <c r="S752" s="2" t="s">
        <v>1851</v>
      </c>
      <c r="T752" s="5">
        <v>0</v>
      </c>
      <c r="U752" s="2" t="s">
        <v>1851</v>
      </c>
      <c r="V752" s="37">
        <v>0</v>
      </c>
      <c r="W752" s="2" t="s">
        <v>1907</v>
      </c>
      <c r="X752">
        <v>0</v>
      </c>
      <c r="Y752" t="s">
        <v>1908</v>
      </c>
      <c r="Z752" s="40" t="s">
        <v>3245</v>
      </c>
      <c r="AA752" s="2" t="s">
        <v>1907</v>
      </c>
      <c r="AB752" s="82">
        <v>0</v>
      </c>
      <c r="AC752" t="s">
        <v>2289</v>
      </c>
      <c r="AD752"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'P1187002', '', '2011-07-01', '0', '0', 0, 'Desempeño para operarios', 0, null, 1, now(), null, 1, null);</v>
      </c>
    </row>
    <row r="753" spans="1:30" ht="22.5" x14ac:dyDescent="0.25">
      <c r="A753" t="s">
        <v>0</v>
      </c>
      <c r="B753" s="7" t="s">
        <v>306</v>
      </c>
      <c r="C753" s="2" t="s">
        <v>493</v>
      </c>
      <c r="D753" s="22" t="s">
        <v>495</v>
      </c>
      <c r="E753" s="2" t="s">
        <v>499</v>
      </c>
      <c r="F753" s="26" t="s">
        <v>510</v>
      </c>
      <c r="G753" s="2" t="s">
        <v>534</v>
      </c>
      <c r="H753" s="22" t="s">
        <v>545</v>
      </c>
      <c r="I753" s="2" t="s">
        <v>567</v>
      </c>
      <c r="J753" s="5" t="s">
        <v>572</v>
      </c>
      <c r="K753" s="2" t="s">
        <v>574</v>
      </c>
      <c r="L753" t="s">
        <v>1807</v>
      </c>
      <c r="M753" s="2" t="s">
        <v>1851</v>
      </c>
      <c r="N753" s="7" t="s">
        <v>4216</v>
      </c>
      <c r="O753" s="2" t="s">
        <v>1851</v>
      </c>
      <c r="P753" s="56" t="s">
        <v>1309</v>
      </c>
      <c r="Q753" s="2" t="s">
        <v>1851</v>
      </c>
      <c r="R753" t="s">
        <v>2497</v>
      </c>
      <c r="S753" s="2" t="s">
        <v>1851</v>
      </c>
      <c r="T753" s="5">
        <v>0</v>
      </c>
      <c r="U753" s="2" t="s">
        <v>1851</v>
      </c>
      <c r="V753" s="37">
        <v>0</v>
      </c>
      <c r="W753" s="2" t="s">
        <v>1907</v>
      </c>
      <c r="X753">
        <v>0</v>
      </c>
      <c r="Y753" t="s">
        <v>1908</v>
      </c>
      <c r="Z753" s="40" t="s">
        <v>2323</v>
      </c>
      <c r="AA753" s="2" t="s">
        <v>1907</v>
      </c>
      <c r="AB753" s="82">
        <v>0</v>
      </c>
      <c r="AC753" t="s">
        <v>2289</v>
      </c>
      <c r="AD753" t="str">
        <f t="shared" si="11"/>
        <v>SET @cliente = (SELECT id_cliente FROM cliente WHERE cod_cliente LIKE 'C1187');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'03', 'P1187003', 'P118705', '2011-07-01', '0', '0', 0, 'Gestion por Procesos', 0, null, 1, now(), null, 1, null);</v>
      </c>
    </row>
    <row r="754" spans="1:30" ht="22.5" x14ac:dyDescent="0.25">
      <c r="A754" t="s">
        <v>0</v>
      </c>
      <c r="B754" s="7" t="s">
        <v>306</v>
      </c>
      <c r="C754" s="2" t="s">
        <v>493</v>
      </c>
      <c r="D754" s="17" t="s">
        <v>498</v>
      </c>
      <c r="E754" s="2" t="s">
        <v>499</v>
      </c>
      <c r="F754" s="26" t="s">
        <v>516</v>
      </c>
      <c r="G754" s="2" t="s">
        <v>534</v>
      </c>
      <c r="H754" s="17" t="s">
        <v>551</v>
      </c>
      <c r="I754" s="2" t="s">
        <v>567</v>
      </c>
      <c r="J754" s="5" t="s">
        <v>572</v>
      </c>
      <c r="K754" s="2" t="s">
        <v>574</v>
      </c>
      <c r="L754" t="s">
        <v>1808</v>
      </c>
      <c r="M754" s="2" t="s">
        <v>1851</v>
      </c>
      <c r="N754" s="7" t="s">
        <v>4217</v>
      </c>
      <c r="O754" s="2" t="s">
        <v>1851</v>
      </c>
      <c r="P754" s="56" t="s">
        <v>1312</v>
      </c>
      <c r="Q754" s="2" t="s">
        <v>1851</v>
      </c>
      <c r="R754" t="s">
        <v>2507</v>
      </c>
      <c r="S754" s="2" t="s">
        <v>1851</v>
      </c>
      <c r="T754" s="5">
        <v>0</v>
      </c>
      <c r="U754" s="2" t="s">
        <v>1851</v>
      </c>
      <c r="V754" s="37">
        <v>0</v>
      </c>
      <c r="W754" s="2" t="s">
        <v>1907</v>
      </c>
      <c r="X754">
        <v>0</v>
      </c>
      <c r="Y754" t="s">
        <v>1908</v>
      </c>
      <c r="Z754" s="40" t="s">
        <v>3189</v>
      </c>
      <c r="AA754" s="2" t="s">
        <v>1907</v>
      </c>
      <c r="AB754" s="82">
        <v>34400</v>
      </c>
      <c r="AC754" t="s">
        <v>2289</v>
      </c>
      <c r="AD754"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'04', 'P1187004', 'P118708', '2012-04-01', '0', '0', 0, 'Desempeño', 34400, null, 1, now(), null, 1, null);</v>
      </c>
    </row>
    <row r="755" spans="1:30" ht="22.5" x14ac:dyDescent="0.25">
      <c r="A755" t="s">
        <v>0</v>
      </c>
      <c r="B755" s="7" t="s">
        <v>306</v>
      </c>
      <c r="C755" s="2" t="s">
        <v>493</v>
      </c>
      <c r="D755" s="22" t="s">
        <v>495</v>
      </c>
      <c r="E755" s="2" t="s">
        <v>499</v>
      </c>
      <c r="F755" s="26" t="s">
        <v>510</v>
      </c>
      <c r="G755" s="2" t="s">
        <v>534</v>
      </c>
      <c r="H755" s="22" t="s">
        <v>545</v>
      </c>
      <c r="I755" s="2" t="s">
        <v>567</v>
      </c>
      <c r="J755" s="5" t="s">
        <v>569</v>
      </c>
      <c r="K755" s="2" t="s">
        <v>574</v>
      </c>
      <c r="L755" t="s">
        <v>1809</v>
      </c>
      <c r="M755" s="2" t="s">
        <v>1851</v>
      </c>
      <c r="N755" s="7" t="s">
        <v>4218</v>
      </c>
      <c r="O755" s="2" t="s">
        <v>1851</v>
      </c>
      <c r="P755" s="56"/>
      <c r="Q755" s="2" t="s">
        <v>1851</v>
      </c>
      <c r="R755" t="s">
        <v>2519</v>
      </c>
      <c r="S755" s="2" t="s">
        <v>1851</v>
      </c>
      <c r="T755" s="5">
        <v>0</v>
      </c>
      <c r="U755" s="2" t="s">
        <v>1851</v>
      </c>
      <c r="V755" s="37">
        <v>0</v>
      </c>
      <c r="W755" s="2" t="s">
        <v>1907</v>
      </c>
      <c r="X755">
        <v>0</v>
      </c>
      <c r="Y755" t="s">
        <v>1908</v>
      </c>
      <c r="Z755" s="40" t="s">
        <v>2323</v>
      </c>
      <c r="AA755" s="2" t="s">
        <v>1907</v>
      </c>
      <c r="AB755" s="82">
        <v>0</v>
      </c>
      <c r="AC755" t="s">
        <v>2289</v>
      </c>
      <c r="AD755" t="str">
        <f t="shared" si="11"/>
        <v>SET @cliente = (SELECT id_cliente FROM cliente WHERE cod_cliente LIKE 'C1187');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'05', 'P1187005', '', '2012-05-01', '0', '0', 0, 'Gestion por Procesos', 0, null, 1, now(), null, 1, null);</v>
      </c>
    </row>
    <row r="756" spans="1:30" ht="22.5" x14ac:dyDescent="0.25">
      <c r="A756" t="s">
        <v>0</v>
      </c>
      <c r="B756" s="7" t="s">
        <v>306</v>
      </c>
      <c r="C756" s="2" t="s">
        <v>493</v>
      </c>
      <c r="D756" s="22" t="s">
        <v>495</v>
      </c>
      <c r="E756" s="2" t="s">
        <v>499</v>
      </c>
      <c r="F756" s="26" t="s">
        <v>523</v>
      </c>
      <c r="G756" s="2" t="s">
        <v>534</v>
      </c>
      <c r="H756" s="22" t="s">
        <v>557</v>
      </c>
      <c r="I756" s="2" t="s">
        <v>567</v>
      </c>
      <c r="J756" s="5" t="s">
        <v>572</v>
      </c>
      <c r="K756" s="2" t="s">
        <v>574</v>
      </c>
      <c r="L756" t="s">
        <v>1810</v>
      </c>
      <c r="M756" s="2" t="s">
        <v>1851</v>
      </c>
      <c r="N756" s="7" t="s">
        <v>4219</v>
      </c>
      <c r="O756" s="2" t="s">
        <v>1851</v>
      </c>
      <c r="P756" s="56" t="s">
        <v>1312</v>
      </c>
      <c r="Q756" s="2" t="s">
        <v>1851</v>
      </c>
      <c r="R756" t="s">
        <v>2528</v>
      </c>
      <c r="S756" s="2" t="s">
        <v>1851</v>
      </c>
      <c r="T756" s="5">
        <v>0</v>
      </c>
      <c r="U756" s="2" t="s">
        <v>1851</v>
      </c>
      <c r="V756" s="37">
        <v>0</v>
      </c>
      <c r="W756" s="2" t="s">
        <v>1907</v>
      </c>
      <c r="X756">
        <v>0</v>
      </c>
      <c r="Y756" t="s">
        <v>1908</v>
      </c>
      <c r="Z756" s="40" t="s">
        <v>3195</v>
      </c>
      <c r="AA756" s="2" t="s">
        <v>1907</v>
      </c>
      <c r="AB756" s="82">
        <v>21500</v>
      </c>
      <c r="AC756" t="s">
        <v>2289</v>
      </c>
      <c r="AD756" t="str">
        <f t="shared" si="11"/>
        <v>SET @cliente = (SELECT id_cliente FROM cliente WHERE cod_cliente LIKE 'C1187');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'OTRA'); INSERT INTO propuesta VALUES (NULL, @cliente, NULL, NULL, @moneda, @tipoServicio, @tipoArea, @tipoPropuesta, @situacion, '06', 'P1187006', 'P118708', '2012-06-01', '0', '0', 0, 'Diseño del Modelo de Competencias', 21500, null, 1, now(), null, 1, null);</v>
      </c>
    </row>
    <row r="757" spans="1:30" x14ac:dyDescent="0.25">
      <c r="A757" t="s">
        <v>0</v>
      </c>
      <c r="B757" s="7" t="s">
        <v>306</v>
      </c>
      <c r="C757" s="2" t="s">
        <v>493</v>
      </c>
      <c r="D757" s="17" t="s">
        <v>498</v>
      </c>
      <c r="E757" s="2" t="s">
        <v>499</v>
      </c>
      <c r="F757" s="26" t="s">
        <v>516</v>
      </c>
      <c r="G757" s="2" t="s">
        <v>534</v>
      </c>
      <c r="H757" s="17" t="s">
        <v>551</v>
      </c>
      <c r="I757" s="2" t="s">
        <v>567</v>
      </c>
      <c r="J757" s="5" t="s">
        <v>572</v>
      </c>
      <c r="K757" s="2" t="s">
        <v>574</v>
      </c>
      <c r="L757" t="s">
        <v>1811</v>
      </c>
      <c r="M757" s="2" t="s">
        <v>1851</v>
      </c>
      <c r="N757" s="34" t="s">
        <v>4220</v>
      </c>
      <c r="O757" s="2" t="s">
        <v>1851</v>
      </c>
      <c r="P757" s="56" t="s">
        <v>1312</v>
      </c>
      <c r="Q757" s="2" t="s">
        <v>1851</v>
      </c>
      <c r="R757" t="s">
        <v>2528</v>
      </c>
      <c r="S757" s="2" t="s">
        <v>1851</v>
      </c>
      <c r="T757" s="5">
        <v>0</v>
      </c>
      <c r="U757" s="2" t="s">
        <v>1851</v>
      </c>
      <c r="V757" s="37">
        <v>0</v>
      </c>
      <c r="W757" s="2" t="s">
        <v>1907</v>
      </c>
      <c r="X757">
        <v>0</v>
      </c>
      <c r="Y757" t="s">
        <v>1908</v>
      </c>
      <c r="Z757" s="40" t="s">
        <v>3211</v>
      </c>
      <c r="AA757" s="2" t="s">
        <v>1907</v>
      </c>
      <c r="AB757" s="82">
        <v>29876</v>
      </c>
      <c r="AC757" t="s">
        <v>2289</v>
      </c>
      <c r="AD757"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'07', 'P1187007', 'P118708', '2012-06-01', '0', '0', 0, 'Evaluacion de Desempeño', 29876, null, 1, now(), null, 1, null);</v>
      </c>
    </row>
    <row r="758" spans="1:30" x14ac:dyDescent="0.25">
      <c r="A758" t="s">
        <v>0</v>
      </c>
      <c r="B758" s="7" t="s">
        <v>306</v>
      </c>
      <c r="C758" s="2" t="s">
        <v>493</v>
      </c>
      <c r="D758" s="17" t="s">
        <v>498</v>
      </c>
      <c r="E758" s="2" t="s">
        <v>499</v>
      </c>
      <c r="F758" s="26" t="s">
        <v>516</v>
      </c>
      <c r="G758" s="2" t="s">
        <v>534</v>
      </c>
      <c r="H758" s="17" t="s">
        <v>551</v>
      </c>
      <c r="I758" s="2" t="s">
        <v>567</v>
      </c>
      <c r="J758" s="5" t="s">
        <v>572</v>
      </c>
      <c r="K758" s="2" t="s">
        <v>574</v>
      </c>
      <c r="L758" t="s">
        <v>1812</v>
      </c>
      <c r="M758" s="2" t="s">
        <v>1851</v>
      </c>
      <c r="N758" s="34" t="s">
        <v>4221</v>
      </c>
      <c r="O758" s="2" t="s">
        <v>1851</v>
      </c>
      <c r="P758" s="56" t="s">
        <v>3459</v>
      </c>
      <c r="Q758" s="2" t="s">
        <v>1851</v>
      </c>
      <c r="R758" t="s">
        <v>2520</v>
      </c>
      <c r="S758" s="2" t="s">
        <v>1851</v>
      </c>
      <c r="T758" s="5">
        <v>0</v>
      </c>
      <c r="U758" s="2" t="s">
        <v>1851</v>
      </c>
      <c r="V758" s="37">
        <v>0</v>
      </c>
      <c r="W758" s="2" t="s">
        <v>1907</v>
      </c>
      <c r="X758">
        <v>0</v>
      </c>
      <c r="Y758" t="s">
        <v>1908</v>
      </c>
      <c r="Z758" s="40" t="s">
        <v>3211</v>
      </c>
      <c r="AA758" s="2" t="s">
        <v>1907</v>
      </c>
      <c r="AB758" s="82">
        <v>33376</v>
      </c>
      <c r="AC758" t="s">
        <v>2289</v>
      </c>
      <c r="AD758"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'08', 'P1187008', 'P118709', '2012-07-01', '0', '0', 0, 'Evaluacion de Desempeño', 33376, null, 1, now(), null, 1, null);</v>
      </c>
    </row>
    <row r="759" spans="1:30" x14ac:dyDescent="0.25">
      <c r="A759" t="s">
        <v>0</v>
      </c>
      <c r="B759" s="7" t="s">
        <v>306</v>
      </c>
      <c r="C759" s="2" t="s">
        <v>493</v>
      </c>
      <c r="D759" s="17" t="s">
        <v>498</v>
      </c>
      <c r="E759" s="2" t="s">
        <v>499</v>
      </c>
      <c r="F759" s="26" t="s">
        <v>516</v>
      </c>
      <c r="G759" s="2" t="s">
        <v>534</v>
      </c>
      <c r="H759" s="17" t="s">
        <v>551</v>
      </c>
      <c r="I759" s="2" t="s">
        <v>567</v>
      </c>
      <c r="J759" s="8" t="s">
        <v>570</v>
      </c>
      <c r="K759" s="2" t="s">
        <v>574</v>
      </c>
      <c r="L759" t="s">
        <v>1813</v>
      </c>
      <c r="M759" s="2" t="s">
        <v>1851</v>
      </c>
      <c r="N759" s="34" t="s">
        <v>4222</v>
      </c>
      <c r="O759" s="2" t="s">
        <v>1851</v>
      </c>
      <c r="P759" s="59" t="s">
        <v>1852</v>
      </c>
      <c r="Q759" s="2" t="s">
        <v>1851</v>
      </c>
      <c r="R759" t="s">
        <v>4729</v>
      </c>
      <c r="S759" s="2" t="s">
        <v>1851</v>
      </c>
      <c r="T759" s="5">
        <v>0</v>
      </c>
      <c r="U759" s="2" t="s">
        <v>1851</v>
      </c>
      <c r="V759" s="37">
        <v>0</v>
      </c>
      <c r="W759" s="2" t="s">
        <v>1907</v>
      </c>
      <c r="X759">
        <v>10</v>
      </c>
      <c r="Y759" t="s">
        <v>1908</v>
      </c>
      <c r="Z759" s="40" t="s">
        <v>3211</v>
      </c>
      <c r="AA759" s="2" t="s">
        <v>1907</v>
      </c>
      <c r="AB759" s="82">
        <v>33376</v>
      </c>
      <c r="AC759" t="s">
        <v>2289</v>
      </c>
      <c r="AD759" t="str">
        <f t="shared" si="11"/>
        <v>SET @cliente = (SELECT id_cliente FROM cliente WHERE cod_cliente LIKE 'C1187');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'PDTE'); INSERT INTO propuesta VALUES (NULL, @cliente, NULL, NULL, @moneda, @tipoServicio, @tipoArea, @tipoPropuesta, @situacion, '09', 'P1187009', 'RESPUESTA', '2013-01-01', '0', '0', 10, 'Evaluacion de Desempeño', 33376, null, 1, now(), null, 1, null);</v>
      </c>
    </row>
    <row r="760" spans="1:30" ht="22.5" x14ac:dyDescent="0.25">
      <c r="A760" t="s">
        <v>0</v>
      </c>
      <c r="B760" s="7" t="s">
        <v>307</v>
      </c>
      <c r="C760" s="2" t="s">
        <v>493</v>
      </c>
      <c r="D760" s="17" t="s">
        <v>498</v>
      </c>
      <c r="E760" s="2" t="s">
        <v>499</v>
      </c>
      <c r="F760" s="26" t="s">
        <v>506</v>
      </c>
      <c r="G760" s="2" t="s">
        <v>534</v>
      </c>
      <c r="H760" s="22" t="s">
        <v>540</v>
      </c>
      <c r="I760" s="2" t="s">
        <v>567</v>
      </c>
      <c r="J760" s="5" t="s">
        <v>569</v>
      </c>
      <c r="K760" s="2" t="s">
        <v>574</v>
      </c>
      <c r="L760" t="s">
        <v>1805</v>
      </c>
      <c r="M760" s="2" t="s">
        <v>1851</v>
      </c>
      <c r="N760" s="7" t="s">
        <v>4223</v>
      </c>
      <c r="O760" s="2" t="s">
        <v>1851</v>
      </c>
      <c r="P760" s="58"/>
      <c r="Q760" s="2" t="s">
        <v>1851</v>
      </c>
      <c r="R760" t="s">
        <v>2499</v>
      </c>
      <c r="S760" s="2" t="s">
        <v>1851</v>
      </c>
      <c r="T760" s="5">
        <v>0</v>
      </c>
      <c r="U760" s="2" t="s">
        <v>1851</v>
      </c>
      <c r="V760" s="37">
        <v>0</v>
      </c>
      <c r="W760" s="2" t="s">
        <v>1907</v>
      </c>
      <c r="X760">
        <v>0</v>
      </c>
      <c r="Y760" t="s">
        <v>1908</v>
      </c>
      <c r="Z760" s="40" t="s">
        <v>2381</v>
      </c>
      <c r="AA760" s="2" t="s">
        <v>1907</v>
      </c>
      <c r="AB760" s="82">
        <v>0</v>
      </c>
      <c r="AC760" t="s">
        <v>2289</v>
      </c>
      <c r="AD760" t="str">
        <f t="shared" si="11"/>
        <v>SET @cliente = (SELECT id_cliente FROM cliente WHERE cod_cliente LIKE 'C0339');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'P0339001', '', '2012-09-01', '0', '0', 0, 'Seleccion personal obra y gerentes', 0, null, 1, now(), null, 1, null);</v>
      </c>
    </row>
    <row r="761" spans="1:30" ht="22.5" x14ac:dyDescent="0.25">
      <c r="A761" t="s">
        <v>0</v>
      </c>
      <c r="B761" s="7" t="s">
        <v>308</v>
      </c>
      <c r="C761" s="2" t="s">
        <v>493</v>
      </c>
      <c r="D761" s="22" t="s">
        <v>498</v>
      </c>
      <c r="E761" s="2" t="s">
        <v>499</v>
      </c>
      <c r="F761" s="26" t="s">
        <v>506</v>
      </c>
      <c r="G761" s="2" t="s">
        <v>534</v>
      </c>
      <c r="H761" s="22" t="s">
        <v>540</v>
      </c>
      <c r="I761" s="2" t="s">
        <v>567</v>
      </c>
      <c r="J761" s="5" t="s">
        <v>569</v>
      </c>
      <c r="K761" s="2" t="s">
        <v>574</v>
      </c>
      <c r="L761" t="s">
        <v>1805</v>
      </c>
      <c r="M761" s="2" t="s">
        <v>1851</v>
      </c>
      <c r="N761" s="7" t="s">
        <v>4224</v>
      </c>
      <c r="O761" s="2" t="s">
        <v>1851</v>
      </c>
      <c r="P761" s="56"/>
      <c r="Q761" s="2" t="s">
        <v>1851</v>
      </c>
      <c r="R761" t="s">
        <v>2493</v>
      </c>
      <c r="S761" s="2" t="s">
        <v>1851</v>
      </c>
      <c r="T761" s="5">
        <v>0</v>
      </c>
      <c r="U761" s="2" t="s">
        <v>1851</v>
      </c>
      <c r="V761" s="37">
        <v>0</v>
      </c>
      <c r="W761" s="2" t="s">
        <v>1907</v>
      </c>
      <c r="X761">
        <v>0</v>
      </c>
      <c r="Y761" t="s">
        <v>1908</v>
      </c>
      <c r="Z761" s="40" t="s">
        <v>2126</v>
      </c>
      <c r="AA761" s="2" t="s">
        <v>1907</v>
      </c>
      <c r="AB761" s="82">
        <v>0</v>
      </c>
      <c r="AC761" t="s">
        <v>2289</v>
      </c>
      <c r="AD761" t="str">
        <f t="shared" si="11"/>
        <v>SET @cliente = (SELECT id_cliente FROM cliente WHERE cod_cliente LIKE 'C0244');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'P0244001', '', '2010-09-01', '0', '0', 0, 'Informacion', 0, null, 1, now(), null, 1, null);</v>
      </c>
    </row>
    <row r="762" spans="1:30" ht="22.5" x14ac:dyDescent="0.25">
      <c r="A762" t="s">
        <v>0</v>
      </c>
      <c r="B762" s="19" t="s">
        <v>309</v>
      </c>
      <c r="C762" s="2" t="s">
        <v>493</v>
      </c>
      <c r="D762" s="22" t="s">
        <v>498</v>
      </c>
      <c r="E762" s="2" t="s">
        <v>499</v>
      </c>
      <c r="F762" s="26" t="s">
        <v>506</v>
      </c>
      <c r="G762" s="2" t="s">
        <v>534</v>
      </c>
      <c r="H762" s="22" t="s">
        <v>540</v>
      </c>
      <c r="I762" s="2" t="s">
        <v>567</v>
      </c>
      <c r="J762" s="5" t="s">
        <v>571</v>
      </c>
      <c r="K762" s="2" t="s">
        <v>574</v>
      </c>
      <c r="L762" t="s">
        <v>1805</v>
      </c>
      <c r="M762" s="2" t="s">
        <v>1851</v>
      </c>
      <c r="N762" s="7" t="s">
        <v>4225</v>
      </c>
      <c r="O762" s="2" t="s">
        <v>1851</v>
      </c>
      <c r="P762" s="60"/>
      <c r="Q762" s="2" t="s">
        <v>1851</v>
      </c>
      <c r="R762" t="s">
        <v>2511</v>
      </c>
      <c r="S762" s="2" t="s">
        <v>1851</v>
      </c>
      <c r="T762" s="5">
        <v>0</v>
      </c>
      <c r="U762" s="2" t="s">
        <v>1851</v>
      </c>
      <c r="V762" s="37">
        <v>0</v>
      </c>
      <c r="W762" s="2" t="s">
        <v>1907</v>
      </c>
      <c r="X762">
        <v>0</v>
      </c>
      <c r="Y762" t="s">
        <v>1908</v>
      </c>
      <c r="Z762" s="40" t="s">
        <v>2151</v>
      </c>
      <c r="AA762" s="2" t="s">
        <v>1907</v>
      </c>
      <c r="AB762" s="82">
        <v>1680</v>
      </c>
      <c r="AC762" t="s">
        <v>2289</v>
      </c>
      <c r="AD762" t="str">
        <f t="shared" si="11"/>
        <v>SET @cliente = (SELECT id_cliente FROM cliente WHERE cod_cliente LIKE 'C0028');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'P0028001', '', '2009-09-01', '0', '0', 0, 'Analista Soporte', 1680, null, 1, now(), null, 1, null);</v>
      </c>
    </row>
    <row r="763" spans="1:30" ht="22.5" x14ac:dyDescent="0.25">
      <c r="A763" t="s">
        <v>0</v>
      </c>
      <c r="B763" s="19" t="s">
        <v>310</v>
      </c>
      <c r="C763" s="2" t="s">
        <v>493</v>
      </c>
      <c r="D763" s="22" t="s">
        <v>495</v>
      </c>
      <c r="E763" s="2" t="s">
        <v>499</v>
      </c>
      <c r="F763" s="26" t="s">
        <v>513</v>
      </c>
      <c r="G763" s="2" t="s">
        <v>534</v>
      </c>
      <c r="H763" s="22" t="s">
        <v>548</v>
      </c>
      <c r="I763" s="2" t="s">
        <v>567</v>
      </c>
      <c r="J763" s="5" t="s">
        <v>572</v>
      </c>
      <c r="K763" s="2" t="s">
        <v>574</v>
      </c>
      <c r="L763" t="s">
        <v>1805</v>
      </c>
      <c r="M763" s="2" t="s">
        <v>1851</v>
      </c>
      <c r="N763" s="7" t="s">
        <v>4226</v>
      </c>
      <c r="O763" s="2" t="s">
        <v>1851</v>
      </c>
      <c r="P763" s="56" t="s">
        <v>1317</v>
      </c>
      <c r="Q763" s="2" t="s">
        <v>1851</v>
      </c>
      <c r="R763" t="s">
        <v>2524</v>
      </c>
      <c r="S763" s="2" t="s">
        <v>1851</v>
      </c>
      <c r="T763" s="5">
        <v>0</v>
      </c>
      <c r="U763" s="2" t="s">
        <v>1851</v>
      </c>
      <c r="V763" s="37">
        <v>0</v>
      </c>
      <c r="W763" s="2" t="s">
        <v>1907</v>
      </c>
      <c r="X763">
        <v>0</v>
      </c>
      <c r="Y763" t="s">
        <v>1908</v>
      </c>
      <c r="Z763" s="40" t="s">
        <v>2439</v>
      </c>
      <c r="AA763" s="2" t="s">
        <v>1907</v>
      </c>
      <c r="AB763" s="82">
        <v>13480</v>
      </c>
      <c r="AC763" t="s">
        <v>2289</v>
      </c>
      <c r="AD763" t="str">
        <f t="shared" si="11"/>
        <v>SET @cliente = (SELECT id_cliente FROM cliente WHERE cod_cliente LIKE 'C1277');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'OTRA'); INSERT INTO propuesta VALUES (NULL, @cliente, NULL, NULL, @moneda, @tipoServicio, @tipoArea, @tipoPropuesta, @situacion, '01', 'P1277001', 'P127702', '2012-03-01', '0', '0', 0, 'Analisis y Descripcion de Puestos', 13480, null, 1, now(), null, 1, null);</v>
      </c>
    </row>
    <row r="764" spans="1:30" ht="22.5" x14ac:dyDescent="0.25">
      <c r="A764" t="s">
        <v>0</v>
      </c>
      <c r="B764" s="19" t="s">
        <v>310</v>
      </c>
      <c r="C764" s="2" t="s">
        <v>493</v>
      </c>
      <c r="D764" s="22" t="s">
        <v>495</v>
      </c>
      <c r="E764" s="2" t="s">
        <v>499</v>
      </c>
      <c r="F764" s="26" t="s">
        <v>510</v>
      </c>
      <c r="G764" s="2" t="s">
        <v>534</v>
      </c>
      <c r="H764" s="22" t="s">
        <v>545</v>
      </c>
      <c r="I764" s="2" t="s">
        <v>567</v>
      </c>
      <c r="J764" s="9" t="s">
        <v>570</v>
      </c>
      <c r="K764" s="2" t="s">
        <v>574</v>
      </c>
      <c r="L764" t="s">
        <v>1806</v>
      </c>
      <c r="M764" s="2" t="s">
        <v>1851</v>
      </c>
      <c r="N764" s="7" t="s">
        <v>4227</v>
      </c>
      <c r="O764" s="2" t="s">
        <v>1851</v>
      </c>
      <c r="P764" s="64" t="s">
        <v>1854</v>
      </c>
      <c r="Q764" s="2" t="s">
        <v>1851</v>
      </c>
      <c r="R764" t="s">
        <v>2528</v>
      </c>
      <c r="S764" s="2" t="s">
        <v>1851</v>
      </c>
      <c r="T764" s="5">
        <v>0</v>
      </c>
      <c r="U764" s="2" t="s">
        <v>1851</v>
      </c>
      <c r="V764" s="37">
        <v>0</v>
      </c>
      <c r="W764" s="2" t="s">
        <v>1907</v>
      </c>
      <c r="X764">
        <v>99</v>
      </c>
      <c r="Y764" t="s">
        <v>1908</v>
      </c>
      <c r="Z764" s="40" t="s">
        <v>2323</v>
      </c>
      <c r="AA764" s="2" t="s">
        <v>1907</v>
      </c>
      <c r="AB764" s="82">
        <v>57900</v>
      </c>
      <c r="AC764" t="s">
        <v>2289</v>
      </c>
      <c r="AD764" t="str">
        <f t="shared" si="11"/>
        <v>SET @cliente = (SELECT id_cliente FROM cliente WHERE cod_cliente LIKE 'C1277');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'02', 'P1277002', 'CONTRATO', '2012-06-01', '0', '0', 99, 'Gestion por Procesos', 57900, null, 1, now(), null, 1, null);</v>
      </c>
    </row>
    <row r="765" spans="1:30" ht="22.5" x14ac:dyDescent="0.25">
      <c r="A765" t="s">
        <v>0</v>
      </c>
      <c r="B765" s="19" t="s">
        <v>310</v>
      </c>
      <c r="C765" s="2" t="s">
        <v>493</v>
      </c>
      <c r="D765" s="22" t="s">
        <v>496</v>
      </c>
      <c r="E765" s="2" t="s">
        <v>499</v>
      </c>
      <c r="F765" s="26" t="s">
        <v>515</v>
      </c>
      <c r="G765" s="2" t="s">
        <v>534</v>
      </c>
      <c r="H765" s="22" t="s">
        <v>550</v>
      </c>
      <c r="I765" s="2" t="s">
        <v>567</v>
      </c>
      <c r="J765" s="10" t="s">
        <v>569</v>
      </c>
      <c r="K765" s="2" t="s">
        <v>574</v>
      </c>
      <c r="L765" t="s">
        <v>1807</v>
      </c>
      <c r="M765" s="2" t="s">
        <v>1851</v>
      </c>
      <c r="N765" s="7" t="s">
        <v>4228</v>
      </c>
      <c r="O765" s="2" t="s">
        <v>1851</v>
      </c>
      <c r="P765" s="61"/>
      <c r="Q765" s="2" t="s">
        <v>1851</v>
      </c>
      <c r="R765" t="s">
        <v>2520</v>
      </c>
      <c r="S765" s="2" t="s">
        <v>1851</v>
      </c>
      <c r="T765" s="5">
        <v>0</v>
      </c>
      <c r="U765" s="2" t="s">
        <v>1851</v>
      </c>
      <c r="V765" s="37">
        <v>0</v>
      </c>
      <c r="W765" s="2" t="s">
        <v>1907</v>
      </c>
      <c r="X765">
        <v>0</v>
      </c>
      <c r="Y765" t="s">
        <v>1908</v>
      </c>
      <c r="Z765" s="40" t="s">
        <v>2382</v>
      </c>
      <c r="AA765" s="2" t="s">
        <v>1907</v>
      </c>
      <c r="AB765" s="82">
        <v>7650</v>
      </c>
      <c r="AC765" t="s">
        <v>2289</v>
      </c>
      <c r="AD765" t="str">
        <f t="shared" si="11"/>
        <v>SET @cliente = (SELECT id_cliente FROM cliente WHERE cod_cliente LIKE 'C1277');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'03', 'P1277003', '', '2012-07-01', '0', '0', 0, 'Taller de Comunicacion', 7650, null, 1, now(), null, 1, null);</v>
      </c>
    </row>
    <row r="766" spans="1:30" ht="22.5" x14ac:dyDescent="0.25">
      <c r="A766" t="s">
        <v>0</v>
      </c>
      <c r="B766" s="7" t="s">
        <v>311</v>
      </c>
      <c r="C766" s="2" t="s">
        <v>493</v>
      </c>
      <c r="D766" s="22" t="s">
        <v>495</v>
      </c>
      <c r="E766" s="2" t="s">
        <v>499</v>
      </c>
      <c r="F766" s="26" t="s">
        <v>510</v>
      </c>
      <c r="G766" s="2" t="s">
        <v>534</v>
      </c>
      <c r="H766" s="22" t="s">
        <v>545</v>
      </c>
      <c r="I766" s="2" t="s">
        <v>567</v>
      </c>
      <c r="J766" s="5" t="s">
        <v>569</v>
      </c>
      <c r="K766" s="2" t="s">
        <v>574</v>
      </c>
      <c r="L766" t="s">
        <v>1805</v>
      </c>
      <c r="M766" s="2" t="s">
        <v>1851</v>
      </c>
      <c r="N766" s="7" t="s">
        <v>4229</v>
      </c>
      <c r="O766" s="2" t="s">
        <v>1851</v>
      </c>
      <c r="P766" s="56"/>
      <c r="Q766" s="2" t="s">
        <v>1851</v>
      </c>
      <c r="R766" t="s">
        <v>2491</v>
      </c>
      <c r="S766" s="2" t="s">
        <v>1851</v>
      </c>
      <c r="T766" s="5">
        <v>0</v>
      </c>
      <c r="U766" s="2" t="s">
        <v>1851</v>
      </c>
      <c r="V766" s="37">
        <v>0</v>
      </c>
      <c r="W766" s="2" t="s">
        <v>1907</v>
      </c>
      <c r="X766">
        <v>0</v>
      </c>
      <c r="Y766" t="s">
        <v>1908</v>
      </c>
      <c r="Z766" s="40" t="s">
        <v>2323</v>
      </c>
      <c r="AA766" s="2" t="s">
        <v>1907</v>
      </c>
      <c r="AB766" s="82">
        <v>157500</v>
      </c>
      <c r="AC766" t="s">
        <v>2289</v>
      </c>
      <c r="AD766" t="str">
        <f t="shared" si="11"/>
        <v>SET @cliente = (SELECT id_cliente FROM cliente WHERE cod_cliente LIKE 'C1211');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'P1211001', '', '2011-08-01', '0', '0', 0, 'Gestion por Procesos', 157500, null, 1, now(), null, 1, null);</v>
      </c>
    </row>
    <row r="767" spans="1:30" ht="22.5" x14ac:dyDescent="0.25">
      <c r="A767" t="s">
        <v>0</v>
      </c>
      <c r="B767" s="7" t="s">
        <v>312</v>
      </c>
      <c r="C767" s="2" t="s">
        <v>493</v>
      </c>
      <c r="D767" s="22" t="s">
        <v>495</v>
      </c>
      <c r="E767" s="2" t="s">
        <v>499</v>
      </c>
      <c r="F767" s="26" t="s">
        <v>510</v>
      </c>
      <c r="G767" s="2" t="s">
        <v>534</v>
      </c>
      <c r="H767" s="22" t="s">
        <v>545</v>
      </c>
      <c r="I767" s="2" t="s">
        <v>567</v>
      </c>
      <c r="J767" s="5" t="s">
        <v>569</v>
      </c>
      <c r="K767" s="2" t="s">
        <v>574</v>
      </c>
      <c r="L767" t="s">
        <v>1805</v>
      </c>
      <c r="M767" s="2" t="s">
        <v>1851</v>
      </c>
      <c r="N767" s="7" t="s">
        <v>4230</v>
      </c>
      <c r="O767" s="2" t="s">
        <v>1851</v>
      </c>
      <c r="P767" s="56"/>
      <c r="Q767" s="2" t="s">
        <v>1851</v>
      </c>
      <c r="R767" t="s">
        <v>2502</v>
      </c>
      <c r="S767" s="2" t="s">
        <v>1851</v>
      </c>
      <c r="T767" s="5">
        <v>0</v>
      </c>
      <c r="U767" s="2" t="s">
        <v>1851</v>
      </c>
      <c r="V767" s="76">
        <v>1</v>
      </c>
      <c r="W767" s="2" t="s">
        <v>1907</v>
      </c>
      <c r="X767">
        <v>0</v>
      </c>
      <c r="Y767" t="s">
        <v>1908</v>
      </c>
      <c r="Z767" s="40" t="s">
        <v>2323</v>
      </c>
      <c r="AA767" s="2" t="s">
        <v>1907</v>
      </c>
      <c r="AB767" s="82">
        <v>29832</v>
      </c>
      <c r="AC767" t="s">
        <v>2289</v>
      </c>
      <c r="AD767" t="str">
        <f t="shared" si="11"/>
        <v>SET @cliente = (SELECT id_cliente FROM cliente WHERE cod_cliente LIKE 'C0138');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'P0138001', '', '2010-08-01', '0', '1', 0, 'Gestion por Procesos', 29832, null, 1, now(), null, 1, null);</v>
      </c>
    </row>
    <row r="768" spans="1:30" ht="33.75" x14ac:dyDescent="0.25">
      <c r="A768" t="s">
        <v>0</v>
      </c>
      <c r="B768" s="7" t="s">
        <v>313</v>
      </c>
      <c r="C768" s="2" t="s">
        <v>493</v>
      </c>
      <c r="D768" s="22" t="s">
        <v>495</v>
      </c>
      <c r="E768" s="2" t="s">
        <v>499</v>
      </c>
      <c r="F768" s="26" t="s">
        <v>510</v>
      </c>
      <c r="G768" s="2" t="s">
        <v>534</v>
      </c>
      <c r="H768" s="22" t="s">
        <v>545</v>
      </c>
      <c r="I768" s="2" t="s">
        <v>567</v>
      </c>
      <c r="J768" s="5" t="s">
        <v>569</v>
      </c>
      <c r="K768" s="2" t="s">
        <v>574</v>
      </c>
      <c r="L768" t="s">
        <v>1805</v>
      </c>
      <c r="M768" s="2" t="s">
        <v>1851</v>
      </c>
      <c r="N768" s="7" t="s">
        <v>4231</v>
      </c>
      <c r="O768" s="2" t="s">
        <v>1851</v>
      </c>
      <c r="P768" s="56"/>
      <c r="Q768" s="2" t="s">
        <v>1851</v>
      </c>
      <c r="R768" t="s">
        <v>2523</v>
      </c>
      <c r="S768" s="2" t="s">
        <v>1851</v>
      </c>
      <c r="T768" s="5">
        <v>0</v>
      </c>
      <c r="U768" s="2" t="s">
        <v>1851</v>
      </c>
      <c r="V768" s="76">
        <v>1</v>
      </c>
      <c r="W768" s="2" t="s">
        <v>1907</v>
      </c>
      <c r="X768">
        <v>0</v>
      </c>
      <c r="Y768" t="s">
        <v>1908</v>
      </c>
      <c r="Z768" s="40" t="s">
        <v>2152</v>
      </c>
      <c r="AA768" s="2" t="s">
        <v>1907</v>
      </c>
      <c r="AB768" s="82">
        <v>21500</v>
      </c>
      <c r="AC768" t="s">
        <v>2289</v>
      </c>
      <c r="AD768" t="str">
        <f t="shared" si="11"/>
        <v>SET @cliente = (SELECT id_cliente FROM cliente WHERE cod_cliente LIKE 'C0221');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'P0221001', '', '2010-12-01', '0', '1', 0, 'Elaboracion de documentos normativos de procedimientos para la gestion de las tics', 21500, null, 1, now(), null, 1, null);</v>
      </c>
    </row>
    <row r="769" spans="1:30" ht="22.5" x14ac:dyDescent="0.25">
      <c r="A769" t="s">
        <v>0</v>
      </c>
      <c r="B769" s="7" t="s">
        <v>313</v>
      </c>
      <c r="C769" s="2" t="s">
        <v>493</v>
      </c>
      <c r="D769" s="22" t="s">
        <v>498</v>
      </c>
      <c r="E769" s="2" t="s">
        <v>499</v>
      </c>
      <c r="F769" s="26" t="s">
        <v>506</v>
      </c>
      <c r="G769" s="2" t="s">
        <v>534</v>
      </c>
      <c r="H769" s="22" t="s">
        <v>540</v>
      </c>
      <c r="I769" s="2" t="s">
        <v>567</v>
      </c>
      <c r="J769" s="5" t="s">
        <v>569</v>
      </c>
      <c r="K769" s="2" t="s">
        <v>574</v>
      </c>
      <c r="L769" t="s">
        <v>1806</v>
      </c>
      <c r="M769" s="2" t="s">
        <v>1851</v>
      </c>
      <c r="N769" s="7" t="s">
        <v>4232</v>
      </c>
      <c r="O769" s="2" t="s">
        <v>1851</v>
      </c>
      <c r="P769" s="56"/>
      <c r="Q769" s="2" t="s">
        <v>1851</v>
      </c>
      <c r="R769" t="s">
        <v>2497</v>
      </c>
      <c r="S769" s="2" t="s">
        <v>1851</v>
      </c>
      <c r="T769" s="5">
        <v>0</v>
      </c>
      <c r="U769" s="2" t="s">
        <v>1851</v>
      </c>
      <c r="V769" s="37">
        <v>0</v>
      </c>
      <c r="W769" s="2" t="s">
        <v>1907</v>
      </c>
      <c r="X769">
        <v>0</v>
      </c>
      <c r="Y769" t="s">
        <v>1908</v>
      </c>
      <c r="Z769" s="40" t="s">
        <v>1913</v>
      </c>
      <c r="AA769" s="2" t="s">
        <v>1907</v>
      </c>
      <c r="AB769" s="82">
        <v>0</v>
      </c>
      <c r="AC769" t="s">
        <v>2289</v>
      </c>
      <c r="AD769" t="str">
        <f t="shared" si="11"/>
        <v>SET @cliente = (SELECT id_cliente FROM cliente WHERE cod_cliente LIKE 'C0221');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'P0221002', '', '2011-07-01', '0', '0', 0, 'Varios', 0, null, 1, now(), null, 1, null);</v>
      </c>
    </row>
    <row r="770" spans="1:30" ht="22.5" x14ac:dyDescent="0.25">
      <c r="A770" t="s">
        <v>0</v>
      </c>
      <c r="B770" s="7" t="s">
        <v>314</v>
      </c>
      <c r="C770" s="2" t="s">
        <v>493</v>
      </c>
      <c r="D770" s="17" t="s">
        <v>498</v>
      </c>
      <c r="E770" s="2" t="s">
        <v>499</v>
      </c>
      <c r="F770" s="26" t="s">
        <v>522</v>
      </c>
      <c r="G770" s="2" t="s">
        <v>534</v>
      </c>
      <c r="H770" s="17" t="s">
        <v>551</v>
      </c>
      <c r="I770" s="2" t="s">
        <v>567</v>
      </c>
      <c r="J770" s="5" t="s">
        <v>569</v>
      </c>
      <c r="K770" s="2" t="s">
        <v>574</v>
      </c>
      <c r="L770" t="s">
        <v>1805</v>
      </c>
      <c r="M770" s="2" t="s">
        <v>1851</v>
      </c>
      <c r="N770" s="7" t="s">
        <v>4233</v>
      </c>
      <c r="O770" s="2" t="s">
        <v>1851</v>
      </c>
      <c r="P770" s="56"/>
      <c r="Q770" s="2" t="s">
        <v>1851</v>
      </c>
      <c r="R770" t="s">
        <v>2499</v>
      </c>
      <c r="S770" s="2" t="s">
        <v>1851</v>
      </c>
      <c r="T770" s="5">
        <v>0</v>
      </c>
      <c r="U770" s="2" t="s">
        <v>1851</v>
      </c>
      <c r="V770" s="76">
        <v>1</v>
      </c>
      <c r="W770" s="2" t="s">
        <v>1907</v>
      </c>
      <c r="X770">
        <v>0</v>
      </c>
      <c r="Y770" t="s">
        <v>1908</v>
      </c>
      <c r="Z770" s="40" t="s">
        <v>2153</v>
      </c>
      <c r="AA770" s="2" t="s">
        <v>1907</v>
      </c>
      <c r="AB770" s="82">
        <v>0</v>
      </c>
      <c r="AC770" t="s">
        <v>2289</v>
      </c>
      <c r="AD770" t="str">
        <f t="shared" si="11"/>
        <v>SET @cliente = (SELECT id_cliente FROM cliente WHERE cod_cliente LIKE 'C0341');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'P0341001', '', '2012-09-01', '0', '1', 0, 'Clima Laboral', 0, null, 1, now(), null, 1, null);</v>
      </c>
    </row>
    <row r="771" spans="1:30" ht="22.5" x14ac:dyDescent="0.25">
      <c r="A771" t="s">
        <v>0</v>
      </c>
      <c r="B771" s="7" t="s">
        <v>315</v>
      </c>
      <c r="C771" s="2" t="s">
        <v>493</v>
      </c>
      <c r="D771" s="22" t="s">
        <v>495</v>
      </c>
      <c r="E771" s="2" t="s">
        <v>499</v>
      </c>
      <c r="F771" s="26" t="s">
        <v>510</v>
      </c>
      <c r="G771" s="2" t="s">
        <v>534</v>
      </c>
      <c r="H771" s="22" t="s">
        <v>545</v>
      </c>
      <c r="I771" s="2" t="s">
        <v>567</v>
      </c>
      <c r="J771" s="5" t="s">
        <v>569</v>
      </c>
      <c r="K771" s="2" t="s">
        <v>574</v>
      </c>
      <c r="L771" t="s">
        <v>1805</v>
      </c>
      <c r="M771" s="2" t="s">
        <v>1851</v>
      </c>
      <c r="N771" s="7" t="s">
        <v>4234</v>
      </c>
      <c r="O771" s="2" t="s">
        <v>1851</v>
      </c>
      <c r="P771" s="56"/>
      <c r="Q771" s="2" t="s">
        <v>1851</v>
      </c>
      <c r="R771" t="s">
        <v>2502</v>
      </c>
      <c r="S771" s="2" t="s">
        <v>1851</v>
      </c>
      <c r="T771" s="5">
        <v>0</v>
      </c>
      <c r="U771" s="2" t="s">
        <v>1851</v>
      </c>
      <c r="V771" s="76">
        <v>1</v>
      </c>
      <c r="W771" s="2" t="s">
        <v>1907</v>
      </c>
      <c r="X771">
        <v>0</v>
      </c>
      <c r="Y771" t="s">
        <v>1908</v>
      </c>
      <c r="Z771" s="40" t="s">
        <v>2323</v>
      </c>
      <c r="AA771" s="2" t="s">
        <v>1907</v>
      </c>
      <c r="AB771" s="82">
        <v>83824</v>
      </c>
      <c r="AC771" t="s">
        <v>2289</v>
      </c>
      <c r="AD771" t="str">
        <f t="shared" ref="AD771:AD834" si="12">CONCATENATE(A771,B771,C771,D771,E771,F771,G771,H771,I771,J771,K771,L771,M771,N771,O771,P771,Q771,R771,S771,T771,U771,V771,W771,X771,Y771,Z771,AA771,AB771,AC771)</f>
        <v>SET @cliente = (SELECT id_cliente FROM cliente WHERE cod_cliente LIKE 'C0136');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'P0136001', '', '2010-08-01', '0', '1', 0, 'Gestion por Procesos', 83824, null, 1, now(), null, 1, null);</v>
      </c>
    </row>
    <row r="772" spans="1:30" ht="22.5" x14ac:dyDescent="0.25">
      <c r="A772" t="s">
        <v>0</v>
      </c>
      <c r="B772" s="7" t="s">
        <v>316</v>
      </c>
      <c r="C772" s="2" t="s">
        <v>493</v>
      </c>
      <c r="D772" s="17" t="s">
        <v>498</v>
      </c>
      <c r="E772" s="2" t="s">
        <v>499</v>
      </c>
      <c r="F772" s="26" t="s">
        <v>516</v>
      </c>
      <c r="G772" s="2" t="s">
        <v>534</v>
      </c>
      <c r="H772" s="17" t="s">
        <v>551</v>
      </c>
      <c r="I772" s="2" t="s">
        <v>567</v>
      </c>
      <c r="J772" s="5" t="s">
        <v>569</v>
      </c>
      <c r="K772" s="2" t="s">
        <v>574</v>
      </c>
      <c r="L772" t="s">
        <v>1805</v>
      </c>
      <c r="M772" s="2" t="s">
        <v>1851</v>
      </c>
      <c r="N772" s="7" t="s">
        <v>4235</v>
      </c>
      <c r="O772" s="2" t="s">
        <v>1851</v>
      </c>
      <c r="P772" s="56"/>
      <c r="Q772" s="2" t="s">
        <v>1851</v>
      </c>
      <c r="R772" t="s">
        <v>2515</v>
      </c>
      <c r="S772" s="2" t="s">
        <v>1851</v>
      </c>
      <c r="T772" s="5">
        <v>0</v>
      </c>
      <c r="U772" s="2" t="s">
        <v>1851</v>
      </c>
      <c r="V772" s="37">
        <v>0</v>
      </c>
      <c r="W772" s="2" t="s">
        <v>1907</v>
      </c>
      <c r="X772">
        <v>0</v>
      </c>
      <c r="Y772" t="s">
        <v>1908</v>
      </c>
      <c r="Z772" s="40" t="s">
        <v>3189</v>
      </c>
      <c r="AA772" s="2" t="s">
        <v>1907</v>
      </c>
      <c r="AB772" s="82">
        <v>40000</v>
      </c>
      <c r="AC772" t="s">
        <v>2289</v>
      </c>
      <c r="AD772" t="str">
        <f t="shared" si="12"/>
        <v>SET @cliente = (SELECT id_cliente FROM cliente WHERE cod_cliente LIKE 'C0045');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'P0045001', '', '2010-05-01', '0', '0', 0, 'Desempeño', 40000, null, 1, now(), null, 1, null);</v>
      </c>
    </row>
    <row r="773" spans="1:30" ht="33.75" x14ac:dyDescent="0.25">
      <c r="A773" t="s">
        <v>0</v>
      </c>
      <c r="B773" s="7" t="s">
        <v>316</v>
      </c>
      <c r="C773" s="2" t="s">
        <v>493</v>
      </c>
      <c r="D773" s="22" t="s">
        <v>495</v>
      </c>
      <c r="E773" s="2" t="s">
        <v>499</v>
      </c>
      <c r="F773" s="26" t="s">
        <v>510</v>
      </c>
      <c r="G773" s="2" t="s">
        <v>534</v>
      </c>
      <c r="H773" s="17" t="s">
        <v>545</v>
      </c>
      <c r="I773" s="2" t="s">
        <v>567</v>
      </c>
      <c r="J773" s="5" t="s">
        <v>569</v>
      </c>
      <c r="K773" s="2" t="s">
        <v>574</v>
      </c>
      <c r="L773" t="s">
        <v>1806</v>
      </c>
      <c r="M773" s="2" t="s">
        <v>1851</v>
      </c>
      <c r="N773" s="7" t="s">
        <v>4236</v>
      </c>
      <c r="O773" s="2" t="s">
        <v>1851</v>
      </c>
      <c r="P773" s="56"/>
      <c r="Q773" s="2" t="s">
        <v>1851</v>
      </c>
      <c r="R773" t="s">
        <v>2520</v>
      </c>
      <c r="S773" s="2" t="s">
        <v>1851</v>
      </c>
      <c r="T773" s="5">
        <v>0</v>
      </c>
      <c r="U773" s="2" t="s">
        <v>1851</v>
      </c>
      <c r="V773" s="76">
        <v>1</v>
      </c>
      <c r="W773" s="2" t="s">
        <v>1907</v>
      </c>
      <c r="X773">
        <v>0</v>
      </c>
      <c r="Y773" t="s">
        <v>1908</v>
      </c>
      <c r="Z773" s="40" t="s">
        <v>2154</v>
      </c>
      <c r="AA773" s="2" t="s">
        <v>1907</v>
      </c>
      <c r="AB773" s="82">
        <v>1857191</v>
      </c>
      <c r="AC773" t="s">
        <v>2289</v>
      </c>
      <c r="AD773" t="str">
        <f t="shared" si="12"/>
        <v>SET @cliente = (SELECT id_cliente FROM cliente WHERE cod_cliente LIKE 'C0045');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'P0045002', '', '2012-07-01', '0', '1', 0, 'servicio de implementacion de gestion y optimizacion de procesos workflow
CP 02-2012/CE-MSS', 1857191, null, 1, now(), null, 1, null);</v>
      </c>
    </row>
    <row r="774" spans="1:30" ht="22.5" x14ac:dyDescent="0.25">
      <c r="A774" t="s">
        <v>0</v>
      </c>
      <c r="B774" s="20" t="s">
        <v>317</v>
      </c>
      <c r="C774" s="2" t="s">
        <v>493</v>
      </c>
      <c r="D774" s="22" t="s">
        <v>495</v>
      </c>
      <c r="E774" s="2" t="s">
        <v>499</v>
      </c>
      <c r="F774" s="26" t="s">
        <v>513</v>
      </c>
      <c r="G774" s="2" t="s">
        <v>534</v>
      </c>
      <c r="H774" s="22" t="s">
        <v>548</v>
      </c>
      <c r="I774" s="2" t="s">
        <v>567</v>
      </c>
      <c r="J774" s="5" t="s">
        <v>569</v>
      </c>
      <c r="K774" s="2" t="s">
        <v>574</v>
      </c>
      <c r="L774" t="s">
        <v>1805</v>
      </c>
      <c r="M774" s="2" t="s">
        <v>1851</v>
      </c>
      <c r="N774" s="7" t="s">
        <v>4237</v>
      </c>
      <c r="O774" s="2" t="s">
        <v>1851</v>
      </c>
      <c r="P774" s="56"/>
      <c r="Q774" s="2" t="s">
        <v>1851</v>
      </c>
      <c r="R774" t="s">
        <v>2524</v>
      </c>
      <c r="S774" s="2" t="s">
        <v>1851</v>
      </c>
      <c r="T774" s="5">
        <v>0</v>
      </c>
      <c r="U774" s="2" t="s">
        <v>1851</v>
      </c>
      <c r="V774" s="37">
        <v>0</v>
      </c>
      <c r="W774" s="2" t="s">
        <v>1907</v>
      </c>
      <c r="X774">
        <v>0</v>
      </c>
      <c r="Y774" t="s">
        <v>1908</v>
      </c>
      <c r="Z774" s="40" t="s">
        <v>2155</v>
      </c>
      <c r="AA774" s="2" t="s">
        <v>1907</v>
      </c>
      <c r="AB774" s="82">
        <v>0</v>
      </c>
      <c r="AC774" t="s">
        <v>2289</v>
      </c>
      <c r="AD774" t="str">
        <f t="shared" si="12"/>
        <v>SET @cliente = (SELECT id_cliente FROM cliente WHERE cod_cliente LIKE 'C1284');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'P1284001', '', '2012-03-01', '0', '0', 0, 'Manuales de Puestos y Organigrama', 0, null, 1, now(), null, 1, null);</v>
      </c>
    </row>
    <row r="775" spans="1:30" ht="33.75" x14ac:dyDescent="0.25">
      <c r="A775" t="s">
        <v>0</v>
      </c>
      <c r="B775" s="20" t="s">
        <v>318</v>
      </c>
      <c r="C775" s="2" t="s">
        <v>493</v>
      </c>
      <c r="D775" s="22" t="s">
        <v>495</v>
      </c>
      <c r="E775" s="2" t="s">
        <v>499</v>
      </c>
      <c r="F775" s="26" t="s">
        <v>513</v>
      </c>
      <c r="G775" s="2" t="s">
        <v>534</v>
      </c>
      <c r="H775" s="22" t="s">
        <v>548</v>
      </c>
      <c r="I775" s="2" t="s">
        <v>567</v>
      </c>
      <c r="J775" s="10" t="s">
        <v>569</v>
      </c>
      <c r="K775" s="2" t="s">
        <v>574</v>
      </c>
      <c r="L775" t="s">
        <v>1805</v>
      </c>
      <c r="M775" s="2" t="s">
        <v>1851</v>
      </c>
      <c r="N775" s="7" t="s">
        <v>4238</v>
      </c>
      <c r="O775" s="2" t="s">
        <v>1851</v>
      </c>
      <c r="P775" s="61"/>
      <c r="Q775" s="2" t="s">
        <v>1851</v>
      </c>
      <c r="R775" t="s">
        <v>2520</v>
      </c>
      <c r="S775" s="2" t="s">
        <v>1851</v>
      </c>
      <c r="T775" s="5">
        <v>0</v>
      </c>
      <c r="U775" s="2" t="s">
        <v>1851</v>
      </c>
      <c r="V775" s="37">
        <v>0</v>
      </c>
      <c r="W775" s="2" t="s">
        <v>1907</v>
      </c>
      <c r="X775">
        <v>0</v>
      </c>
      <c r="Y775" t="s">
        <v>1908</v>
      </c>
      <c r="Z775" s="40" t="s">
        <v>2440</v>
      </c>
      <c r="AA775" s="2" t="s">
        <v>1907</v>
      </c>
      <c r="AB775" s="82">
        <v>49500</v>
      </c>
      <c r="AC775" t="s">
        <v>2289</v>
      </c>
      <c r="AD775" t="str">
        <f t="shared" si="12"/>
        <v>SET @cliente = (SELECT id_cliente FROM cliente WHERE cod_cliente LIKE 'C0264');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'P0264001', '', '2012-07-01', '0', '0', 0, 'Analisis y descripcion de MOF (actualizar los existentes y hacer los que faltan); 65 puestos aprox.', 49500, null, 1, now(), null, 1, null);</v>
      </c>
    </row>
    <row r="776" spans="1:30" ht="22.5" x14ac:dyDescent="0.25">
      <c r="A776" t="s">
        <v>0</v>
      </c>
      <c r="B776" s="20" t="s">
        <v>319</v>
      </c>
      <c r="C776" s="2" t="s">
        <v>493</v>
      </c>
      <c r="D776" s="22" t="s">
        <v>496</v>
      </c>
      <c r="E776" s="2" t="s">
        <v>499</v>
      </c>
      <c r="F776" s="26" t="s">
        <v>515</v>
      </c>
      <c r="G776" s="2" t="s">
        <v>534</v>
      </c>
      <c r="H776" s="22" t="s">
        <v>550</v>
      </c>
      <c r="I776" s="2" t="s">
        <v>567</v>
      </c>
      <c r="J776" s="5" t="s">
        <v>569</v>
      </c>
      <c r="K776" s="2" t="s">
        <v>574</v>
      </c>
      <c r="L776" t="s">
        <v>1805</v>
      </c>
      <c r="M776" s="2" t="s">
        <v>1851</v>
      </c>
      <c r="N776" s="17" t="s">
        <v>4239</v>
      </c>
      <c r="O776" s="2" t="s">
        <v>1851</v>
      </c>
      <c r="P776" s="56"/>
      <c r="Q776" s="2" t="s">
        <v>1851</v>
      </c>
      <c r="R776" t="s">
        <v>2500</v>
      </c>
      <c r="S776" s="2" t="s">
        <v>1851</v>
      </c>
      <c r="T776" s="5">
        <v>0</v>
      </c>
      <c r="U776" s="2" t="s">
        <v>1851</v>
      </c>
      <c r="V776" s="37">
        <v>0</v>
      </c>
      <c r="W776" s="2" t="s">
        <v>1907</v>
      </c>
      <c r="X776">
        <v>0</v>
      </c>
      <c r="Y776" t="s">
        <v>1908</v>
      </c>
      <c r="Z776" s="40" t="s">
        <v>2383</v>
      </c>
      <c r="AA776" s="2" t="s">
        <v>1907</v>
      </c>
      <c r="AB776" s="82">
        <v>15785</v>
      </c>
      <c r="AC776" t="s">
        <v>2289</v>
      </c>
      <c r="AD776" t="str">
        <f t="shared" si="12"/>
        <v>SET @cliente = (SELECT id_cliente FROM cliente WHERE cod_cliente LIKE 'C1260');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'P1260001', '', '2012-02-01', '0', '0', 0, 'Outdoor de motivacion', 15785, null, 1, now(), null, 1, null);</v>
      </c>
    </row>
    <row r="777" spans="1:30" ht="22.5" x14ac:dyDescent="0.25">
      <c r="A777" t="s">
        <v>0</v>
      </c>
      <c r="B777" s="7" t="s">
        <v>320</v>
      </c>
      <c r="C777" s="2" t="s">
        <v>493</v>
      </c>
      <c r="D777" s="22" t="s">
        <v>496</v>
      </c>
      <c r="E777" s="2" t="s">
        <v>499</v>
      </c>
      <c r="F777" s="26" t="s">
        <v>515</v>
      </c>
      <c r="G777" s="2" t="s">
        <v>534</v>
      </c>
      <c r="H777" s="22" t="s">
        <v>550</v>
      </c>
      <c r="I777" s="2" t="s">
        <v>567</v>
      </c>
      <c r="J777" s="5" t="s">
        <v>569</v>
      </c>
      <c r="K777" s="2" t="s">
        <v>574</v>
      </c>
      <c r="L777" t="s">
        <v>1805</v>
      </c>
      <c r="M777" s="2" t="s">
        <v>1851</v>
      </c>
      <c r="N777" s="7" t="s">
        <v>4240</v>
      </c>
      <c r="O777" s="2" t="s">
        <v>1851</v>
      </c>
      <c r="P777" s="56"/>
      <c r="Q777" s="2" t="s">
        <v>1851</v>
      </c>
      <c r="R777" t="s">
        <v>2526</v>
      </c>
      <c r="S777" s="2" t="s">
        <v>1851</v>
      </c>
      <c r="T777" s="5">
        <v>0</v>
      </c>
      <c r="U777" s="2" t="s">
        <v>1851</v>
      </c>
      <c r="V777" s="37">
        <v>0</v>
      </c>
      <c r="W777" s="2" t="s">
        <v>1907</v>
      </c>
      <c r="X777">
        <v>0</v>
      </c>
      <c r="Y777" t="s">
        <v>1908</v>
      </c>
      <c r="Z777" s="40" t="s">
        <v>2097</v>
      </c>
      <c r="AA777" s="2" t="s">
        <v>1907</v>
      </c>
      <c r="AB777" s="82">
        <v>0</v>
      </c>
      <c r="AC777" t="s">
        <v>2289</v>
      </c>
      <c r="AD777" t="str">
        <f t="shared" si="12"/>
        <v>SET @cliente = (SELECT id_cliente FROM cliente WHERE cod_cliente LIKE 'C0088');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'P0088001', '', '2010-04-01', '0', '0', 0, 'Motivacion', 0, null, 1, now(), null, 1, null);</v>
      </c>
    </row>
    <row r="778" spans="1:30" ht="22.5" x14ac:dyDescent="0.25">
      <c r="A778" t="s">
        <v>0</v>
      </c>
      <c r="B778" s="7" t="s">
        <v>320</v>
      </c>
      <c r="C778" s="2" t="s">
        <v>493</v>
      </c>
      <c r="D778" s="22" t="s">
        <v>497</v>
      </c>
      <c r="E778" s="2" t="s">
        <v>499</v>
      </c>
      <c r="F778" s="27" t="s">
        <v>505</v>
      </c>
      <c r="G778" s="2" t="s">
        <v>534</v>
      </c>
      <c r="H778" s="22" t="s">
        <v>539</v>
      </c>
      <c r="I778" s="2" t="s">
        <v>567</v>
      </c>
      <c r="J778" s="7" t="s">
        <v>505</v>
      </c>
      <c r="K778" s="2" t="s">
        <v>574</v>
      </c>
      <c r="L778" t="s">
        <v>1806</v>
      </c>
      <c r="M778" s="2" t="s">
        <v>1851</v>
      </c>
      <c r="N778" s="7" t="s">
        <v>4241</v>
      </c>
      <c r="O778" s="2" t="s">
        <v>1851</v>
      </c>
      <c r="P778" s="40"/>
      <c r="Q778" s="2" t="s">
        <v>1851</v>
      </c>
      <c r="R778" t="s">
        <v>2492</v>
      </c>
      <c r="S778" s="2" t="s">
        <v>1851</v>
      </c>
      <c r="T778" s="5">
        <v>0</v>
      </c>
      <c r="U778" s="2" t="s">
        <v>1851</v>
      </c>
      <c r="V778" s="37">
        <v>0</v>
      </c>
      <c r="W778" s="2" t="s">
        <v>1907</v>
      </c>
      <c r="X778">
        <v>0</v>
      </c>
      <c r="Y778" t="s">
        <v>1908</v>
      </c>
      <c r="Z778" s="40" t="s">
        <v>1911</v>
      </c>
      <c r="AA778" s="2" t="s">
        <v>1907</v>
      </c>
      <c r="AB778" s="82">
        <v>0</v>
      </c>
      <c r="AC778" t="s">
        <v>2289</v>
      </c>
      <c r="AD778" t="str">
        <f t="shared" si="12"/>
        <v>SET @cliente = (SELECT id_cliente FROM cliente WHERE cod_cliente LIKE 'C0088');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'P0088002', '', '2012-11-01', '0', '0', 0, 'Hacer Lobby', 0, null, 1, now(), null, 1, null);</v>
      </c>
    </row>
    <row r="779" spans="1:30" ht="22.5" x14ac:dyDescent="0.25">
      <c r="A779" t="s">
        <v>0</v>
      </c>
      <c r="B779" s="19" t="s">
        <v>321</v>
      </c>
      <c r="C779" s="2" t="s">
        <v>493</v>
      </c>
      <c r="D779" s="22" t="s">
        <v>498</v>
      </c>
      <c r="E779" s="2" t="s">
        <v>499</v>
      </c>
      <c r="F779" s="26" t="s">
        <v>511</v>
      </c>
      <c r="G779" s="2" t="s">
        <v>534</v>
      </c>
      <c r="H779" s="22" t="s">
        <v>546</v>
      </c>
      <c r="I779" s="2" t="s">
        <v>567</v>
      </c>
      <c r="J779" s="5" t="s">
        <v>571</v>
      </c>
      <c r="K779" s="2" t="s">
        <v>574</v>
      </c>
      <c r="L779" t="s">
        <v>1805</v>
      </c>
      <c r="M779" s="2" t="s">
        <v>1851</v>
      </c>
      <c r="N779" s="7" t="s">
        <v>4242</v>
      </c>
      <c r="O779" s="2" t="s">
        <v>1851</v>
      </c>
      <c r="P779" s="60"/>
      <c r="Q779" s="2" t="s">
        <v>1851</v>
      </c>
      <c r="R779" t="s">
        <v>2490</v>
      </c>
      <c r="S779" s="2" t="s">
        <v>1851</v>
      </c>
      <c r="T779" s="5">
        <v>0</v>
      </c>
      <c r="U779" s="2" t="s">
        <v>1851</v>
      </c>
      <c r="V779" s="37">
        <v>0</v>
      </c>
      <c r="W779" s="2" t="s">
        <v>1907</v>
      </c>
      <c r="X779">
        <v>0</v>
      </c>
      <c r="Y779" t="s">
        <v>1908</v>
      </c>
      <c r="Z779" s="40" t="s">
        <v>1914</v>
      </c>
      <c r="AA779" s="2" t="s">
        <v>1907</v>
      </c>
      <c r="AB779" s="82">
        <v>19474</v>
      </c>
      <c r="AC779" t="s">
        <v>2289</v>
      </c>
      <c r="AD779" t="str">
        <f t="shared" si="12"/>
        <v>SET @cliente = (SELECT id_cliente FROM cliente WHERE cod_cliente LIKE 'C0014');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'P0014001', '', '2009-06-01', '0', '0', 0, 'Potencial', 19474, null, 1, now(), null, 1, null);</v>
      </c>
    </row>
    <row r="780" spans="1:30" ht="22.5" x14ac:dyDescent="0.25">
      <c r="A780" t="s">
        <v>0</v>
      </c>
      <c r="B780" s="19" t="s">
        <v>321</v>
      </c>
      <c r="C780" s="2" t="s">
        <v>493</v>
      </c>
      <c r="D780" s="22" t="s">
        <v>498</v>
      </c>
      <c r="E780" s="2" t="s">
        <v>499</v>
      </c>
      <c r="F780" s="26" t="s">
        <v>506</v>
      </c>
      <c r="G780" s="2" t="s">
        <v>534</v>
      </c>
      <c r="H780" s="22" t="s">
        <v>540</v>
      </c>
      <c r="I780" s="2" t="s">
        <v>567</v>
      </c>
      <c r="J780" s="5" t="s">
        <v>571</v>
      </c>
      <c r="K780" s="2" t="s">
        <v>574</v>
      </c>
      <c r="L780" t="s">
        <v>1806</v>
      </c>
      <c r="M780" s="2" t="s">
        <v>1851</v>
      </c>
      <c r="N780" s="7" t="s">
        <v>4243</v>
      </c>
      <c r="O780" s="2" t="s">
        <v>1851</v>
      </c>
      <c r="P780" s="60"/>
      <c r="Q780" s="2" t="s">
        <v>1851</v>
      </c>
      <c r="R780" t="s">
        <v>2490</v>
      </c>
      <c r="S780" s="2" t="s">
        <v>1851</v>
      </c>
      <c r="T780" s="5">
        <v>0</v>
      </c>
      <c r="U780" s="2" t="s">
        <v>1851</v>
      </c>
      <c r="V780" s="37">
        <v>0</v>
      </c>
      <c r="W780" s="2" t="s">
        <v>1907</v>
      </c>
      <c r="X780">
        <v>0</v>
      </c>
      <c r="Y780" t="s">
        <v>1908</v>
      </c>
      <c r="Z780" s="40" t="s">
        <v>1913</v>
      </c>
      <c r="AA780" s="2" t="s">
        <v>1907</v>
      </c>
      <c r="AB780" s="82">
        <v>10000</v>
      </c>
      <c r="AC780" t="s">
        <v>2289</v>
      </c>
      <c r="AD780" t="str">
        <f t="shared" si="12"/>
        <v>SET @cliente = (SELECT id_cliente FROM cliente WHERE cod_cliente LIKE 'C0014');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'P0014002', '', '2009-06-01', '0', '0', 0, 'Varios', 10000, null, 1, now(), null, 1, null);</v>
      </c>
    </row>
    <row r="781" spans="1:30" ht="22.5" x14ac:dyDescent="0.25">
      <c r="A781" t="s">
        <v>0</v>
      </c>
      <c r="B781" s="19" t="s">
        <v>321</v>
      </c>
      <c r="C781" s="2" t="s">
        <v>493</v>
      </c>
      <c r="D781" s="22" t="s">
        <v>498</v>
      </c>
      <c r="E781" s="2" t="s">
        <v>499</v>
      </c>
      <c r="F781" s="26" t="s">
        <v>506</v>
      </c>
      <c r="G781" s="2" t="s">
        <v>534</v>
      </c>
      <c r="H781" s="22" t="s">
        <v>540</v>
      </c>
      <c r="I781" s="2" t="s">
        <v>567</v>
      </c>
      <c r="J781" s="5" t="s">
        <v>569</v>
      </c>
      <c r="K781" s="2" t="s">
        <v>574</v>
      </c>
      <c r="L781" t="s">
        <v>1807</v>
      </c>
      <c r="M781" s="2" t="s">
        <v>1851</v>
      </c>
      <c r="N781" s="7" t="s">
        <v>4244</v>
      </c>
      <c r="O781" s="2" t="s">
        <v>1851</v>
      </c>
      <c r="P781" s="56"/>
      <c r="Q781" s="2" t="s">
        <v>1851</v>
      </c>
      <c r="R781" t="s">
        <v>2517</v>
      </c>
      <c r="S781" s="2" t="s">
        <v>1851</v>
      </c>
      <c r="T781" s="5">
        <v>0</v>
      </c>
      <c r="U781" s="2" t="s">
        <v>1851</v>
      </c>
      <c r="V781" s="37">
        <v>0</v>
      </c>
      <c r="W781" s="2" t="s">
        <v>1907</v>
      </c>
      <c r="X781">
        <v>0</v>
      </c>
      <c r="Y781" t="s">
        <v>1908</v>
      </c>
      <c r="Z781" s="40" t="s">
        <v>2156</v>
      </c>
      <c r="AA781" s="2" t="s">
        <v>1907</v>
      </c>
      <c r="AB781" s="82">
        <v>0</v>
      </c>
      <c r="AC781" t="s">
        <v>2289</v>
      </c>
      <c r="AD781" t="str">
        <f t="shared" si="12"/>
        <v>SET @cliente = (SELECT id_cliente FROM cliente WHERE cod_cliente LIKE 'C0014');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'P0014003', '', '2011-12-01', '0', '0', 0, 'Jefe Seguridad', 0, null, 1, now(), null, 1, null);</v>
      </c>
    </row>
    <row r="782" spans="1:30" ht="22.5" x14ac:dyDescent="0.25">
      <c r="A782" t="s">
        <v>0</v>
      </c>
      <c r="B782" s="19" t="s">
        <v>321</v>
      </c>
      <c r="C782" s="2" t="s">
        <v>493</v>
      </c>
      <c r="D782" s="17" t="s">
        <v>498</v>
      </c>
      <c r="E782" s="2" t="s">
        <v>499</v>
      </c>
      <c r="F782" s="26" t="s">
        <v>516</v>
      </c>
      <c r="G782" s="2" t="s">
        <v>534</v>
      </c>
      <c r="H782" s="17" t="s">
        <v>551</v>
      </c>
      <c r="I782" s="2" t="s">
        <v>567</v>
      </c>
      <c r="J782" s="5" t="s">
        <v>569</v>
      </c>
      <c r="K782" s="2" t="s">
        <v>574</v>
      </c>
      <c r="L782" t="s">
        <v>1808</v>
      </c>
      <c r="M782" s="2" t="s">
        <v>1851</v>
      </c>
      <c r="N782" s="7" t="s">
        <v>4245</v>
      </c>
      <c r="O782" s="2" t="s">
        <v>1851</v>
      </c>
      <c r="P782" s="56"/>
      <c r="Q782" s="2" t="s">
        <v>1851</v>
      </c>
      <c r="R782" t="s">
        <v>2517</v>
      </c>
      <c r="S782" s="2" t="s">
        <v>1851</v>
      </c>
      <c r="T782" s="5">
        <v>0</v>
      </c>
      <c r="U782" s="2" t="s">
        <v>1851</v>
      </c>
      <c r="V782" s="37">
        <v>0</v>
      </c>
      <c r="W782" s="2" t="s">
        <v>1907</v>
      </c>
      <c r="X782">
        <v>0</v>
      </c>
      <c r="Y782" t="s">
        <v>1908</v>
      </c>
      <c r="Z782" s="40" t="s">
        <v>3189</v>
      </c>
      <c r="AA782" s="2" t="s">
        <v>1907</v>
      </c>
      <c r="AB782" s="82">
        <v>0</v>
      </c>
      <c r="AC782" t="s">
        <v>2289</v>
      </c>
      <c r="AD782" t="str">
        <f t="shared" si="12"/>
        <v>SET @cliente = (SELECT id_cliente FROM cliente WHERE cod_cliente LIKE 'C0014');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'04', 'P0014004', '', '2011-12-01', '0', '0', 0, 'Desempeño', 0, null, 1, now(), null, 1, null);</v>
      </c>
    </row>
    <row r="783" spans="1:30" ht="22.5" x14ac:dyDescent="0.25">
      <c r="A783" t="s">
        <v>0</v>
      </c>
      <c r="B783" s="19" t="s">
        <v>321</v>
      </c>
      <c r="C783" s="2" t="s">
        <v>493</v>
      </c>
      <c r="D783" s="22" t="s">
        <v>498</v>
      </c>
      <c r="E783" s="2" t="s">
        <v>499</v>
      </c>
      <c r="F783" s="26" t="s">
        <v>506</v>
      </c>
      <c r="G783" s="2" t="s">
        <v>534</v>
      </c>
      <c r="H783" s="22" t="s">
        <v>540</v>
      </c>
      <c r="I783" s="2" t="s">
        <v>567</v>
      </c>
      <c r="J783" s="7" t="s">
        <v>569</v>
      </c>
      <c r="K783" s="2" t="s">
        <v>574</v>
      </c>
      <c r="L783" t="s">
        <v>1809</v>
      </c>
      <c r="M783" s="2" t="s">
        <v>1851</v>
      </c>
      <c r="N783" s="7" t="s">
        <v>4246</v>
      </c>
      <c r="O783" s="2" t="s">
        <v>1851</v>
      </c>
      <c r="P783" s="40"/>
      <c r="Q783" s="2" t="s">
        <v>1851</v>
      </c>
      <c r="R783" t="s">
        <v>2520</v>
      </c>
      <c r="S783" s="2" t="s">
        <v>1851</v>
      </c>
      <c r="T783" s="5">
        <v>0</v>
      </c>
      <c r="U783" s="2" t="s">
        <v>1851</v>
      </c>
      <c r="V783" s="37">
        <v>0</v>
      </c>
      <c r="W783" s="2" t="s">
        <v>1907</v>
      </c>
      <c r="X783">
        <v>0</v>
      </c>
      <c r="Y783" t="s">
        <v>1908</v>
      </c>
      <c r="Z783" s="40" t="s">
        <v>2157</v>
      </c>
      <c r="AA783" s="2" t="s">
        <v>1907</v>
      </c>
      <c r="AB783" s="82">
        <v>18000</v>
      </c>
      <c r="AC783" t="s">
        <v>2289</v>
      </c>
      <c r="AD783" t="str">
        <f t="shared" si="12"/>
        <v>SET @cliente = (SELECT id_cliente FROM cliente WHERE cod_cliente LIKE 'C0014');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'05', 'P0014005', '', '2012-07-01', '0', '0', 0, 'Gerente por HH', 18000, null, 1, now(), null, 1, null);</v>
      </c>
    </row>
    <row r="784" spans="1:30" ht="22.5" x14ac:dyDescent="0.25">
      <c r="A784" t="s">
        <v>0</v>
      </c>
      <c r="B784" s="19" t="s">
        <v>321</v>
      </c>
      <c r="C784" s="2" t="s">
        <v>493</v>
      </c>
      <c r="D784" s="22" t="s">
        <v>497</v>
      </c>
      <c r="E784" s="2" t="s">
        <v>499</v>
      </c>
      <c r="F784" s="27" t="s">
        <v>505</v>
      </c>
      <c r="G784" s="2" t="s">
        <v>534</v>
      </c>
      <c r="H784" s="22" t="s">
        <v>539</v>
      </c>
      <c r="I784" s="2" t="s">
        <v>567</v>
      </c>
      <c r="J784" s="7" t="s">
        <v>505</v>
      </c>
      <c r="K784" s="2" t="s">
        <v>574</v>
      </c>
      <c r="L784" t="s">
        <v>1810</v>
      </c>
      <c r="M784" s="2" t="s">
        <v>1851</v>
      </c>
      <c r="N784" s="7" t="s">
        <v>4247</v>
      </c>
      <c r="O784" s="2" t="s">
        <v>1851</v>
      </c>
      <c r="P784" s="40"/>
      <c r="Q784" s="2" t="s">
        <v>1851</v>
      </c>
      <c r="R784" t="s">
        <v>2492</v>
      </c>
      <c r="S784" s="2" t="s">
        <v>1851</v>
      </c>
      <c r="T784" s="5">
        <v>0</v>
      </c>
      <c r="U784" s="2" t="s">
        <v>1851</v>
      </c>
      <c r="V784" s="37">
        <v>0</v>
      </c>
      <c r="W784" s="2" t="s">
        <v>1907</v>
      </c>
      <c r="X784">
        <v>0</v>
      </c>
      <c r="Y784" t="s">
        <v>1908</v>
      </c>
      <c r="Z784" s="40" t="s">
        <v>1911</v>
      </c>
      <c r="AA784" s="2" t="s">
        <v>1907</v>
      </c>
      <c r="AB784" s="82">
        <v>0</v>
      </c>
      <c r="AC784" t="s">
        <v>2289</v>
      </c>
      <c r="AD784" t="str">
        <f t="shared" si="12"/>
        <v>SET @cliente = (SELECT id_cliente FROM cliente WHERE cod_cliente LIKE 'C0014');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'06', 'P0014006', '', '2012-11-01', '0', '0', 0, 'Hacer Lobby', 0, null, 1, now(), null, 1, null);</v>
      </c>
    </row>
    <row r="785" spans="1:30" ht="33.75" x14ac:dyDescent="0.25">
      <c r="A785" t="s">
        <v>0</v>
      </c>
      <c r="B785" s="19" t="s">
        <v>322</v>
      </c>
      <c r="C785" s="2" t="s">
        <v>493</v>
      </c>
      <c r="D785" s="22" t="s">
        <v>495</v>
      </c>
      <c r="E785" s="2" t="s">
        <v>499</v>
      </c>
      <c r="F785" s="26" t="s">
        <v>504</v>
      </c>
      <c r="G785" s="2" t="s">
        <v>534</v>
      </c>
      <c r="H785" s="22" t="s">
        <v>538</v>
      </c>
      <c r="I785" s="2" t="s">
        <v>567</v>
      </c>
      <c r="J785" s="13" t="s">
        <v>570</v>
      </c>
      <c r="K785" s="2" t="s">
        <v>574</v>
      </c>
      <c r="L785" t="s">
        <v>1805</v>
      </c>
      <c r="M785" s="2" t="s">
        <v>1851</v>
      </c>
      <c r="N785" s="7" t="s">
        <v>4248</v>
      </c>
      <c r="O785" s="2" t="s">
        <v>1851</v>
      </c>
      <c r="P785" s="57" t="s">
        <v>3187</v>
      </c>
      <c r="Q785" s="2" t="s">
        <v>1851</v>
      </c>
      <c r="R785" t="s">
        <v>2525</v>
      </c>
      <c r="S785" s="2" t="s">
        <v>1851</v>
      </c>
      <c r="T785" s="5">
        <v>1</v>
      </c>
      <c r="U785" s="2" t="s">
        <v>1851</v>
      </c>
      <c r="V785" s="37">
        <v>0</v>
      </c>
      <c r="W785" s="2" t="s">
        <v>1907</v>
      </c>
      <c r="X785">
        <v>80</v>
      </c>
      <c r="Y785" t="s">
        <v>1908</v>
      </c>
      <c r="Z785" s="40" t="s">
        <v>2441</v>
      </c>
      <c r="AA785" s="2" t="s">
        <v>1907</v>
      </c>
      <c r="AB785" s="82">
        <v>0</v>
      </c>
      <c r="AC785" t="s">
        <v>2289</v>
      </c>
      <c r="AD785" t="str">
        <f t="shared" si="12"/>
        <v>SET @cliente = (SELECT id_cliente FROM cliente WHERE cod_cliente LIKE 'C0351');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'PDTE'); INSERT INTO propuesta VALUES (NULL, @cliente, NULL, NULL, @moneda, @tipoServicio, @tipoArea, @tipoPropuesta, @situacion, '01', 'P0351001', '1.REUNION', '2012-10-01', '1', '0', 80, 'Coaching personal Sr. Francisco Banda Gonzalez (Se esta presentando para el decanato de Colegio de Notarios de Lima)', 0, null, 1, now(), null, 1, null);</v>
      </c>
    </row>
    <row r="786" spans="1:30" ht="22.5" x14ac:dyDescent="0.25">
      <c r="A786" t="s">
        <v>0</v>
      </c>
      <c r="B786" s="7" t="s">
        <v>323</v>
      </c>
      <c r="C786" s="2" t="s">
        <v>493</v>
      </c>
      <c r="D786" s="22" t="s">
        <v>498</v>
      </c>
      <c r="E786" s="2" t="s">
        <v>499</v>
      </c>
      <c r="F786" s="26" t="s">
        <v>506</v>
      </c>
      <c r="G786" s="2" t="s">
        <v>534</v>
      </c>
      <c r="H786" s="22" t="s">
        <v>540</v>
      </c>
      <c r="I786" s="2" t="s">
        <v>567</v>
      </c>
      <c r="J786" s="5" t="s">
        <v>569</v>
      </c>
      <c r="K786" s="2" t="s">
        <v>574</v>
      </c>
      <c r="L786" t="s">
        <v>1805</v>
      </c>
      <c r="M786" s="2" t="s">
        <v>1851</v>
      </c>
      <c r="N786" s="7" t="s">
        <v>4249</v>
      </c>
      <c r="O786" s="2" t="s">
        <v>1851</v>
      </c>
      <c r="P786" s="56"/>
      <c r="Q786" s="2" t="s">
        <v>1851</v>
      </c>
      <c r="R786" t="s">
        <v>2489</v>
      </c>
      <c r="S786" s="2" t="s">
        <v>1851</v>
      </c>
      <c r="T786" s="5">
        <v>0</v>
      </c>
      <c r="U786" s="2" t="s">
        <v>1851</v>
      </c>
      <c r="V786" s="37">
        <v>0</v>
      </c>
      <c r="W786" s="2" t="s">
        <v>1907</v>
      </c>
      <c r="X786">
        <v>0</v>
      </c>
      <c r="Y786" t="s">
        <v>1908</v>
      </c>
      <c r="Z786" s="40" t="s">
        <v>1995</v>
      </c>
      <c r="AA786" s="2" t="s">
        <v>1907</v>
      </c>
      <c r="AB786" s="82">
        <v>0</v>
      </c>
      <c r="AC786" t="s">
        <v>2289</v>
      </c>
      <c r="AD786" t="str">
        <f t="shared" si="12"/>
        <v>SET @cliente = (SELECT id_cliente FROM cliente WHERE cod_cliente LIKE 'C0208');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'P0208001', '', '2010-11-01', '0', '0', 0, 'EJECUTIVOS', 0, null, 1, now(), null, 1, null);</v>
      </c>
    </row>
    <row r="787" spans="1:30" ht="22.5" x14ac:dyDescent="0.25">
      <c r="A787" t="s">
        <v>0</v>
      </c>
      <c r="B787" s="7" t="s">
        <v>323</v>
      </c>
      <c r="C787" s="2" t="s">
        <v>493</v>
      </c>
      <c r="D787" s="22" t="s">
        <v>498</v>
      </c>
      <c r="E787" s="2" t="s">
        <v>499</v>
      </c>
      <c r="F787" s="26" t="s">
        <v>509</v>
      </c>
      <c r="G787" s="2" t="s">
        <v>534</v>
      </c>
      <c r="H787" s="22" t="s">
        <v>543</v>
      </c>
      <c r="I787" s="2" t="s">
        <v>567</v>
      </c>
      <c r="J787" s="5" t="s">
        <v>569</v>
      </c>
      <c r="K787" s="2" t="s">
        <v>574</v>
      </c>
      <c r="L787" t="s">
        <v>1806</v>
      </c>
      <c r="M787" s="2" t="s">
        <v>1851</v>
      </c>
      <c r="N787" s="7" t="s">
        <v>4250</v>
      </c>
      <c r="O787" s="2" t="s">
        <v>1851</v>
      </c>
      <c r="P787" s="56"/>
      <c r="Q787" s="2" t="s">
        <v>1851</v>
      </c>
      <c r="R787" t="s">
        <v>2489</v>
      </c>
      <c r="S787" s="2" t="s">
        <v>1851</v>
      </c>
      <c r="T787" s="5">
        <v>0</v>
      </c>
      <c r="U787" s="2" t="s">
        <v>1851</v>
      </c>
      <c r="V787" s="37">
        <v>0</v>
      </c>
      <c r="W787" s="2" t="s">
        <v>1907</v>
      </c>
      <c r="X787">
        <v>0</v>
      </c>
      <c r="Y787" t="s">
        <v>1908</v>
      </c>
      <c r="Z787" s="40" t="s">
        <v>1943</v>
      </c>
      <c r="AA787" s="2" t="s">
        <v>1907</v>
      </c>
      <c r="AB787" s="82">
        <v>0</v>
      </c>
      <c r="AC787" t="s">
        <v>2289</v>
      </c>
      <c r="AD787" t="str">
        <f t="shared" si="12"/>
        <v>SET @cliente = (SELECT id_cliente FROM cliente WHERE cod_cliente LIKE 'C0208');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'P0208002', '', '2010-11-01', '0', '0', 0, 'Candidatos', 0, null, 1, now(), null, 1, null);</v>
      </c>
    </row>
    <row r="788" spans="1:30" ht="22.5" x14ac:dyDescent="0.25">
      <c r="A788" t="s">
        <v>0</v>
      </c>
      <c r="B788" s="7" t="s">
        <v>324</v>
      </c>
      <c r="C788" s="2" t="s">
        <v>493</v>
      </c>
      <c r="D788" s="17" t="s">
        <v>498</v>
      </c>
      <c r="E788" s="2" t="s">
        <v>499</v>
      </c>
      <c r="F788" s="26" t="s">
        <v>516</v>
      </c>
      <c r="G788" s="2" t="s">
        <v>534</v>
      </c>
      <c r="H788" s="17" t="s">
        <v>551</v>
      </c>
      <c r="I788" s="2" t="s">
        <v>567</v>
      </c>
      <c r="J788" s="5" t="s">
        <v>572</v>
      </c>
      <c r="K788" s="2" t="s">
        <v>574</v>
      </c>
      <c r="L788" t="s">
        <v>1805</v>
      </c>
      <c r="M788" s="2" t="s">
        <v>1851</v>
      </c>
      <c r="N788" s="7" t="s">
        <v>4251</v>
      </c>
      <c r="O788" s="2" t="s">
        <v>1851</v>
      </c>
      <c r="P788" s="56" t="s">
        <v>1343</v>
      </c>
      <c r="Q788" s="2" t="s">
        <v>1851</v>
      </c>
      <c r="R788" t="s">
        <v>2497</v>
      </c>
      <c r="S788" s="2" t="s">
        <v>1851</v>
      </c>
      <c r="T788" s="5">
        <v>0</v>
      </c>
      <c r="U788" s="2" t="s">
        <v>1851</v>
      </c>
      <c r="V788" s="37">
        <v>0</v>
      </c>
      <c r="W788" s="2" t="s">
        <v>1907</v>
      </c>
      <c r="X788">
        <v>0</v>
      </c>
      <c r="Y788" t="s">
        <v>1908</v>
      </c>
      <c r="Z788" s="40" t="s">
        <v>3189</v>
      </c>
      <c r="AA788" s="2" t="s">
        <v>1907</v>
      </c>
      <c r="AB788" s="82">
        <v>0</v>
      </c>
      <c r="AC788" t="s">
        <v>2289</v>
      </c>
      <c r="AD788" t="str">
        <f t="shared" si="12"/>
        <v>SET @cliente = (SELECT id_cliente FROM cliente WHERE cod_cliente LIKE 'C1203');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'01', 'P1203001', 'P120303', '2011-07-01', '0', '0', 0, 'Desempeño', 0, null, 1, now(), null, 1, null);</v>
      </c>
    </row>
    <row r="789" spans="1:30" ht="22.5" x14ac:dyDescent="0.25">
      <c r="A789" t="s">
        <v>0</v>
      </c>
      <c r="B789" s="7" t="s">
        <v>324</v>
      </c>
      <c r="C789" s="2" t="s">
        <v>493</v>
      </c>
      <c r="D789" s="22" t="s">
        <v>496</v>
      </c>
      <c r="E789" s="2" t="s">
        <v>499</v>
      </c>
      <c r="F789" s="26" t="s">
        <v>514</v>
      </c>
      <c r="G789" s="2" t="s">
        <v>534</v>
      </c>
      <c r="H789" s="22" t="s">
        <v>549</v>
      </c>
      <c r="I789" s="2" t="s">
        <v>567</v>
      </c>
      <c r="J789" s="5" t="s">
        <v>572</v>
      </c>
      <c r="K789" s="2" t="s">
        <v>574</v>
      </c>
      <c r="L789" t="s">
        <v>1806</v>
      </c>
      <c r="M789" s="2" t="s">
        <v>1851</v>
      </c>
      <c r="N789" s="7" t="s">
        <v>4252</v>
      </c>
      <c r="O789" s="2" t="s">
        <v>1851</v>
      </c>
      <c r="P789" s="56" t="s">
        <v>1347</v>
      </c>
      <c r="Q789" s="2" t="s">
        <v>1851</v>
      </c>
      <c r="R789" t="s">
        <v>2497</v>
      </c>
      <c r="S789" s="2" t="s">
        <v>1851</v>
      </c>
      <c r="T789" s="5">
        <v>0</v>
      </c>
      <c r="U789" s="2" t="s">
        <v>1851</v>
      </c>
      <c r="V789" s="37">
        <v>0</v>
      </c>
      <c r="W789" s="2" t="s">
        <v>1907</v>
      </c>
      <c r="X789">
        <v>0</v>
      </c>
      <c r="Y789" t="s">
        <v>1908</v>
      </c>
      <c r="Z789" s="40" t="s">
        <v>1921</v>
      </c>
      <c r="AA789" s="2" t="s">
        <v>1907</v>
      </c>
      <c r="AB789" s="82">
        <v>7800</v>
      </c>
      <c r="AC789" t="s">
        <v>2289</v>
      </c>
      <c r="AD789" t="str">
        <f t="shared" si="12"/>
        <v>SET @cliente = (SELECT id_cliente FROM cliente WHERE cod_cliente LIKE 'C1203');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'OTRA'); INSERT INTO propuesta VALUES (NULL, @cliente, NULL, NULL, @moneda, @tipoServicio, @tipoArea, @tipoPropuesta, @situacion, '02', 'P1203002', 'P120307', '2011-07-01', '0', '0', 0, 'Entrenamiento para Entrenadores', 7800, null, 1, now(), null, 1, null);</v>
      </c>
    </row>
    <row r="790" spans="1:30" ht="22.5" x14ac:dyDescent="0.25">
      <c r="A790" t="s">
        <v>0</v>
      </c>
      <c r="B790" s="7" t="s">
        <v>324</v>
      </c>
      <c r="C790" s="2" t="s">
        <v>493</v>
      </c>
      <c r="D790" s="17" t="s">
        <v>498</v>
      </c>
      <c r="E790" s="2" t="s">
        <v>499</v>
      </c>
      <c r="F790" s="26" t="s">
        <v>516</v>
      </c>
      <c r="G790" s="2" t="s">
        <v>534</v>
      </c>
      <c r="H790" s="17" t="s">
        <v>551</v>
      </c>
      <c r="I790" s="2" t="s">
        <v>567</v>
      </c>
      <c r="J790" s="5" t="s">
        <v>572</v>
      </c>
      <c r="K790" s="2" t="s">
        <v>574</v>
      </c>
      <c r="L790" t="s">
        <v>1807</v>
      </c>
      <c r="M790" s="2" t="s">
        <v>1851</v>
      </c>
      <c r="N790" s="7" t="s">
        <v>4253</v>
      </c>
      <c r="O790" s="2" t="s">
        <v>1851</v>
      </c>
      <c r="P790" s="56" t="s">
        <v>1345</v>
      </c>
      <c r="Q790" s="2" t="s">
        <v>1851</v>
      </c>
      <c r="R790" t="s">
        <v>2491</v>
      </c>
      <c r="S790" s="2" t="s">
        <v>1851</v>
      </c>
      <c r="T790" s="5">
        <v>0</v>
      </c>
      <c r="U790" s="2" t="s">
        <v>1851</v>
      </c>
      <c r="V790" s="37">
        <v>0</v>
      </c>
      <c r="W790" s="2" t="s">
        <v>1907</v>
      </c>
      <c r="X790">
        <v>0</v>
      </c>
      <c r="Y790" t="s">
        <v>1908</v>
      </c>
      <c r="Z790" s="40" t="s">
        <v>3246</v>
      </c>
      <c r="AA790" s="2" t="s">
        <v>1907</v>
      </c>
      <c r="AB790" s="82">
        <v>0</v>
      </c>
      <c r="AC790" t="s">
        <v>2289</v>
      </c>
      <c r="AD790" t="str">
        <f t="shared" si="12"/>
        <v>SET @cliente = (SELECT id_cliente FROM cliente WHERE cod_cliente LIKE 'C1203');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'03', 'P1203003', 'P120305', '2011-08-01', '0', '0', 0, 'Desempeño (Administrativos)', 0, null, 1, now(), null, 1, null);</v>
      </c>
    </row>
    <row r="791" spans="1:30" ht="22.5" x14ac:dyDescent="0.25">
      <c r="A791" t="s">
        <v>0</v>
      </c>
      <c r="B791" s="7" t="s">
        <v>324</v>
      </c>
      <c r="C791" s="2" t="s">
        <v>493</v>
      </c>
      <c r="D791" s="17" t="s">
        <v>498</v>
      </c>
      <c r="E791" s="2" t="s">
        <v>499</v>
      </c>
      <c r="F791" s="26" t="s">
        <v>516</v>
      </c>
      <c r="G791" s="2" t="s">
        <v>534</v>
      </c>
      <c r="H791" s="17" t="s">
        <v>551</v>
      </c>
      <c r="I791" s="2" t="s">
        <v>567</v>
      </c>
      <c r="J791" s="5" t="s">
        <v>571</v>
      </c>
      <c r="K791" s="2" t="s">
        <v>574</v>
      </c>
      <c r="L791" t="s">
        <v>1808</v>
      </c>
      <c r="M791" s="2" t="s">
        <v>1851</v>
      </c>
      <c r="N791" s="7" t="s">
        <v>4254</v>
      </c>
      <c r="O791" s="2" t="s">
        <v>1851</v>
      </c>
      <c r="P791" s="60"/>
      <c r="Q791" s="2" t="s">
        <v>1851</v>
      </c>
      <c r="R791" t="s">
        <v>2491</v>
      </c>
      <c r="S791" s="2" t="s">
        <v>1851</v>
      </c>
      <c r="T791" s="5">
        <v>0</v>
      </c>
      <c r="U791" s="2" t="s">
        <v>1851</v>
      </c>
      <c r="V791" s="37">
        <v>0</v>
      </c>
      <c r="W791" s="2" t="s">
        <v>1907</v>
      </c>
      <c r="X791">
        <v>0</v>
      </c>
      <c r="Y791" t="s">
        <v>1908</v>
      </c>
      <c r="Z791" s="40" t="s">
        <v>3247</v>
      </c>
      <c r="AA791" s="2" t="s">
        <v>1907</v>
      </c>
      <c r="AB791" s="82">
        <v>7388</v>
      </c>
      <c r="AC791" t="s">
        <v>2289</v>
      </c>
      <c r="AD791" t="str">
        <f t="shared" si="12"/>
        <v>SET @cliente = (SELECT id_cliente FROM cliente WHERE cod_cliente LIKE 'C1203');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'04', 'P1203004', '', '2011-08-01', '0', '0', 0, 'Desempeño (Operarios)', 7388, null, 1, now(), null, 1, null);</v>
      </c>
    </row>
    <row r="792" spans="1:30" ht="22.5" x14ac:dyDescent="0.25">
      <c r="A792" t="s">
        <v>0</v>
      </c>
      <c r="B792" s="7" t="s">
        <v>324</v>
      </c>
      <c r="C792" s="2" t="s">
        <v>493</v>
      </c>
      <c r="D792" s="17" t="s">
        <v>498</v>
      </c>
      <c r="E792" s="2" t="s">
        <v>499</v>
      </c>
      <c r="F792" s="26" t="s">
        <v>516</v>
      </c>
      <c r="G792" s="2" t="s">
        <v>534</v>
      </c>
      <c r="H792" s="17" t="s">
        <v>551</v>
      </c>
      <c r="I792" s="2" t="s">
        <v>567</v>
      </c>
      <c r="J792" s="5" t="s">
        <v>571</v>
      </c>
      <c r="K792" s="2" t="s">
        <v>574</v>
      </c>
      <c r="L792" t="s">
        <v>1809</v>
      </c>
      <c r="M792" s="2" t="s">
        <v>1851</v>
      </c>
      <c r="N792" s="7" t="s">
        <v>4255</v>
      </c>
      <c r="O792" s="2" t="s">
        <v>1851</v>
      </c>
      <c r="P792" s="60"/>
      <c r="Q792" s="2" t="s">
        <v>1851</v>
      </c>
      <c r="R792" t="s">
        <v>2506</v>
      </c>
      <c r="S792" s="2" t="s">
        <v>1851</v>
      </c>
      <c r="T792" s="5">
        <v>0</v>
      </c>
      <c r="U792" s="2" t="s">
        <v>1851</v>
      </c>
      <c r="V792" s="37">
        <v>0</v>
      </c>
      <c r="W792" s="2" t="s">
        <v>1907</v>
      </c>
      <c r="X792">
        <v>0</v>
      </c>
      <c r="Y792" t="s">
        <v>1908</v>
      </c>
      <c r="Z792" s="40" t="s">
        <v>3246</v>
      </c>
      <c r="AA792" s="2" t="s">
        <v>1907</v>
      </c>
      <c r="AB792" s="82">
        <v>11516</v>
      </c>
      <c r="AC792" t="s">
        <v>2289</v>
      </c>
      <c r="AD792" t="str">
        <f t="shared" si="12"/>
        <v>SET @cliente = (SELECT id_cliente FROM cliente WHERE cod_cliente LIKE 'C1203');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'05', 'P1203005', '', '2011-11-01', '0', '0', 0, 'Desempeño (Administrativos)', 11516, null, 1, now(), null, 1, null);</v>
      </c>
    </row>
    <row r="793" spans="1:30" ht="22.5" x14ac:dyDescent="0.25">
      <c r="A793" t="s">
        <v>0</v>
      </c>
      <c r="B793" s="7" t="s">
        <v>324</v>
      </c>
      <c r="C793" s="2" t="s">
        <v>493</v>
      </c>
      <c r="D793" s="17" t="s">
        <v>498</v>
      </c>
      <c r="E793" s="2" t="s">
        <v>499</v>
      </c>
      <c r="F793" s="26" t="s">
        <v>516</v>
      </c>
      <c r="G793" s="2" t="s">
        <v>534</v>
      </c>
      <c r="H793" s="17" t="s">
        <v>551</v>
      </c>
      <c r="I793" s="2" t="s">
        <v>567</v>
      </c>
      <c r="J793" s="17" t="s">
        <v>573</v>
      </c>
      <c r="K793" s="2" t="s">
        <v>574</v>
      </c>
      <c r="L793" t="s">
        <v>1810</v>
      </c>
      <c r="M793" s="2" t="s">
        <v>1851</v>
      </c>
      <c r="N793" s="7" t="s">
        <v>4256</v>
      </c>
      <c r="O793" s="2" t="s">
        <v>1851</v>
      </c>
      <c r="P793" s="60"/>
      <c r="Q793" s="2" t="s">
        <v>1851</v>
      </c>
      <c r="R793" t="s">
        <v>2500</v>
      </c>
      <c r="S793" s="2" t="s">
        <v>1851</v>
      </c>
      <c r="T793" s="5">
        <v>0</v>
      </c>
      <c r="U793" s="2" t="s">
        <v>1851</v>
      </c>
      <c r="V793" s="37">
        <v>0</v>
      </c>
      <c r="W793" s="2" t="s">
        <v>1907</v>
      </c>
      <c r="X793">
        <v>0</v>
      </c>
      <c r="Y793" t="s">
        <v>1908</v>
      </c>
      <c r="Z793" s="28" t="s">
        <v>3248</v>
      </c>
      <c r="AA793" s="2" t="s">
        <v>1907</v>
      </c>
      <c r="AB793" s="83">
        <v>9768</v>
      </c>
      <c r="AC793" t="s">
        <v>2289</v>
      </c>
      <c r="AD793" t="str">
        <f t="shared" si="12"/>
        <v>SET @cliente = (SELECT id_cliente FROM cliente WHERE cod_cliente LIKE 'C1203');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'SI'); INSERT INTO propuesta VALUES (NULL, @cliente, NULL, NULL, @moneda, @tipoServicio, @tipoArea, @tipoPropuesta, @situacion, '06', 'P1203006', '', '2012-02-01', '0', '0', 0, 'Evaluacion desempeño mensual Operarios', 9768, null, 1, now(), null, 1, null);</v>
      </c>
    </row>
    <row r="794" spans="1:30" ht="22.5" x14ac:dyDescent="0.25">
      <c r="A794" t="s">
        <v>0</v>
      </c>
      <c r="B794" s="7" t="s">
        <v>324</v>
      </c>
      <c r="C794" s="2" t="s">
        <v>493</v>
      </c>
      <c r="D794" s="22" t="s">
        <v>496</v>
      </c>
      <c r="E794" s="2" t="s">
        <v>499</v>
      </c>
      <c r="F794" s="26" t="s">
        <v>514</v>
      </c>
      <c r="G794" s="2" t="s">
        <v>534</v>
      </c>
      <c r="H794" s="22" t="s">
        <v>549</v>
      </c>
      <c r="I794" s="2" t="s">
        <v>567</v>
      </c>
      <c r="J794" s="7" t="s">
        <v>569</v>
      </c>
      <c r="K794" s="2" t="s">
        <v>574</v>
      </c>
      <c r="L794" t="s">
        <v>1811</v>
      </c>
      <c r="M794" s="2" t="s">
        <v>1851</v>
      </c>
      <c r="N794" s="7" t="s">
        <v>4257</v>
      </c>
      <c r="O794" s="2" t="s">
        <v>1851</v>
      </c>
      <c r="P794" s="40"/>
      <c r="Q794" s="2" t="s">
        <v>1851</v>
      </c>
      <c r="R794" t="s">
        <v>2519</v>
      </c>
      <c r="S794" s="2" t="s">
        <v>1851</v>
      </c>
      <c r="T794" s="5">
        <v>0</v>
      </c>
      <c r="U794" s="2" t="s">
        <v>1851</v>
      </c>
      <c r="V794" s="37">
        <v>0</v>
      </c>
      <c r="W794" s="2" t="s">
        <v>1907</v>
      </c>
      <c r="X794">
        <v>0</v>
      </c>
      <c r="Y794" t="s">
        <v>1908</v>
      </c>
      <c r="Z794" s="40" t="s">
        <v>1921</v>
      </c>
      <c r="AA794" s="2" t="s">
        <v>1907</v>
      </c>
      <c r="AB794" s="82">
        <v>0</v>
      </c>
      <c r="AC794" t="s">
        <v>2289</v>
      </c>
      <c r="AD794" t="str">
        <f t="shared" si="12"/>
        <v>SET @cliente = (SELECT id_cliente FROM cliente WHERE cod_cliente LIKE 'C1203');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'07', 'P1203007', '', '2012-05-01', '0', '0', 0, 'Entrenamiento para Entrenadores', 0, null, 1, now(), null, 1, null);</v>
      </c>
    </row>
    <row r="795" spans="1:30" ht="22.5" x14ac:dyDescent="0.25">
      <c r="A795" t="s">
        <v>0</v>
      </c>
      <c r="B795" s="7" t="s">
        <v>325</v>
      </c>
      <c r="C795" s="2" t="s">
        <v>493</v>
      </c>
      <c r="D795" s="22" t="s">
        <v>495</v>
      </c>
      <c r="E795" s="2" t="s">
        <v>499</v>
      </c>
      <c r="F795" s="26" t="s">
        <v>510</v>
      </c>
      <c r="G795" s="2" t="s">
        <v>534</v>
      </c>
      <c r="H795" s="22" t="s">
        <v>545</v>
      </c>
      <c r="I795" s="2" t="s">
        <v>567</v>
      </c>
      <c r="J795" s="5" t="s">
        <v>572</v>
      </c>
      <c r="K795" s="2" t="s">
        <v>574</v>
      </c>
      <c r="L795" t="s">
        <v>1805</v>
      </c>
      <c r="M795" s="2" t="s">
        <v>1851</v>
      </c>
      <c r="N795" s="7" t="s">
        <v>4258</v>
      </c>
      <c r="O795" s="2" t="s">
        <v>1851</v>
      </c>
      <c r="P795" s="56" t="s">
        <v>1349</v>
      </c>
      <c r="Q795" s="2" t="s">
        <v>1851</v>
      </c>
      <c r="R795" t="s">
        <v>2523</v>
      </c>
      <c r="S795" s="2" t="s">
        <v>1851</v>
      </c>
      <c r="T795" s="5">
        <v>0</v>
      </c>
      <c r="U795" s="2" t="s">
        <v>1851</v>
      </c>
      <c r="V795" s="37">
        <v>0</v>
      </c>
      <c r="W795" s="2" t="s">
        <v>1907</v>
      </c>
      <c r="X795">
        <v>0</v>
      </c>
      <c r="Y795" t="s">
        <v>1908</v>
      </c>
      <c r="Z795" s="40" t="s">
        <v>2323</v>
      </c>
      <c r="AA795" s="2" t="s">
        <v>1907</v>
      </c>
      <c r="AB795" s="82">
        <v>0</v>
      </c>
      <c r="AC795" t="s">
        <v>2289</v>
      </c>
      <c r="AD795" t="str">
        <f t="shared" si="12"/>
        <v>SET @cliente = (SELECT id_cliente FROM cliente WHERE cod_cliente LIKE 'C0215');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'01', 'P0215001', 'P021502', '2010-12-01', '0', '0', 0, 'Gestion por Procesos', 0, null, 1, now(), null, 1, null);</v>
      </c>
    </row>
    <row r="796" spans="1:30" ht="22.5" x14ac:dyDescent="0.25">
      <c r="A796" t="s">
        <v>0</v>
      </c>
      <c r="B796" s="7" t="s">
        <v>325</v>
      </c>
      <c r="C796" s="2" t="s">
        <v>493</v>
      </c>
      <c r="D796" s="22" t="s">
        <v>495</v>
      </c>
      <c r="E796" s="2" t="s">
        <v>499</v>
      </c>
      <c r="F796" s="26" t="s">
        <v>510</v>
      </c>
      <c r="G796" s="2" t="s">
        <v>534</v>
      </c>
      <c r="H796" s="22" t="s">
        <v>545</v>
      </c>
      <c r="I796" s="2" t="s">
        <v>567</v>
      </c>
      <c r="J796" s="7" t="s">
        <v>571</v>
      </c>
      <c r="K796" s="2" t="s">
        <v>574</v>
      </c>
      <c r="L796" t="s">
        <v>1806</v>
      </c>
      <c r="M796" s="2" t="s">
        <v>1851</v>
      </c>
      <c r="N796" s="7" t="s">
        <v>4259</v>
      </c>
      <c r="O796" s="2" t="s">
        <v>1851</v>
      </c>
      <c r="P796" s="60"/>
      <c r="Q796" s="2" t="s">
        <v>1851</v>
      </c>
      <c r="R796" t="s">
        <v>2516</v>
      </c>
      <c r="S796" s="2" t="s">
        <v>1851</v>
      </c>
      <c r="T796" s="5">
        <v>0</v>
      </c>
      <c r="U796" s="2" t="s">
        <v>1851</v>
      </c>
      <c r="V796" s="37">
        <v>0</v>
      </c>
      <c r="W796" s="2" t="s">
        <v>1907</v>
      </c>
      <c r="X796">
        <v>0</v>
      </c>
      <c r="Y796" t="s">
        <v>1908</v>
      </c>
      <c r="Z796" s="40" t="s">
        <v>2323</v>
      </c>
      <c r="AA796" s="2" t="s">
        <v>1907</v>
      </c>
      <c r="AB796" s="82">
        <v>48800</v>
      </c>
      <c r="AC796" t="s">
        <v>2289</v>
      </c>
      <c r="AD796" t="str">
        <f t="shared" si="12"/>
        <v>SET @cliente = (SELECT id_cliente FROM cliente WHERE cod_cliente LIKE 'C0215');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'02', 'P0215002', '', '2011-06-01', '0', '0', 0, 'Gestion por Procesos', 48800, null, 1, now(), null, 1, null);</v>
      </c>
    </row>
    <row r="797" spans="1:30" ht="22.5" x14ac:dyDescent="0.25">
      <c r="A797" t="s">
        <v>0</v>
      </c>
      <c r="B797" s="7" t="s">
        <v>325</v>
      </c>
      <c r="C797" s="2" t="s">
        <v>493</v>
      </c>
      <c r="D797" s="22" t="s">
        <v>498</v>
      </c>
      <c r="E797" s="2" t="s">
        <v>499</v>
      </c>
      <c r="F797" s="26" t="s">
        <v>506</v>
      </c>
      <c r="G797" s="2" t="s">
        <v>534</v>
      </c>
      <c r="H797" s="22" t="s">
        <v>540</v>
      </c>
      <c r="I797" s="2" t="s">
        <v>567</v>
      </c>
      <c r="J797" s="6" t="s">
        <v>569</v>
      </c>
      <c r="K797" s="2" t="s">
        <v>574</v>
      </c>
      <c r="L797" t="s">
        <v>1807</v>
      </c>
      <c r="M797" s="2" t="s">
        <v>1851</v>
      </c>
      <c r="N797" s="7" t="s">
        <v>4260</v>
      </c>
      <c r="O797" s="2" t="s">
        <v>1851</v>
      </c>
      <c r="P797" s="56"/>
      <c r="Q797" s="2" t="s">
        <v>1851</v>
      </c>
      <c r="R797" t="s">
        <v>2501</v>
      </c>
      <c r="S797" s="2" t="s">
        <v>1851</v>
      </c>
      <c r="T797" s="5">
        <v>0</v>
      </c>
      <c r="U797" s="2" t="s">
        <v>1851</v>
      </c>
      <c r="V797" s="37">
        <v>0</v>
      </c>
      <c r="W797" s="2" t="s">
        <v>1907</v>
      </c>
      <c r="X797">
        <v>0</v>
      </c>
      <c r="Y797" t="s">
        <v>1908</v>
      </c>
      <c r="Z797" s="40" t="s">
        <v>2384</v>
      </c>
      <c r="AA797" s="2" t="s">
        <v>1907</v>
      </c>
      <c r="AB797" s="82">
        <v>8400</v>
      </c>
      <c r="AC797" t="s">
        <v>2289</v>
      </c>
      <c r="AD797" t="str">
        <f t="shared" si="12"/>
        <v>SET @cliente = (SELECT id_cliente FROM cliente WHERE cod_cliente LIKE 'C0215');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'P0215003', '', '2012-08-01', '0', '0', 0, 'Seleccion Jefe ADM/Finanzas', 8400, null, 1, now(), null, 1, null);</v>
      </c>
    </row>
    <row r="798" spans="1:30" ht="22.5" x14ac:dyDescent="0.25">
      <c r="A798" t="s">
        <v>0</v>
      </c>
      <c r="B798" s="7" t="s">
        <v>326</v>
      </c>
      <c r="C798" s="2" t="s">
        <v>493</v>
      </c>
      <c r="D798" s="17" t="s">
        <v>498</v>
      </c>
      <c r="E798" s="2" t="s">
        <v>499</v>
      </c>
      <c r="F798" s="26" t="s">
        <v>516</v>
      </c>
      <c r="G798" s="2" t="s">
        <v>534</v>
      </c>
      <c r="H798" s="17" t="s">
        <v>551</v>
      </c>
      <c r="I798" s="2" t="s">
        <v>567</v>
      </c>
      <c r="J798" s="5" t="s">
        <v>571</v>
      </c>
      <c r="K798" s="2" t="s">
        <v>574</v>
      </c>
      <c r="L798" t="s">
        <v>1805</v>
      </c>
      <c r="M798" s="2" t="s">
        <v>1851</v>
      </c>
      <c r="N798" s="7" t="s">
        <v>4261</v>
      </c>
      <c r="O798" s="2" t="s">
        <v>1851</v>
      </c>
      <c r="P798" s="60"/>
      <c r="Q798" s="2" t="s">
        <v>1851</v>
      </c>
      <c r="R798" t="s">
        <v>2527</v>
      </c>
      <c r="S798" s="2" t="s">
        <v>1851</v>
      </c>
      <c r="T798" s="5">
        <v>0</v>
      </c>
      <c r="U798" s="2" t="s">
        <v>1851</v>
      </c>
      <c r="V798" s="37">
        <v>0</v>
      </c>
      <c r="W798" s="2" t="s">
        <v>1907</v>
      </c>
      <c r="X798">
        <v>0</v>
      </c>
      <c r="Y798" t="s">
        <v>1908</v>
      </c>
      <c r="Z798" s="40" t="s">
        <v>3189</v>
      </c>
      <c r="AA798" s="2" t="s">
        <v>1907</v>
      </c>
      <c r="AB798" s="82">
        <v>7120.72</v>
      </c>
      <c r="AC798" t="s">
        <v>2289</v>
      </c>
      <c r="AD798" t="str">
        <f t="shared" si="12"/>
        <v>SET @cliente = (SELECT id_cliente FROM cliente WHERE cod_cliente LIKE 'C0181');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'01', 'P0181001', '', '2011-04-01', '0', '0', 0, 'Desempeño', 7120.72, null, 1, now(), null, 1, null);</v>
      </c>
    </row>
    <row r="799" spans="1:30" ht="22.5" x14ac:dyDescent="0.25">
      <c r="A799" t="s">
        <v>0</v>
      </c>
      <c r="B799" s="7" t="s">
        <v>326</v>
      </c>
      <c r="C799" s="2" t="s">
        <v>493</v>
      </c>
      <c r="D799" s="17" t="s">
        <v>498</v>
      </c>
      <c r="E799" s="2" t="s">
        <v>499</v>
      </c>
      <c r="F799" s="26" t="s">
        <v>522</v>
      </c>
      <c r="G799" s="2" t="s">
        <v>534</v>
      </c>
      <c r="H799" s="17" t="s">
        <v>551</v>
      </c>
      <c r="I799" s="2" t="s">
        <v>567</v>
      </c>
      <c r="J799" s="5" t="s">
        <v>569</v>
      </c>
      <c r="K799" s="2" t="s">
        <v>574</v>
      </c>
      <c r="L799" t="s">
        <v>1806</v>
      </c>
      <c r="M799" s="2" t="s">
        <v>1851</v>
      </c>
      <c r="N799" s="7" t="s">
        <v>4262</v>
      </c>
      <c r="O799" s="2" t="s">
        <v>1851</v>
      </c>
      <c r="P799" s="56"/>
      <c r="Q799" s="2" t="s">
        <v>1851</v>
      </c>
      <c r="R799" t="s">
        <v>2521</v>
      </c>
      <c r="S799" s="2" t="s">
        <v>1851</v>
      </c>
      <c r="T799" s="5">
        <v>0</v>
      </c>
      <c r="U799" s="2" t="s">
        <v>1851</v>
      </c>
      <c r="V799" s="37">
        <v>0</v>
      </c>
      <c r="W799" s="2" t="s">
        <v>1907</v>
      </c>
      <c r="X799">
        <v>0</v>
      </c>
      <c r="Y799" t="s">
        <v>1908</v>
      </c>
      <c r="Z799" s="26" t="s">
        <v>1970</v>
      </c>
      <c r="AA799" s="2" t="s">
        <v>1907</v>
      </c>
      <c r="AB799" s="82">
        <v>51716</v>
      </c>
      <c r="AC799" t="s">
        <v>2289</v>
      </c>
      <c r="AD799" t="str">
        <f t="shared" si="12"/>
        <v>SET @cliente = (SELECT id_cliente FROM cliente WHERE cod_cliente LIKE 'C0181');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'P0181002', '', '2010-10-01', '0', '0', 0, 'Clima Cuantitativo+Cualitativo', 51716, null, 1, now(), null, 1, null);</v>
      </c>
    </row>
    <row r="800" spans="1:30" ht="22.5" x14ac:dyDescent="0.25">
      <c r="A800" t="s">
        <v>0</v>
      </c>
      <c r="B800" s="7" t="s">
        <v>326</v>
      </c>
      <c r="C800" s="2" t="s">
        <v>493</v>
      </c>
      <c r="D800" s="22" t="s">
        <v>495</v>
      </c>
      <c r="E800" s="2" t="s">
        <v>499</v>
      </c>
      <c r="F800" s="26" t="s">
        <v>501</v>
      </c>
      <c r="G800" s="2" t="s">
        <v>534</v>
      </c>
      <c r="H800" s="22" t="s">
        <v>535</v>
      </c>
      <c r="I800" s="2" t="s">
        <v>567</v>
      </c>
      <c r="J800" s="5" t="s">
        <v>569</v>
      </c>
      <c r="K800" s="2" t="s">
        <v>574</v>
      </c>
      <c r="L800" t="s">
        <v>1807</v>
      </c>
      <c r="M800" s="2" t="s">
        <v>1851</v>
      </c>
      <c r="N800" s="7" t="s">
        <v>4263</v>
      </c>
      <c r="O800" s="2" t="s">
        <v>1851</v>
      </c>
      <c r="P800" s="56"/>
      <c r="Q800" s="2" t="s">
        <v>1851</v>
      </c>
      <c r="R800" t="s">
        <v>2489</v>
      </c>
      <c r="S800" s="2" t="s">
        <v>1851</v>
      </c>
      <c r="T800" s="5">
        <v>0</v>
      </c>
      <c r="U800" s="2" t="s">
        <v>1851</v>
      </c>
      <c r="V800" s="37">
        <v>0</v>
      </c>
      <c r="W800" s="2" t="s">
        <v>1907</v>
      </c>
      <c r="X800">
        <v>0</v>
      </c>
      <c r="Y800" t="s">
        <v>1908</v>
      </c>
      <c r="Z800" s="40" t="s">
        <v>2038</v>
      </c>
      <c r="AA800" s="2" t="s">
        <v>1907</v>
      </c>
      <c r="AB800" s="82">
        <v>20000</v>
      </c>
      <c r="AC800" t="s">
        <v>2289</v>
      </c>
      <c r="AD800" t="str">
        <f t="shared" si="12"/>
        <v>SET @cliente = (SELECT id_cliente FROM cliente WHERE cod_cliente LIKE 'C0181');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'03', 'P0181003', '', '2010-11-01', '0', '0', 0, 'Diagnostico Organizativo', 20000, null, 1, now(), null, 1, null);</v>
      </c>
    </row>
    <row r="801" spans="1:30" ht="22.5" x14ac:dyDescent="0.25">
      <c r="A801" t="s">
        <v>0</v>
      </c>
      <c r="B801" s="7" t="s">
        <v>326</v>
      </c>
      <c r="C801" s="2" t="s">
        <v>493</v>
      </c>
      <c r="D801" s="17" t="s">
        <v>498</v>
      </c>
      <c r="E801" s="2" t="s">
        <v>499</v>
      </c>
      <c r="F801" s="26" t="s">
        <v>526</v>
      </c>
      <c r="G801" s="2" t="s">
        <v>534</v>
      </c>
      <c r="H801" s="17" t="s">
        <v>551</v>
      </c>
      <c r="I801" s="2" t="s">
        <v>567</v>
      </c>
      <c r="J801" s="5" t="s">
        <v>569</v>
      </c>
      <c r="K801" s="2" t="s">
        <v>574</v>
      </c>
      <c r="L801" t="s">
        <v>1808</v>
      </c>
      <c r="M801" s="2" t="s">
        <v>1851</v>
      </c>
      <c r="N801" s="7" t="s">
        <v>4264</v>
      </c>
      <c r="O801" s="2" t="s">
        <v>1851</v>
      </c>
      <c r="P801" s="56"/>
      <c r="Q801" s="2" t="s">
        <v>1851</v>
      </c>
      <c r="R801" t="s">
        <v>2489</v>
      </c>
      <c r="S801" s="2" t="s">
        <v>1851</v>
      </c>
      <c r="T801" s="5">
        <v>0</v>
      </c>
      <c r="U801" s="2" t="s">
        <v>1851</v>
      </c>
      <c r="V801" s="37">
        <v>0</v>
      </c>
      <c r="W801" s="2" t="s">
        <v>1907</v>
      </c>
      <c r="X801">
        <v>0</v>
      </c>
      <c r="Y801" t="s">
        <v>1908</v>
      </c>
      <c r="Z801" s="40" t="s">
        <v>1924</v>
      </c>
      <c r="AA801" s="2" t="s">
        <v>1907</v>
      </c>
      <c r="AB801" s="82">
        <v>19320</v>
      </c>
      <c r="AC801" t="s">
        <v>2289</v>
      </c>
      <c r="AD801" t="str">
        <f t="shared" si="12"/>
        <v>SET @cliente = (SELECT id_cliente FROM cliente WHERE cod_cliente LIKE 'C0181');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'04', 'P0181004', '', '2010-11-01', '0', '0', 0, 'Habilidades Directivas', 19320, null, 1, now(), null, 1, null);</v>
      </c>
    </row>
    <row r="802" spans="1:30" ht="22.5" x14ac:dyDescent="0.25">
      <c r="A802" t="s">
        <v>0</v>
      </c>
      <c r="B802" s="7" t="s">
        <v>326</v>
      </c>
      <c r="C802" s="2" t="s">
        <v>493</v>
      </c>
      <c r="D802" s="17" t="s">
        <v>498</v>
      </c>
      <c r="E802" s="2" t="s">
        <v>499</v>
      </c>
      <c r="F802" s="26" t="s">
        <v>522</v>
      </c>
      <c r="G802" s="2" t="s">
        <v>534</v>
      </c>
      <c r="H802" s="17" t="s">
        <v>551</v>
      </c>
      <c r="I802" s="2" t="s">
        <v>567</v>
      </c>
      <c r="J802" s="5" t="s">
        <v>569</v>
      </c>
      <c r="K802" s="2" t="s">
        <v>574</v>
      </c>
      <c r="L802" t="s">
        <v>1809</v>
      </c>
      <c r="M802" s="2" t="s">
        <v>1851</v>
      </c>
      <c r="N802" s="7" t="s">
        <v>4265</v>
      </c>
      <c r="O802" s="2" t="s">
        <v>1851</v>
      </c>
      <c r="P802" s="56"/>
      <c r="Q802" s="2" t="s">
        <v>1851</v>
      </c>
      <c r="R802" t="s">
        <v>2489</v>
      </c>
      <c r="S802" s="2" t="s">
        <v>1851</v>
      </c>
      <c r="T802" s="5">
        <v>0</v>
      </c>
      <c r="U802" s="2" t="s">
        <v>1851</v>
      </c>
      <c r="V802" s="37">
        <v>0</v>
      </c>
      <c r="W802" s="2" t="s">
        <v>1907</v>
      </c>
      <c r="X802">
        <v>0</v>
      </c>
      <c r="Y802" t="s">
        <v>1908</v>
      </c>
      <c r="Z802" s="26" t="s">
        <v>1970</v>
      </c>
      <c r="AA802" s="2" t="s">
        <v>1907</v>
      </c>
      <c r="AB802" s="82">
        <v>0</v>
      </c>
      <c r="AC802" t="s">
        <v>2289</v>
      </c>
      <c r="AD802" t="str">
        <f t="shared" si="12"/>
        <v>SET @cliente = (SELECT id_cliente FROM cliente WHERE cod_cliente LIKE 'C0181');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'05', 'P0181005', '', '2010-11-01', '0', '0', 0, 'Clima Cuantitativo+Cualitativo', 0, null, 1, now(), null, 1, null);</v>
      </c>
    </row>
    <row r="803" spans="1:30" ht="22.5" x14ac:dyDescent="0.25">
      <c r="A803" t="s">
        <v>0</v>
      </c>
      <c r="B803" s="7" t="s">
        <v>326</v>
      </c>
      <c r="C803" s="2" t="s">
        <v>493</v>
      </c>
      <c r="D803" s="22" t="s">
        <v>496</v>
      </c>
      <c r="E803" s="2" t="s">
        <v>499</v>
      </c>
      <c r="F803" s="26" t="s">
        <v>525</v>
      </c>
      <c r="G803" s="2" t="s">
        <v>534</v>
      </c>
      <c r="H803" s="22" t="s">
        <v>559</v>
      </c>
      <c r="I803" s="2" t="s">
        <v>567</v>
      </c>
      <c r="J803" s="5" t="s">
        <v>569</v>
      </c>
      <c r="K803" s="2" t="s">
        <v>574</v>
      </c>
      <c r="L803" t="s">
        <v>1810</v>
      </c>
      <c r="M803" s="2" t="s">
        <v>1851</v>
      </c>
      <c r="N803" s="7" t="s">
        <v>4266</v>
      </c>
      <c r="O803" s="2" t="s">
        <v>1851</v>
      </c>
      <c r="P803" s="56"/>
      <c r="Q803" s="2" t="s">
        <v>1851</v>
      </c>
      <c r="R803" t="s">
        <v>2489</v>
      </c>
      <c r="S803" s="2" t="s">
        <v>1851</v>
      </c>
      <c r="T803" s="5">
        <v>0</v>
      </c>
      <c r="U803" s="2" t="s">
        <v>1851</v>
      </c>
      <c r="V803" s="37">
        <v>0</v>
      </c>
      <c r="W803" s="2" t="s">
        <v>1907</v>
      </c>
      <c r="X803">
        <v>0</v>
      </c>
      <c r="Y803" t="s">
        <v>1908</v>
      </c>
      <c r="Z803" s="26" t="s">
        <v>2473</v>
      </c>
      <c r="AA803" s="2" t="s">
        <v>1907</v>
      </c>
      <c r="AB803" s="82">
        <f>2.8*6900</f>
        <v>19320</v>
      </c>
      <c r="AC803" t="s">
        <v>2289</v>
      </c>
      <c r="AD803" t="str">
        <f t="shared" si="12"/>
        <v>SET @cliente = (SELECT id_cliente FROM cliente WHERE cod_cliente LIKE 'C0181');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'06', 'P0181006', '', '2010-11-01', '0', '0', 0, 'Linea de Carrera', 19320, null, 1, now(), null, 1, null);</v>
      </c>
    </row>
    <row r="804" spans="1:30" ht="22.5" x14ac:dyDescent="0.25">
      <c r="A804" t="s">
        <v>0</v>
      </c>
      <c r="B804" s="7" t="s">
        <v>327</v>
      </c>
      <c r="C804" s="2" t="s">
        <v>493</v>
      </c>
      <c r="D804" s="22" t="s">
        <v>495</v>
      </c>
      <c r="E804" s="2" t="s">
        <v>499</v>
      </c>
      <c r="F804" s="26" t="s">
        <v>510</v>
      </c>
      <c r="G804" s="2" t="s">
        <v>534</v>
      </c>
      <c r="H804" s="22" t="s">
        <v>545</v>
      </c>
      <c r="I804" s="2" t="s">
        <v>567</v>
      </c>
      <c r="J804" s="5" t="s">
        <v>569</v>
      </c>
      <c r="K804" s="2" t="s">
        <v>574</v>
      </c>
      <c r="L804" t="s">
        <v>1805</v>
      </c>
      <c r="M804" s="2" t="s">
        <v>1851</v>
      </c>
      <c r="N804" s="7" t="s">
        <v>4267</v>
      </c>
      <c r="O804" s="2" t="s">
        <v>1851</v>
      </c>
      <c r="P804" s="56"/>
      <c r="Q804" s="2" t="s">
        <v>1851</v>
      </c>
      <c r="R804" t="s">
        <v>2487</v>
      </c>
      <c r="S804" s="2" t="s">
        <v>1851</v>
      </c>
      <c r="T804" s="5">
        <v>0</v>
      </c>
      <c r="U804" s="2" t="s">
        <v>1851</v>
      </c>
      <c r="V804" s="37">
        <v>0</v>
      </c>
      <c r="W804" s="2" t="s">
        <v>1907</v>
      </c>
      <c r="X804">
        <v>0</v>
      </c>
      <c r="Y804" t="s">
        <v>1908</v>
      </c>
      <c r="Z804" s="40" t="s">
        <v>2323</v>
      </c>
      <c r="AA804" s="2" t="s">
        <v>1907</v>
      </c>
      <c r="AB804" s="82">
        <v>0</v>
      </c>
      <c r="AC804" t="s">
        <v>2289</v>
      </c>
      <c r="AD804" t="str">
        <f t="shared" si="12"/>
        <v>SET @cliente = (SELECT id_cliente FROM cliente WHERE cod_cliente LIKE 'C1129');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'P1129001', '', '2011-10-01', '0', '0', 0, 'Gestion por Procesos', 0, null, 1, now(), null, 1, null);</v>
      </c>
    </row>
    <row r="805" spans="1:30" ht="22.5" x14ac:dyDescent="0.25">
      <c r="A805" t="s">
        <v>0</v>
      </c>
      <c r="B805" s="7" t="s">
        <v>327</v>
      </c>
      <c r="C805" s="2" t="s">
        <v>493</v>
      </c>
      <c r="D805" s="22" t="s">
        <v>497</v>
      </c>
      <c r="E805" s="2" t="s">
        <v>499</v>
      </c>
      <c r="F805" s="27" t="s">
        <v>505</v>
      </c>
      <c r="G805" s="2" t="s">
        <v>534</v>
      </c>
      <c r="H805" s="22" t="s">
        <v>539</v>
      </c>
      <c r="I805" s="2" t="s">
        <v>567</v>
      </c>
      <c r="J805" s="7" t="s">
        <v>505</v>
      </c>
      <c r="K805" s="2" t="s">
        <v>574</v>
      </c>
      <c r="L805" t="s">
        <v>1806</v>
      </c>
      <c r="M805" s="2" t="s">
        <v>1851</v>
      </c>
      <c r="N805" s="7" t="s">
        <v>4268</v>
      </c>
      <c r="O805" s="2" t="s">
        <v>1851</v>
      </c>
      <c r="P805" s="40"/>
      <c r="Q805" s="2" t="s">
        <v>1851</v>
      </c>
      <c r="R805" t="s">
        <v>2492</v>
      </c>
      <c r="S805" s="2" t="s">
        <v>1851</v>
      </c>
      <c r="T805" s="5">
        <v>0</v>
      </c>
      <c r="U805" s="2" t="s">
        <v>1851</v>
      </c>
      <c r="V805" s="37">
        <v>0</v>
      </c>
      <c r="W805" s="2" t="s">
        <v>1907</v>
      </c>
      <c r="X805">
        <v>0</v>
      </c>
      <c r="Y805" t="s">
        <v>1908</v>
      </c>
      <c r="Z805" s="40" t="s">
        <v>1911</v>
      </c>
      <c r="AA805" s="2" t="s">
        <v>1907</v>
      </c>
      <c r="AB805" s="82">
        <v>0</v>
      </c>
      <c r="AC805" t="s">
        <v>2289</v>
      </c>
      <c r="AD805" t="str">
        <f t="shared" si="12"/>
        <v>SET @cliente = (SELECT id_cliente FROM cliente WHERE cod_cliente LIKE 'C1129');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'P1129002', '', '2012-11-01', '0', '0', 0, 'Hacer Lobby', 0, null, 1, now(), null, 1, null);</v>
      </c>
    </row>
    <row r="806" spans="1:30" ht="22.5" x14ac:dyDescent="0.25">
      <c r="A806" t="s">
        <v>0</v>
      </c>
      <c r="B806" s="7" t="s">
        <v>328</v>
      </c>
      <c r="C806" s="2" t="s">
        <v>493</v>
      </c>
      <c r="D806" s="22" t="s">
        <v>498</v>
      </c>
      <c r="E806" s="2" t="s">
        <v>499</v>
      </c>
      <c r="F806" s="26" t="s">
        <v>506</v>
      </c>
      <c r="G806" s="2" t="s">
        <v>534</v>
      </c>
      <c r="H806" s="22" t="s">
        <v>540</v>
      </c>
      <c r="I806" s="2" t="s">
        <v>567</v>
      </c>
      <c r="J806" s="5" t="s">
        <v>569</v>
      </c>
      <c r="K806" s="2" t="s">
        <v>574</v>
      </c>
      <c r="L806" t="s">
        <v>1805</v>
      </c>
      <c r="M806" s="2" t="s">
        <v>1851</v>
      </c>
      <c r="N806" s="7" t="s">
        <v>4269</v>
      </c>
      <c r="O806" s="2" t="s">
        <v>1851</v>
      </c>
      <c r="P806" s="56"/>
      <c r="Q806" s="2" t="s">
        <v>1851</v>
      </c>
      <c r="R806" t="s">
        <v>2505</v>
      </c>
      <c r="S806" s="2" t="s">
        <v>1851</v>
      </c>
      <c r="T806" s="5">
        <v>0</v>
      </c>
      <c r="U806" s="2" t="s">
        <v>1851</v>
      </c>
      <c r="V806" s="37">
        <v>0</v>
      </c>
      <c r="W806" s="2" t="s">
        <v>1907</v>
      </c>
      <c r="X806">
        <v>0</v>
      </c>
      <c r="Y806" t="s">
        <v>1908</v>
      </c>
      <c r="Z806" s="40" t="s">
        <v>2158</v>
      </c>
      <c r="AA806" s="2" t="s">
        <v>1907</v>
      </c>
      <c r="AB806" s="82">
        <v>0</v>
      </c>
      <c r="AC806" t="s">
        <v>2289</v>
      </c>
      <c r="AD806" t="str">
        <f t="shared" si="12"/>
        <v>SET @cliente = (SELECT id_cliente FROM cliente WHERE cod_cliente LIKE 'C0245');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'P0245001', '', '2011-02-01', '0', '0', 0, 'Captacion de Ejecutivos', 0, null, 1, now(), null, 1, null);</v>
      </c>
    </row>
    <row r="807" spans="1:30" ht="22.5" x14ac:dyDescent="0.25">
      <c r="A807" t="s">
        <v>0</v>
      </c>
      <c r="B807" s="55" t="s">
        <v>3441</v>
      </c>
      <c r="C807" s="2" t="s">
        <v>493</v>
      </c>
      <c r="D807" s="54" t="s">
        <v>498</v>
      </c>
      <c r="E807" s="2" t="s">
        <v>499</v>
      </c>
      <c r="F807" s="55" t="s">
        <v>509</v>
      </c>
      <c r="G807" s="2" t="s">
        <v>534</v>
      </c>
      <c r="H807" s="54" t="s">
        <v>543</v>
      </c>
      <c r="I807" s="2" t="s">
        <v>567</v>
      </c>
      <c r="J807" s="8" t="s">
        <v>570</v>
      </c>
      <c r="K807" s="2" t="s">
        <v>574</v>
      </c>
      <c r="L807" t="s">
        <v>1805</v>
      </c>
      <c r="M807" s="2" t="s">
        <v>1851</v>
      </c>
      <c r="N807" s="7" t="s">
        <v>4270</v>
      </c>
      <c r="O807" s="2" t="s">
        <v>1851</v>
      </c>
      <c r="P807" s="59" t="s">
        <v>1852</v>
      </c>
      <c r="Q807" s="2" t="s">
        <v>1851</v>
      </c>
      <c r="R807" t="s">
        <v>2492</v>
      </c>
      <c r="S807" s="2" t="s">
        <v>1851</v>
      </c>
      <c r="T807" s="5">
        <v>1</v>
      </c>
      <c r="U807" s="2" t="s">
        <v>1851</v>
      </c>
      <c r="V807" s="37">
        <v>0</v>
      </c>
      <c r="W807" s="2" t="s">
        <v>1907</v>
      </c>
      <c r="X807">
        <v>25</v>
      </c>
      <c r="Y807" t="s">
        <v>1908</v>
      </c>
      <c r="Z807" s="55" t="s">
        <v>4753</v>
      </c>
      <c r="AA807" s="2" t="s">
        <v>1907</v>
      </c>
      <c r="AB807" s="82">
        <v>0</v>
      </c>
      <c r="AC807" t="s">
        <v>2289</v>
      </c>
      <c r="AD807" t="str">
        <f t="shared" si="12"/>
        <v>SET @cliente = (SELECT id_cliente FROM cliente WHERE cod_cliente LIKE 'C1300');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'01', 'P1300001', 'RESPUESTA', '2012-11-01', '1', '0', 25, 'Evaluacion de Potencial a Gerentes (5)y Administrativos (5)', 0, null, 1, now(), null, 1, null);</v>
      </c>
    </row>
    <row r="808" spans="1:30" ht="22.5" x14ac:dyDescent="0.25">
      <c r="A808" t="s">
        <v>0</v>
      </c>
      <c r="B808" s="7" t="s">
        <v>329</v>
      </c>
      <c r="C808" s="2" t="s">
        <v>493</v>
      </c>
      <c r="D808" s="17" t="s">
        <v>498</v>
      </c>
      <c r="E808" s="2" t="s">
        <v>499</v>
      </c>
      <c r="F808" s="26" t="s">
        <v>522</v>
      </c>
      <c r="G808" s="2" t="s">
        <v>534</v>
      </c>
      <c r="H808" s="17" t="s">
        <v>551</v>
      </c>
      <c r="I808" s="2" t="s">
        <v>567</v>
      </c>
      <c r="J808" s="5" t="s">
        <v>569</v>
      </c>
      <c r="K808" s="2" t="s">
        <v>574</v>
      </c>
      <c r="L808" t="s">
        <v>1805</v>
      </c>
      <c r="M808" s="2" t="s">
        <v>1851</v>
      </c>
      <c r="N808" s="7" t="s">
        <v>4271</v>
      </c>
      <c r="O808" s="2" t="s">
        <v>1851</v>
      </c>
      <c r="P808" s="56"/>
      <c r="Q808" s="2" t="s">
        <v>1851</v>
      </c>
      <c r="R808" t="s">
        <v>2505</v>
      </c>
      <c r="S808" s="2" t="s">
        <v>1851</v>
      </c>
      <c r="T808" s="5">
        <v>0</v>
      </c>
      <c r="U808" s="2" t="s">
        <v>1851</v>
      </c>
      <c r="V808" s="37">
        <v>0</v>
      </c>
      <c r="W808" s="2" t="s">
        <v>1907</v>
      </c>
      <c r="X808">
        <v>0</v>
      </c>
      <c r="Y808" t="s">
        <v>1908</v>
      </c>
      <c r="Z808" s="40" t="s">
        <v>2159</v>
      </c>
      <c r="AA808" s="2" t="s">
        <v>1907</v>
      </c>
      <c r="AB808" s="82">
        <v>0</v>
      </c>
      <c r="AC808" t="s">
        <v>2289</v>
      </c>
      <c r="AD808" t="str">
        <f t="shared" si="12"/>
        <v>SET @cliente = (SELECT id_cliente FROM cliente WHERE cod_cliente LIKE 'C0247');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'P0247001', '', '2011-02-01', '0', '0', 0, 'Clima (gratuito)', 0, null, 1, now(), null, 1, null);</v>
      </c>
    </row>
    <row r="809" spans="1:30" ht="22.5" x14ac:dyDescent="0.25">
      <c r="A809" t="s">
        <v>0</v>
      </c>
      <c r="B809" s="7" t="s">
        <v>330</v>
      </c>
      <c r="C809" s="2" t="s">
        <v>493</v>
      </c>
      <c r="D809" s="17" t="s">
        <v>498</v>
      </c>
      <c r="E809" s="2" t="s">
        <v>499</v>
      </c>
      <c r="F809" s="26" t="s">
        <v>522</v>
      </c>
      <c r="G809" s="2" t="s">
        <v>534</v>
      </c>
      <c r="H809" s="17" t="s">
        <v>551</v>
      </c>
      <c r="I809" s="2" t="s">
        <v>567</v>
      </c>
      <c r="J809" s="5" t="s">
        <v>569</v>
      </c>
      <c r="K809" s="2" t="s">
        <v>574</v>
      </c>
      <c r="L809" t="s">
        <v>1805</v>
      </c>
      <c r="M809" s="2" t="s">
        <v>1851</v>
      </c>
      <c r="N809" s="7" t="s">
        <v>4272</v>
      </c>
      <c r="O809" s="2" t="s">
        <v>1851</v>
      </c>
      <c r="P809" s="56"/>
      <c r="Q809" s="2" t="s">
        <v>1851</v>
      </c>
      <c r="R809" t="s">
        <v>2488</v>
      </c>
      <c r="S809" s="2" t="s">
        <v>1851</v>
      </c>
      <c r="T809" s="5">
        <v>0</v>
      </c>
      <c r="U809" s="2" t="s">
        <v>1851</v>
      </c>
      <c r="V809" s="37">
        <v>0</v>
      </c>
      <c r="W809" s="2" t="s">
        <v>1907</v>
      </c>
      <c r="X809">
        <v>0</v>
      </c>
      <c r="Y809" t="s">
        <v>1908</v>
      </c>
      <c r="Z809" s="40" t="s">
        <v>2159</v>
      </c>
      <c r="AA809" s="2" t="s">
        <v>1907</v>
      </c>
      <c r="AB809" s="82">
        <v>0</v>
      </c>
      <c r="AC809" t="s">
        <v>2289</v>
      </c>
      <c r="AD809" t="str">
        <f t="shared" si="12"/>
        <v>SET @cliente = (SELECT id_cliente FROM cliente WHERE cod_cliente LIKE 'C0311');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'P0311001', '', '2011-03-01', '0', '0', 0, 'Clima (gratuito)', 0, null, 1, now(), null, 1, null);</v>
      </c>
    </row>
    <row r="810" spans="1:30" ht="22.5" x14ac:dyDescent="0.25">
      <c r="A810" t="s">
        <v>0</v>
      </c>
      <c r="B810" s="7" t="s">
        <v>331</v>
      </c>
      <c r="C810" s="2" t="s">
        <v>493</v>
      </c>
      <c r="D810" s="22" t="s">
        <v>498</v>
      </c>
      <c r="E810" s="2" t="s">
        <v>499</v>
      </c>
      <c r="F810" s="26" t="s">
        <v>509</v>
      </c>
      <c r="G810" s="2" t="s">
        <v>534</v>
      </c>
      <c r="H810" s="22" t="s">
        <v>543</v>
      </c>
      <c r="I810" s="2" t="s">
        <v>567</v>
      </c>
      <c r="J810" s="5" t="s">
        <v>569</v>
      </c>
      <c r="K810" s="2" t="s">
        <v>574</v>
      </c>
      <c r="L810" t="s">
        <v>1805</v>
      </c>
      <c r="M810" s="2" t="s">
        <v>1851</v>
      </c>
      <c r="N810" s="7" t="s">
        <v>4273</v>
      </c>
      <c r="O810" s="2" t="s">
        <v>1851</v>
      </c>
      <c r="P810" s="56"/>
      <c r="Q810" s="2" t="s">
        <v>1851</v>
      </c>
      <c r="R810" t="s">
        <v>2507</v>
      </c>
      <c r="S810" s="2" t="s">
        <v>1851</v>
      </c>
      <c r="T810" s="5">
        <v>0</v>
      </c>
      <c r="U810" s="2" t="s">
        <v>1851</v>
      </c>
      <c r="V810" s="37">
        <v>0</v>
      </c>
      <c r="W810" s="2" t="s">
        <v>1907</v>
      </c>
      <c r="X810">
        <v>0</v>
      </c>
      <c r="Y810" t="s">
        <v>1908</v>
      </c>
      <c r="Z810" s="40" t="s">
        <v>1914</v>
      </c>
      <c r="AA810" s="2" t="s">
        <v>1907</v>
      </c>
      <c r="AB810" s="82">
        <v>0</v>
      </c>
      <c r="AC810" t="s">
        <v>2289</v>
      </c>
      <c r="AD810" t="str">
        <f t="shared" si="12"/>
        <v>SET @cliente = (SELECT id_cliente FROM cliente WHERE cod_cliente LIKE 'C0248');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'P0248001', '', '2012-04-01', '0', '0', 0, 'Potencial', 0, null, 1, now(), null, 1, null);</v>
      </c>
    </row>
    <row r="811" spans="1:30" ht="22.5" x14ac:dyDescent="0.25">
      <c r="A811" t="s">
        <v>0</v>
      </c>
      <c r="B811" s="7" t="s">
        <v>331</v>
      </c>
      <c r="C811" s="2" t="s">
        <v>493</v>
      </c>
      <c r="D811" s="22" t="s">
        <v>497</v>
      </c>
      <c r="E811" s="2" t="s">
        <v>499</v>
      </c>
      <c r="F811" s="27" t="s">
        <v>505</v>
      </c>
      <c r="G811" s="2" t="s">
        <v>534</v>
      </c>
      <c r="H811" s="22" t="s">
        <v>539</v>
      </c>
      <c r="I811" s="2" t="s">
        <v>567</v>
      </c>
      <c r="J811" s="7" t="s">
        <v>505</v>
      </c>
      <c r="K811" s="2" t="s">
        <v>574</v>
      </c>
      <c r="L811" t="s">
        <v>1806</v>
      </c>
      <c r="M811" s="2" t="s">
        <v>1851</v>
      </c>
      <c r="N811" s="7" t="s">
        <v>4274</v>
      </c>
      <c r="O811" s="2" t="s">
        <v>1851</v>
      </c>
      <c r="P811" s="40"/>
      <c r="Q811" s="2" t="s">
        <v>1851</v>
      </c>
      <c r="R811" t="s">
        <v>2492</v>
      </c>
      <c r="S811" s="2" t="s">
        <v>1851</v>
      </c>
      <c r="T811" s="5">
        <v>0</v>
      </c>
      <c r="U811" s="2" t="s">
        <v>1851</v>
      </c>
      <c r="V811" s="37">
        <v>0</v>
      </c>
      <c r="W811" s="2" t="s">
        <v>1907</v>
      </c>
      <c r="X811">
        <v>0</v>
      </c>
      <c r="Y811" t="s">
        <v>1908</v>
      </c>
      <c r="Z811" s="40" t="s">
        <v>1911</v>
      </c>
      <c r="AA811" s="2" t="s">
        <v>1907</v>
      </c>
      <c r="AB811" s="82">
        <v>0</v>
      </c>
      <c r="AC811" t="s">
        <v>2289</v>
      </c>
      <c r="AD811" t="str">
        <f t="shared" si="12"/>
        <v>SET @cliente = (SELECT id_cliente FROM cliente WHERE cod_cliente LIKE 'C0248');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'P0248002', '', '2012-11-01', '0', '0', 0, 'Hacer Lobby', 0, null, 1, now(), null, 1, null);</v>
      </c>
    </row>
    <row r="812" spans="1:30" ht="22.5" x14ac:dyDescent="0.25">
      <c r="A812" t="s">
        <v>0</v>
      </c>
      <c r="B812" s="7" t="s">
        <v>332</v>
      </c>
      <c r="C812" s="2" t="s">
        <v>493</v>
      </c>
      <c r="D812" s="22" t="s">
        <v>495</v>
      </c>
      <c r="E812" s="2" t="s">
        <v>499</v>
      </c>
      <c r="F812" s="26" t="s">
        <v>510</v>
      </c>
      <c r="G812" s="2" t="s">
        <v>534</v>
      </c>
      <c r="H812" s="22" t="s">
        <v>545</v>
      </c>
      <c r="I812" s="2" t="s">
        <v>567</v>
      </c>
      <c r="J812" s="5" t="s">
        <v>569</v>
      </c>
      <c r="K812" s="2" t="s">
        <v>574</v>
      </c>
      <c r="L812" t="s">
        <v>1805</v>
      </c>
      <c r="M812" s="2" t="s">
        <v>1851</v>
      </c>
      <c r="N812" s="7" t="s">
        <v>4275</v>
      </c>
      <c r="O812" s="2" t="s">
        <v>1851</v>
      </c>
      <c r="P812" s="56"/>
      <c r="Q812" s="2" t="s">
        <v>1851</v>
      </c>
      <c r="R812" t="s">
        <v>2502</v>
      </c>
      <c r="S812" s="2" t="s">
        <v>1851</v>
      </c>
      <c r="T812" s="5">
        <v>0</v>
      </c>
      <c r="U812" s="2" t="s">
        <v>1851</v>
      </c>
      <c r="V812" s="37">
        <v>0</v>
      </c>
      <c r="W812" s="2" t="s">
        <v>1907</v>
      </c>
      <c r="X812">
        <v>0</v>
      </c>
      <c r="Y812" t="s">
        <v>1908</v>
      </c>
      <c r="Z812" s="40" t="s">
        <v>2323</v>
      </c>
      <c r="AA812" s="2" t="s">
        <v>1907</v>
      </c>
      <c r="AB812" s="82">
        <v>0</v>
      </c>
      <c r="AC812" t="s">
        <v>2289</v>
      </c>
      <c r="AD812" t="str">
        <f t="shared" si="12"/>
        <v>SET @cliente = (SELECT id_cliente FROM cliente WHERE cod_cliente LIKE 'C0140');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'P0140001', '', '2010-08-01', '0', '0', 0, 'Gestion por Procesos', 0, null, 1, now(), null, 1, null);</v>
      </c>
    </row>
    <row r="813" spans="1:30" ht="22.5" x14ac:dyDescent="0.25">
      <c r="A813" t="s">
        <v>0</v>
      </c>
      <c r="B813" s="7" t="s">
        <v>333</v>
      </c>
      <c r="C813" s="2" t="s">
        <v>493</v>
      </c>
      <c r="D813" s="22" t="s">
        <v>495</v>
      </c>
      <c r="E813" s="2" t="s">
        <v>499</v>
      </c>
      <c r="F813" s="26" t="s">
        <v>510</v>
      </c>
      <c r="G813" s="2" t="s">
        <v>534</v>
      </c>
      <c r="H813" s="22" t="s">
        <v>545</v>
      </c>
      <c r="I813" s="2" t="s">
        <v>567</v>
      </c>
      <c r="J813" s="5" t="s">
        <v>569</v>
      </c>
      <c r="K813" s="2" t="s">
        <v>574</v>
      </c>
      <c r="L813" t="s">
        <v>1805</v>
      </c>
      <c r="M813" s="2" t="s">
        <v>1851</v>
      </c>
      <c r="N813" s="7" t="s">
        <v>4276</v>
      </c>
      <c r="O813" s="2" t="s">
        <v>1851</v>
      </c>
      <c r="P813" s="56"/>
      <c r="Q813" s="2" t="s">
        <v>1851</v>
      </c>
      <c r="R813" t="s">
        <v>2493</v>
      </c>
      <c r="S813" s="2" t="s">
        <v>1851</v>
      </c>
      <c r="T813" s="5">
        <v>0</v>
      </c>
      <c r="U813" s="2" t="s">
        <v>1851</v>
      </c>
      <c r="V813" s="37">
        <v>0</v>
      </c>
      <c r="W813" s="2" t="s">
        <v>1907</v>
      </c>
      <c r="X813">
        <v>0</v>
      </c>
      <c r="Y813" t="s">
        <v>1908</v>
      </c>
      <c r="Z813" s="40" t="s">
        <v>2160</v>
      </c>
      <c r="AA813" s="2" t="s">
        <v>1907</v>
      </c>
      <c r="AB813" s="82">
        <v>25000</v>
      </c>
      <c r="AC813" t="s">
        <v>2289</v>
      </c>
      <c r="AD813" t="str">
        <f t="shared" si="12"/>
        <v>SET @cliente = (SELECT id_cliente FROM cliente WHERE cod_cliente LIKE 'C0196');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'P0196001', '', '2010-09-01', '0', '0', 0, 'Reestructuracion Funciones Area Imagen', 25000, null, 1, now(), null, 1, null);</v>
      </c>
    </row>
    <row r="814" spans="1:30" ht="45" x14ac:dyDescent="0.25">
      <c r="A814" t="s">
        <v>0</v>
      </c>
      <c r="B814" s="7" t="s">
        <v>333</v>
      </c>
      <c r="C814" s="2" t="s">
        <v>493</v>
      </c>
      <c r="D814" s="22" t="s">
        <v>498</v>
      </c>
      <c r="E814" s="2" t="s">
        <v>499</v>
      </c>
      <c r="F814" s="26" t="s">
        <v>509</v>
      </c>
      <c r="G814" s="2" t="s">
        <v>534</v>
      </c>
      <c r="H814" s="22" t="s">
        <v>543</v>
      </c>
      <c r="I814" s="2" t="s">
        <v>567</v>
      </c>
      <c r="J814" s="5" t="s">
        <v>569</v>
      </c>
      <c r="K814" s="2" t="s">
        <v>574</v>
      </c>
      <c r="L814" t="s">
        <v>1806</v>
      </c>
      <c r="M814" s="2" t="s">
        <v>1851</v>
      </c>
      <c r="N814" s="7" t="s">
        <v>4277</v>
      </c>
      <c r="O814" s="2" t="s">
        <v>1851</v>
      </c>
      <c r="P814" s="56"/>
      <c r="Q814" s="2" t="s">
        <v>1851</v>
      </c>
      <c r="R814" t="s">
        <v>2489</v>
      </c>
      <c r="S814" s="2" t="s">
        <v>1851</v>
      </c>
      <c r="T814" s="5">
        <v>0</v>
      </c>
      <c r="U814" s="2" t="s">
        <v>1851</v>
      </c>
      <c r="V814" s="76">
        <v>1</v>
      </c>
      <c r="W814" s="2" t="s">
        <v>1907</v>
      </c>
      <c r="X814">
        <v>0</v>
      </c>
      <c r="Y814" t="s">
        <v>1908</v>
      </c>
      <c r="Z814" s="40" t="s">
        <v>2385</v>
      </c>
      <c r="AA814" s="2" t="s">
        <v>1907</v>
      </c>
      <c r="AB814" s="82">
        <v>90000</v>
      </c>
      <c r="AC814" t="s">
        <v>2289</v>
      </c>
      <c r="AD814" t="str">
        <f t="shared" si="12"/>
        <v>SET @cliente = (SELECT id_cliente FROM cliente WHERE cod_cliente LIKE 'C0196');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'P0196002', '', '2010-11-01', '0', '1', 0, 'Apoyo en la etapa de Evaluacion Psicologica de los procesos de seleccion de personal contratado bajo las diversas modalidades D.L. 728 y CAS', 90000, null, 1, now(), null, 1, null);</v>
      </c>
    </row>
    <row r="815" spans="1:30" ht="22.5" x14ac:dyDescent="0.25">
      <c r="A815" t="s">
        <v>0</v>
      </c>
      <c r="B815" s="7" t="s">
        <v>334</v>
      </c>
      <c r="C815" s="2" t="s">
        <v>493</v>
      </c>
      <c r="D815" s="22" t="s">
        <v>496</v>
      </c>
      <c r="E815" s="2" t="s">
        <v>499</v>
      </c>
      <c r="F815" s="26" t="s">
        <v>512</v>
      </c>
      <c r="G815" s="2" t="s">
        <v>534</v>
      </c>
      <c r="H815" s="22" t="s">
        <v>547</v>
      </c>
      <c r="I815" s="2" t="s">
        <v>567</v>
      </c>
      <c r="J815" s="5" t="s">
        <v>569</v>
      </c>
      <c r="K815" s="2" t="s">
        <v>574</v>
      </c>
      <c r="L815" t="s">
        <v>1805</v>
      </c>
      <c r="M815" s="2" t="s">
        <v>1851</v>
      </c>
      <c r="N815" s="7" t="s">
        <v>4278</v>
      </c>
      <c r="O815" s="2" t="s">
        <v>1851</v>
      </c>
      <c r="P815" s="56"/>
      <c r="Q815" s="2" t="s">
        <v>1851</v>
      </c>
      <c r="R815" t="s">
        <v>2487</v>
      </c>
      <c r="S815" s="2" t="s">
        <v>1851</v>
      </c>
      <c r="T815" s="5">
        <v>0</v>
      </c>
      <c r="U815" s="2" t="s">
        <v>1851</v>
      </c>
      <c r="V815" s="37">
        <v>0</v>
      </c>
      <c r="W815" s="2" t="s">
        <v>1907</v>
      </c>
      <c r="X815">
        <v>0</v>
      </c>
      <c r="Y815" t="s">
        <v>1908</v>
      </c>
      <c r="Z815" s="40" t="s">
        <v>2386</v>
      </c>
      <c r="AA815" s="2" t="s">
        <v>1907</v>
      </c>
      <c r="AB815" s="82">
        <v>0</v>
      </c>
      <c r="AC815" t="s">
        <v>2289</v>
      </c>
      <c r="AD815" t="str">
        <f t="shared" si="12"/>
        <v>SET @cliente = (SELECT id_cliente FROM cliente WHERE cod_cliente LIKE 'C1236');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'P1236001', '', '2011-10-01', '0', '0', 0, 'Trabajo en equipo y comunicacion', 0, null, 1, now(), null, 1, null);</v>
      </c>
    </row>
    <row r="816" spans="1:30" ht="22.5" x14ac:dyDescent="0.25">
      <c r="A816" t="s">
        <v>0</v>
      </c>
      <c r="B816" s="7" t="s">
        <v>335</v>
      </c>
      <c r="C816" s="2" t="s">
        <v>493</v>
      </c>
      <c r="D816" s="22" t="s">
        <v>495</v>
      </c>
      <c r="E816" s="2" t="s">
        <v>499</v>
      </c>
      <c r="F816" s="26" t="s">
        <v>502</v>
      </c>
      <c r="G816" s="2" t="s">
        <v>534</v>
      </c>
      <c r="H816" s="22" t="s">
        <v>536</v>
      </c>
      <c r="I816" s="2" t="s">
        <v>567</v>
      </c>
      <c r="J816" s="5" t="s">
        <v>569</v>
      </c>
      <c r="K816" s="2" t="s">
        <v>574</v>
      </c>
      <c r="L816" t="s">
        <v>1805</v>
      </c>
      <c r="M816" s="2" t="s">
        <v>1851</v>
      </c>
      <c r="N816" s="7" t="s">
        <v>4279</v>
      </c>
      <c r="O816" s="2" t="s">
        <v>1851</v>
      </c>
      <c r="P816" s="56"/>
      <c r="Q816" s="2" t="s">
        <v>1851</v>
      </c>
      <c r="R816" t="s">
        <v>2506</v>
      </c>
      <c r="S816" s="2" t="s">
        <v>1851</v>
      </c>
      <c r="T816" s="5">
        <v>0</v>
      </c>
      <c r="U816" s="2" t="s">
        <v>1851</v>
      </c>
      <c r="V816" s="37">
        <v>0</v>
      </c>
      <c r="W816" s="2" t="s">
        <v>1907</v>
      </c>
      <c r="X816">
        <v>0</v>
      </c>
      <c r="Y816" t="s">
        <v>1908</v>
      </c>
      <c r="Z816" s="40" t="s">
        <v>1917</v>
      </c>
      <c r="AA816" s="2" t="s">
        <v>1907</v>
      </c>
      <c r="AB816" s="82">
        <v>24900</v>
      </c>
      <c r="AC816" t="s">
        <v>2289</v>
      </c>
      <c r="AD816" t="str">
        <f t="shared" si="12"/>
        <v>SET @cliente = (SELECT id_cliente FROM cliente WHERE cod_cliente LIKE 'C1242');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'P1242001', '', '2011-11-01', '0', '0', 0, 'Sistema Salarial', 24900, null, 1, now(), null, 1, null);</v>
      </c>
    </row>
    <row r="817" spans="1:30" ht="22.5" x14ac:dyDescent="0.25">
      <c r="A817" t="s">
        <v>0</v>
      </c>
      <c r="B817" s="7" t="s">
        <v>336</v>
      </c>
      <c r="C817" s="2" t="s">
        <v>493</v>
      </c>
      <c r="D817" s="22" t="s">
        <v>495</v>
      </c>
      <c r="E817" s="2" t="s">
        <v>499</v>
      </c>
      <c r="F817" s="26" t="s">
        <v>510</v>
      </c>
      <c r="G817" s="2" t="s">
        <v>534</v>
      </c>
      <c r="H817" s="22" t="s">
        <v>545</v>
      </c>
      <c r="I817" s="2" t="s">
        <v>567</v>
      </c>
      <c r="J817" s="5" t="s">
        <v>569</v>
      </c>
      <c r="K817" s="2" t="s">
        <v>574</v>
      </c>
      <c r="L817" t="s">
        <v>1805</v>
      </c>
      <c r="M817" s="2" t="s">
        <v>1851</v>
      </c>
      <c r="N817" s="7" t="s">
        <v>4280</v>
      </c>
      <c r="O817" s="2" t="s">
        <v>1851</v>
      </c>
      <c r="P817" s="56"/>
      <c r="Q817" s="2" t="s">
        <v>1851</v>
      </c>
      <c r="R817" t="s">
        <v>2498</v>
      </c>
      <c r="S817" s="2" t="s">
        <v>1851</v>
      </c>
      <c r="T817" s="5">
        <v>0</v>
      </c>
      <c r="U817" s="2" t="s">
        <v>1851</v>
      </c>
      <c r="V817" s="37">
        <v>0</v>
      </c>
      <c r="W817" s="2" t="s">
        <v>1907</v>
      </c>
      <c r="X817">
        <v>0</v>
      </c>
      <c r="Y817" t="s">
        <v>1908</v>
      </c>
      <c r="Z817" s="40" t="s">
        <v>2323</v>
      </c>
      <c r="AA817" s="2" t="s">
        <v>1907</v>
      </c>
      <c r="AB817" s="82">
        <v>98000</v>
      </c>
      <c r="AC817" t="s">
        <v>2289</v>
      </c>
      <c r="AD817" t="str">
        <f t="shared" si="12"/>
        <v>SET @cliente = (SELECT id_cliente FROM cliente WHERE cod_cliente LIKE 'C1220');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'P1220001', '', '2011-09-01', '0', '0', 0, 'Gestion por Procesos', 98000, null, 1, now(), null, 1, null);</v>
      </c>
    </row>
    <row r="818" spans="1:30" ht="22.5" x14ac:dyDescent="0.25">
      <c r="A818" t="s">
        <v>0</v>
      </c>
      <c r="B818" s="7" t="s">
        <v>336</v>
      </c>
      <c r="C818" s="2" t="s">
        <v>493</v>
      </c>
      <c r="D818" s="22" t="s">
        <v>497</v>
      </c>
      <c r="E818" s="2" t="s">
        <v>499</v>
      </c>
      <c r="F818" s="27" t="s">
        <v>505</v>
      </c>
      <c r="G818" s="2" t="s">
        <v>534</v>
      </c>
      <c r="H818" s="22" t="s">
        <v>539</v>
      </c>
      <c r="I818" s="2" t="s">
        <v>567</v>
      </c>
      <c r="J818" s="7" t="s">
        <v>505</v>
      </c>
      <c r="K818" s="2" t="s">
        <v>574</v>
      </c>
      <c r="L818" t="s">
        <v>1806</v>
      </c>
      <c r="M818" s="2" t="s">
        <v>1851</v>
      </c>
      <c r="N818" s="7" t="s">
        <v>4281</v>
      </c>
      <c r="O818" s="2" t="s">
        <v>1851</v>
      </c>
      <c r="P818" s="40"/>
      <c r="Q818" s="2" t="s">
        <v>1851</v>
      </c>
      <c r="R818" t="s">
        <v>2492</v>
      </c>
      <c r="S818" s="2" t="s">
        <v>1851</v>
      </c>
      <c r="T818" s="5">
        <v>0</v>
      </c>
      <c r="U818" s="2" t="s">
        <v>1851</v>
      </c>
      <c r="V818" s="37">
        <v>0</v>
      </c>
      <c r="W818" s="2" t="s">
        <v>1907</v>
      </c>
      <c r="X818">
        <v>0</v>
      </c>
      <c r="Y818" t="s">
        <v>1908</v>
      </c>
      <c r="Z818" s="40" t="s">
        <v>1911</v>
      </c>
      <c r="AA818" s="2" t="s">
        <v>1907</v>
      </c>
      <c r="AB818" s="82">
        <v>0</v>
      </c>
      <c r="AC818" t="s">
        <v>2289</v>
      </c>
      <c r="AD818" t="str">
        <f t="shared" si="12"/>
        <v>SET @cliente = (SELECT id_cliente FROM cliente WHERE cod_cliente LIKE 'C1220');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'P1220002', '', '2012-11-01', '0', '0', 0, 'Hacer Lobby', 0, null, 1, now(), null, 1, null);</v>
      </c>
    </row>
    <row r="819" spans="1:30" ht="22.5" x14ac:dyDescent="0.25">
      <c r="A819" t="s">
        <v>0</v>
      </c>
      <c r="B819" s="7" t="s">
        <v>337</v>
      </c>
      <c r="C819" s="2" t="s">
        <v>493</v>
      </c>
      <c r="D819" s="22" t="s">
        <v>496</v>
      </c>
      <c r="E819" s="2" t="s">
        <v>499</v>
      </c>
      <c r="F819" s="26" t="s">
        <v>512</v>
      </c>
      <c r="G819" s="2" t="s">
        <v>534</v>
      </c>
      <c r="H819" s="22" t="s">
        <v>547</v>
      </c>
      <c r="I819" s="2" t="s">
        <v>567</v>
      </c>
      <c r="J819" s="5" t="s">
        <v>569</v>
      </c>
      <c r="K819" s="2" t="s">
        <v>574</v>
      </c>
      <c r="L819" t="s">
        <v>1805</v>
      </c>
      <c r="M819" s="2" t="s">
        <v>1851</v>
      </c>
      <c r="N819" s="7" t="s">
        <v>4282</v>
      </c>
      <c r="O819" s="2" t="s">
        <v>1851</v>
      </c>
      <c r="P819" s="56"/>
      <c r="Q819" s="2" t="s">
        <v>1851</v>
      </c>
      <c r="R819" t="s">
        <v>2502</v>
      </c>
      <c r="S819" s="2" t="s">
        <v>1851</v>
      </c>
      <c r="T819" s="5">
        <v>0</v>
      </c>
      <c r="U819" s="2" t="s">
        <v>1851</v>
      </c>
      <c r="V819" s="37">
        <v>0</v>
      </c>
      <c r="W819" s="2" t="s">
        <v>1907</v>
      </c>
      <c r="X819">
        <v>0</v>
      </c>
      <c r="Y819" t="s">
        <v>1908</v>
      </c>
      <c r="Z819" s="40" t="s">
        <v>2161</v>
      </c>
      <c r="AA819" s="2" t="s">
        <v>1907</v>
      </c>
      <c r="AB819" s="82">
        <v>0</v>
      </c>
      <c r="AC819" t="s">
        <v>2289</v>
      </c>
      <c r="AD819" t="str">
        <f t="shared" si="12"/>
        <v>SET @cliente = (SELECT id_cliente FROM cliente WHERE cod_cliente LIKE 'C0135');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'P0135001', '', '2010-08-01', '0', '0', 0, 'Atencion Cliente', 0, null, 1, now(), null, 1, null);</v>
      </c>
    </row>
    <row r="820" spans="1:30" ht="22.5" x14ac:dyDescent="0.25">
      <c r="A820" t="s">
        <v>0</v>
      </c>
      <c r="B820" s="7" t="s">
        <v>338</v>
      </c>
      <c r="C820" s="2" t="s">
        <v>493</v>
      </c>
      <c r="D820" s="22" t="s">
        <v>495</v>
      </c>
      <c r="E820" s="2" t="s">
        <v>499</v>
      </c>
      <c r="F820" s="26" t="s">
        <v>510</v>
      </c>
      <c r="G820" s="2" t="s">
        <v>534</v>
      </c>
      <c r="H820" s="22" t="s">
        <v>545</v>
      </c>
      <c r="I820" s="2" t="s">
        <v>567</v>
      </c>
      <c r="J820" s="5" t="s">
        <v>569</v>
      </c>
      <c r="K820" s="2" t="s">
        <v>574</v>
      </c>
      <c r="L820" t="s">
        <v>1805</v>
      </c>
      <c r="M820" s="2" t="s">
        <v>1851</v>
      </c>
      <c r="N820" s="7" t="s">
        <v>4283</v>
      </c>
      <c r="O820" s="2" t="s">
        <v>1851</v>
      </c>
      <c r="P820" s="56"/>
      <c r="Q820" s="2" t="s">
        <v>1851</v>
      </c>
      <c r="R820" t="s">
        <v>2498</v>
      </c>
      <c r="S820" s="2" t="s">
        <v>1851</v>
      </c>
      <c r="T820" s="5">
        <v>0</v>
      </c>
      <c r="U820" s="2" t="s">
        <v>1851</v>
      </c>
      <c r="V820" s="37">
        <v>0</v>
      </c>
      <c r="W820" s="2" t="s">
        <v>1907</v>
      </c>
      <c r="X820">
        <v>0</v>
      </c>
      <c r="Y820" t="s">
        <v>1908</v>
      </c>
      <c r="Z820" s="40" t="s">
        <v>2162</v>
      </c>
      <c r="AA820" s="2" t="s">
        <v>1907</v>
      </c>
      <c r="AB820" s="82">
        <v>21000</v>
      </c>
      <c r="AC820" t="s">
        <v>2289</v>
      </c>
      <c r="AD820" t="str">
        <f t="shared" si="12"/>
        <v>SET @cliente = (SELECT id_cliente FROM cliente WHERE cod_cliente LIKE 'C1225');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'P1225001', '', '2011-09-01', '0', '0', 0, 'PROCESOS DE OPERACIONES, ANALISIS DE PUESTOS, CAPACITACION Y DESARROLLO', 21000, null, 1, now(), null, 1, null);</v>
      </c>
    </row>
    <row r="821" spans="1:30" ht="22.5" x14ac:dyDescent="0.25">
      <c r="A821" t="s">
        <v>0</v>
      </c>
      <c r="B821" s="7" t="s">
        <v>339</v>
      </c>
      <c r="C821" s="2" t="s">
        <v>493</v>
      </c>
      <c r="D821" s="22" t="s">
        <v>498</v>
      </c>
      <c r="E821" s="2" t="s">
        <v>499</v>
      </c>
      <c r="F821" s="26" t="s">
        <v>509</v>
      </c>
      <c r="G821" s="2" t="s">
        <v>534</v>
      </c>
      <c r="H821" s="22" t="s">
        <v>543</v>
      </c>
      <c r="I821" s="2" t="s">
        <v>567</v>
      </c>
      <c r="J821" s="5" t="s">
        <v>569</v>
      </c>
      <c r="K821" s="2" t="s">
        <v>574</v>
      </c>
      <c r="L821" t="s">
        <v>1805</v>
      </c>
      <c r="M821" s="2" t="s">
        <v>1851</v>
      </c>
      <c r="N821" s="7" t="s">
        <v>4284</v>
      </c>
      <c r="O821" s="2" t="s">
        <v>1851</v>
      </c>
      <c r="P821" s="56"/>
      <c r="Q821" s="2" t="s">
        <v>1851</v>
      </c>
      <c r="R821" t="s">
        <v>2506</v>
      </c>
      <c r="S821" s="2" t="s">
        <v>1851</v>
      </c>
      <c r="T821" s="5">
        <v>0</v>
      </c>
      <c r="U821" s="2" t="s">
        <v>1851</v>
      </c>
      <c r="V821" s="37">
        <v>0</v>
      </c>
      <c r="W821" s="2" t="s">
        <v>1907</v>
      </c>
      <c r="X821">
        <v>0</v>
      </c>
      <c r="Y821" t="s">
        <v>1908</v>
      </c>
      <c r="Z821" s="40" t="s">
        <v>1943</v>
      </c>
      <c r="AA821" s="2" t="s">
        <v>1907</v>
      </c>
      <c r="AB821" s="82">
        <v>4800</v>
      </c>
      <c r="AC821" t="s">
        <v>2289</v>
      </c>
      <c r="AD821" t="str">
        <f t="shared" si="12"/>
        <v>SET @cliente = (SELECT id_cliente FROM cliente WHERE cod_cliente LIKE 'C0133');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'P0133001', '', '2011-11-01', '0', '0', 0, 'Candidatos', 4800, null, 1, now(), null, 1, null);</v>
      </c>
    </row>
    <row r="822" spans="1:30" ht="45" x14ac:dyDescent="0.25">
      <c r="A822" t="s">
        <v>0</v>
      </c>
      <c r="B822" s="7" t="s">
        <v>339</v>
      </c>
      <c r="C822" s="2" t="s">
        <v>493</v>
      </c>
      <c r="D822" s="22" t="s">
        <v>495</v>
      </c>
      <c r="E822" s="2" t="s">
        <v>499</v>
      </c>
      <c r="F822" s="26" t="s">
        <v>510</v>
      </c>
      <c r="G822" s="2" t="s">
        <v>534</v>
      </c>
      <c r="H822" s="22" t="s">
        <v>545</v>
      </c>
      <c r="I822" s="2" t="s">
        <v>567</v>
      </c>
      <c r="J822" s="5" t="s">
        <v>569</v>
      </c>
      <c r="K822" s="2" t="s">
        <v>574</v>
      </c>
      <c r="L822" t="s">
        <v>1806</v>
      </c>
      <c r="M822" s="2" t="s">
        <v>1851</v>
      </c>
      <c r="N822" s="7" t="s">
        <v>4285</v>
      </c>
      <c r="O822" s="2" t="s">
        <v>1851</v>
      </c>
      <c r="P822" s="56"/>
      <c r="Q822" s="2" t="s">
        <v>1851</v>
      </c>
      <c r="R822" t="s">
        <v>2520</v>
      </c>
      <c r="S822" s="2" t="s">
        <v>1851</v>
      </c>
      <c r="T822" s="5">
        <v>0</v>
      </c>
      <c r="U822" s="2" t="s">
        <v>1851</v>
      </c>
      <c r="V822" s="76">
        <v>1</v>
      </c>
      <c r="W822" s="2" t="s">
        <v>1907</v>
      </c>
      <c r="X822">
        <v>0</v>
      </c>
      <c r="Y822" t="s">
        <v>1908</v>
      </c>
      <c r="Z822" s="40" t="s">
        <v>2163</v>
      </c>
      <c r="AA822" s="2" t="s">
        <v>1907</v>
      </c>
      <c r="AB822" s="82">
        <v>33814</v>
      </c>
      <c r="AC822" t="s">
        <v>2289</v>
      </c>
      <c r="AD822" t="str">
        <f t="shared" si="12"/>
        <v>SET @cliente = (SELECT id_cliente FROM cliente WHERE cod_cliente LIKE 'C0133');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'P0133002', '', '2012-07-01', '0', '1', 0, 'elaboracion del mapeo y modelo conceptual as is de los procesos administrados por los organos del osce AMC 014-2012/OSCE', 33814, null, 1, now(), null, 1, null);</v>
      </c>
    </row>
    <row r="823" spans="1:30" ht="22.5" x14ac:dyDescent="0.25">
      <c r="A823" t="s">
        <v>0</v>
      </c>
      <c r="B823" s="7" t="s">
        <v>340</v>
      </c>
      <c r="C823" s="2" t="s">
        <v>493</v>
      </c>
      <c r="D823" s="22" t="s">
        <v>495</v>
      </c>
      <c r="E823" s="2" t="s">
        <v>499</v>
      </c>
      <c r="F823" s="26" t="s">
        <v>510</v>
      </c>
      <c r="G823" s="2" t="s">
        <v>534</v>
      </c>
      <c r="H823" s="22" t="s">
        <v>545</v>
      </c>
      <c r="I823" s="2" t="s">
        <v>567</v>
      </c>
      <c r="J823" s="5" t="s">
        <v>569</v>
      </c>
      <c r="K823" s="2" t="s">
        <v>574</v>
      </c>
      <c r="L823" t="s">
        <v>1805</v>
      </c>
      <c r="M823" s="2" t="s">
        <v>1851</v>
      </c>
      <c r="N823" s="7" t="s">
        <v>4286</v>
      </c>
      <c r="O823" s="2" t="s">
        <v>1851</v>
      </c>
      <c r="P823" s="56"/>
      <c r="Q823" s="2" t="s">
        <v>1851</v>
      </c>
      <c r="R823" t="s">
        <v>2530</v>
      </c>
      <c r="S823" s="2" t="s">
        <v>1851</v>
      </c>
      <c r="T823" s="5">
        <v>0</v>
      </c>
      <c r="U823" s="2" t="s">
        <v>1851</v>
      </c>
      <c r="V823" s="37">
        <v>0</v>
      </c>
      <c r="W823" s="2" t="s">
        <v>1907</v>
      </c>
      <c r="X823">
        <v>0</v>
      </c>
      <c r="Y823" t="s">
        <v>1908</v>
      </c>
      <c r="Z823" s="41" t="s">
        <v>2164</v>
      </c>
      <c r="AA823" s="2" t="s">
        <v>1907</v>
      </c>
      <c r="AB823" s="82">
        <v>223300</v>
      </c>
      <c r="AC823" t="s">
        <v>2289</v>
      </c>
      <c r="AD823"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'P0052001', '', '2010-01-01', '0', '0', 0, 'Reorganizacion+CRM', 223300, null, 1, now(), null, 1, null);</v>
      </c>
    </row>
    <row r="824" spans="1:30" ht="22.5" x14ac:dyDescent="0.25">
      <c r="A824" t="s">
        <v>0</v>
      </c>
      <c r="B824" s="7" t="s">
        <v>340</v>
      </c>
      <c r="C824" s="2" t="s">
        <v>493</v>
      </c>
      <c r="D824" s="22" t="s">
        <v>495</v>
      </c>
      <c r="E824" s="2" t="s">
        <v>499</v>
      </c>
      <c r="F824" s="26" t="s">
        <v>504</v>
      </c>
      <c r="G824" s="2" t="s">
        <v>534</v>
      </c>
      <c r="H824" s="22" t="s">
        <v>538</v>
      </c>
      <c r="I824" s="2" t="s">
        <v>567</v>
      </c>
      <c r="J824" s="5" t="s">
        <v>569</v>
      </c>
      <c r="K824" s="2" t="s">
        <v>574</v>
      </c>
      <c r="L824" t="s">
        <v>1806</v>
      </c>
      <c r="M824" s="2" t="s">
        <v>1851</v>
      </c>
      <c r="N824" s="7" t="s">
        <v>4287</v>
      </c>
      <c r="O824" s="2" t="s">
        <v>1851</v>
      </c>
      <c r="P824" s="56"/>
      <c r="Q824" s="2" t="s">
        <v>1851</v>
      </c>
      <c r="R824" t="s">
        <v>2514</v>
      </c>
      <c r="S824" s="2" t="s">
        <v>1851</v>
      </c>
      <c r="T824" s="5">
        <v>0</v>
      </c>
      <c r="U824" s="2" t="s">
        <v>1851</v>
      </c>
      <c r="V824" s="37">
        <v>0</v>
      </c>
      <c r="W824" s="2" t="s">
        <v>1907</v>
      </c>
      <c r="X824">
        <v>0</v>
      </c>
      <c r="Y824" t="s">
        <v>1908</v>
      </c>
      <c r="Z824" s="40" t="s">
        <v>2165</v>
      </c>
      <c r="AA824" s="2" t="s">
        <v>1907</v>
      </c>
      <c r="AB824" s="82">
        <v>8700</v>
      </c>
      <c r="AC824" t="s">
        <v>2289</v>
      </c>
      <c r="AD824"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'02', 'P0052002', '', '2010-02-01', '0', '0', 0, 'Ejecutivo sobre CRM', 8700, null, 1, now(), null, 1, null);</v>
      </c>
    </row>
    <row r="825" spans="1:30" ht="22.5" x14ac:dyDescent="0.25">
      <c r="A825" t="s">
        <v>0</v>
      </c>
      <c r="B825" s="7" t="s">
        <v>340</v>
      </c>
      <c r="C825" s="2" t="s">
        <v>493</v>
      </c>
      <c r="D825" s="22" t="s">
        <v>495</v>
      </c>
      <c r="E825" s="2" t="s">
        <v>499</v>
      </c>
      <c r="F825" s="26" t="s">
        <v>510</v>
      </c>
      <c r="G825" s="2" t="s">
        <v>534</v>
      </c>
      <c r="H825" s="22" t="s">
        <v>545</v>
      </c>
      <c r="I825" s="2" t="s">
        <v>567</v>
      </c>
      <c r="J825" s="5" t="s">
        <v>569</v>
      </c>
      <c r="K825" s="2" t="s">
        <v>574</v>
      </c>
      <c r="L825" t="s">
        <v>1807</v>
      </c>
      <c r="M825" s="2" t="s">
        <v>1851</v>
      </c>
      <c r="N825" s="7" t="s">
        <v>4288</v>
      </c>
      <c r="O825" s="2" t="s">
        <v>1851</v>
      </c>
      <c r="P825" s="56"/>
      <c r="Q825" s="2" t="s">
        <v>1851</v>
      </c>
      <c r="R825" t="s">
        <v>2493</v>
      </c>
      <c r="S825" s="2" t="s">
        <v>1851</v>
      </c>
      <c r="T825" s="5">
        <v>0</v>
      </c>
      <c r="U825" s="2" t="s">
        <v>1851</v>
      </c>
      <c r="V825" s="76">
        <v>1</v>
      </c>
      <c r="W825" s="2" t="s">
        <v>1907</v>
      </c>
      <c r="X825">
        <v>0</v>
      </c>
      <c r="Y825" t="s">
        <v>1908</v>
      </c>
      <c r="Z825" s="40" t="s">
        <v>3213</v>
      </c>
      <c r="AA825" s="2" t="s">
        <v>1907</v>
      </c>
      <c r="AB825" s="82">
        <v>0</v>
      </c>
      <c r="AC825" t="s">
        <v>2289</v>
      </c>
      <c r="AD825"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'03', 'P0052003', '', '2010-09-01', '0', '1', 0, 'Rediseño de procesos', 0, null, 1, now(), null, 1, null);</v>
      </c>
    </row>
    <row r="826" spans="1:30" ht="22.5" x14ac:dyDescent="0.25">
      <c r="A826" t="s">
        <v>0</v>
      </c>
      <c r="B826" s="7" t="s">
        <v>340</v>
      </c>
      <c r="C826" s="2" t="s">
        <v>493</v>
      </c>
      <c r="D826" s="22" t="s">
        <v>495</v>
      </c>
      <c r="E826" s="2" t="s">
        <v>499</v>
      </c>
      <c r="F826" s="26" t="s">
        <v>513</v>
      </c>
      <c r="G826" s="2" t="s">
        <v>534</v>
      </c>
      <c r="H826" s="22" t="s">
        <v>548</v>
      </c>
      <c r="I826" s="2" t="s">
        <v>567</v>
      </c>
      <c r="J826" s="5" t="s">
        <v>569</v>
      </c>
      <c r="K826" s="2" t="s">
        <v>574</v>
      </c>
      <c r="L826" t="s">
        <v>1808</v>
      </c>
      <c r="M826" s="2" t="s">
        <v>1851</v>
      </c>
      <c r="N826" s="7" t="s">
        <v>4289</v>
      </c>
      <c r="O826" s="2" t="s">
        <v>1851</v>
      </c>
      <c r="P826" s="56"/>
      <c r="Q826" s="2" t="s">
        <v>1851</v>
      </c>
      <c r="R826" t="s">
        <v>2493</v>
      </c>
      <c r="S826" s="2" t="s">
        <v>1851</v>
      </c>
      <c r="T826" s="5">
        <v>0</v>
      </c>
      <c r="U826" s="2" t="s">
        <v>1851</v>
      </c>
      <c r="V826" s="76">
        <v>1</v>
      </c>
      <c r="W826" s="2" t="s">
        <v>1907</v>
      </c>
      <c r="X826">
        <v>0</v>
      </c>
      <c r="Y826" t="s">
        <v>1908</v>
      </c>
      <c r="Z826" s="40" t="s">
        <v>2387</v>
      </c>
      <c r="AA826" s="2" t="s">
        <v>1907</v>
      </c>
      <c r="AB826" s="82">
        <v>0</v>
      </c>
      <c r="AC826" t="s">
        <v>2289</v>
      </c>
      <c r="AD826"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'04', 'P0052004', '', '2010-09-01', '0', '1', 0, 'Estudio organizacion y funciones', 0, null, 1, now(), null, 1, null);</v>
      </c>
    </row>
    <row r="827" spans="1:30" ht="22.5" x14ac:dyDescent="0.25">
      <c r="A827" t="s">
        <v>0</v>
      </c>
      <c r="B827" s="7" t="s">
        <v>340</v>
      </c>
      <c r="C827" s="2" t="s">
        <v>493</v>
      </c>
      <c r="D827" s="22" t="s">
        <v>495</v>
      </c>
      <c r="E827" s="2" t="s">
        <v>499</v>
      </c>
      <c r="F827" s="26" t="s">
        <v>528</v>
      </c>
      <c r="G827" s="2" t="s">
        <v>534</v>
      </c>
      <c r="H827" s="22" t="s">
        <v>561</v>
      </c>
      <c r="I827" s="2" t="s">
        <v>567</v>
      </c>
      <c r="J827" s="5" t="s">
        <v>569</v>
      </c>
      <c r="K827" s="2" t="s">
        <v>574</v>
      </c>
      <c r="L827" t="s">
        <v>1809</v>
      </c>
      <c r="M827" s="2" t="s">
        <v>1851</v>
      </c>
      <c r="N827" s="7" t="s">
        <v>4290</v>
      </c>
      <c r="O827" s="2" t="s">
        <v>1851</v>
      </c>
      <c r="P827" s="56"/>
      <c r="Q827" s="2" t="s">
        <v>1851</v>
      </c>
      <c r="R827" t="s">
        <v>2493</v>
      </c>
      <c r="S827" s="2" t="s">
        <v>1851</v>
      </c>
      <c r="T827" s="5">
        <v>0</v>
      </c>
      <c r="U827" s="2" t="s">
        <v>1851</v>
      </c>
      <c r="V827" s="76">
        <v>1</v>
      </c>
      <c r="W827" s="2" t="s">
        <v>1907</v>
      </c>
      <c r="X827">
        <v>0</v>
      </c>
      <c r="Y827" t="s">
        <v>1908</v>
      </c>
      <c r="Z827" s="40" t="s">
        <v>2166</v>
      </c>
      <c r="AA827" s="2" t="s">
        <v>1907</v>
      </c>
      <c r="AB827" s="82">
        <v>0</v>
      </c>
      <c r="AC827" t="s">
        <v>2289</v>
      </c>
      <c r="AD827"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'GESCON'); SET @tipoArea = (SELECT id_tipo_area FROM tipo_area WHERE cod_tipo_area LIKE 'GK'); set @situacion = (select id_situacion from situacion where nom_situacion like 'NO'); INSERT INTO propuesta VALUES (NULL, @cliente, NULL, NULL, @moneda, @tipoServicio, @tipoArea, @tipoPropuesta, @situacion, '05', 'P0052005', '', '2010-09-01', '0', '1', 0, 'Mejora sistema gestion conocimiento', 0, null, 1, now(), null, 1, null);</v>
      </c>
    </row>
    <row r="828" spans="1:30" ht="22.5" x14ac:dyDescent="0.25">
      <c r="A828" t="s">
        <v>0</v>
      </c>
      <c r="B828" s="7" t="s">
        <v>340</v>
      </c>
      <c r="C828" s="2" t="s">
        <v>493</v>
      </c>
      <c r="D828" s="22" t="s">
        <v>495</v>
      </c>
      <c r="E828" s="2" t="s">
        <v>499</v>
      </c>
      <c r="F828" s="26" t="s">
        <v>513</v>
      </c>
      <c r="G828" s="2" t="s">
        <v>534</v>
      </c>
      <c r="H828" s="22" t="s">
        <v>548</v>
      </c>
      <c r="I828" s="2" t="s">
        <v>567</v>
      </c>
      <c r="J828" s="5" t="s">
        <v>569</v>
      </c>
      <c r="K828" s="2" t="s">
        <v>574</v>
      </c>
      <c r="L828" t="s">
        <v>1810</v>
      </c>
      <c r="M828" s="2" t="s">
        <v>1851</v>
      </c>
      <c r="N828" s="7" t="s">
        <v>4291</v>
      </c>
      <c r="O828" s="2" t="s">
        <v>1851</v>
      </c>
      <c r="P828" s="56"/>
      <c r="Q828" s="2" t="s">
        <v>1851</v>
      </c>
      <c r="R828" t="s">
        <v>2518</v>
      </c>
      <c r="S828" s="2" t="s">
        <v>1851</v>
      </c>
      <c r="T828" s="5">
        <v>0</v>
      </c>
      <c r="U828" s="2" t="s">
        <v>1851</v>
      </c>
      <c r="V828" s="76">
        <v>1</v>
      </c>
      <c r="W828" s="2" t="s">
        <v>1907</v>
      </c>
      <c r="X828">
        <v>0</v>
      </c>
      <c r="Y828" t="s">
        <v>1908</v>
      </c>
      <c r="Z828" s="40" t="s">
        <v>2442</v>
      </c>
      <c r="AA828" s="2" t="s">
        <v>1907</v>
      </c>
      <c r="AB828" s="82">
        <v>53305</v>
      </c>
      <c r="AC828" t="s">
        <v>2289</v>
      </c>
      <c r="AD828"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'06', 'P0052006', '', '2012-01-01', '0', '1', 0, 'Analisis de Puestos y Funciones', 53305, null, 1, now(), null, 1, null);</v>
      </c>
    </row>
    <row r="829" spans="1:30" ht="22.5" x14ac:dyDescent="0.25">
      <c r="A829" t="s">
        <v>0</v>
      </c>
      <c r="B829" s="7" t="s">
        <v>340</v>
      </c>
      <c r="C829" s="2" t="s">
        <v>493</v>
      </c>
      <c r="D829" s="22" t="s">
        <v>495</v>
      </c>
      <c r="E829" s="2" t="s">
        <v>499</v>
      </c>
      <c r="F829" s="26" t="s">
        <v>513</v>
      </c>
      <c r="G829" s="2" t="s">
        <v>534</v>
      </c>
      <c r="H829" s="22" t="s">
        <v>548</v>
      </c>
      <c r="I829" s="2" t="s">
        <v>567</v>
      </c>
      <c r="J829" s="5" t="s">
        <v>569</v>
      </c>
      <c r="K829" s="2" t="s">
        <v>574</v>
      </c>
      <c r="L829" t="s">
        <v>1810</v>
      </c>
      <c r="M829" s="2" t="s">
        <v>1851</v>
      </c>
      <c r="N829" s="7" t="s">
        <v>4291</v>
      </c>
      <c r="O829" s="2" t="s">
        <v>1851</v>
      </c>
      <c r="P829" s="56"/>
      <c r="Q829" s="2" t="s">
        <v>1851</v>
      </c>
      <c r="R829" t="s">
        <v>2518</v>
      </c>
      <c r="S829" s="2" t="s">
        <v>1851</v>
      </c>
      <c r="T829" s="5">
        <v>0</v>
      </c>
      <c r="U829" s="2" t="s">
        <v>1851</v>
      </c>
      <c r="V829" s="76">
        <v>1</v>
      </c>
      <c r="W829" s="2" t="s">
        <v>1907</v>
      </c>
      <c r="X829">
        <v>0</v>
      </c>
      <c r="Y829" t="s">
        <v>1908</v>
      </c>
      <c r="Z829" s="40" t="s">
        <v>2443</v>
      </c>
      <c r="AA829" s="2" t="s">
        <v>1907</v>
      </c>
      <c r="AB829" s="82">
        <v>0</v>
      </c>
      <c r="AC829" t="s">
        <v>2289</v>
      </c>
      <c r="AD829"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'06', 'P0052006', '', '2012-01-01', '0', '1', 0, 'Analisis puestos, actualizacion MOF (CAS)', 0, null, 1, now(), null, 1, null);</v>
      </c>
    </row>
    <row r="830" spans="1:30" ht="45" x14ac:dyDescent="0.25">
      <c r="A830" t="s">
        <v>0</v>
      </c>
      <c r="B830" s="7" t="s">
        <v>340</v>
      </c>
      <c r="C830" s="2" t="s">
        <v>493</v>
      </c>
      <c r="D830" s="22" t="s">
        <v>495</v>
      </c>
      <c r="E830" s="2" t="s">
        <v>499</v>
      </c>
      <c r="F830" s="26" t="s">
        <v>513</v>
      </c>
      <c r="G830" s="2" t="s">
        <v>534</v>
      </c>
      <c r="H830" s="22" t="s">
        <v>548</v>
      </c>
      <c r="I830" s="2" t="s">
        <v>567</v>
      </c>
      <c r="J830" s="7" t="s">
        <v>569</v>
      </c>
      <c r="K830" s="2" t="s">
        <v>574</v>
      </c>
      <c r="L830" t="s">
        <v>1811</v>
      </c>
      <c r="M830" s="2" t="s">
        <v>1851</v>
      </c>
      <c r="N830" s="7" t="s">
        <v>4292</v>
      </c>
      <c r="O830" s="2" t="s">
        <v>1851</v>
      </c>
      <c r="P830" s="40"/>
      <c r="Q830" s="2" t="s">
        <v>1851</v>
      </c>
      <c r="R830" t="s">
        <v>2519</v>
      </c>
      <c r="S830" s="2" t="s">
        <v>1851</v>
      </c>
      <c r="T830" s="5">
        <v>0</v>
      </c>
      <c r="U830" s="2" t="s">
        <v>1851</v>
      </c>
      <c r="V830" s="37">
        <v>0</v>
      </c>
      <c r="W830" s="2" t="s">
        <v>1907</v>
      </c>
      <c r="X830">
        <v>0</v>
      </c>
      <c r="Y830" t="s">
        <v>1908</v>
      </c>
      <c r="Z830" s="40" t="s">
        <v>2388</v>
      </c>
      <c r="AA830" s="2" t="s">
        <v>1907</v>
      </c>
      <c r="AB830" s="83">
        <v>12712</v>
      </c>
      <c r="AC830" t="s">
        <v>2289</v>
      </c>
      <c r="AD830"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'07', 'P0052007', '', '2012-05-01', '0', '0', 0, 'Diagnostico y elaboracion del Manual de Organizacion y Funciones (MOF) de la Gerencia de Fiscalizacion de Gas Natural de OSINERGMIN', 12712, null, 1, now(), null, 1, null);</v>
      </c>
    </row>
    <row r="831" spans="1:30" ht="45" x14ac:dyDescent="0.25">
      <c r="A831" t="s">
        <v>0</v>
      </c>
      <c r="B831" s="7" t="s">
        <v>340</v>
      </c>
      <c r="C831" s="2" t="s">
        <v>493</v>
      </c>
      <c r="D831" s="22" t="s">
        <v>495</v>
      </c>
      <c r="E831" s="2" t="s">
        <v>499</v>
      </c>
      <c r="F831" s="26" t="s">
        <v>510</v>
      </c>
      <c r="G831" s="2" t="s">
        <v>534</v>
      </c>
      <c r="H831" s="22" t="s">
        <v>545</v>
      </c>
      <c r="I831" s="2" t="s">
        <v>567</v>
      </c>
      <c r="J831" s="5" t="s">
        <v>569</v>
      </c>
      <c r="K831" s="2" t="s">
        <v>574</v>
      </c>
      <c r="L831" t="s">
        <v>1812</v>
      </c>
      <c r="M831" s="2" t="s">
        <v>1851</v>
      </c>
      <c r="N831" s="7" t="s">
        <v>4293</v>
      </c>
      <c r="O831" s="2" t="s">
        <v>1851</v>
      </c>
      <c r="P831" s="56"/>
      <c r="Q831" s="2" t="s">
        <v>1851</v>
      </c>
      <c r="R831" t="s">
        <v>2520</v>
      </c>
      <c r="S831" s="2" t="s">
        <v>1851</v>
      </c>
      <c r="T831" s="5">
        <v>0</v>
      </c>
      <c r="U831" s="2" t="s">
        <v>1851</v>
      </c>
      <c r="V831" s="76">
        <v>1</v>
      </c>
      <c r="W831" s="2" t="s">
        <v>1907</v>
      </c>
      <c r="X831">
        <v>0</v>
      </c>
      <c r="Y831" t="s">
        <v>1908</v>
      </c>
      <c r="Z831" s="40" t="s">
        <v>2167</v>
      </c>
      <c r="AA831" s="2" t="s">
        <v>1907</v>
      </c>
      <c r="AB831" s="83">
        <v>169491</v>
      </c>
      <c r="AC831" t="s">
        <v>2289</v>
      </c>
      <c r="AD831" t="str">
        <f t="shared" si="12"/>
        <v>SET @cliente = (SELECT id_cliente FROM cliente WHERE cod_cliente LIKE 'C0052');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'08', 'P0052008', '', '2012-07-01', '0', '1', 0, 'consultoria para el diseno e implementacion del sistema de gestion de continuidad de negocios
ADS 046-2012/OSINERGMIN', 169491, null, 1, now(), null, 1, null);</v>
      </c>
    </row>
    <row r="832" spans="1:30" ht="22.5" x14ac:dyDescent="0.25">
      <c r="A832" t="s">
        <v>0</v>
      </c>
      <c r="B832" s="7" t="s">
        <v>341</v>
      </c>
      <c r="C832" s="2" t="s">
        <v>493</v>
      </c>
      <c r="D832" s="22" t="s">
        <v>495</v>
      </c>
      <c r="E832" s="2" t="s">
        <v>499</v>
      </c>
      <c r="F832" s="26" t="s">
        <v>510</v>
      </c>
      <c r="G832" s="2" t="s">
        <v>534</v>
      </c>
      <c r="H832" s="22" t="s">
        <v>545</v>
      </c>
      <c r="I832" s="2" t="s">
        <v>567</v>
      </c>
      <c r="J832" s="5" t="s">
        <v>569</v>
      </c>
      <c r="K832" s="2" t="s">
        <v>574</v>
      </c>
      <c r="L832" t="s">
        <v>1805</v>
      </c>
      <c r="M832" s="2" t="s">
        <v>1851</v>
      </c>
      <c r="N832" s="7" t="s">
        <v>4294</v>
      </c>
      <c r="O832" s="2" t="s">
        <v>1851</v>
      </c>
      <c r="P832" s="56"/>
      <c r="Q832" s="2" t="s">
        <v>1851</v>
      </c>
      <c r="R832" t="s">
        <v>2489</v>
      </c>
      <c r="S832" s="2" t="s">
        <v>1851</v>
      </c>
      <c r="T832" s="5">
        <v>0</v>
      </c>
      <c r="U832" s="2" t="s">
        <v>1851</v>
      </c>
      <c r="V832" s="76">
        <v>1</v>
      </c>
      <c r="W832" s="2" t="s">
        <v>1907</v>
      </c>
      <c r="X832">
        <v>0</v>
      </c>
      <c r="Y832" t="s">
        <v>1908</v>
      </c>
      <c r="Z832" s="40" t="s">
        <v>2389</v>
      </c>
      <c r="AA832" s="2" t="s">
        <v>1907</v>
      </c>
      <c r="AB832" s="82">
        <v>0</v>
      </c>
      <c r="AC832" t="s">
        <v>2289</v>
      </c>
      <c r="AD832" t="str">
        <f t="shared" si="12"/>
        <v>SET @cliente = (SELECT id_cliente FROM cliente WHERE cod_cliente LIKE 'C0206');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'P0206001', '', '2010-11-01', '0', '1', 0, 'Planificacion Sistema Control Interno', 0, null, 1, now(), null, 1, null);</v>
      </c>
    </row>
    <row r="833" spans="1:30" ht="22.5" x14ac:dyDescent="0.25">
      <c r="A833" t="s">
        <v>0</v>
      </c>
      <c r="B833" s="7" t="s">
        <v>341</v>
      </c>
      <c r="C833" s="2" t="s">
        <v>493</v>
      </c>
      <c r="D833" s="22" t="s">
        <v>495</v>
      </c>
      <c r="E833" s="2" t="s">
        <v>499</v>
      </c>
      <c r="F833" s="26" t="s">
        <v>523</v>
      </c>
      <c r="G833" s="2" t="s">
        <v>534</v>
      </c>
      <c r="H833" s="22" t="s">
        <v>557</v>
      </c>
      <c r="I833" s="2" t="s">
        <v>567</v>
      </c>
      <c r="J833" s="5" t="s">
        <v>571</v>
      </c>
      <c r="K833" s="2" t="s">
        <v>574</v>
      </c>
      <c r="L833" t="s">
        <v>1806</v>
      </c>
      <c r="M833" s="2" t="s">
        <v>1851</v>
      </c>
      <c r="N833" s="7" t="s">
        <v>4295</v>
      </c>
      <c r="O833" s="2" t="s">
        <v>1851</v>
      </c>
      <c r="P833" s="60"/>
      <c r="Q833" s="2" t="s">
        <v>1851</v>
      </c>
      <c r="R833" t="s">
        <v>2487</v>
      </c>
      <c r="S833" s="2" t="s">
        <v>1851</v>
      </c>
      <c r="T833" s="5">
        <v>0</v>
      </c>
      <c r="U833" s="2" t="s">
        <v>1851</v>
      </c>
      <c r="V833" s="37">
        <v>0</v>
      </c>
      <c r="W833" s="2" t="s">
        <v>1907</v>
      </c>
      <c r="X833">
        <v>0</v>
      </c>
      <c r="Y833" t="s">
        <v>1908</v>
      </c>
      <c r="Z833" s="40" t="s">
        <v>3195</v>
      </c>
      <c r="AA833" s="2" t="s">
        <v>1907</v>
      </c>
      <c r="AB833" s="82">
        <v>9152.5300000000007</v>
      </c>
      <c r="AC833" t="s">
        <v>2289</v>
      </c>
      <c r="AD833" t="str">
        <f t="shared" si="12"/>
        <v>SET @cliente = (SELECT id_cliente FROM cliente WHERE cod_cliente LIKE 'C0206');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'FIN'); INSERT INTO propuesta VALUES (NULL, @cliente, NULL, NULL, @moneda, @tipoServicio, @tipoArea, @tipoPropuesta, @situacion, '02', 'P0206002', '', '2011-10-01', '0', '0', 0, 'Diseño del Modelo de Competencias', 9152.53, null, 1, now(), null, 1, null);</v>
      </c>
    </row>
    <row r="834" spans="1:30" ht="22.5" x14ac:dyDescent="0.25">
      <c r="A834" t="s">
        <v>0</v>
      </c>
      <c r="B834" s="7" t="s">
        <v>341</v>
      </c>
      <c r="C834" s="2" t="s">
        <v>493</v>
      </c>
      <c r="D834" s="22" t="s">
        <v>495</v>
      </c>
      <c r="E834" s="2" t="s">
        <v>499</v>
      </c>
      <c r="F834" s="26" t="s">
        <v>507</v>
      </c>
      <c r="G834" s="2" t="s">
        <v>534</v>
      </c>
      <c r="H834" s="22" t="s">
        <v>541</v>
      </c>
      <c r="I834" s="2" t="s">
        <v>567</v>
      </c>
      <c r="J834" s="7" t="s">
        <v>571</v>
      </c>
      <c r="K834" s="2" t="s">
        <v>574</v>
      </c>
      <c r="L834" t="s">
        <v>1807</v>
      </c>
      <c r="M834" s="2" t="s">
        <v>1851</v>
      </c>
      <c r="N834" s="7" t="s">
        <v>4296</v>
      </c>
      <c r="O834" s="2" t="s">
        <v>1851</v>
      </c>
      <c r="P834" s="60"/>
      <c r="Q834" s="2" t="s">
        <v>1851</v>
      </c>
      <c r="R834" t="s">
        <v>2487</v>
      </c>
      <c r="S834" s="2" t="s">
        <v>1851</v>
      </c>
      <c r="T834" s="5">
        <v>0</v>
      </c>
      <c r="U834" s="2" t="s">
        <v>1851</v>
      </c>
      <c r="V834" s="37">
        <v>0</v>
      </c>
      <c r="W834" s="2" t="s">
        <v>1907</v>
      </c>
      <c r="X834">
        <v>0</v>
      </c>
      <c r="Y834" t="s">
        <v>1908</v>
      </c>
      <c r="Z834" s="40" t="s">
        <v>3196</v>
      </c>
      <c r="AA834" s="2" t="s">
        <v>1907</v>
      </c>
      <c r="AB834" s="82">
        <v>9152.5400000000009</v>
      </c>
      <c r="AC834" t="s">
        <v>2289</v>
      </c>
      <c r="AD834" t="str">
        <f t="shared" si="12"/>
        <v>SET @cliente = (SELECT id_cliente FROM cliente WHERE cod_cliente LIKE 'C0206');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'FIN'); INSERT INTO propuesta VALUES (NULL, @cliente, NULL, NULL, @moneda, @tipoServicio, @tipoArea, @tipoPropuesta, @situacion, '03', 'P0206003', '', '2011-10-01', '0', '0', 0, 'Diseño de herramienta de desempeño', 9152.54, null, 1, now(), null, 1, null);</v>
      </c>
    </row>
    <row r="835" spans="1:30" ht="22.5" x14ac:dyDescent="0.25">
      <c r="A835" t="s">
        <v>0</v>
      </c>
      <c r="B835" s="7" t="s">
        <v>341</v>
      </c>
      <c r="C835" s="2" t="s">
        <v>493</v>
      </c>
      <c r="D835" s="22" t="s">
        <v>495</v>
      </c>
      <c r="E835" s="2" t="s">
        <v>499</v>
      </c>
      <c r="F835" s="26" t="s">
        <v>532</v>
      </c>
      <c r="G835" s="2" t="s">
        <v>534</v>
      </c>
      <c r="H835" s="22" t="s">
        <v>565</v>
      </c>
      <c r="I835" s="2" t="s">
        <v>567</v>
      </c>
      <c r="J835" s="5" t="s">
        <v>569</v>
      </c>
      <c r="K835" s="2" t="s">
        <v>574</v>
      </c>
      <c r="L835" t="s">
        <v>1808</v>
      </c>
      <c r="M835" s="2" t="s">
        <v>1851</v>
      </c>
      <c r="N835" s="7" t="s">
        <v>4297</v>
      </c>
      <c r="O835" s="2" t="s">
        <v>1851</v>
      </c>
      <c r="P835" s="56"/>
      <c r="Q835" s="2" t="s">
        <v>1851</v>
      </c>
      <c r="R835" t="s">
        <v>2519</v>
      </c>
      <c r="S835" s="2" t="s">
        <v>1851</v>
      </c>
      <c r="T835" s="5">
        <v>0</v>
      </c>
      <c r="U835" s="2" t="s">
        <v>1851</v>
      </c>
      <c r="V835" s="37">
        <v>0</v>
      </c>
      <c r="W835" s="2" t="s">
        <v>1907</v>
      </c>
      <c r="X835">
        <v>0</v>
      </c>
      <c r="Y835" t="s">
        <v>1908</v>
      </c>
      <c r="Z835" s="40" t="s">
        <v>2168</v>
      </c>
      <c r="AA835" s="2" t="s">
        <v>1907</v>
      </c>
      <c r="AB835" s="82">
        <v>0</v>
      </c>
      <c r="AC835" t="s">
        <v>2289</v>
      </c>
      <c r="AD835" t="str">
        <f t="shared" ref="AD835:AD898" si="13">CONCATENATE(A835,B835,C835,D835,E835,F835,G835,H835,I835,J835,K835,L835,M835,N835,O835,P835,Q835,R835,S835,T835,U835,V835,W835,X835,Y835,Z835,AA835,AB835,AC835)</f>
        <v>SET @cliente = (SELECT id_cliente FROM cliente WHERE cod_cliente LIKE 'C0206'); SET @tipoPropuesta = (SELECT id_tipo_propuesta FROM tipo_propuesta WHERE cod_tipo_propuesta LIKE 'C'); SET @tipoServicio = (SELECT id_tipo_servicio FROM tipo_servicio WHERE cod_tipo_servicio LIKE 'GESBSC'); SET @tipoArea = (SELECT id_tipo_area FROM tipo_area WHERE cod_tipo_area LIKE 'BS'); set @situacion = (select id_situacion from situacion where nom_situacion like 'NO'); INSERT INTO propuesta VALUES (NULL, @cliente, NULL, NULL, @moneda, @tipoServicio, @tipoArea, @tipoPropuesta, @situacion, '04', 'P0206004', '', '2012-05-01', '0', '0', 0, 'Levantar indicadores', 0, null, 1, now(), null, 1, null);</v>
      </c>
    </row>
    <row r="836" spans="1:30" ht="22.5" x14ac:dyDescent="0.25">
      <c r="A836" t="s">
        <v>0</v>
      </c>
      <c r="B836" s="7" t="s">
        <v>341</v>
      </c>
      <c r="C836" s="2" t="s">
        <v>493</v>
      </c>
      <c r="D836" s="17" t="s">
        <v>498</v>
      </c>
      <c r="E836" s="2" t="s">
        <v>499</v>
      </c>
      <c r="F836" s="26" t="s">
        <v>516</v>
      </c>
      <c r="G836" s="2" t="s">
        <v>534</v>
      </c>
      <c r="H836" s="17" t="s">
        <v>551</v>
      </c>
      <c r="I836" s="2" t="s">
        <v>567</v>
      </c>
      <c r="J836" s="6" t="s">
        <v>573</v>
      </c>
      <c r="K836" s="2" t="s">
        <v>574</v>
      </c>
      <c r="L836" t="s">
        <v>1809</v>
      </c>
      <c r="M836" s="2" t="s">
        <v>1851</v>
      </c>
      <c r="N836" s="7" t="s">
        <v>4298</v>
      </c>
      <c r="O836" s="2" t="s">
        <v>1851</v>
      </c>
      <c r="P836" s="58"/>
      <c r="Q836" s="2" t="s">
        <v>1851</v>
      </c>
      <c r="R836" t="s">
        <v>2519</v>
      </c>
      <c r="S836" s="2" t="s">
        <v>1851</v>
      </c>
      <c r="T836" s="5">
        <v>0</v>
      </c>
      <c r="U836" s="2" t="s">
        <v>1851</v>
      </c>
      <c r="V836" s="37">
        <v>0</v>
      </c>
      <c r="W836" s="2" t="s">
        <v>1907</v>
      </c>
      <c r="X836">
        <v>0</v>
      </c>
      <c r="Y836" t="s">
        <v>1908</v>
      </c>
      <c r="Z836" s="40" t="s">
        <v>3197</v>
      </c>
      <c r="AA836" s="2" t="s">
        <v>1907</v>
      </c>
      <c r="AB836" s="82">
        <v>8856</v>
      </c>
      <c r="AC836" t="s">
        <v>2289</v>
      </c>
      <c r="AD836" t="str">
        <f t="shared" si="13"/>
        <v>SET @cliente = (SELECT id_cliente FROM cliente WHERE cod_cliente LIKE 'C0206');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'SI'); INSERT INTO propuesta VALUES (NULL, @cliente, NULL, NULL, @moneda, @tipoServicio, @tipoArea, @tipoPropuesta, @situacion, '05', 'P0206005', '', '2012-05-01', '0', '0', 0, 'Evaluacion Desempeño', 8856, null, 1, now(), null, 1, null);</v>
      </c>
    </row>
    <row r="837" spans="1:30" ht="22.5" x14ac:dyDescent="0.25">
      <c r="A837" t="s">
        <v>0</v>
      </c>
      <c r="B837" s="7" t="s">
        <v>341</v>
      </c>
      <c r="C837" s="2" t="s">
        <v>493</v>
      </c>
      <c r="D837" s="22" t="s">
        <v>496</v>
      </c>
      <c r="E837" s="2" t="s">
        <v>499</v>
      </c>
      <c r="F837" s="26" t="s">
        <v>512</v>
      </c>
      <c r="G837" s="2" t="s">
        <v>534</v>
      </c>
      <c r="H837" s="22" t="s">
        <v>547</v>
      </c>
      <c r="I837" s="2" t="s">
        <v>567</v>
      </c>
      <c r="J837" s="7" t="s">
        <v>572</v>
      </c>
      <c r="K837" s="2" t="s">
        <v>574</v>
      </c>
      <c r="L837" t="s">
        <v>1810</v>
      </c>
      <c r="M837" s="2" t="s">
        <v>1851</v>
      </c>
      <c r="N837" s="7" t="s">
        <v>4299</v>
      </c>
      <c r="O837" s="2" t="s">
        <v>1851</v>
      </c>
      <c r="P837" s="40" t="s">
        <v>1389</v>
      </c>
      <c r="Q837" s="2" t="s">
        <v>1851</v>
      </c>
      <c r="R837" t="s">
        <v>2528</v>
      </c>
      <c r="S837" s="2" t="s">
        <v>1851</v>
      </c>
      <c r="T837" s="5">
        <v>0</v>
      </c>
      <c r="U837" s="2" t="s">
        <v>1851</v>
      </c>
      <c r="V837" s="37">
        <v>0</v>
      </c>
      <c r="W837" s="2" t="s">
        <v>1907</v>
      </c>
      <c r="X837">
        <v>0</v>
      </c>
      <c r="Y837" t="s">
        <v>1908</v>
      </c>
      <c r="Z837" s="40" t="s">
        <v>2371</v>
      </c>
      <c r="AA837" s="2" t="s">
        <v>1907</v>
      </c>
      <c r="AB837" s="83">
        <v>42000</v>
      </c>
      <c r="AC837" t="s">
        <v>2289</v>
      </c>
      <c r="AD837" t="str">
        <f t="shared" si="13"/>
        <v>SET @cliente = (SELECT id_cliente FROM cliente WHERE cod_cliente LIKE 'C0206');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'06', 'P0206006', 'P020607', '2012-06-01', '0', '0', 0, 'Protocolo de Atencion al cliente', 42000, null, 1, now(), null, 1, null);</v>
      </c>
    </row>
    <row r="838" spans="1:30" ht="22.5" x14ac:dyDescent="0.25">
      <c r="A838" t="s">
        <v>0</v>
      </c>
      <c r="B838" s="7" t="s">
        <v>341</v>
      </c>
      <c r="C838" s="2" t="s">
        <v>493</v>
      </c>
      <c r="D838" s="22" t="s">
        <v>496</v>
      </c>
      <c r="E838" s="2" t="s">
        <v>499</v>
      </c>
      <c r="F838" s="26" t="s">
        <v>512</v>
      </c>
      <c r="G838" s="2" t="s">
        <v>534</v>
      </c>
      <c r="H838" s="22" t="s">
        <v>547</v>
      </c>
      <c r="I838" s="2" t="s">
        <v>567</v>
      </c>
      <c r="J838" s="10" t="s">
        <v>569</v>
      </c>
      <c r="K838" s="2" t="s">
        <v>574</v>
      </c>
      <c r="L838" t="s">
        <v>1811</v>
      </c>
      <c r="M838" s="2" t="s">
        <v>1851</v>
      </c>
      <c r="N838" s="7" t="s">
        <v>4300</v>
      </c>
      <c r="O838" s="2" t="s">
        <v>1851</v>
      </c>
      <c r="P838" s="61"/>
      <c r="Q838" s="2" t="s">
        <v>1851</v>
      </c>
      <c r="R838" t="s">
        <v>2501</v>
      </c>
      <c r="S838" s="2" t="s">
        <v>1851</v>
      </c>
      <c r="T838" s="5">
        <v>0</v>
      </c>
      <c r="U838" s="2" t="s">
        <v>1851</v>
      </c>
      <c r="V838" s="37">
        <v>0</v>
      </c>
      <c r="W838" s="2" t="s">
        <v>1907</v>
      </c>
      <c r="X838">
        <v>0</v>
      </c>
      <c r="Y838" t="s">
        <v>1908</v>
      </c>
      <c r="Z838" s="40" t="s">
        <v>2169</v>
      </c>
      <c r="AA838" s="2" t="s">
        <v>1907</v>
      </c>
      <c r="AB838" s="83">
        <v>21600</v>
      </c>
      <c r="AC838" t="s">
        <v>2289</v>
      </c>
      <c r="AD838" t="str">
        <f t="shared" si="13"/>
        <v>SET @cliente = (SELECT id_cliente FROM cliente WHERE cod_cliente LIKE 'C0206');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'07', 'P0206007', '', '2012-08-01', '0', '0', 0, 'Taller de Desarrollo de Habilidades para la Excelencia en el Servicio al Usuario', 21600, null, 1, now(), null, 1, null);</v>
      </c>
    </row>
    <row r="839" spans="1:30" ht="22.5" x14ac:dyDescent="0.25">
      <c r="A839" t="s">
        <v>0</v>
      </c>
      <c r="B839" s="7" t="s">
        <v>341</v>
      </c>
      <c r="C839" s="2" t="s">
        <v>493</v>
      </c>
      <c r="D839" s="22" t="s">
        <v>496</v>
      </c>
      <c r="E839" s="2" t="s">
        <v>499</v>
      </c>
      <c r="F839" s="26" t="s">
        <v>514</v>
      </c>
      <c r="G839" s="2" t="s">
        <v>534</v>
      </c>
      <c r="H839" s="22" t="s">
        <v>549</v>
      </c>
      <c r="I839" s="2" t="s">
        <v>567</v>
      </c>
      <c r="J839" s="10" t="s">
        <v>569</v>
      </c>
      <c r="K839" s="2" t="s">
        <v>574</v>
      </c>
      <c r="L839" t="s">
        <v>1812</v>
      </c>
      <c r="M839" s="2" t="s">
        <v>1851</v>
      </c>
      <c r="N839" s="7" t="s">
        <v>4301</v>
      </c>
      <c r="O839" s="2" t="s">
        <v>1851</v>
      </c>
      <c r="P839" s="61"/>
      <c r="Q839" s="2" t="s">
        <v>1851</v>
      </c>
      <c r="R839" t="s">
        <v>2501</v>
      </c>
      <c r="S839" s="2" t="s">
        <v>1851</v>
      </c>
      <c r="T839" s="5">
        <v>0</v>
      </c>
      <c r="U839" s="2" t="s">
        <v>1851</v>
      </c>
      <c r="V839" s="37">
        <v>0</v>
      </c>
      <c r="W839" s="2" t="s">
        <v>1907</v>
      </c>
      <c r="X839">
        <v>0</v>
      </c>
      <c r="Y839" t="s">
        <v>1908</v>
      </c>
      <c r="Z839" s="40" t="s">
        <v>2390</v>
      </c>
      <c r="AA839" s="2" t="s">
        <v>1907</v>
      </c>
      <c r="AB839" s="83">
        <v>21600</v>
      </c>
      <c r="AC839" t="s">
        <v>2289</v>
      </c>
      <c r="AD839" t="str">
        <f t="shared" si="13"/>
        <v>SET @cliente = (SELECT id_cliente FROM cliente WHERE cod_cliente LIKE 'C0206');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'08', 'P0206008', '', '2012-08-01', '0', '0', 0, 'Taller Formacion de Facilitadores', 21600, null, 1, now(), null, 1, null);</v>
      </c>
    </row>
    <row r="840" spans="1:30" ht="22.5" x14ac:dyDescent="0.25">
      <c r="A840" t="s">
        <v>0</v>
      </c>
      <c r="B840" s="7" t="s">
        <v>341</v>
      </c>
      <c r="C840" s="2" t="s">
        <v>493</v>
      </c>
      <c r="D840" s="22" t="s">
        <v>498</v>
      </c>
      <c r="E840" s="2" t="s">
        <v>499</v>
      </c>
      <c r="F840" s="26" t="s">
        <v>522</v>
      </c>
      <c r="G840" s="2" t="s">
        <v>534</v>
      </c>
      <c r="H840" s="17" t="s">
        <v>551</v>
      </c>
      <c r="I840" s="2" t="s">
        <v>567</v>
      </c>
      <c r="J840" s="5" t="s">
        <v>569</v>
      </c>
      <c r="K840" s="2" t="s">
        <v>574</v>
      </c>
      <c r="L840" t="s">
        <v>1813</v>
      </c>
      <c r="M840" s="2" t="s">
        <v>1851</v>
      </c>
      <c r="N840" s="7" t="s">
        <v>4302</v>
      </c>
      <c r="O840" s="2" t="s">
        <v>1851</v>
      </c>
      <c r="P840" s="61"/>
      <c r="Q840" s="2" t="s">
        <v>1851</v>
      </c>
      <c r="R840" t="s">
        <v>2499</v>
      </c>
      <c r="S840" s="2" t="s">
        <v>1851</v>
      </c>
      <c r="T840" s="5">
        <v>0</v>
      </c>
      <c r="U840" s="2" t="s">
        <v>1851</v>
      </c>
      <c r="V840" s="37">
        <v>0</v>
      </c>
      <c r="W840" s="2" t="s">
        <v>1907</v>
      </c>
      <c r="X840">
        <v>0</v>
      </c>
      <c r="Y840" t="s">
        <v>1908</v>
      </c>
      <c r="Z840" s="40" t="s">
        <v>2391</v>
      </c>
      <c r="AA840" s="2" t="s">
        <v>1907</v>
      </c>
      <c r="AB840" s="82">
        <v>0</v>
      </c>
      <c r="AC840" t="s">
        <v>2289</v>
      </c>
      <c r="AD840" t="str">
        <f t="shared" si="13"/>
        <v>SET @cliente = (SELECT id_cliente FROM cliente WHERE cod_cliente LIKE 'C0206');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'09', 'P0206009', '', '2012-09-01', '0', '0', 0, 'Evaluacion de Clima Laboral', 0, null, 1, now(), null, 1, null);</v>
      </c>
    </row>
    <row r="841" spans="1:30" ht="22.5" x14ac:dyDescent="0.25">
      <c r="A841" t="s">
        <v>0</v>
      </c>
      <c r="B841" s="7" t="s">
        <v>341</v>
      </c>
      <c r="C841" s="2" t="s">
        <v>493</v>
      </c>
      <c r="D841" s="22" t="s">
        <v>496</v>
      </c>
      <c r="E841" s="2" t="s">
        <v>499</v>
      </c>
      <c r="F841" s="26" t="s">
        <v>512</v>
      </c>
      <c r="G841" s="2" t="s">
        <v>534</v>
      </c>
      <c r="H841" s="22" t="s">
        <v>547</v>
      </c>
      <c r="I841" s="2" t="s">
        <v>567</v>
      </c>
      <c r="J841" s="7" t="s">
        <v>572</v>
      </c>
      <c r="K841" s="2" t="s">
        <v>574</v>
      </c>
      <c r="L841" t="s">
        <v>1814</v>
      </c>
      <c r="M841" s="2" t="s">
        <v>1851</v>
      </c>
      <c r="N841" s="7" t="s">
        <v>4303</v>
      </c>
      <c r="O841" s="2" t="s">
        <v>1851</v>
      </c>
      <c r="P841" s="40" t="s">
        <v>3461</v>
      </c>
      <c r="Q841" s="2" t="s">
        <v>1851</v>
      </c>
      <c r="R841" t="s">
        <v>2525</v>
      </c>
      <c r="S841" s="2" t="s">
        <v>1851</v>
      </c>
      <c r="T841" s="5">
        <v>0</v>
      </c>
      <c r="U841" s="2" t="s">
        <v>1851</v>
      </c>
      <c r="V841" s="37">
        <v>0</v>
      </c>
      <c r="W841" s="2" t="s">
        <v>1907</v>
      </c>
      <c r="X841">
        <v>0</v>
      </c>
      <c r="Y841" t="s">
        <v>1908</v>
      </c>
      <c r="Z841" s="40" t="s">
        <v>2170</v>
      </c>
      <c r="AA841" s="2" t="s">
        <v>1907</v>
      </c>
      <c r="AB841" s="83">
        <v>10200</v>
      </c>
      <c r="AC841" t="s">
        <v>2289</v>
      </c>
      <c r="AD841" t="str">
        <f t="shared" si="13"/>
        <v>SET @cliente = (SELECT id_cliente FROM cliente WHERE cod_cliente LIKE 'C0206');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'10', 'P0206010', 'P020611', '2012-10-01', '0', '0', 0, 'Taller en Habilidades de Liderazgo', 10200, null, 1, now(), null, 1, null);</v>
      </c>
    </row>
    <row r="842" spans="1:30" ht="22.5" x14ac:dyDescent="0.25">
      <c r="A842" t="s">
        <v>0</v>
      </c>
      <c r="B842" s="7" t="s">
        <v>341</v>
      </c>
      <c r="C842" s="2" t="s">
        <v>493</v>
      </c>
      <c r="D842" s="22" t="s">
        <v>496</v>
      </c>
      <c r="E842" s="2" t="s">
        <v>499</v>
      </c>
      <c r="F842" s="26" t="s">
        <v>512</v>
      </c>
      <c r="G842" s="2" t="s">
        <v>534</v>
      </c>
      <c r="H842" s="22" t="s">
        <v>547</v>
      </c>
      <c r="I842" s="2" t="s">
        <v>567</v>
      </c>
      <c r="J842" s="8" t="s">
        <v>570</v>
      </c>
      <c r="K842" s="2" t="s">
        <v>574</v>
      </c>
      <c r="L842" t="s">
        <v>1815</v>
      </c>
      <c r="M842" s="2" t="s">
        <v>1851</v>
      </c>
      <c r="N842" s="7" t="s">
        <v>4304</v>
      </c>
      <c r="O842" s="2" t="s">
        <v>1851</v>
      </c>
      <c r="P842" s="59" t="s">
        <v>1852</v>
      </c>
      <c r="Q842" s="2" t="s">
        <v>1851</v>
      </c>
      <c r="R842" t="s">
        <v>4729</v>
      </c>
      <c r="S842" s="2" t="s">
        <v>1851</v>
      </c>
      <c r="T842" s="5">
        <v>0</v>
      </c>
      <c r="U842" s="2" t="s">
        <v>1851</v>
      </c>
      <c r="V842" s="37">
        <v>0</v>
      </c>
      <c r="W842" s="2" t="s">
        <v>1907</v>
      </c>
      <c r="X842">
        <v>80</v>
      </c>
      <c r="Y842" t="s">
        <v>1908</v>
      </c>
      <c r="Z842" s="40" t="s">
        <v>2170</v>
      </c>
      <c r="AA842" s="2" t="s">
        <v>1907</v>
      </c>
      <c r="AB842" s="83">
        <v>10200</v>
      </c>
      <c r="AC842" t="s">
        <v>2289</v>
      </c>
      <c r="AD842" t="str">
        <f t="shared" si="13"/>
        <v>SET @cliente = (SELECT id_cliente FROM cliente WHERE cod_cliente LIKE 'C0206');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'11', 'P0206011', 'RESPUESTA', '2013-01-01', '0', '0', 80, 'Taller en Habilidades de Liderazgo', 10200, null, 1, now(), null, 1, null);</v>
      </c>
    </row>
    <row r="843" spans="1:30" ht="22.5" x14ac:dyDescent="0.25">
      <c r="A843" t="s">
        <v>0</v>
      </c>
      <c r="B843" s="7" t="s">
        <v>342</v>
      </c>
      <c r="C843" s="2" t="s">
        <v>493</v>
      </c>
      <c r="D843" s="17" t="s">
        <v>498</v>
      </c>
      <c r="E843" s="2" t="s">
        <v>499</v>
      </c>
      <c r="F843" s="26" t="s">
        <v>516</v>
      </c>
      <c r="G843" s="2" t="s">
        <v>534</v>
      </c>
      <c r="H843" s="17" t="s">
        <v>551</v>
      </c>
      <c r="I843" s="2" t="s">
        <v>567</v>
      </c>
      <c r="J843" s="5" t="s">
        <v>569</v>
      </c>
      <c r="K843" s="2" t="s">
        <v>574</v>
      </c>
      <c r="L843" t="s">
        <v>1805</v>
      </c>
      <c r="M843" s="2" t="s">
        <v>1851</v>
      </c>
      <c r="N843" s="7" t="s">
        <v>4305</v>
      </c>
      <c r="O843" s="2" t="s">
        <v>1851</v>
      </c>
      <c r="P843" s="56"/>
      <c r="Q843" s="2" t="s">
        <v>1851</v>
      </c>
      <c r="R843" t="s">
        <v>2487</v>
      </c>
      <c r="S843" s="2" t="s">
        <v>1851</v>
      </c>
      <c r="T843" s="5">
        <v>0</v>
      </c>
      <c r="U843" s="2" t="s">
        <v>1851</v>
      </c>
      <c r="V843" s="37">
        <v>0</v>
      </c>
      <c r="W843" s="2" t="s">
        <v>1907</v>
      </c>
      <c r="X843">
        <v>0</v>
      </c>
      <c r="Y843" t="s">
        <v>1908</v>
      </c>
      <c r="Z843" s="40" t="s">
        <v>3197</v>
      </c>
      <c r="AA843" s="2" t="s">
        <v>1907</v>
      </c>
      <c r="AB843" s="82">
        <v>0</v>
      </c>
      <c r="AC843" t="s">
        <v>2289</v>
      </c>
      <c r="AD843" t="str">
        <f t="shared" si="13"/>
        <v>SET @cliente = (SELECT id_cliente FROM cliente WHERE cod_cliente LIKE 'C0249');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'P0249001', '', '2011-10-01', '0', '0', 0, 'Evaluacion Desempeño', 0, null, 1, now(), null, 1, null);</v>
      </c>
    </row>
    <row r="844" spans="1:30" ht="22.5" x14ac:dyDescent="0.25">
      <c r="A844" t="s">
        <v>0</v>
      </c>
      <c r="B844" s="19" t="s">
        <v>343</v>
      </c>
      <c r="C844" s="2" t="s">
        <v>493</v>
      </c>
      <c r="D844" s="22" t="s">
        <v>495</v>
      </c>
      <c r="E844" s="2" t="s">
        <v>499</v>
      </c>
      <c r="F844" s="26" t="s">
        <v>501</v>
      </c>
      <c r="G844" s="2" t="s">
        <v>534</v>
      </c>
      <c r="H844" s="22" t="s">
        <v>535</v>
      </c>
      <c r="I844" s="2" t="s">
        <v>567</v>
      </c>
      <c r="J844" s="5" t="s">
        <v>571</v>
      </c>
      <c r="K844" s="2" t="s">
        <v>574</v>
      </c>
      <c r="L844" t="s">
        <v>1805</v>
      </c>
      <c r="M844" s="2" t="s">
        <v>1851</v>
      </c>
      <c r="N844" s="7" t="s">
        <v>4306</v>
      </c>
      <c r="O844" s="2" t="s">
        <v>1851</v>
      </c>
      <c r="P844" s="60"/>
      <c r="Q844" s="2" t="s">
        <v>1851</v>
      </c>
      <c r="R844" t="s">
        <v>2490</v>
      </c>
      <c r="S844" s="2" t="s">
        <v>1851</v>
      </c>
      <c r="T844" s="5">
        <v>0</v>
      </c>
      <c r="U844" s="2" t="s">
        <v>1851</v>
      </c>
      <c r="V844" s="37">
        <v>0</v>
      </c>
      <c r="W844" s="2" t="s">
        <v>1907</v>
      </c>
      <c r="X844">
        <v>0</v>
      </c>
      <c r="Y844" t="s">
        <v>1908</v>
      </c>
      <c r="Z844" s="40" t="s">
        <v>2038</v>
      </c>
      <c r="AA844" s="2" t="s">
        <v>1907</v>
      </c>
      <c r="AB844" s="82">
        <v>6177.34</v>
      </c>
      <c r="AC844" t="s">
        <v>2289</v>
      </c>
      <c r="AD844" t="str">
        <f t="shared" si="13"/>
        <v>SET @cliente = (SELECT id_cliente FROM cliente WHERE cod_cliente LIKE 'C0015');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'P0015001', '', '2009-06-01', '0', '0', 0, 'Diagnostico Organizativo', 6177.34, null, 1, now(), null, 1, null);</v>
      </c>
    </row>
    <row r="845" spans="1:30" ht="22.5" x14ac:dyDescent="0.25">
      <c r="A845" t="s">
        <v>0</v>
      </c>
      <c r="B845" s="19" t="s">
        <v>343</v>
      </c>
      <c r="C845" s="2" t="s">
        <v>493</v>
      </c>
      <c r="D845" s="22" t="s">
        <v>495</v>
      </c>
      <c r="E845" s="2" t="s">
        <v>499</v>
      </c>
      <c r="F845" s="26" t="s">
        <v>510</v>
      </c>
      <c r="G845" s="2" t="s">
        <v>534</v>
      </c>
      <c r="H845" s="22" t="s">
        <v>545</v>
      </c>
      <c r="I845" s="2" t="s">
        <v>567</v>
      </c>
      <c r="J845" s="5" t="s">
        <v>571</v>
      </c>
      <c r="K845" s="2" t="s">
        <v>574</v>
      </c>
      <c r="L845" t="s">
        <v>1806</v>
      </c>
      <c r="M845" s="2" t="s">
        <v>1851</v>
      </c>
      <c r="N845" s="7" t="s">
        <v>4307</v>
      </c>
      <c r="O845" s="2" t="s">
        <v>1851</v>
      </c>
      <c r="P845" s="60"/>
      <c r="Q845" s="2" t="s">
        <v>1851</v>
      </c>
      <c r="R845" t="s">
        <v>2510</v>
      </c>
      <c r="S845" s="2" t="s">
        <v>1851</v>
      </c>
      <c r="T845" s="5">
        <v>0</v>
      </c>
      <c r="U845" s="2" t="s">
        <v>1851</v>
      </c>
      <c r="V845" s="37">
        <v>0</v>
      </c>
      <c r="W845" s="2" t="s">
        <v>1907</v>
      </c>
      <c r="X845">
        <v>0</v>
      </c>
      <c r="Y845" t="s">
        <v>1908</v>
      </c>
      <c r="Z845" s="40" t="s">
        <v>2323</v>
      </c>
      <c r="AA845" s="2" t="s">
        <v>1907</v>
      </c>
      <c r="AB845" s="82">
        <v>51875.01</v>
      </c>
      <c r="AC845" t="s">
        <v>2289</v>
      </c>
      <c r="AD845" t="str">
        <f t="shared" si="13"/>
        <v>SET @cliente = (SELECT id_cliente FROM cliente WHERE cod_cliente LIKE 'C0015');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'02', 'P0015002', '', '2009-08-01', '0', '0', 0, 'Gestion por Procesos', 51875.01, null, 1, now(), null, 1, null);</v>
      </c>
    </row>
    <row r="846" spans="1:30" ht="22.5" x14ac:dyDescent="0.25">
      <c r="A846" t="s">
        <v>0</v>
      </c>
      <c r="B846" s="19" t="s">
        <v>343</v>
      </c>
      <c r="C846" s="2" t="s">
        <v>493</v>
      </c>
      <c r="D846" s="22" t="s">
        <v>498</v>
      </c>
      <c r="E846" s="2" t="s">
        <v>499</v>
      </c>
      <c r="F846" s="26" t="s">
        <v>506</v>
      </c>
      <c r="G846" s="2" t="s">
        <v>534</v>
      </c>
      <c r="H846" s="22" t="s">
        <v>540</v>
      </c>
      <c r="I846" s="2" t="s">
        <v>567</v>
      </c>
      <c r="J846" s="5" t="s">
        <v>571</v>
      </c>
      <c r="K846" s="2" t="s">
        <v>574</v>
      </c>
      <c r="L846" t="s">
        <v>1807</v>
      </c>
      <c r="M846" s="2" t="s">
        <v>1851</v>
      </c>
      <c r="N846" s="7" t="s">
        <v>4308</v>
      </c>
      <c r="O846" s="2" t="s">
        <v>1851</v>
      </c>
      <c r="P846" s="60"/>
      <c r="Q846" s="2" t="s">
        <v>1851</v>
      </c>
      <c r="R846" t="s">
        <v>2503</v>
      </c>
      <c r="S846" s="2" t="s">
        <v>1851</v>
      </c>
      <c r="T846" s="5">
        <v>0</v>
      </c>
      <c r="U846" s="2" t="s">
        <v>1851</v>
      </c>
      <c r="V846" s="37">
        <v>0</v>
      </c>
      <c r="W846" s="2" t="s">
        <v>1907</v>
      </c>
      <c r="X846">
        <v>0</v>
      </c>
      <c r="Y846" t="s">
        <v>1908</v>
      </c>
      <c r="Z846" s="40" t="s">
        <v>1913</v>
      </c>
      <c r="AA846" s="2" t="s">
        <v>1907</v>
      </c>
      <c r="AB846" s="82">
        <v>7500</v>
      </c>
      <c r="AC846" t="s">
        <v>2289</v>
      </c>
      <c r="AD846" t="str">
        <f t="shared" si="13"/>
        <v>SET @cliente = (SELECT id_cliente FROM cliente WHERE cod_cliente LIKE 'C0015');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'03', 'P0015003', '', '2009-12-01', '0', '0', 0, 'Varios', 7500, null, 1, now(), null, 1, null);</v>
      </c>
    </row>
    <row r="847" spans="1:30" ht="22.5" x14ac:dyDescent="0.25">
      <c r="A847" t="s">
        <v>0</v>
      </c>
      <c r="B847" s="7" t="s">
        <v>343</v>
      </c>
      <c r="C847" s="2" t="s">
        <v>493</v>
      </c>
      <c r="D847" s="22" t="s">
        <v>495</v>
      </c>
      <c r="E847" s="2" t="s">
        <v>499</v>
      </c>
      <c r="F847" s="26" t="s">
        <v>510</v>
      </c>
      <c r="G847" s="2" t="s">
        <v>534</v>
      </c>
      <c r="H847" s="22" t="s">
        <v>545</v>
      </c>
      <c r="I847" s="2" t="s">
        <v>567</v>
      </c>
      <c r="J847" s="5" t="s">
        <v>569</v>
      </c>
      <c r="K847" s="2" t="s">
        <v>574</v>
      </c>
      <c r="L847" t="s">
        <v>1808</v>
      </c>
      <c r="M847" s="2" t="s">
        <v>1851</v>
      </c>
      <c r="N847" s="17" t="s">
        <v>4309</v>
      </c>
      <c r="O847" s="2" t="s">
        <v>1851</v>
      </c>
      <c r="P847" s="56"/>
      <c r="Q847" s="2" t="s">
        <v>1851</v>
      </c>
      <c r="R847" t="s">
        <v>2530</v>
      </c>
      <c r="S847" s="2" t="s">
        <v>1851</v>
      </c>
      <c r="T847" s="5">
        <v>0</v>
      </c>
      <c r="U847" s="2" t="s">
        <v>1851</v>
      </c>
      <c r="V847" s="37">
        <v>0</v>
      </c>
      <c r="W847" s="2" t="s">
        <v>1907</v>
      </c>
      <c r="X847">
        <v>0</v>
      </c>
      <c r="Y847" t="s">
        <v>1908</v>
      </c>
      <c r="Z847" s="40" t="s">
        <v>2323</v>
      </c>
      <c r="AA847" s="2" t="s">
        <v>1907</v>
      </c>
      <c r="AB847" s="82">
        <v>70000</v>
      </c>
      <c r="AC847" t="s">
        <v>2289</v>
      </c>
      <c r="AD847" t="str">
        <f t="shared" si="13"/>
        <v>SET @cliente = (SELECT id_cliente FROM cliente WHERE cod_cliente LIKE 'C0015');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'04', 'P0015004', '', '2010-01-01', '0', '0', 0, 'Gestion por Procesos', 70000, null, 1, now(), null, 1, null);</v>
      </c>
    </row>
    <row r="848" spans="1:30" ht="22.5" x14ac:dyDescent="0.25">
      <c r="A848" t="s">
        <v>0</v>
      </c>
      <c r="B848" s="7" t="s">
        <v>344</v>
      </c>
      <c r="C848" s="2" t="s">
        <v>493</v>
      </c>
      <c r="D848" s="17" t="s">
        <v>498</v>
      </c>
      <c r="E848" s="2" t="s">
        <v>499</v>
      </c>
      <c r="F848" s="26" t="s">
        <v>516</v>
      </c>
      <c r="G848" s="2" t="s">
        <v>534</v>
      </c>
      <c r="H848" s="17" t="s">
        <v>551</v>
      </c>
      <c r="I848" s="2" t="s">
        <v>567</v>
      </c>
      <c r="J848" s="5" t="s">
        <v>569</v>
      </c>
      <c r="K848" s="2" t="s">
        <v>574</v>
      </c>
      <c r="L848" t="s">
        <v>1805</v>
      </c>
      <c r="M848" s="2" t="s">
        <v>1851</v>
      </c>
      <c r="N848" s="17" t="s">
        <v>4310</v>
      </c>
      <c r="O848" s="2" t="s">
        <v>1851</v>
      </c>
      <c r="P848" s="56"/>
      <c r="Q848" s="2" t="s">
        <v>1851</v>
      </c>
      <c r="R848" t="s">
        <v>2496</v>
      </c>
      <c r="S848" s="2" t="s">
        <v>1851</v>
      </c>
      <c r="T848" s="5">
        <v>0</v>
      </c>
      <c r="U848" s="2" t="s">
        <v>1851</v>
      </c>
      <c r="V848" s="37">
        <v>0</v>
      </c>
      <c r="W848" s="2" t="s">
        <v>1907</v>
      </c>
      <c r="X848">
        <v>0</v>
      </c>
      <c r="Y848" t="s">
        <v>1908</v>
      </c>
      <c r="Z848" s="40" t="s">
        <v>3249</v>
      </c>
      <c r="AA848" s="2" t="s">
        <v>1907</v>
      </c>
      <c r="AB848" s="82">
        <v>0</v>
      </c>
      <c r="AC848" t="s">
        <v>2289</v>
      </c>
      <c r="AD848" t="str">
        <f t="shared" si="13"/>
        <v>SET @cliente = (SELECT id_cliente FROM cliente WHERE cod_cliente LIKE 'C0251');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'P0251001', '', '2011-05-01', '0', '0', 0, 'Evaluacion Desempeño (20 personas)', 0, null, 1, now(), null, 1, null);</v>
      </c>
    </row>
    <row r="849" spans="1:30" ht="22.5" x14ac:dyDescent="0.25">
      <c r="A849" t="s">
        <v>0</v>
      </c>
      <c r="B849" s="7" t="s">
        <v>344</v>
      </c>
      <c r="C849" s="2" t="s">
        <v>493</v>
      </c>
      <c r="D849" s="22" t="s">
        <v>497</v>
      </c>
      <c r="E849" s="2" t="s">
        <v>499</v>
      </c>
      <c r="F849" s="27" t="s">
        <v>505</v>
      </c>
      <c r="G849" s="2" t="s">
        <v>534</v>
      </c>
      <c r="H849" s="22" t="s">
        <v>539</v>
      </c>
      <c r="I849" s="2" t="s">
        <v>567</v>
      </c>
      <c r="J849" s="7" t="s">
        <v>505</v>
      </c>
      <c r="K849" s="2" t="s">
        <v>574</v>
      </c>
      <c r="L849" t="s">
        <v>1806</v>
      </c>
      <c r="M849" s="2" t="s">
        <v>1851</v>
      </c>
      <c r="N849" s="17" t="s">
        <v>4311</v>
      </c>
      <c r="O849" s="2" t="s">
        <v>1851</v>
      </c>
      <c r="P849" s="40"/>
      <c r="Q849" s="2" t="s">
        <v>1851</v>
      </c>
      <c r="R849" t="s">
        <v>2492</v>
      </c>
      <c r="S849" s="2" t="s">
        <v>1851</v>
      </c>
      <c r="T849" s="5">
        <v>0</v>
      </c>
      <c r="U849" s="2" t="s">
        <v>1851</v>
      </c>
      <c r="V849" s="37">
        <v>0</v>
      </c>
      <c r="W849" s="2" t="s">
        <v>1907</v>
      </c>
      <c r="X849">
        <v>0</v>
      </c>
      <c r="Y849" t="s">
        <v>1908</v>
      </c>
      <c r="Z849" s="40" t="s">
        <v>1911</v>
      </c>
      <c r="AA849" s="2" t="s">
        <v>1907</v>
      </c>
      <c r="AB849" s="82">
        <v>0</v>
      </c>
      <c r="AC849" t="s">
        <v>2289</v>
      </c>
      <c r="AD849" t="str">
        <f t="shared" si="13"/>
        <v>SET @cliente = (SELECT id_cliente FROM cliente WHERE cod_cliente LIKE 'C0251');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'P0251002', '', '2012-11-01', '0', '0', 0, 'Hacer Lobby', 0, null, 1, now(), null, 1, null);</v>
      </c>
    </row>
    <row r="850" spans="1:30" ht="22.5" x14ac:dyDescent="0.25">
      <c r="A850" t="s">
        <v>0</v>
      </c>
      <c r="B850" s="7" t="s">
        <v>345</v>
      </c>
      <c r="C850" s="2" t="s">
        <v>493</v>
      </c>
      <c r="D850" s="22" t="s">
        <v>495</v>
      </c>
      <c r="E850" s="2" t="s">
        <v>499</v>
      </c>
      <c r="F850" s="26" t="s">
        <v>510</v>
      </c>
      <c r="G850" s="2" t="s">
        <v>534</v>
      </c>
      <c r="H850" s="22" t="s">
        <v>545</v>
      </c>
      <c r="I850" s="2" t="s">
        <v>567</v>
      </c>
      <c r="J850" s="5" t="s">
        <v>569</v>
      </c>
      <c r="K850" s="2" t="s">
        <v>574</v>
      </c>
      <c r="L850" t="s">
        <v>1805</v>
      </c>
      <c r="M850" s="2" t="s">
        <v>1851</v>
      </c>
      <c r="N850" s="7" t="s">
        <v>4312</v>
      </c>
      <c r="O850" s="2" t="s">
        <v>1851</v>
      </c>
      <c r="P850" s="56"/>
      <c r="Q850" s="2" t="s">
        <v>1851</v>
      </c>
      <c r="R850" t="s">
        <v>2526</v>
      </c>
      <c r="S850" s="2" t="s">
        <v>1851</v>
      </c>
      <c r="T850" s="5">
        <v>0</v>
      </c>
      <c r="U850" s="2" t="s">
        <v>1851</v>
      </c>
      <c r="V850" s="37">
        <v>0</v>
      </c>
      <c r="W850" s="2" t="s">
        <v>1907</v>
      </c>
      <c r="X850">
        <v>0</v>
      </c>
      <c r="Y850" t="s">
        <v>1908</v>
      </c>
      <c r="Z850" s="40" t="s">
        <v>2323</v>
      </c>
      <c r="AA850" s="2" t="s">
        <v>1907</v>
      </c>
      <c r="AB850" s="82">
        <v>30000</v>
      </c>
      <c r="AC850" t="s">
        <v>2289</v>
      </c>
      <c r="AD850" t="str">
        <f t="shared" si="13"/>
        <v>SET @cliente = (SELECT id_cliente FROM cliente WHERE cod_cliente LIKE 'C0086');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'P0086001', '', '2010-04-01', '0', '0', 0, 'Gestion por Procesos', 30000, null, 1, now(), null, 1, null);</v>
      </c>
    </row>
    <row r="851" spans="1:30" ht="22.5" x14ac:dyDescent="0.25">
      <c r="A851" t="s">
        <v>0</v>
      </c>
      <c r="B851" s="7" t="s">
        <v>345</v>
      </c>
      <c r="C851" s="2" t="s">
        <v>493</v>
      </c>
      <c r="D851" s="22" t="s">
        <v>497</v>
      </c>
      <c r="E851" s="2" t="s">
        <v>499</v>
      </c>
      <c r="F851" s="27" t="s">
        <v>505</v>
      </c>
      <c r="G851" s="2" t="s">
        <v>534</v>
      </c>
      <c r="H851" s="22" t="s">
        <v>539</v>
      </c>
      <c r="I851" s="2" t="s">
        <v>567</v>
      </c>
      <c r="J851" s="7" t="s">
        <v>505</v>
      </c>
      <c r="K851" s="2" t="s">
        <v>574</v>
      </c>
      <c r="L851" t="s">
        <v>1806</v>
      </c>
      <c r="M851" s="2" t="s">
        <v>1851</v>
      </c>
      <c r="N851" s="7" t="s">
        <v>4313</v>
      </c>
      <c r="O851" s="2" t="s">
        <v>1851</v>
      </c>
      <c r="P851" s="40"/>
      <c r="Q851" s="2" t="s">
        <v>1851</v>
      </c>
      <c r="R851" t="s">
        <v>2492</v>
      </c>
      <c r="S851" s="2" t="s">
        <v>1851</v>
      </c>
      <c r="T851" s="5">
        <v>0</v>
      </c>
      <c r="U851" s="2" t="s">
        <v>1851</v>
      </c>
      <c r="V851" s="37">
        <v>0</v>
      </c>
      <c r="W851" s="2" t="s">
        <v>1907</v>
      </c>
      <c r="X851">
        <v>0</v>
      </c>
      <c r="Y851" t="s">
        <v>1908</v>
      </c>
      <c r="Z851" s="40" t="s">
        <v>1911</v>
      </c>
      <c r="AA851" s="2" t="s">
        <v>1907</v>
      </c>
      <c r="AB851" s="82">
        <v>0</v>
      </c>
      <c r="AC851" t="s">
        <v>2289</v>
      </c>
      <c r="AD851" t="str">
        <f t="shared" si="13"/>
        <v>SET @cliente = (SELECT id_cliente FROM cliente WHERE cod_cliente LIKE 'C0086');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'P0086002', '', '2012-11-01', '0', '0', 0, 'Hacer Lobby', 0, null, 1, now(), null, 1, null);</v>
      </c>
    </row>
    <row r="852" spans="1:30" ht="22.5" x14ac:dyDescent="0.25">
      <c r="A852" t="s">
        <v>0</v>
      </c>
      <c r="B852" s="7" t="s">
        <v>346</v>
      </c>
      <c r="C852" s="2" t="s">
        <v>493</v>
      </c>
      <c r="D852" s="22" t="s">
        <v>498</v>
      </c>
      <c r="E852" s="2" t="s">
        <v>499</v>
      </c>
      <c r="F852" s="26" t="s">
        <v>506</v>
      </c>
      <c r="G852" s="2" t="s">
        <v>534</v>
      </c>
      <c r="H852" s="22" t="s">
        <v>544</v>
      </c>
      <c r="I852" s="2" t="s">
        <v>567</v>
      </c>
      <c r="J852" s="5" t="s">
        <v>569</v>
      </c>
      <c r="K852" s="2" t="s">
        <v>574</v>
      </c>
      <c r="L852" t="s">
        <v>1805</v>
      </c>
      <c r="M852" s="2" t="s">
        <v>1851</v>
      </c>
      <c r="N852" s="7" t="s">
        <v>4314</v>
      </c>
      <c r="O852" s="2" t="s">
        <v>1851</v>
      </c>
      <c r="P852" s="56"/>
      <c r="Q852" s="2" t="s">
        <v>1851</v>
      </c>
      <c r="R852" t="s">
        <v>2491</v>
      </c>
      <c r="S852" s="2" t="s">
        <v>1851</v>
      </c>
      <c r="T852" s="5">
        <v>0</v>
      </c>
      <c r="U852" s="2" t="s">
        <v>1851</v>
      </c>
      <c r="V852" s="37">
        <v>0</v>
      </c>
      <c r="W852" s="2" t="s">
        <v>1907</v>
      </c>
      <c r="X852">
        <v>0</v>
      </c>
      <c r="Y852" t="s">
        <v>1908</v>
      </c>
      <c r="Z852" s="40" t="s">
        <v>2171</v>
      </c>
      <c r="AA852" s="2" t="s">
        <v>1907</v>
      </c>
      <c r="AB852" s="82">
        <v>40250</v>
      </c>
      <c r="AC852" t="s">
        <v>2289</v>
      </c>
      <c r="AD852" t="str">
        <f t="shared" si="13"/>
        <v>SET @cliente = (SELECT id_cliente FROM cliente WHERE cod_cliente LIKE 'C1205');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'P1205001', '', '2011-08-01', '0', '0', 0, 'HH. GERENTE GENERAL ', 40250, null, 1, now(), null, 1, null);</v>
      </c>
    </row>
    <row r="853" spans="1:30" ht="22.5" x14ac:dyDescent="0.25">
      <c r="A853" t="s">
        <v>0</v>
      </c>
      <c r="B853" s="7" t="s">
        <v>347</v>
      </c>
      <c r="C853" s="2" t="s">
        <v>493</v>
      </c>
      <c r="D853" s="22" t="s">
        <v>496</v>
      </c>
      <c r="E853" s="2" t="s">
        <v>499</v>
      </c>
      <c r="F853" s="26" t="s">
        <v>512</v>
      </c>
      <c r="G853" s="2" t="s">
        <v>534</v>
      </c>
      <c r="H853" s="22" t="s">
        <v>547</v>
      </c>
      <c r="I853" s="2" t="s">
        <v>567</v>
      </c>
      <c r="J853" s="5" t="s">
        <v>569</v>
      </c>
      <c r="K853" s="2" t="s">
        <v>574</v>
      </c>
      <c r="L853" t="s">
        <v>1805</v>
      </c>
      <c r="M853" s="2" t="s">
        <v>1851</v>
      </c>
      <c r="N853" s="7" t="s">
        <v>4315</v>
      </c>
      <c r="O853" s="2" t="s">
        <v>1851</v>
      </c>
      <c r="P853" s="56"/>
      <c r="Q853" s="2" t="s">
        <v>1851</v>
      </c>
      <c r="R853" t="s">
        <v>2502</v>
      </c>
      <c r="S853" s="2" t="s">
        <v>1851</v>
      </c>
      <c r="T853" s="5">
        <v>0</v>
      </c>
      <c r="U853" s="2" t="s">
        <v>1851</v>
      </c>
      <c r="V853" s="37">
        <v>0</v>
      </c>
      <c r="W853" s="2" t="s">
        <v>1907</v>
      </c>
      <c r="X853">
        <v>0</v>
      </c>
      <c r="Y853" t="s">
        <v>1908</v>
      </c>
      <c r="Z853" s="40" t="s">
        <v>1924</v>
      </c>
      <c r="AA853" s="2" t="s">
        <v>1907</v>
      </c>
      <c r="AB853" s="82">
        <v>84000</v>
      </c>
      <c r="AC853" t="s">
        <v>2289</v>
      </c>
      <c r="AD853" t="str">
        <f t="shared" si="13"/>
        <v>SET @cliente = (SELECT id_cliente FROM cliente WHERE cod_cliente LIKE 'C0132');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'P0132001', '', '2010-08-01', '0', '0', 0, 'Habilidades Directivas', 84000, null, 1, now(), null, 1, null);</v>
      </c>
    </row>
    <row r="854" spans="1:30" ht="22.5" x14ac:dyDescent="0.25">
      <c r="A854" t="s">
        <v>0</v>
      </c>
      <c r="B854" s="7" t="s">
        <v>347</v>
      </c>
      <c r="C854" s="2" t="s">
        <v>493</v>
      </c>
      <c r="D854" s="22" t="s">
        <v>498</v>
      </c>
      <c r="E854" s="2" t="s">
        <v>499</v>
      </c>
      <c r="F854" s="26" t="s">
        <v>509</v>
      </c>
      <c r="G854" s="2" t="s">
        <v>534</v>
      </c>
      <c r="H854" s="22" t="s">
        <v>543</v>
      </c>
      <c r="I854" s="2" t="s">
        <v>567</v>
      </c>
      <c r="J854" s="5" t="s">
        <v>569</v>
      </c>
      <c r="K854" s="2" t="s">
        <v>574</v>
      </c>
      <c r="L854" t="s">
        <v>1806</v>
      </c>
      <c r="M854" s="2" t="s">
        <v>1851</v>
      </c>
      <c r="N854" s="7" t="s">
        <v>4316</v>
      </c>
      <c r="O854" s="2" t="s">
        <v>1851</v>
      </c>
      <c r="P854" s="56"/>
      <c r="Q854" s="2" t="s">
        <v>1851</v>
      </c>
      <c r="R854" t="s">
        <v>2502</v>
      </c>
      <c r="S854" s="2" t="s">
        <v>1851</v>
      </c>
      <c r="T854" s="5">
        <v>0</v>
      </c>
      <c r="U854" s="2" t="s">
        <v>1851</v>
      </c>
      <c r="V854" s="37">
        <v>0</v>
      </c>
      <c r="W854" s="2" t="s">
        <v>1907</v>
      </c>
      <c r="X854">
        <v>0</v>
      </c>
      <c r="Y854" t="s">
        <v>1908</v>
      </c>
      <c r="Z854" s="40" t="s">
        <v>1914</v>
      </c>
      <c r="AA854" s="2" t="s">
        <v>1907</v>
      </c>
      <c r="AB854" s="82">
        <v>0</v>
      </c>
      <c r="AC854" t="s">
        <v>2289</v>
      </c>
      <c r="AD854" t="str">
        <f t="shared" si="13"/>
        <v>SET @cliente = (SELECT id_cliente FROM cliente WHERE cod_cliente LIKE 'C0132');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'P0132002', '', '2010-08-01', '0', '0', 0, 'Potencial', 0, null, 1, now(), null, 1, null);</v>
      </c>
    </row>
    <row r="855" spans="1:30" ht="22.5" x14ac:dyDescent="0.25">
      <c r="A855" t="s">
        <v>0</v>
      </c>
      <c r="B855" s="7" t="s">
        <v>348</v>
      </c>
      <c r="C855" s="2" t="s">
        <v>493</v>
      </c>
      <c r="D855" s="17" t="s">
        <v>498</v>
      </c>
      <c r="E855" s="2" t="s">
        <v>499</v>
      </c>
      <c r="F855" s="26" t="s">
        <v>516</v>
      </c>
      <c r="G855" s="2" t="s">
        <v>534</v>
      </c>
      <c r="H855" s="17" t="s">
        <v>551</v>
      </c>
      <c r="I855" s="2" t="s">
        <v>567</v>
      </c>
      <c r="J855" s="5" t="s">
        <v>569</v>
      </c>
      <c r="K855" s="2" t="s">
        <v>574</v>
      </c>
      <c r="L855" t="s">
        <v>1805</v>
      </c>
      <c r="M855" s="2" t="s">
        <v>1851</v>
      </c>
      <c r="N855" s="7" t="s">
        <v>4317</v>
      </c>
      <c r="O855" s="2" t="s">
        <v>1851</v>
      </c>
      <c r="P855" s="56"/>
      <c r="Q855" s="2" t="s">
        <v>1851</v>
      </c>
      <c r="R855" t="s">
        <v>2489</v>
      </c>
      <c r="S855" s="2" t="s">
        <v>1851</v>
      </c>
      <c r="T855" s="5">
        <v>0</v>
      </c>
      <c r="U855" s="2" t="s">
        <v>1851</v>
      </c>
      <c r="V855" s="37">
        <v>0</v>
      </c>
      <c r="W855" s="2" t="s">
        <v>1907</v>
      </c>
      <c r="X855">
        <v>0</v>
      </c>
      <c r="Y855" t="s">
        <v>1908</v>
      </c>
      <c r="Z855" s="40" t="s">
        <v>3189</v>
      </c>
      <c r="AA855" s="2" t="s">
        <v>1907</v>
      </c>
      <c r="AB855" s="82">
        <v>0</v>
      </c>
      <c r="AC855" t="s">
        <v>2289</v>
      </c>
      <c r="AD855" t="str">
        <f t="shared" si="13"/>
        <v>SET @cliente = (SELECT id_cliente FROM cliente WHERE cod_cliente LIKE 'C0211');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'P0211001', '', '2010-11-01', '0', '0', 0, 'Desempeño', 0, null, 1, now(), null, 1, null);</v>
      </c>
    </row>
    <row r="856" spans="1:30" ht="22.5" x14ac:dyDescent="0.25">
      <c r="A856" t="s">
        <v>0</v>
      </c>
      <c r="B856" s="7" t="s">
        <v>348</v>
      </c>
      <c r="C856" s="2" t="s">
        <v>493</v>
      </c>
      <c r="D856" s="22" t="s">
        <v>497</v>
      </c>
      <c r="E856" s="2" t="s">
        <v>499</v>
      </c>
      <c r="F856" s="27" t="s">
        <v>505</v>
      </c>
      <c r="G856" s="2" t="s">
        <v>534</v>
      </c>
      <c r="H856" s="22" t="s">
        <v>539</v>
      </c>
      <c r="I856" s="2" t="s">
        <v>567</v>
      </c>
      <c r="J856" s="7" t="s">
        <v>505</v>
      </c>
      <c r="K856" s="2" t="s">
        <v>574</v>
      </c>
      <c r="L856" t="s">
        <v>1806</v>
      </c>
      <c r="M856" s="2" t="s">
        <v>1851</v>
      </c>
      <c r="N856" s="7" t="s">
        <v>4318</v>
      </c>
      <c r="O856" s="2" t="s">
        <v>1851</v>
      </c>
      <c r="P856" s="40"/>
      <c r="Q856" s="2" t="s">
        <v>1851</v>
      </c>
      <c r="R856" t="s">
        <v>2492</v>
      </c>
      <c r="S856" s="2" t="s">
        <v>1851</v>
      </c>
      <c r="T856" s="5">
        <v>0</v>
      </c>
      <c r="U856" s="2" t="s">
        <v>1851</v>
      </c>
      <c r="V856" s="37">
        <v>0</v>
      </c>
      <c r="W856" s="2" t="s">
        <v>1907</v>
      </c>
      <c r="X856">
        <v>0</v>
      </c>
      <c r="Y856" t="s">
        <v>1908</v>
      </c>
      <c r="Z856" s="40" t="s">
        <v>1911</v>
      </c>
      <c r="AA856" s="2" t="s">
        <v>1907</v>
      </c>
      <c r="AB856" s="82">
        <v>0</v>
      </c>
      <c r="AC856" t="s">
        <v>2289</v>
      </c>
      <c r="AD856" t="str">
        <f t="shared" si="13"/>
        <v>SET @cliente = (SELECT id_cliente FROM cliente WHERE cod_cliente LIKE 'C0211');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'P0211002', '', '2012-11-01', '0', '0', 0, 'Hacer Lobby', 0, null, 1, now(), null, 1, null);</v>
      </c>
    </row>
    <row r="857" spans="1:30" ht="22.5" x14ac:dyDescent="0.25">
      <c r="A857" t="s">
        <v>0</v>
      </c>
      <c r="B857" s="7" t="s">
        <v>349</v>
      </c>
      <c r="C857" s="2" t="s">
        <v>493</v>
      </c>
      <c r="D857" s="22" t="s">
        <v>496</v>
      </c>
      <c r="E857" s="2" t="s">
        <v>499</v>
      </c>
      <c r="F857" s="26" t="s">
        <v>512</v>
      </c>
      <c r="G857" s="2" t="s">
        <v>534</v>
      </c>
      <c r="H857" s="22" t="s">
        <v>547</v>
      </c>
      <c r="I857" s="2" t="s">
        <v>567</v>
      </c>
      <c r="J857" s="5" t="s">
        <v>569</v>
      </c>
      <c r="K857" s="2" t="s">
        <v>574</v>
      </c>
      <c r="L857" t="s">
        <v>1805</v>
      </c>
      <c r="M857" s="2" t="s">
        <v>1851</v>
      </c>
      <c r="N857" s="7" t="s">
        <v>4319</v>
      </c>
      <c r="O857" s="2" t="s">
        <v>1851</v>
      </c>
      <c r="P857" s="56"/>
      <c r="Q857" s="2" t="s">
        <v>1851</v>
      </c>
      <c r="R857" t="s">
        <v>2514</v>
      </c>
      <c r="S857" s="2" t="s">
        <v>1851</v>
      </c>
      <c r="T857" s="5">
        <v>0</v>
      </c>
      <c r="U857" s="2" t="s">
        <v>1851</v>
      </c>
      <c r="V857" s="37">
        <v>0</v>
      </c>
      <c r="W857" s="2" t="s">
        <v>1907</v>
      </c>
      <c r="X857">
        <v>0</v>
      </c>
      <c r="Y857" t="s">
        <v>1908</v>
      </c>
      <c r="Z857" s="40" t="s">
        <v>2161</v>
      </c>
      <c r="AA857" s="2" t="s">
        <v>1907</v>
      </c>
      <c r="AB857" s="82">
        <v>0</v>
      </c>
      <c r="AC857" t="s">
        <v>2289</v>
      </c>
      <c r="AD857" t="str">
        <f t="shared" si="13"/>
        <v>SET @cliente = (SELECT id_cliente FROM cliente WHERE cod_cliente LIKE 'C0065');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'P0065001', '', '2010-02-01', '0', '0', 0, 'Atencion Cliente', 0, null, 1, now(), null, 1, null);</v>
      </c>
    </row>
    <row r="858" spans="1:30" ht="22.5" x14ac:dyDescent="0.25">
      <c r="A858" t="s">
        <v>0</v>
      </c>
      <c r="B858" s="7" t="s">
        <v>350</v>
      </c>
      <c r="C858" s="2" t="s">
        <v>493</v>
      </c>
      <c r="D858" s="22" t="s">
        <v>495</v>
      </c>
      <c r="E858" s="2" t="s">
        <v>499</v>
      </c>
      <c r="F858" s="26" t="s">
        <v>501</v>
      </c>
      <c r="G858" s="2" t="s">
        <v>534</v>
      </c>
      <c r="H858" s="22" t="s">
        <v>535</v>
      </c>
      <c r="I858" s="2" t="s">
        <v>567</v>
      </c>
      <c r="J858" s="5" t="s">
        <v>569</v>
      </c>
      <c r="K858" s="2" t="s">
        <v>574</v>
      </c>
      <c r="L858" t="s">
        <v>1805</v>
      </c>
      <c r="M858" s="2" t="s">
        <v>1851</v>
      </c>
      <c r="N858" s="7" t="s">
        <v>4320</v>
      </c>
      <c r="O858" s="2" t="s">
        <v>1851</v>
      </c>
      <c r="P858" s="56"/>
      <c r="Q858" s="2" t="s">
        <v>1851</v>
      </c>
      <c r="R858" t="s">
        <v>2489</v>
      </c>
      <c r="S858" s="2" t="s">
        <v>1851</v>
      </c>
      <c r="T858" s="5">
        <v>0</v>
      </c>
      <c r="U858" s="2" t="s">
        <v>1851</v>
      </c>
      <c r="V858" s="37">
        <v>0</v>
      </c>
      <c r="W858" s="2" t="s">
        <v>1907</v>
      </c>
      <c r="X858">
        <v>0</v>
      </c>
      <c r="Y858" t="s">
        <v>1908</v>
      </c>
      <c r="Z858" s="40" t="s">
        <v>2392</v>
      </c>
      <c r="AA858" s="2" t="s">
        <v>1907</v>
      </c>
      <c r="AB858" s="82">
        <v>25000</v>
      </c>
      <c r="AC858" t="s">
        <v>2289</v>
      </c>
      <c r="AD858" t="str">
        <f t="shared" si="13"/>
        <v>SET @cliente = (SELECT id_cliente FROM cliente WHERE cod_cliente LIKE 'C0205');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'P0205001', '', '2010-11-01', '0', '0', 0, 'Validacion de procesos', 25000, null, 1, now(), null, 1, null);</v>
      </c>
    </row>
    <row r="859" spans="1:30" ht="22.5" x14ac:dyDescent="0.25">
      <c r="A859" t="s">
        <v>0</v>
      </c>
      <c r="B859" s="7" t="s">
        <v>350</v>
      </c>
      <c r="C859" s="2" t="s">
        <v>493</v>
      </c>
      <c r="D859" s="22" t="s">
        <v>497</v>
      </c>
      <c r="E859" s="2" t="s">
        <v>499</v>
      </c>
      <c r="F859" s="27" t="s">
        <v>505</v>
      </c>
      <c r="G859" s="2" t="s">
        <v>534</v>
      </c>
      <c r="H859" s="22" t="s">
        <v>539</v>
      </c>
      <c r="I859" s="2" t="s">
        <v>567</v>
      </c>
      <c r="J859" s="7" t="s">
        <v>505</v>
      </c>
      <c r="K859" s="2" t="s">
        <v>574</v>
      </c>
      <c r="L859" t="s">
        <v>1806</v>
      </c>
      <c r="M859" s="2" t="s">
        <v>1851</v>
      </c>
      <c r="N859" s="7" t="s">
        <v>4321</v>
      </c>
      <c r="O859" s="2" t="s">
        <v>1851</v>
      </c>
      <c r="P859" s="40"/>
      <c r="Q859" s="2" t="s">
        <v>1851</v>
      </c>
      <c r="R859" t="s">
        <v>2492</v>
      </c>
      <c r="S859" s="2" t="s">
        <v>1851</v>
      </c>
      <c r="T859" s="5">
        <v>0</v>
      </c>
      <c r="U859" s="2" t="s">
        <v>1851</v>
      </c>
      <c r="V859" s="37">
        <v>0</v>
      </c>
      <c r="W859" s="2" t="s">
        <v>1907</v>
      </c>
      <c r="X859">
        <v>0</v>
      </c>
      <c r="Y859" t="s">
        <v>1908</v>
      </c>
      <c r="Z859" s="40" t="s">
        <v>1911</v>
      </c>
      <c r="AA859" s="2" t="s">
        <v>1907</v>
      </c>
      <c r="AB859" s="82">
        <v>0</v>
      </c>
      <c r="AC859" t="s">
        <v>2289</v>
      </c>
      <c r="AD859" t="str">
        <f t="shared" si="13"/>
        <v>SET @cliente = (SELECT id_cliente FROM cliente WHERE cod_cliente LIKE 'C0205');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'P0205002', '', '2012-11-01', '0', '0', 0, 'Hacer Lobby', 0, null, 1, now(), null, 1, null);</v>
      </c>
    </row>
    <row r="860" spans="1:30" ht="22.5" x14ac:dyDescent="0.25">
      <c r="A860" t="s">
        <v>0</v>
      </c>
      <c r="B860" s="7" t="s">
        <v>351</v>
      </c>
      <c r="C860" s="2" t="s">
        <v>493</v>
      </c>
      <c r="D860" s="22" t="s">
        <v>495</v>
      </c>
      <c r="E860" s="2" t="s">
        <v>499</v>
      </c>
      <c r="F860" s="26" t="s">
        <v>501</v>
      </c>
      <c r="G860" s="2" t="s">
        <v>534</v>
      </c>
      <c r="H860" s="22" t="s">
        <v>535</v>
      </c>
      <c r="I860" s="2" t="s">
        <v>567</v>
      </c>
      <c r="J860" s="10" t="s">
        <v>571</v>
      </c>
      <c r="K860" s="2" t="s">
        <v>574</v>
      </c>
      <c r="L860" t="s">
        <v>1805</v>
      </c>
      <c r="M860" s="2" t="s">
        <v>1851</v>
      </c>
      <c r="N860" s="7" t="s">
        <v>4322</v>
      </c>
      <c r="O860" s="2" t="s">
        <v>1851</v>
      </c>
      <c r="P860" s="61"/>
      <c r="Q860" s="2" t="s">
        <v>1851</v>
      </c>
      <c r="R860" t="s">
        <v>2520</v>
      </c>
      <c r="S860" s="2" t="s">
        <v>1851</v>
      </c>
      <c r="T860" s="5">
        <v>1</v>
      </c>
      <c r="U860" s="2" t="s">
        <v>1851</v>
      </c>
      <c r="V860" s="37">
        <v>0</v>
      </c>
      <c r="W860" s="2" t="s">
        <v>1907</v>
      </c>
      <c r="X860">
        <v>0</v>
      </c>
      <c r="Y860" t="s">
        <v>1908</v>
      </c>
      <c r="Z860" s="26" t="s">
        <v>2393</v>
      </c>
      <c r="AA860" s="2" t="s">
        <v>1907</v>
      </c>
      <c r="AB860" s="82">
        <v>32400</v>
      </c>
      <c r="AC860" t="s">
        <v>2289</v>
      </c>
      <c r="AD860" t="str">
        <f t="shared" si="13"/>
        <v>SET @cliente = (SELECT id_cliente FROM cliente WHERE cod_cliente LIKE 'C0303');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'01', 'P0303001', '', '2012-07-01', '1', '0', 0, 'Validacion procesos y funciones', 32400, null, 1, now(), null, 1, null);</v>
      </c>
    </row>
    <row r="861" spans="1:30" ht="22.5" x14ac:dyDescent="0.25">
      <c r="A861" t="s">
        <v>0</v>
      </c>
      <c r="B861" s="7" t="s">
        <v>351</v>
      </c>
      <c r="C861" s="2" t="s">
        <v>493</v>
      </c>
      <c r="D861" s="22" t="s">
        <v>495</v>
      </c>
      <c r="E861" s="2" t="s">
        <v>499</v>
      </c>
      <c r="F861" s="26" t="s">
        <v>521</v>
      </c>
      <c r="G861" s="2" t="s">
        <v>534</v>
      </c>
      <c r="H861" s="22" t="s">
        <v>556</v>
      </c>
      <c r="I861" s="2" t="s">
        <v>567</v>
      </c>
      <c r="J861" s="8" t="s">
        <v>570</v>
      </c>
      <c r="K861" s="2" t="s">
        <v>574</v>
      </c>
      <c r="L861" t="s">
        <v>1806</v>
      </c>
      <c r="M861" s="2" t="s">
        <v>1851</v>
      </c>
      <c r="N861" s="7" t="s">
        <v>4323</v>
      </c>
      <c r="O861" s="2" t="s">
        <v>1851</v>
      </c>
      <c r="P861" s="59" t="s">
        <v>1852</v>
      </c>
      <c r="Q861" s="2" t="s">
        <v>1851</v>
      </c>
      <c r="R861" t="s">
        <v>2525</v>
      </c>
      <c r="S861" s="2" t="s">
        <v>1851</v>
      </c>
      <c r="T861" s="5">
        <v>0</v>
      </c>
      <c r="U861" s="2" t="s">
        <v>1851</v>
      </c>
      <c r="V861" s="37">
        <v>0</v>
      </c>
      <c r="W861" s="2" t="s">
        <v>1907</v>
      </c>
      <c r="X861">
        <v>99</v>
      </c>
      <c r="Y861" t="s">
        <v>1908</v>
      </c>
      <c r="Z861" s="40" t="s">
        <v>2238</v>
      </c>
      <c r="AA861" s="2" t="s">
        <v>1907</v>
      </c>
      <c r="AB861" s="82">
        <v>32000</v>
      </c>
      <c r="AC861" t="s">
        <v>2289</v>
      </c>
      <c r="AD861" t="str">
        <f t="shared" si="13"/>
        <v>SET @cliente = (SELECT id_cliente FROM cliente WHERE cod_cliente LIKE 'C0303');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'PDTE'); INSERT INTO propuesta VALUES (NULL, @cliente, NULL, NULL, @moneda, @tipoServicio, @tipoArea, @tipoPropuesta, @situacion, '02', 'P0303002', 'RESPUESTA', '2012-10-01', '0', '0', 99, 'Plan Estrategico', 32000, null, 1, now(), null, 1, null);</v>
      </c>
    </row>
    <row r="862" spans="1:30" ht="22.5" x14ac:dyDescent="0.25">
      <c r="A862" t="s">
        <v>0</v>
      </c>
      <c r="B862" s="7" t="s">
        <v>352</v>
      </c>
      <c r="C862" s="2" t="s">
        <v>493</v>
      </c>
      <c r="D862" s="22" t="s">
        <v>496</v>
      </c>
      <c r="E862" s="2" t="s">
        <v>499</v>
      </c>
      <c r="F862" s="26" t="s">
        <v>515</v>
      </c>
      <c r="G862" s="2" t="s">
        <v>534</v>
      </c>
      <c r="H862" s="22" t="s">
        <v>550</v>
      </c>
      <c r="I862" s="2" t="s">
        <v>567</v>
      </c>
      <c r="J862" s="5" t="s">
        <v>572</v>
      </c>
      <c r="K862" s="2" t="s">
        <v>574</v>
      </c>
      <c r="L862" t="s">
        <v>1805</v>
      </c>
      <c r="M862" s="2" t="s">
        <v>1851</v>
      </c>
      <c r="N862" s="7" t="s">
        <v>4324</v>
      </c>
      <c r="O862" s="2" t="s">
        <v>1851</v>
      </c>
      <c r="P862" s="56" t="s">
        <v>1856</v>
      </c>
      <c r="Q862" s="2" t="s">
        <v>1851</v>
      </c>
      <c r="R862" t="s">
        <v>2505</v>
      </c>
      <c r="S862" s="2" t="s">
        <v>1851</v>
      </c>
      <c r="T862" s="5">
        <v>0</v>
      </c>
      <c r="U862" s="2" t="s">
        <v>1851</v>
      </c>
      <c r="V862" s="37">
        <v>0</v>
      </c>
      <c r="W862" s="2" t="s">
        <v>1907</v>
      </c>
      <c r="X862">
        <v>0</v>
      </c>
      <c r="Y862" t="s">
        <v>1908</v>
      </c>
      <c r="Z862" s="40" t="s">
        <v>2172</v>
      </c>
      <c r="AA862" s="2" t="s">
        <v>1907</v>
      </c>
      <c r="AB862" s="82">
        <f>5150*2.8</f>
        <v>14419.999999999998</v>
      </c>
      <c r="AC862" t="s">
        <v>2289</v>
      </c>
      <c r="AD862" t="str">
        <f t="shared" si="13"/>
        <v>SET @cliente = (SELECT id_cliente FROM cliente WHERE cod_cliente LIKE 'C0289');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'01', 'P0289001', 'P029606', '2011-02-01', '0', '0', 0, 'Trabajo en Equipo (80)', 14420, null, 1, now(), null, 1, null);</v>
      </c>
    </row>
    <row r="863" spans="1:30" ht="22.5" x14ac:dyDescent="0.25">
      <c r="A863" t="s">
        <v>0</v>
      </c>
      <c r="B863" s="7" t="s">
        <v>352</v>
      </c>
      <c r="C863" s="2" t="s">
        <v>493</v>
      </c>
      <c r="D863" s="17" t="s">
        <v>498</v>
      </c>
      <c r="E863" s="2" t="s">
        <v>499</v>
      </c>
      <c r="F863" s="26" t="s">
        <v>522</v>
      </c>
      <c r="G863" s="2" t="s">
        <v>534</v>
      </c>
      <c r="H863" s="17" t="s">
        <v>551</v>
      </c>
      <c r="I863" s="2" t="s">
        <v>567</v>
      </c>
      <c r="J863" s="5" t="s">
        <v>571</v>
      </c>
      <c r="K863" s="2" t="s">
        <v>574</v>
      </c>
      <c r="L863" t="s">
        <v>1806</v>
      </c>
      <c r="M863" s="2" t="s">
        <v>1851</v>
      </c>
      <c r="N863" s="7" t="s">
        <v>4325</v>
      </c>
      <c r="O863" s="2" t="s">
        <v>1851</v>
      </c>
      <c r="P863" s="60"/>
      <c r="Q863" s="2" t="s">
        <v>1851</v>
      </c>
      <c r="R863" t="s">
        <v>2505</v>
      </c>
      <c r="S863" s="2" t="s">
        <v>1851</v>
      </c>
      <c r="T863" s="5">
        <v>0</v>
      </c>
      <c r="U863" s="2" t="s">
        <v>1851</v>
      </c>
      <c r="V863" s="37">
        <v>0</v>
      </c>
      <c r="W863" s="2" t="s">
        <v>1907</v>
      </c>
      <c r="X863">
        <v>0</v>
      </c>
      <c r="Y863" t="s">
        <v>1908</v>
      </c>
      <c r="Z863" s="26" t="s">
        <v>1970</v>
      </c>
      <c r="AA863" s="2" t="s">
        <v>1907</v>
      </c>
      <c r="AB863" s="82">
        <v>11582.52</v>
      </c>
      <c r="AC863" t="s">
        <v>2289</v>
      </c>
      <c r="AD863" t="str">
        <f t="shared" si="13"/>
        <v>SET @cliente = (SELECT id_cliente FROM cliente WHERE cod_cliente LIKE 'C0289');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'02', 'P0289002', '', '2011-02-01', '0', '0', 0, 'Clima Cuantitativo+Cualitativo', 11582.52, null, 1, now(), null, 1, null);</v>
      </c>
    </row>
    <row r="864" spans="1:30" ht="22.5" x14ac:dyDescent="0.25">
      <c r="A864" t="s">
        <v>0</v>
      </c>
      <c r="B864" s="7" t="s">
        <v>352</v>
      </c>
      <c r="C864" s="2" t="s">
        <v>493</v>
      </c>
      <c r="D864" s="22" t="s">
        <v>498</v>
      </c>
      <c r="E864" s="2" t="s">
        <v>499</v>
      </c>
      <c r="F864" s="26" t="s">
        <v>506</v>
      </c>
      <c r="G864" s="2" t="s">
        <v>534</v>
      </c>
      <c r="H864" s="22" t="s">
        <v>540</v>
      </c>
      <c r="I864" s="2" t="s">
        <v>567</v>
      </c>
      <c r="J864" s="5" t="s">
        <v>569</v>
      </c>
      <c r="K864" s="2" t="s">
        <v>574</v>
      </c>
      <c r="L864" t="s">
        <v>1807</v>
      </c>
      <c r="M864" s="2" t="s">
        <v>1851</v>
      </c>
      <c r="N864" s="7" t="s">
        <v>4326</v>
      </c>
      <c r="O864" s="2" t="s">
        <v>1851</v>
      </c>
      <c r="P864" s="56"/>
      <c r="Q864" s="2" t="s">
        <v>1851</v>
      </c>
      <c r="R864" t="s">
        <v>2505</v>
      </c>
      <c r="S864" s="2" t="s">
        <v>1851</v>
      </c>
      <c r="T864" s="5">
        <v>0</v>
      </c>
      <c r="U864" s="2" t="s">
        <v>1851</v>
      </c>
      <c r="V864" s="37">
        <v>0</v>
      </c>
      <c r="W864" s="2" t="s">
        <v>1907</v>
      </c>
      <c r="X864">
        <v>0</v>
      </c>
      <c r="Y864" t="s">
        <v>1908</v>
      </c>
      <c r="Z864" s="40" t="s">
        <v>2173</v>
      </c>
      <c r="AA864" s="2" t="s">
        <v>1907</v>
      </c>
      <c r="AB864" s="82">
        <v>0</v>
      </c>
      <c r="AC864" t="s">
        <v>2289</v>
      </c>
      <c r="AD864" t="str">
        <f t="shared" si="13"/>
        <v>SET @cliente = (SELECT id_cliente FROM cliente WHERE cod_cliente LIKE 'C0289');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'P0289003', '', '2011-02-01', '0', '0', 0, 'Varios (15 personas) para 2011', 0, null, 1, now(), null, 1, null);</v>
      </c>
    </row>
    <row r="865" spans="1:30" ht="22.5" x14ac:dyDescent="0.25">
      <c r="A865" t="s">
        <v>0</v>
      </c>
      <c r="B865" s="7" t="s">
        <v>352</v>
      </c>
      <c r="C865" s="2" t="s">
        <v>493</v>
      </c>
      <c r="D865" s="17" t="s">
        <v>498</v>
      </c>
      <c r="E865" s="2" t="s">
        <v>499</v>
      </c>
      <c r="F865" s="26" t="s">
        <v>516</v>
      </c>
      <c r="G865" s="2" t="s">
        <v>534</v>
      </c>
      <c r="H865" s="17" t="s">
        <v>551</v>
      </c>
      <c r="I865" s="2" t="s">
        <v>567</v>
      </c>
      <c r="J865" s="5" t="s">
        <v>569</v>
      </c>
      <c r="K865" s="2" t="s">
        <v>574</v>
      </c>
      <c r="L865" t="s">
        <v>1808</v>
      </c>
      <c r="M865" s="2" t="s">
        <v>1851</v>
      </c>
      <c r="N865" s="7" t="s">
        <v>4327</v>
      </c>
      <c r="O865" s="2" t="s">
        <v>1851</v>
      </c>
      <c r="P865" s="56"/>
      <c r="Q865" s="2" t="s">
        <v>1851</v>
      </c>
      <c r="R865" t="s">
        <v>2505</v>
      </c>
      <c r="S865" s="2" t="s">
        <v>1851</v>
      </c>
      <c r="T865" s="5">
        <v>0</v>
      </c>
      <c r="U865" s="2" t="s">
        <v>1851</v>
      </c>
      <c r="V865" s="37">
        <v>0</v>
      </c>
      <c r="W865" s="2" t="s">
        <v>1907</v>
      </c>
      <c r="X865">
        <v>0</v>
      </c>
      <c r="Y865" t="s">
        <v>1908</v>
      </c>
      <c r="Z865" s="40" t="s">
        <v>3189</v>
      </c>
      <c r="AA865" s="2" t="s">
        <v>1907</v>
      </c>
      <c r="AB865" s="82">
        <v>0</v>
      </c>
      <c r="AC865" t="s">
        <v>2289</v>
      </c>
      <c r="AD865" t="str">
        <f t="shared" si="13"/>
        <v>SET @cliente = (SELECT id_cliente FROM cliente WHERE cod_cliente LIKE 'C0289');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'04', 'P0289004', '', '2011-02-01', '0', '0', 0, 'Desempeño', 0, null, 1, now(), null, 1, null);</v>
      </c>
    </row>
    <row r="866" spans="1:30" ht="22.5" x14ac:dyDescent="0.25">
      <c r="A866" t="s">
        <v>0</v>
      </c>
      <c r="B866" s="7" t="s">
        <v>352</v>
      </c>
      <c r="C866" s="2" t="s">
        <v>493</v>
      </c>
      <c r="D866" s="22" t="s">
        <v>496</v>
      </c>
      <c r="E866" s="2" t="s">
        <v>499</v>
      </c>
      <c r="F866" s="28" t="s">
        <v>515</v>
      </c>
      <c r="G866" s="2" t="s">
        <v>534</v>
      </c>
      <c r="H866" s="22" t="s">
        <v>550</v>
      </c>
      <c r="I866" s="2" t="s">
        <v>567</v>
      </c>
      <c r="J866" s="12" t="s">
        <v>571</v>
      </c>
      <c r="K866" s="2" t="s">
        <v>574</v>
      </c>
      <c r="L866" t="s">
        <v>1810</v>
      </c>
      <c r="M866" s="2" t="s">
        <v>1851</v>
      </c>
      <c r="N866" s="7" t="s">
        <v>4328</v>
      </c>
      <c r="O866" s="2" t="s">
        <v>1851</v>
      </c>
      <c r="P866" s="60"/>
      <c r="Q866" s="2" t="s">
        <v>1851</v>
      </c>
      <c r="R866" t="s">
        <v>2500</v>
      </c>
      <c r="S866" s="2" t="s">
        <v>1851</v>
      </c>
      <c r="T866" s="5">
        <v>0</v>
      </c>
      <c r="U866" s="2" t="s">
        <v>1851</v>
      </c>
      <c r="V866" s="37">
        <v>0</v>
      </c>
      <c r="W866" s="2" t="s">
        <v>1907</v>
      </c>
      <c r="X866">
        <v>0</v>
      </c>
      <c r="Y866" t="s">
        <v>1908</v>
      </c>
      <c r="Z866" s="28" t="s">
        <v>2174</v>
      </c>
      <c r="AA866" s="2" t="s">
        <v>1907</v>
      </c>
      <c r="AB866" s="83">
        <v>7785</v>
      </c>
      <c r="AC866" t="s">
        <v>2289</v>
      </c>
      <c r="AD866" t="str">
        <f t="shared" si="13"/>
        <v>SET @cliente = (SELECT id_cliente FROM cliente WHERE cod_cliente LIKE 'C0289');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'06', 'P0289006', '', '2012-02-01', '0', '0', 0, 'Plan Comunicacional Area Operaciones', 7785, null, 1, now(), null, 1, null);</v>
      </c>
    </row>
    <row r="867" spans="1:30" ht="22.5" x14ac:dyDescent="0.25">
      <c r="A867" t="s">
        <v>0</v>
      </c>
      <c r="B867" s="7" t="s">
        <v>352</v>
      </c>
      <c r="C867" s="2" t="s">
        <v>493</v>
      </c>
      <c r="D867" s="22" t="s">
        <v>497</v>
      </c>
      <c r="E867" s="2" t="s">
        <v>499</v>
      </c>
      <c r="F867" s="27" t="s">
        <v>505</v>
      </c>
      <c r="G867" s="2" t="s">
        <v>534</v>
      </c>
      <c r="H867" s="22" t="s">
        <v>539</v>
      </c>
      <c r="I867" s="2" t="s">
        <v>567</v>
      </c>
      <c r="J867" s="7" t="s">
        <v>505</v>
      </c>
      <c r="K867" s="2" t="s">
        <v>574</v>
      </c>
      <c r="L867" t="s">
        <v>1811</v>
      </c>
      <c r="M867" s="2" t="s">
        <v>1851</v>
      </c>
      <c r="N867" s="7" t="s">
        <v>4329</v>
      </c>
      <c r="O867" s="2" t="s">
        <v>1851</v>
      </c>
      <c r="P867" s="40"/>
      <c r="Q867" s="2" t="s">
        <v>1851</v>
      </c>
      <c r="R867" t="s">
        <v>2492</v>
      </c>
      <c r="S867" s="2" t="s">
        <v>1851</v>
      </c>
      <c r="T867" s="5">
        <v>0</v>
      </c>
      <c r="U867" s="2" t="s">
        <v>1851</v>
      </c>
      <c r="V867" s="37">
        <v>0</v>
      </c>
      <c r="W867" s="2" t="s">
        <v>1907</v>
      </c>
      <c r="X867">
        <v>0</v>
      </c>
      <c r="Y867" t="s">
        <v>1908</v>
      </c>
      <c r="Z867" s="40" t="s">
        <v>1911</v>
      </c>
      <c r="AA867" s="2" t="s">
        <v>1907</v>
      </c>
      <c r="AB867" s="82">
        <v>0</v>
      </c>
      <c r="AC867" t="s">
        <v>2289</v>
      </c>
      <c r="AD867" t="str">
        <f t="shared" si="13"/>
        <v>SET @cliente = (SELECT id_cliente FROM cliente WHERE cod_cliente LIKE 'C0289');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'07', 'P0289007', '', '2012-11-01', '0', '0', 0, 'Hacer Lobby', 0, null, 1, now(), null, 1, null);</v>
      </c>
    </row>
    <row r="868" spans="1:30" ht="22.5" x14ac:dyDescent="0.25">
      <c r="A868" t="s">
        <v>0</v>
      </c>
      <c r="B868" s="7" t="s">
        <v>352</v>
      </c>
      <c r="C868" s="2" t="s">
        <v>493</v>
      </c>
      <c r="D868" s="17" t="s">
        <v>498</v>
      </c>
      <c r="E868" s="2" t="s">
        <v>499</v>
      </c>
      <c r="F868" s="26" t="s">
        <v>522</v>
      </c>
      <c r="G868" s="2" t="s">
        <v>534</v>
      </c>
      <c r="H868" s="17" t="s">
        <v>551</v>
      </c>
      <c r="I868" s="2" t="s">
        <v>567</v>
      </c>
      <c r="J868" s="10" t="s">
        <v>573</v>
      </c>
      <c r="K868" s="2" t="s">
        <v>574</v>
      </c>
      <c r="L868" t="s">
        <v>1812</v>
      </c>
      <c r="M868" s="2" t="s">
        <v>1851</v>
      </c>
      <c r="N868" s="7" t="s">
        <v>4330</v>
      </c>
      <c r="O868" s="2" t="s">
        <v>1851</v>
      </c>
      <c r="P868" s="61"/>
      <c r="Q868" s="2" t="s">
        <v>1851</v>
      </c>
      <c r="R868" t="s">
        <v>2520</v>
      </c>
      <c r="S868" s="2" t="s">
        <v>1851</v>
      </c>
      <c r="T868" s="5">
        <v>0</v>
      </c>
      <c r="U868" s="2" t="s">
        <v>1851</v>
      </c>
      <c r="V868" s="37">
        <v>0</v>
      </c>
      <c r="W868" s="2" t="s">
        <v>1907</v>
      </c>
      <c r="X868">
        <v>0</v>
      </c>
      <c r="Y868" t="s">
        <v>1908</v>
      </c>
      <c r="Z868" s="26" t="s">
        <v>1970</v>
      </c>
      <c r="AA868" s="2" t="s">
        <v>1907</v>
      </c>
      <c r="AB868" s="82">
        <v>14700</v>
      </c>
      <c r="AC868" t="s">
        <v>2289</v>
      </c>
      <c r="AD868" t="str">
        <f t="shared" si="13"/>
        <v>SET @cliente = (SELECT id_cliente FROM cliente WHERE cod_cliente LIKE 'C0289');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'SI'); INSERT INTO propuesta VALUES (NULL, @cliente, NULL, NULL, @moneda, @tipoServicio, @tipoArea, @tipoPropuesta, @situacion, '08', 'P0289008', '', '2012-07-01', '0', '0', 0, 'Clima Cuantitativo+Cualitativo', 14700, null, 1, now(), null, 1, null);</v>
      </c>
    </row>
    <row r="869" spans="1:30" ht="22.5" x14ac:dyDescent="0.25">
      <c r="A869" t="s">
        <v>0</v>
      </c>
      <c r="B869" s="7" t="s">
        <v>353</v>
      </c>
      <c r="C869" s="2" t="s">
        <v>493</v>
      </c>
      <c r="D869" s="22" t="s">
        <v>498</v>
      </c>
      <c r="E869" s="2" t="s">
        <v>499</v>
      </c>
      <c r="F869" s="26" t="s">
        <v>511</v>
      </c>
      <c r="G869" s="2" t="s">
        <v>534</v>
      </c>
      <c r="H869" s="22" t="s">
        <v>546</v>
      </c>
      <c r="I869" s="2" t="s">
        <v>567</v>
      </c>
      <c r="J869" s="5" t="s">
        <v>571</v>
      </c>
      <c r="K869" s="2" t="s">
        <v>574</v>
      </c>
      <c r="L869" t="s">
        <v>1805</v>
      </c>
      <c r="M869" s="2" t="s">
        <v>1851</v>
      </c>
      <c r="N869" s="7" t="s">
        <v>4331</v>
      </c>
      <c r="O869" s="2" t="s">
        <v>1851</v>
      </c>
      <c r="P869" s="60"/>
      <c r="Q869" s="2" t="s">
        <v>1851</v>
      </c>
      <c r="R869" t="s">
        <v>2504</v>
      </c>
      <c r="S869" s="2" t="s">
        <v>1851</v>
      </c>
      <c r="T869" s="5">
        <v>0</v>
      </c>
      <c r="U869" s="2" t="s">
        <v>1851</v>
      </c>
      <c r="V869" s="37">
        <v>0</v>
      </c>
      <c r="W869" s="2" t="s">
        <v>1907</v>
      </c>
      <c r="X869">
        <v>0</v>
      </c>
      <c r="Y869" t="s">
        <v>1908</v>
      </c>
      <c r="Z869" s="40" t="s">
        <v>2175</v>
      </c>
      <c r="AA869" s="2" t="s">
        <v>1907</v>
      </c>
      <c r="AB869" s="82">
        <v>8935</v>
      </c>
      <c r="AC869" t="s">
        <v>2289</v>
      </c>
      <c r="AD869" t="str">
        <f t="shared" si="13"/>
        <v>SET @cliente = (SELECT id_cliente FROM cliente WHERE cod_cliente LIKE 'C0083');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'P0083001', '', '2010-03-01', '0', '0', 0, 'Potencial+Filtro Curricular', 8935, null, 1, now(), null, 1, null);</v>
      </c>
    </row>
    <row r="870" spans="1:30" ht="45" x14ac:dyDescent="0.25">
      <c r="A870" t="s">
        <v>0</v>
      </c>
      <c r="B870" s="7" t="s">
        <v>353</v>
      </c>
      <c r="C870" s="2" t="s">
        <v>493</v>
      </c>
      <c r="D870" s="22" t="s">
        <v>495</v>
      </c>
      <c r="E870" s="2" t="s">
        <v>499</v>
      </c>
      <c r="F870" s="26" t="s">
        <v>523</v>
      </c>
      <c r="G870" s="2" t="s">
        <v>534</v>
      </c>
      <c r="H870" s="22" t="s">
        <v>557</v>
      </c>
      <c r="I870" s="2" t="s">
        <v>567</v>
      </c>
      <c r="J870" s="5" t="s">
        <v>569</v>
      </c>
      <c r="K870" s="2" t="s">
        <v>574</v>
      </c>
      <c r="L870" t="s">
        <v>1806</v>
      </c>
      <c r="M870" s="2" t="s">
        <v>1851</v>
      </c>
      <c r="N870" s="7" t="s">
        <v>4332</v>
      </c>
      <c r="O870" s="2" t="s">
        <v>1851</v>
      </c>
      <c r="P870" s="56"/>
      <c r="Q870" s="2" t="s">
        <v>1851</v>
      </c>
      <c r="R870" t="s">
        <v>2495</v>
      </c>
      <c r="S870" s="2" t="s">
        <v>1851</v>
      </c>
      <c r="T870" s="5">
        <v>0</v>
      </c>
      <c r="U870" s="2" t="s">
        <v>1851</v>
      </c>
      <c r="V870" s="76">
        <v>1</v>
      </c>
      <c r="W870" s="2" t="s">
        <v>1907</v>
      </c>
      <c r="X870">
        <v>0</v>
      </c>
      <c r="Y870" t="s">
        <v>1908</v>
      </c>
      <c r="Z870" s="40" t="s">
        <v>2394</v>
      </c>
      <c r="AA870" s="2" t="s">
        <v>1907</v>
      </c>
      <c r="AB870" s="82">
        <v>0</v>
      </c>
      <c r="AC870" t="s">
        <v>2289</v>
      </c>
      <c r="AD870" t="str">
        <f t="shared" si="13"/>
        <v>SET @cliente = (SELECT id_cliente FROM cliente WHERE cod_cliente LIKE 'C0083');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'02', 'P0083002', '', '2010-07-01', '0', '1', 0, 'Fortalecimiento de Capacidades Por Competencias en la Modalidad Virtual y Presencial para la Gestion Integral del Proceso de Simplificacion Administrativa', 0, null, 1, now(), null, 1, null);</v>
      </c>
    </row>
    <row r="871" spans="1:30" ht="22.5" x14ac:dyDescent="0.25">
      <c r="A871" t="s">
        <v>0</v>
      </c>
      <c r="B871" s="7" t="s">
        <v>353</v>
      </c>
      <c r="C871" s="2" t="s">
        <v>493</v>
      </c>
      <c r="D871" s="22" t="s">
        <v>495</v>
      </c>
      <c r="E871" s="2" t="s">
        <v>499</v>
      </c>
      <c r="F871" s="26" t="s">
        <v>510</v>
      </c>
      <c r="G871" s="2" t="s">
        <v>534</v>
      </c>
      <c r="H871" s="22" t="s">
        <v>545</v>
      </c>
      <c r="I871" s="2" t="s">
        <v>567</v>
      </c>
      <c r="J871" s="5" t="s">
        <v>569</v>
      </c>
      <c r="K871" s="2" t="s">
        <v>574</v>
      </c>
      <c r="L871" t="s">
        <v>1807</v>
      </c>
      <c r="M871" s="2" t="s">
        <v>1851</v>
      </c>
      <c r="N871" s="7" t="s">
        <v>4333</v>
      </c>
      <c r="O871" s="2" t="s">
        <v>1851</v>
      </c>
      <c r="P871" s="56"/>
      <c r="Q871" s="2" t="s">
        <v>1851</v>
      </c>
      <c r="R871" t="s">
        <v>2495</v>
      </c>
      <c r="S871" s="2" t="s">
        <v>1851</v>
      </c>
      <c r="T871" s="5">
        <v>0</v>
      </c>
      <c r="U871" s="2" t="s">
        <v>1851</v>
      </c>
      <c r="V871" s="76">
        <v>1</v>
      </c>
      <c r="W871" s="2" t="s">
        <v>1907</v>
      </c>
      <c r="X871">
        <v>0</v>
      </c>
      <c r="Y871" t="s">
        <v>1908</v>
      </c>
      <c r="Z871" s="40" t="s">
        <v>3250</v>
      </c>
      <c r="AA871" s="2" t="s">
        <v>1907</v>
      </c>
      <c r="AB871" s="82">
        <v>0</v>
      </c>
      <c r="AC871" t="s">
        <v>2289</v>
      </c>
      <c r="AD871" t="str">
        <f t="shared" si="13"/>
        <v>SET @cliente = (SELECT id_cliente FROM cliente WHERE cod_cliente LIKE 'C0083');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'03', 'P0083003', '', '2010-07-01', '0', '1', 0, 'Desarrollo e Implementacion de Sistema unico de Tramites (Sut)', 0, null, 1, now(), null, 1, null);</v>
      </c>
    </row>
    <row r="872" spans="1:30" ht="22.5" x14ac:dyDescent="0.25">
      <c r="A872" t="s">
        <v>0</v>
      </c>
      <c r="B872" s="7" t="s">
        <v>353</v>
      </c>
      <c r="C872" s="2" t="s">
        <v>493</v>
      </c>
      <c r="D872" s="22" t="s">
        <v>497</v>
      </c>
      <c r="E872" s="2" t="s">
        <v>499</v>
      </c>
      <c r="F872" s="27" t="s">
        <v>505</v>
      </c>
      <c r="G872" s="2" t="s">
        <v>534</v>
      </c>
      <c r="H872" s="22" t="s">
        <v>539</v>
      </c>
      <c r="I872" s="2" t="s">
        <v>567</v>
      </c>
      <c r="J872" s="7" t="s">
        <v>505</v>
      </c>
      <c r="K872" s="2" t="s">
        <v>574</v>
      </c>
      <c r="L872" t="s">
        <v>1808</v>
      </c>
      <c r="M872" s="2" t="s">
        <v>1851</v>
      </c>
      <c r="N872" s="7" t="s">
        <v>4334</v>
      </c>
      <c r="O872" s="2" t="s">
        <v>1851</v>
      </c>
      <c r="P872" s="40"/>
      <c r="Q872" s="2" t="s">
        <v>1851</v>
      </c>
      <c r="R872" t="s">
        <v>2492</v>
      </c>
      <c r="S872" s="2" t="s">
        <v>1851</v>
      </c>
      <c r="T872" s="5">
        <v>0</v>
      </c>
      <c r="U872" s="2" t="s">
        <v>1851</v>
      </c>
      <c r="V872" s="37">
        <v>0</v>
      </c>
      <c r="W872" s="2" t="s">
        <v>1907</v>
      </c>
      <c r="X872">
        <v>0</v>
      </c>
      <c r="Y872" t="s">
        <v>1908</v>
      </c>
      <c r="Z872" s="40" t="s">
        <v>1911</v>
      </c>
      <c r="AA872" s="2" t="s">
        <v>1907</v>
      </c>
      <c r="AB872" s="82">
        <v>0</v>
      </c>
      <c r="AC872" t="s">
        <v>2289</v>
      </c>
      <c r="AD872" t="str">
        <f t="shared" si="13"/>
        <v>SET @cliente = (SELECT id_cliente FROM cliente WHERE cod_cliente LIKE 'C0083');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'04', 'P0083004', '', '2012-11-01', '0', '0', 0, 'Hacer Lobby', 0, null, 1, now(), null, 1, null);</v>
      </c>
    </row>
    <row r="873" spans="1:30" ht="22.5" x14ac:dyDescent="0.25">
      <c r="A873" t="s">
        <v>0</v>
      </c>
      <c r="B873" s="7" t="s">
        <v>354</v>
      </c>
      <c r="C873" s="2" t="s">
        <v>493</v>
      </c>
      <c r="D873" s="22" t="s">
        <v>495</v>
      </c>
      <c r="E873" s="2" t="s">
        <v>499</v>
      </c>
      <c r="F873" s="29" t="s">
        <v>513</v>
      </c>
      <c r="G873" s="2" t="s">
        <v>534</v>
      </c>
      <c r="H873" s="22" t="s">
        <v>548</v>
      </c>
      <c r="I873" s="2" t="s">
        <v>567</v>
      </c>
      <c r="J873" s="8" t="s">
        <v>570</v>
      </c>
      <c r="K873" s="2" t="s">
        <v>574</v>
      </c>
      <c r="L873" t="s">
        <v>1805</v>
      </c>
      <c r="M873" s="2" t="s">
        <v>1851</v>
      </c>
      <c r="N873" s="7" t="s">
        <v>4335</v>
      </c>
      <c r="O873" s="2" t="s">
        <v>1851</v>
      </c>
      <c r="P873" s="59" t="s">
        <v>1852</v>
      </c>
      <c r="Q873" s="2" t="s">
        <v>1851</v>
      </c>
      <c r="R873" t="s">
        <v>2525</v>
      </c>
      <c r="S873" s="2" t="s">
        <v>1851</v>
      </c>
      <c r="T873" s="5">
        <v>1</v>
      </c>
      <c r="U873" s="2" t="s">
        <v>1851</v>
      </c>
      <c r="V873" s="37">
        <v>0</v>
      </c>
      <c r="W873" s="2" t="s">
        <v>1907</v>
      </c>
      <c r="X873">
        <v>80</v>
      </c>
      <c r="Y873" t="s">
        <v>1908</v>
      </c>
      <c r="Z873" s="40" t="s">
        <v>2395</v>
      </c>
      <c r="AA873" s="2" t="s">
        <v>1907</v>
      </c>
      <c r="AB873" s="82">
        <f>250*80</f>
        <v>20000</v>
      </c>
      <c r="AC873" t="s">
        <v>2289</v>
      </c>
      <c r="AD873" t="str">
        <f t="shared" si="13"/>
        <v>SET @cliente = (SELECT id_cliente FROM cliente WHERE cod_cliente LIKE 'C0347');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'PDTE'); INSERT INTO propuesta VALUES (NULL, @cliente, NULL, NULL, @moneda, @tipoServicio, @tipoArea, @tipoPropuesta, @situacion, '01', 'P0347001', 'RESPUESTA', '2012-10-01', '1', '0', 80, 'Elaboracion de MOF (80 puestos)', 20000, null, 1, now(), null, 1, null);</v>
      </c>
    </row>
    <row r="874" spans="1:30" ht="22.5" x14ac:dyDescent="0.25">
      <c r="A874" t="s">
        <v>0</v>
      </c>
      <c r="B874" s="7" t="s">
        <v>355</v>
      </c>
      <c r="C874" s="2" t="s">
        <v>493</v>
      </c>
      <c r="D874" s="17" t="s">
        <v>498</v>
      </c>
      <c r="E874" s="2" t="s">
        <v>499</v>
      </c>
      <c r="F874" s="26" t="s">
        <v>516</v>
      </c>
      <c r="G874" s="2" t="s">
        <v>534</v>
      </c>
      <c r="H874" s="17" t="s">
        <v>551</v>
      </c>
      <c r="I874" s="2" t="s">
        <v>567</v>
      </c>
      <c r="J874" s="5" t="s">
        <v>571</v>
      </c>
      <c r="K874" s="2" t="s">
        <v>574</v>
      </c>
      <c r="L874" t="s">
        <v>1805</v>
      </c>
      <c r="M874" s="2" t="s">
        <v>1851</v>
      </c>
      <c r="N874" s="7" t="s">
        <v>4336</v>
      </c>
      <c r="O874" s="2" t="s">
        <v>1851</v>
      </c>
      <c r="P874" s="60"/>
      <c r="Q874" s="2" t="s">
        <v>1851</v>
      </c>
      <c r="R874" t="s">
        <v>2502</v>
      </c>
      <c r="S874" s="2" t="s">
        <v>1851</v>
      </c>
      <c r="T874" s="5">
        <v>0</v>
      </c>
      <c r="U874" s="2" t="s">
        <v>1851</v>
      </c>
      <c r="V874" s="37">
        <v>0</v>
      </c>
      <c r="W874" s="2" t="s">
        <v>1907</v>
      </c>
      <c r="X874">
        <v>0</v>
      </c>
      <c r="Y874" t="s">
        <v>1908</v>
      </c>
      <c r="Z874" s="40" t="s">
        <v>3189</v>
      </c>
      <c r="AA874" s="2" t="s">
        <v>1907</v>
      </c>
      <c r="AB874" s="82">
        <v>20684</v>
      </c>
      <c r="AC874" t="s">
        <v>2289</v>
      </c>
      <c r="AD874" t="str">
        <f t="shared" si="13"/>
        <v>SET @cliente = (SELECT id_cliente FROM cliente WHERE cod_cliente LIKE 'C0119');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'01', 'P0119001', '', '2010-08-01', '0', '0', 0, 'Desempeño', 20684, null, 1, now(), null, 1, null);</v>
      </c>
    </row>
    <row r="875" spans="1:30" ht="22.5" x14ac:dyDescent="0.25">
      <c r="A875" t="s">
        <v>0</v>
      </c>
      <c r="B875" s="7" t="s">
        <v>355</v>
      </c>
      <c r="C875" s="2" t="s">
        <v>493</v>
      </c>
      <c r="D875" s="22" t="s">
        <v>495</v>
      </c>
      <c r="E875" s="2" t="s">
        <v>499</v>
      </c>
      <c r="F875" s="26" t="s">
        <v>513</v>
      </c>
      <c r="G875" s="2" t="s">
        <v>534</v>
      </c>
      <c r="H875" s="22" t="s">
        <v>548</v>
      </c>
      <c r="I875" s="2" t="s">
        <v>567</v>
      </c>
      <c r="J875" s="5" t="s">
        <v>569</v>
      </c>
      <c r="K875" s="2" t="s">
        <v>574</v>
      </c>
      <c r="L875" t="s">
        <v>1806</v>
      </c>
      <c r="M875" s="2" t="s">
        <v>1851</v>
      </c>
      <c r="N875" s="7" t="s">
        <v>4337</v>
      </c>
      <c r="O875" s="2" t="s">
        <v>1851</v>
      </c>
      <c r="P875" s="56"/>
      <c r="Q875" s="2" t="s">
        <v>1851</v>
      </c>
      <c r="R875" t="s">
        <v>2521</v>
      </c>
      <c r="S875" s="2" t="s">
        <v>1851</v>
      </c>
      <c r="T875" s="5">
        <v>0</v>
      </c>
      <c r="U875" s="2" t="s">
        <v>1851</v>
      </c>
      <c r="V875" s="37">
        <v>0</v>
      </c>
      <c r="W875" s="2" t="s">
        <v>1907</v>
      </c>
      <c r="X875">
        <v>0</v>
      </c>
      <c r="Y875" t="s">
        <v>1908</v>
      </c>
      <c r="Z875" s="40" t="s">
        <v>2176</v>
      </c>
      <c r="AA875" s="2" t="s">
        <v>1907</v>
      </c>
      <c r="AB875" s="82">
        <v>8400</v>
      </c>
      <c r="AC875" t="s">
        <v>2289</v>
      </c>
      <c r="AD875" t="str">
        <f t="shared" si="13"/>
        <v>SET @cliente = (SELECT id_cliente FROM cliente WHERE cod_cliente LIKE 'C0119');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'P0119002', '', '2010-10-01', '0', '0', 0, 'Descripcion de Puestos', 8400, null, 1, now(), null, 1, null);</v>
      </c>
    </row>
    <row r="876" spans="1:30" ht="22.5" x14ac:dyDescent="0.25">
      <c r="A876" t="s">
        <v>0</v>
      </c>
      <c r="B876" s="7" t="s">
        <v>355</v>
      </c>
      <c r="C876" s="2" t="s">
        <v>493</v>
      </c>
      <c r="D876" s="22" t="s">
        <v>498</v>
      </c>
      <c r="E876" s="2" t="s">
        <v>499</v>
      </c>
      <c r="F876" s="26" t="s">
        <v>509</v>
      </c>
      <c r="G876" s="2" t="s">
        <v>534</v>
      </c>
      <c r="H876" s="22" t="s">
        <v>543</v>
      </c>
      <c r="I876" s="2" t="s">
        <v>567</v>
      </c>
      <c r="J876" s="5" t="s">
        <v>571</v>
      </c>
      <c r="K876" s="2" t="s">
        <v>574</v>
      </c>
      <c r="L876" t="s">
        <v>1807</v>
      </c>
      <c r="M876" s="2" t="s">
        <v>1851</v>
      </c>
      <c r="N876" s="7" t="s">
        <v>4338</v>
      </c>
      <c r="O876" s="2" t="s">
        <v>1851</v>
      </c>
      <c r="P876" s="60"/>
      <c r="Q876" s="2" t="s">
        <v>1851</v>
      </c>
      <c r="R876" t="s">
        <v>2489</v>
      </c>
      <c r="S876" s="2" t="s">
        <v>1851</v>
      </c>
      <c r="T876" s="5">
        <v>0</v>
      </c>
      <c r="U876" s="2" t="s">
        <v>1851</v>
      </c>
      <c r="V876" s="37">
        <v>0</v>
      </c>
      <c r="W876" s="2" t="s">
        <v>1907</v>
      </c>
      <c r="X876">
        <v>0</v>
      </c>
      <c r="Y876" t="s">
        <v>1908</v>
      </c>
      <c r="Z876" s="40" t="s">
        <v>1943</v>
      </c>
      <c r="AA876" s="2" t="s">
        <v>1907</v>
      </c>
      <c r="AB876" s="82">
        <v>1200</v>
      </c>
      <c r="AC876" t="s">
        <v>2289</v>
      </c>
      <c r="AD876" t="str">
        <f t="shared" si="13"/>
        <v>SET @cliente = (SELECT id_cliente FROM cliente WHERE cod_cliente LIKE 'C0119');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'03', 'P0119003', '', '2010-11-01', '0', '0', 0, 'Candidatos', 1200, null, 1, now(), null, 1, null);</v>
      </c>
    </row>
    <row r="877" spans="1:30" ht="22.5" x14ac:dyDescent="0.25">
      <c r="A877" t="s">
        <v>0</v>
      </c>
      <c r="B877" s="7" t="s">
        <v>355</v>
      </c>
      <c r="C877" s="2" t="s">
        <v>493</v>
      </c>
      <c r="D877" s="22" t="s">
        <v>498</v>
      </c>
      <c r="E877" s="2" t="s">
        <v>499</v>
      </c>
      <c r="F877" s="26" t="s">
        <v>506</v>
      </c>
      <c r="G877" s="2" t="s">
        <v>534</v>
      </c>
      <c r="H877" s="22" t="s">
        <v>540</v>
      </c>
      <c r="I877" s="2" t="s">
        <v>567</v>
      </c>
      <c r="J877" s="5" t="s">
        <v>569</v>
      </c>
      <c r="K877" s="2" t="s">
        <v>574</v>
      </c>
      <c r="L877" t="s">
        <v>1808</v>
      </c>
      <c r="M877" s="2" t="s">
        <v>1851</v>
      </c>
      <c r="N877" s="7" t="s">
        <v>4339</v>
      </c>
      <c r="O877" s="2" t="s">
        <v>1851</v>
      </c>
      <c r="P877" s="56"/>
      <c r="Q877" s="2" t="s">
        <v>1851</v>
      </c>
      <c r="R877" t="s">
        <v>2523</v>
      </c>
      <c r="S877" s="2" t="s">
        <v>1851</v>
      </c>
      <c r="T877" s="5">
        <v>0</v>
      </c>
      <c r="U877" s="2" t="s">
        <v>1851</v>
      </c>
      <c r="V877" s="37">
        <v>0</v>
      </c>
      <c r="W877" s="2" t="s">
        <v>1907</v>
      </c>
      <c r="X877">
        <v>0</v>
      </c>
      <c r="Y877" t="s">
        <v>1908</v>
      </c>
      <c r="Z877" s="40" t="s">
        <v>2177</v>
      </c>
      <c r="AA877" s="2" t="s">
        <v>1907</v>
      </c>
      <c r="AB877" s="82">
        <v>8400</v>
      </c>
      <c r="AC877" t="s">
        <v>2289</v>
      </c>
      <c r="AD877" t="str">
        <f t="shared" si="13"/>
        <v>SET @cliente = (SELECT id_cliente FROM cliente WHERE cod_cliente LIKE 'C0119');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'P0119004', '', '2010-12-01', '0', '0', 0, 'Analista CRM', 8400, null, 1, now(), null, 1, null);</v>
      </c>
    </row>
    <row r="878" spans="1:30" ht="22.5" x14ac:dyDescent="0.25">
      <c r="A878" t="s">
        <v>0</v>
      </c>
      <c r="B878" s="7" t="s">
        <v>355</v>
      </c>
      <c r="C878" s="2" t="s">
        <v>493</v>
      </c>
      <c r="D878" s="22" t="s">
        <v>498</v>
      </c>
      <c r="E878" s="2" t="s">
        <v>499</v>
      </c>
      <c r="F878" s="26" t="s">
        <v>509</v>
      </c>
      <c r="G878" s="2" t="s">
        <v>534</v>
      </c>
      <c r="H878" s="22" t="s">
        <v>543</v>
      </c>
      <c r="I878" s="2" t="s">
        <v>567</v>
      </c>
      <c r="J878" s="5" t="s">
        <v>571</v>
      </c>
      <c r="K878" s="2" t="s">
        <v>574</v>
      </c>
      <c r="L878" t="s">
        <v>1809</v>
      </c>
      <c r="M878" s="2" t="s">
        <v>1851</v>
      </c>
      <c r="N878" s="7" t="s">
        <v>4340</v>
      </c>
      <c r="O878" s="2" t="s">
        <v>1851</v>
      </c>
      <c r="P878" s="60"/>
      <c r="Q878" s="2" t="s">
        <v>1851</v>
      </c>
      <c r="R878" t="s">
        <v>2523</v>
      </c>
      <c r="S878" s="2" t="s">
        <v>1851</v>
      </c>
      <c r="T878" s="5">
        <v>0</v>
      </c>
      <c r="U878" s="2" t="s">
        <v>1851</v>
      </c>
      <c r="V878" s="37">
        <v>0</v>
      </c>
      <c r="W878" s="2" t="s">
        <v>1907</v>
      </c>
      <c r="X878">
        <v>0</v>
      </c>
      <c r="Y878" t="s">
        <v>1908</v>
      </c>
      <c r="Z878" s="40" t="s">
        <v>1914</v>
      </c>
      <c r="AA878" s="2" t="s">
        <v>1907</v>
      </c>
      <c r="AB878" s="82">
        <v>4000</v>
      </c>
      <c r="AC878" t="s">
        <v>2289</v>
      </c>
      <c r="AD878" t="str">
        <f t="shared" si="13"/>
        <v>SET @cliente = (SELECT id_cliente FROM cliente WHERE cod_cliente LIKE 'C0119');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'05', 'P0119005', '', '2010-12-01', '0', '0', 0, 'Potencial', 4000, null, 1, now(), null, 1, null);</v>
      </c>
    </row>
    <row r="879" spans="1:30" ht="22.5" x14ac:dyDescent="0.25">
      <c r="A879" t="s">
        <v>0</v>
      </c>
      <c r="B879" s="7" t="s">
        <v>355</v>
      </c>
      <c r="C879" s="2" t="s">
        <v>493</v>
      </c>
      <c r="D879" s="22" t="s">
        <v>496</v>
      </c>
      <c r="E879" s="2" t="s">
        <v>499</v>
      </c>
      <c r="F879" s="26" t="s">
        <v>525</v>
      </c>
      <c r="G879" s="2" t="s">
        <v>534</v>
      </c>
      <c r="H879" s="22" t="s">
        <v>559</v>
      </c>
      <c r="I879" s="2" t="s">
        <v>567</v>
      </c>
      <c r="J879" s="5" t="s">
        <v>569</v>
      </c>
      <c r="K879" s="2" t="s">
        <v>574</v>
      </c>
      <c r="L879" t="s">
        <v>1810</v>
      </c>
      <c r="M879" s="2" t="s">
        <v>1851</v>
      </c>
      <c r="N879" s="7" t="s">
        <v>4341</v>
      </c>
      <c r="O879" s="2" t="s">
        <v>1851</v>
      </c>
      <c r="P879" s="56"/>
      <c r="Q879" s="2" t="s">
        <v>1851</v>
      </c>
      <c r="R879" t="s">
        <v>2523</v>
      </c>
      <c r="S879" s="2" t="s">
        <v>1851</v>
      </c>
      <c r="T879" s="5">
        <v>0</v>
      </c>
      <c r="U879" s="2" t="s">
        <v>1851</v>
      </c>
      <c r="V879" s="37">
        <v>0</v>
      </c>
      <c r="W879" s="2" t="s">
        <v>1907</v>
      </c>
      <c r="X879">
        <v>0</v>
      </c>
      <c r="Y879" t="s">
        <v>1908</v>
      </c>
      <c r="Z879" s="26" t="s">
        <v>2473</v>
      </c>
      <c r="AA879" s="2" t="s">
        <v>1907</v>
      </c>
      <c r="AB879" s="82">
        <f>1740*2.8</f>
        <v>4872</v>
      </c>
      <c r="AC879" t="s">
        <v>2289</v>
      </c>
      <c r="AD879" t="str">
        <f t="shared" si="13"/>
        <v>SET @cliente = (SELECT id_cliente FROM cliente WHERE cod_cliente LIKE 'C0119');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'06', 'P0119006', '', '2010-12-01', '0', '0', 0, 'Linea de Carrera', 4872, null, 1, now(), null, 1, null);</v>
      </c>
    </row>
    <row r="880" spans="1:30" ht="22.5" x14ac:dyDescent="0.25">
      <c r="A880" t="s">
        <v>0</v>
      </c>
      <c r="B880" s="7" t="s">
        <v>355</v>
      </c>
      <c r="C880" s="2" t="s">
        <v>493</v>
      </c>
      <c r="D880" s="22" t="s">
        <v>497</v>
      </c>
      <c r="E880" s="2" t="s">
        <v>499</v>
      </c>
      <c r="F880" s="27" t="s">
        <v>505</v>
      </c>
      <c r="G880" s="2" t="s">
        <v>534</v>
      </c>
      <c r="H880" s="22" t="s">
        <v>539</v>
      </c>
      <c r="I880" s="2" t="s">
        <v>567</v>
      </c>
      <c r="J880" s="7" t="s">
        <v>505</v>
      </c>
      <c r="K880" s="2" t="s">
        <v>574</v>
      </c>
      <c r="L880" t="s">
        <v>1811</v>
      </c>
      <c r="M880" s="2" t="s">
        <v>1851</v>
      </c>
      <c r="N880" s="7" t="s">
        <v>4342</v>
      </c>
      <c r="O880" s="2" t="s">
        <v>1851</v>
      </c>
      <c r="P880" s="40"/>
      <c r="Q880" s="2" t="s">
        <v>1851</v>
      </c>
      <c r="R880" t="s">
        <v>2492</v>
      </c>
      <c r="S880" s="2" t="s">
        <v>1851</v>
      </c>
      <c r="T880" s="5">
        <v>0</v>
      </c>
      <c r="U880" s="2" t="s">
        <v>1851</v>
      </c>
      <c r="V880" s="37">
        <v>0</v>
      </c>
      <c r="W880" s="2" t="s">
        <v>1907</v>
      </c>
      <c r="X880">
        <v>0</v>
      </c>
      <c r="Y880" t="s">
        <v>1908</v>
      </c>
      <c r="Z880" s="40" t="s">
        <v>1911</v>
      </c>
      <c r="AA880" s="2" t="s">
        <v>1907</v>
      </c>
      <c r="AB880" s="82">
        <v>0</v>
      </c>
      <c r="AC880" t="s">
        <v>2289</v>
      </c>
      <c r="AD880" t="str">
        <f t="shared" si="13"/>
        <v>SET @cliente = (SELECT id_cliente FROM cliente WHERE cod_cliente LIKE 'C0119');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'07', 'P0119007', '', '2012-11-01', '0', '0', 0, 'Hacer Lobby', 0, null, 1, now(), null, 1, null);</v>
      </c>
    </row>
    <row r="881" spans="1:30" ht="22.5" x14ac:dyDescent="0.25">
      <c r="A881" t="s">
        <v>0</v>
      </c>
      <c r="B881" s="7" t="s">
        <v>356</v>
      </c>
      <c r="C881" s="2" t="s">
        <v>493</v>
      </c>
      <c r="D881" s="17" t="s">
        <v>498</v>
      </c>
      <c r="E881" s="2" t="s">
        <v>499</v>
      </c>
      <c r="F881" s="26" t="s">
        <v>526</v>
      </c>
      <c r="G881" s="2" t="s">
        <v>534</v>
      </c>
      <c r="H881" s="17" t="s">
        <v>551</v>
      </c>
      <c r="I881" s="2" t="s">
        <v>567</v>
      </c>
      <c r="J881" s="5" t="s">
        <v>569</v>
      </c>
      <c r="K881" s="2" t="s">
        <v>574</v>
      </c>
      <c r="L881" t="s">
        <v>1805</v>
      </c>
      <c r="M881" s="2" t="s">
        <v>1851</v>
      </c>
      <c r="N881" s="7" t="s">
        <v>4343</v>
      </c>
      <c r="O881" s="2" t="s">
        <v>1851</v>
      </c>
      <c r="P881" s="40"/>
      <c r="Q881" s="2" t="s">
        <v>1851</v>
      </c>
      <c r="R881" t="s">
        <v>2525</v>
      </c>
      <c r="S881" s="2" t="s">
        <v>1851</v>
      </c>
      <c r="T881" s="5">
        <v>0</v>
      </c>
      <c r="U881" s="2" t="s">
        <v>1851</v>
      </c>
      <c r="V881" s="37">
        <v>0</v>
      </c>
      <c r="W881" s="2" t="s">
        <v>1907</v>
      </c>
      <c r="X881">
        <v>0</v>
      </c>
      <c r="Y881" t="s">
        <v>1908</v>
      </c>
      <c r="Z881" s="40" t="s">
        <v>2396</v>
      </c>
      <c r="AA881" s="2" t="s">
        <v>1907</v>
      </c>
      <c r="AB881" s="82">
        <v>29800</v>
      </c>
      <c r="AC881" t="s">
        <v>2289</v>
      </c>
      <c r="AD881" t="str">
        <f t="shared" si="13"/>
        <v>SET @cliente = (SELECT id_cliente FROM cliente WHERE cod_cliente LIKE 'C0353');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'P0353001', '', '2012-10-01', '0', '0', 0, 'Evaluacion por Competencias (100pp)', 29800, null, 1, now(), null, 1, null);</v>
      </c>
    </row>
    <row r="882" spans="1:30" ht="22.5" x14ac:dyDescent="0.25">
      <c r="A882" t="s">
        <v>0</v>
      </c>
      <c r="B882" s="7" t="s">
        <v>357</v>
      </c>
      <c r="C882" s="2" t="s">
        <v>493</v>
      </c>
      <c r="D882" s="17" t="s">
        <v>498</v>
      </c>
      <c r="E882" s="2" t="s">
        <v>499</v>
      </c>
      <c r="F882" s="26" t="s">
        <v>516</v>
      </c>
      <c r="G882" s="2" t="s">
        <v>534</v>
      </c>
      <c r="H882" s="17" t="s">
        <v>551</v>
      </c>
      <c r="I882" s="2" t="s">
        <v>567</v>
      </c>
      <c r="J882" s="5" t="s">
        <v>569</v>
      </c>
      <c r="K882" s="2" t="s">
        <v>574</v>
      </c>
      <c r="L882" t="s">
        <v>1805</v>
      </c>
      <c r="M882" s="2" t="s">
        <v>1851</v>
      </c>
      <c r="N882" s="7" t="s">
        <v>4344</v>
      </c>
      <c r="O882" s="2" t="s">
        <v>1851</v>
      </c>
      <c r="P882" s="56"/>
      <c r="Q882" s="2" t="s">
        <v>1851</v>
      </c>
      <c r="R882" t="s">
        <v>2515</v>
      </c>
      <c r="S882" s="2" t="s">
        <v>1851</v>
      </c>
      <c r="T882" s="5">
        <v>0</v>
      </c>
      <c r="U882" s="2" t="s">
        <v>1851</v>
      </c>
      <c r="V882" s="37">
        <v>0</v>
      </c>
      <c r="W882" s="2" t="s">
        <v>1907</v>
      </c>
      <c r="X882">
        <v>0</v>
      </c>
      <c r="Y882" t="s">
        <v>1908</v>
      </c>
      <c r="Z882" s="40" t="s">
        <v>3189</v>
      </c>
      <c r="AA882" s="2" t="s">
        <v>1907</v>
      </c>
      <c r="AB882" s="82">
        <v>0</v>
      </c>
      <c r="AC882" t="s">
        <v>2289</v>
      </c>
      <c r="AD882"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'P0077001', '', '2010-05-01', '0', '0', 0, 'Desempeño', 0, null, 1, now(), null, 1, null);</v>
      </c>
    </row>
    <row r="883" spans="1:30" ht="22.5" x14ac:dyDescent="0.25">
      <c r="A883" t="s">
        <v>0</v>
      </c>
      <c r="B883" s="7" t="s">
        <v>357</v>
      </c>
      <c r="C883" s="2" t="s">
        <v>493</v>
      </c>
      <c r="D883" s="22" t="s">
        <v>498</v>
      </c>
      <c r="E883" s="2" t="s">
        <v>499</v>
      </c>
      <c r="F883" s="26" t="s">
        <v>506</v>
      </c>
      <c r="G883" s="2" t="s">
        <v>534</v>
      </c>
      <c r="H883" s="22" t="s">
        <v>544</v>
      </c>
      <c r="I883" s="2" t="s">
        <v>567</v>
      </c>
      <c r="J883" s="5" t="s">
        <v>569</v>
      </c>
      <c r="K883" s="2" t="s">
        <v>574</v>
      </c>
      <c r="L883" t="s">
        <v>1806</v>
      </c>
      <c r="M883" s="2" t="s">
        <v>1851</v>
      </c>
      <c r="N883" s="17" t="s">
        <v>4345</v>
      </c>
      <c r="O883" s="2" t="s">
        <v>1851</v>
      </c>
      <c r="P883" s="56"/>
      <c r="Q883" s="2" t="s">
        <v>1851</v>
      </c>
      <c r="R883" t="s">
        <v>2502</v>
      </c>
      <c r="S883" s="2" t="s">
        <v>1851</v>
      </c>
      <c r="T883" s="5">
        <v>0</v>
      </c>
      <c r="U883" s="2" t="s">
        <v>1851</v>
      </c>
      <c r="V883" s="37">
        <v>0</v>
      </c>
      <c r="W883" s="2" t="s">
        <v>1907</v>
      </c>
      <c r="X883">
        <v>0</v>
      </c>
      <c r="Y883" t="s">
        <v>1908</v>
      </c>
      <c r="Z883" s="40" t="s">
        <v>2178</v>
      </c>
      <c r="AA883" s="2" t="s">
        <v>1907</v>
      </c>
      <c r="AB883" s="82">
        <v>0</v>
      </c>
      <c r="AC883" t="s">
        <v>2289</v>
      </c>
      <c r="AD883"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'02', 'P0077002', '', '2010-08-01', '0', '0', 0, 'HH 2 Posiciones', 0, null, 1, now(), null, 1, null);</v>
      </c>
    </row>
    <row r="884" spans="1:30" ht="22.5" x14ac:dyDescent="0.25">
      <c r="A884" t="s">
        <v>0</v>
      </c>
      <c r="B884" s="7" t="s">
        <v>357</v>
      </c>
      <c r="C884" s="2" t="s">
        <v>493</v>
      </c>
      <c r="D884" s="22" t="s">
        <v>498</v>
      </c>
      <c r="E884" s="2" t="s">
        <v>499</v>
      </c>
      <c r="F884" s="26" t="s">
        <v>509</v>
      </c>
      <c r="G884" s="2" t="s">
        <v>534</v>
      </c>
      <c r="H884" s="22" t="s">
        <v>543</v>
      </c>
      <c r="I884" s="2" t="s">
        <v>567</v>
      </c>
      <c r="J884" s="5" t="s">
        <v>569</v>
      </c>
      <c r="K884" s="2" t="s">
        <v>574</v>
      </c>
      <c r="L884" t="s">
        <v>1807</v>
      </c>
      <c r="M884" s="2" t="s">
        <v>1851</v>
      </c>
      <c r="N884" s="17" t="s">
        <v>4346</v>
      </c>
      <c r="O884" s="2" t="s">
        <v>1851</v>
      </c>
      <c r="P884" s="56"/>
      <c r="Q884" s="2" t="s">
        <v>1851</v>
      </c>
      <c r="R884" t="s">
        <v>2493</v>
      </c>
      <c r="S884" s="2" t="s">
        <v>1851</v>
      </c>
      <c r="T884" s="5">
        <v>0</v>
      </c>
      <c r="U884" s="2" t="s">
        <v>1851</v>
      </c>
      <c r="V884" s="37">
        <v>0</v>
      </c>
      <c r="W884" s="2" t="s">
        <v>1907</v>
      </c>
      <c r="X884">
        <v>0</v>
      </c>
      <c r="Y884" t="s">
        <v>1908</v>
      </c>
      <c r="Z884" s="40" t="s">
        <v>1943</v>
      </c>
      <c r="AA884" s="2" t="s">
        <v>1907</v>
      </c>
      <c r="AB884" s="82">
        <v>0</v>
      </c>
      <c r="AC884" t="s">
        <v>2289</v>
      </c>
      <c r="AD884"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'P0077003', '', '2010-09-01', '0', '0', 0, 'Candidatos', 0, null, 1, now(), null, 1, null);</v>
      </c>
    </row>
    <row r="885" spans="1:30" ht="22.5" x14ac:dyDescent="0.25">
      <c r="A885" t="s">
        <v>0</v>
      </c>
      <c r="B885" s="7" t="s">
        <v>357</v>
      </c>
      <c r="C885" s="2" t="s">
        <v>493</v>
      </c>
      <c r="D885" s="22" t="s">
        <v>498</v>
      </c>
      <c r="E885" s="2" t="s">
        <v>499</v>
      </c>
      <c r="F885" s="26" t="s">
        <v>506</v>
      </c>
      <c r="G885" s="2" t="s">
        <v>534</v>
      </c>
      <c r="H885" s="22" t="s">
        <v>540</v>
      </c>
      <c r="I885" s="2" t="s">
        <v>567</v>
      </c>
      <c r="J885" s="5" t="s">
        <v>569</v>
      </c>
      <c r="K885" s="2" t="s">
        <v>574</v>
      </c>
      <c r="L885" t="s">
        <v>1808</v>
      </c>
      <c r="M885" s="2" t="s">
        <v>1851</v>
      </c>
      <c r="N885" s="17" t="s">
        <v>4347</v>
      </c>
      <c r="O885" s="2" t="s">
        <v>1851</v>
      </c>
      <c r="P885" s="56"/>
      <c r="Q885" s="2" t="s">
        <v>1851</v>
      </c>
      <c r="R885" t="s">
        <v>2489</v>
      </c>
      <c r="S885" s="2" t="s">
        <v>1851</v>
      </c>
      <c r="T885" s="5">
        <v>0</v>
      </c>
      <c r="U885" s="2" t="s">
        <v>1851</v>
      </c>
      <c r="V885" s="37">
        <v>0</v>
      </c>
      <c r="W885" s="2" t="s">
        <v>1907</v>
      </c>
      <c r="X885">
        <v>0</v>
      </c>
      <c r="Y885" t="s">
        <v>1908</v>
      </c>
      <c r="Z885" s="40" t="s">
        <v>2453</v>
      </c>
      <c r="AA885" s="2" t="s">
        <v>1907</v>
      </c>
      <c r="AB885" s="82">
        <v>87500</v>
      </c>
      <c r="AC885" t="s">
        <v>2289</v>
      </c>
      <c r="AD885"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'P0077004', '', '2010-11-01', '0', '0', 0, 'Puestos Tecnicos (25)', 87500, null, 1, now(), null, 1, null);</v>
      </c>
    </row>
    <row r="886" spans="1:30" ht="22.5" x14ac:dyDescent="0.25">
      <c r="A886" t="s">
        <v>0</v>
      </c>
      <c r="B886" s="7" t="s">
        <v>357</v>
      </c>
      <c r="C886" s="2" t="s">
        <v>493</v>
      </c>
      <c r="D886" s="22" t="s">
        <v>498</v>
      </c>
      <c r="E886" s="2" t="s">
        <v>499</v>
      </c>
      <c r="F886" s="26" t="s">
        <v>509</v>
      </c>
      <c r="G886" s="2" t="s">
        <v>534</v>
      </c>
      <c r="H886" s="22" t="s">
        <v>543</v>
      </c>
      <c r="I886" s="2" t="s">
        <v>567</v>
      </c>
      <c r="J886" s="5" t="s">
        <v>569</v>
      </c>
      <c r="K886" s="2" t="s">
        <v>574</v>
      </c>
      <c r="L886" t="s">
        <v>1809</v>
      </c>
      <c r="M886" s="2" t="s">
        <v>1851</v>
      </c>
      <c r="N886" s="17" t="s">
        <v>4348</v>
      </c>
      <c r="O886" s="2" t="s">
        <v>1851</v>
      </c>
      <c r="P886" s="56"/>
      <c r="Q886" s="2" t="s">
        <v>1851</v>
      </c>
      <c r="R886" t="s">
        <v>2489</v>
      </c>
      <c r="S886" s="2" t="s">
        <v>1851</v>
      </c>
      <c r="T886" s="5">
        <v>0</v>
      </c>
      <c r="U886" s="2" t="s">
        <v>1851</v>
      </c>
      <c r="V886" s="37">
        <v>0</v>
      </c>
      <c r="W886" s="2" t="s">
        <v>1907</v>
      </c>
      <c r="X886">
        <v>0</v>
      </c>
      <c r="Y886" t="s">
        <v>1908</v>
      </c>
      <c r="Z886" s="40" t="s">
        <v>1943</v>
      </c>
      <c r="AA886" s="2" t="s">
        <v>1907</v>
      </c>
      <c r="AB886" s="82">
        <v>0</v>
      </c>
      <c r="AC886" t="s">
        <v>2289</v>
      </c>
      <c r="AD886"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'05', 'P0077005', '', '2010-11-01', '0', '0', 0, 'Candidatos', 0, null, 1, now(), null, 1, null);</v>
      </c>
    </row>
    <row r="887" spans="1:30" ht="22.5" x14ac:dyDescent="0.25">
      <c r="A887" t="s">
        <v>0</v>
      </c>
      <c r="B887" s="7" t="s">
        <v>357</v>
      </c>
      <c r="C887" s="2" t="s">
        <v>493</v>
      </c>
      <c r="D887" s="22" t="s">
        <v>498</v>
      </c>
      <c r="E887" s="2" t="s">
        <v>499</v>
      </c>
      <c r="F887" s="26" t="s">
        <v>509</v>
      </c>
      <c r="G887" s="2" t="s">
        <v>534</v>
      </c>
      <c r="H887" s="22" t="s">
        <v>543</v>
      </c>
      <c r="I887" s="2" t="s">
        <v>567</v>
      </c>
      <c r="J887" s="5" t="s">
        <v>569</v>
      </c>
      <c r="K887" s="2" t="s">
        <v>574</v>
      </c>
      <c r="L887" t="s">
        <v>1810</v>
      </c>
      <c r="M887" s="2" t="s">
        <v>1851</v>
      </c>
      <c r="N887" s="17" t="s">
        <v>4349</v>
      </c>
      <c r="O887" s="2" t="s">
        <v>1851</v>
      </c>
      <c r="P887" s="56"/>
      <c r="Q887" s="2" t="s">
        <v>1851</v>
      </c>
      <c r="R887" t="s">
        <v>2489</v>
      </c>
      <c r="S887" s="2" t="s">
        <v>1851</v>
      </c>
      <c r="T887" s="5">
        <v>0</v>
      </c>
      <c r="U887" s="2" t="s">
        <v>1851</v>
      </c>
      <c r="V887" s="37">
        <v>0</v>
      </c>
      <c r="W887" s="2" t="s">
        <v>1907</v>
      </c>
      <c r="X887">
        <v>0</v>
      </c>
      <c r="Y887" t="s">
        <v>1908</v>
      </c>
      <c r="Z887" s="40" t="s">
        <v>2179</v>
      </c>
      <c r="AA887" s="2" t="s">
        <v>1907</v>
      </c>
      <c r="AB887" s="82">
        <v>0</v>
      </c>
      <c r="AC887" t="s">
        <v>2289</v>
      </c>
      <c r="AD887"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'06', 'P0077006', '', '2010-11-01', '0', '0', 0, 'ENTREVISTAS POR COMPETENCIAS', 0, null, 1, now(), null, 1, null);</v>
      </c>
    </row>
    <row r="888" spans="1:30" ht="33.75" x14ac:dyDescent="0.25">
      <c r="A888" t="s">
        <v>0</v>
      </c>
      <c r="B888" s="7" t="s">
        <v>357</v>
      </c>
      <c r="C888" s="2" t="s">
        <v>493</v>
      </c>
      <c r="D888" s="22" t="s">
        <v>495</v>
      </c>
      <c r="E888" s="2" t="s">
        <v>499</v>
      </c>
      <c r="F888" s="26" t="s">
        <v>532</v>
      </c>
      <c r="G888" s="2" t="s">
        <v>534</v>
      </c>
      <c r="H888" s="22" t="s">
        <v>565</v>
      </c>
      <c r="I888" s="2" t="s">
        <v>567</v>
      </c>
      <c r="J888" s="5" t="s">
        <v>569</v>
      </c>
      <c r="K888" s="2" t="s">
        <v>574</v>
      </c>
      <c r="L888" t="s">
        <v>1811</v>
      </c>
      <c r="M888" s="2" t="s">
        <v>1851</v>
      </c>
      <c r="N888" s="17" t="s">
        <v>4350</v>
      </c>
      <c r="O888" s="2" t="s">
        <v>1851</v>
      </c>
      <c r="P888" s="56"/>
      <c r="Q888" s="2" t="s">
        <v>1851</v>
      </c>
      <c r="R888" t="s">
        <v>2523</v>
      </c>
      <c r="S888" s="2" t="s">
        <v>1851</v>
      </c>
      <c r="T888" s="5">
        <v>0</v>
      </c>
      <c r="U888" s="2" t="s">
        <v>1851</v>
      </c>
      <c r="V888" s="76">
        <v>1</v>
      </c>
      <c r="W888" s="2" t="s">
        <v>1907</v>
      </c>
      <c r="X888">
        <v>0</v>
      </c>
      <c r="Y888" t="s">
        <v>1908</v>
      </c>
      <c r="Z888" s="40" t="s">
        <v>3251</v>
      </c>
      <c r="AA888" s="2" t="s">
        <v>1907</v>
      </c>
      <c r="AB888" s="82">
        <v>0</v>
      </c>
      <c r="AC888" t="s">
        <v>2289</v>
      </c>
      <c r="AD888" t="str">
        <f t="shared" si="13"/>
        <v>SET @cliente = (SELECT id_cliente FROM cliente WHERE cod_cliente LIKE 'C0077'); SET @tipoPropuesta = (SELECT id_tipo_propuesta FROM tipo_propuesta WHERE cod_tipo_propuesta LIKE 'C'); SET @tipoServicio = (SELECT id_tipo_servicio FROM tipo_servicio WHERE cod_tipo_servicio LIKE 'GESBSC'); SET @tipoArea = (SELECT id_tipo_area FROM tipo_area WHERE cod_tipo_area LIKE 'BS'); set @situacion = (select id_situacion from situacion where nom_situacion like 'NO'); INSERT INTO propuesta VALUES (NULL, @cliente, NULL, NULL, @moneda, @tipoServicio, @tipoArea, @tipoPropuesta, @situacion, '07', 'P0077007', '', '2010-12-01', '0', '1', 0, 'Diseño y modelamiento de dashboards para implementacion del sistema de informacion gerencial', 0, null, 1, now(), null, 1, null);</v>
      </c>
    </row>
    <row r="889" spans="1:30" ht="22.5" x14ac:dyDescent="0.25">
      <c r="A889" t="s">
        <v>0</v>
      </c>
      <c r="B889" s="7" t="s">
        <v>357</v>
      </c>
      <c r="C889" s="2" t="s">
        <v>493</v>
      </c>
      <c r="D889" s="17" t="s">
        <v>498</v>
      </c>
      <c r="E889" s="2" t="s">
        <v>499</v>
      </c>
      <c r="F889" s="26" t="s">
        <v>522</v>
      </c>
      <c r="G889" s="2" t="s">
        <v>534</v>
      </c>
      <c r="H889" s="17" t="s">
        <v>551</v>
      </c>
      <c r="I889" s="2" t="s">
        <v>567</v>
      </c>
      <c r="J889" s="5" t="s">
        <v>569</v>
      </c>
      <c r="K889" s="2" t="s">
        <v>574</v>
      </c>
      <c r="L889" t="s">
        <v>1812</v>
      </c>
      <c r="M889" s="2" t="s">
        <v>1851</v>
      </c>
      <c r="N889" s="17" t="s">
        <v>4351</v>
      </c>
      <c r="O889" s="2" t="s">
        <v>1851</v>
      </c>
      <c r="P889" s="56"/>
      <c r="Q889" s="2" t="s">
        <v>1851</v>
      </c>
      <c r="R889" t="s">
        <v>2515</v>
      </c>
      <c r="S889" s="2" t="s">
        <v>1851</v>
      </c>
      <c r="T889" s="5">
        <v>0</v>
      </c>
      <c r="U889" s="2" t="s">
        <v>1851</v>
      </c>
      <c r="V889" s="37">
        <v>0</v>
      </c>
      <c r="W889" s="2" t="s">
        <v>1907</v>
      </c>
      <c r="X889">
        <v>0</v>
      </c>
      <c r="Y889" t="s">
        <v>1908</v>
      </c>
      <c r="Z889" s="26" t="s">
        <v>2180</v>
      </c>
      <c r="AA889" s="2" t="s">
        <v>1907</v>
      </c>
      <c r="AB889" s="82">
        <v>8550</v>
      </c>
      <c r="AC889" t="s">
        <v>2289</v>
      </c>
      <c r="AD889"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'08', 'P0077008', '', '2010-05-01', '0', '0', 0, 'Clima complero (Talara)', 8550, null, 1, now(), null, 1, null);</v>
      </c>
    </row>
    <row r="890" spans="1:30" ht="22.5" x14ac:dyDescent="0.25">
      <c r="A890" t="s">
        <v>0</v>
      </c>
      <c r="B890" s="7" t="s">
        <v>357</v>
      </c>
      <c r="C890" s="2" t="s">
        <v>493</v>
      </c>
      <c r="D890" s="22" t="s">
        <v>497</v>
      </c>
      <c r="E890" s="2" t="s">
        <v>499</v>
      </c>
      <c r="F890" s="27" t="s">
        <v>505</v>
      </c>
      <c r="G890" s="2" t="s">
        <v>534</v>
      </c>
      <c r="H890" s="22" t="s">
        <v>539</v>
      </c>
      <c r="I890" s="2" t="s">
        <v>567</v>
      </c>
      <c r="J890" s="7" t="s">
        <v>505</v>
      </c>
      <c r="K890" s="2" t="s">
        <v>574</v>
      </c>
      <c r="L890" t="s">
        <v>1813</v>
      </c>
      <c r="M890" s="2" t="s">
        <v>1851</v>
      </c>
      <c r="N890" s="17" t="s">
        <v>4352</v>
      </c>
      <c r="O890" s="2" t="s">
        <v>1851</v>
      </c>
      <c r="P890" s="40"/>
      <c r="Q890" s="2" t="s">
        <v>1851</v>
      </c>
      <c r="R890" t="s">
        <v>2492</v>
      </c>
      <c r="S890" s="2" t="s">
        <v>1851</v>
      </c>
      <c r="T890" s="5">
        <v>0</v>
      </c>
      <c r="U890" s="2" t="s">
        <v>1851</v>
      </c>
      <c r="V890" s="37">
        <v>0</v>
      </c>
      <c r="W890" s="2" t="s">
        <v>1907</v>
      </c>
      <c r="X890">
        <v>0</v>
      </c>
      <c r="Y890" t="s">
        <v>1908</v>
      </c>
      <c r="Z890" s="40" t="s">
        <v>1911</v>
      </c>
      <c r="AA890" s="2" t="s">
        <v>1907</v>
      </c>
      <c r="AB890" s="82">
        <v>0</v>
      </c>
      <c r="AC890" t="s">
        <v>2289</v>
      </c>
      <c r="AD890" t="str">
        <f t="shared" si="13"/>
        <v>SET @cliente = (SELECT id_cliente FROM cliente WHERE cod_cliente LIKE 'C0077');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'09', 'P0077009', '', '2012-11-01', '0', '0', 0, 'Hacer Lobby', 0, null, 1, now(), null, 1, null);</v>
      </c>
    </row>
    <row r="891" spans="1:30" ht="22.5" x14ac:dyDescent="0.25">
      <c r="A891" t="s">
        <v>0</v>
      </c>
      <c r="B891" s="7" t="s">
        <v>357</v>
      </c>
      <c r="C891" s="2" t="s">
        <v>493</v>
      </c>
      <c r="D891" s="17" t="s">
        <v>498</v>
      </c>
      <c r="E891" s="2" t="s">
        <v>499</v>
      </c>
      <c r="F891" s="26" t="s">
        <v>522</v>
      </c>
      <c r="G891" s="2" t="s">
        <v>534</v>
      </c>
      <c r="H891" s="17" t="s">
        <v>551</v>
      </c>
      <c r="I891" s="2" t="s">
        <v>567</v>
      </c>
      <c r="J891" s="5" t="s">
        <v>569</v>
      </c>
      <c r="K891" s="2" t="s">
        <v>574</v>
      </c>
      <c r="L891" t="s">
        <v>1814</v>
      </c>
      <c r="M891" s="2" t="s">
        <v>1851</v>
      </c>
      <c r="N891" s="17" t="s">
        <v>4353</v>
      </c>
      <c r="O891" s="2" t="s">
        <v>1851</v>
      </c>
      <c r="P891" s="56"/>
      <c r="Q891" s="2" t="s">
        <v>1851</v>
      </c>
      <c r="R891" t="s">
        <v>2499</v>
      </c>
      <c r="S891" s="2" t="s">
        <v>1851</v>
      </c>
      <c r="T891" s="5">
        <v>0</v>
      </c>
      <c r="U891" s="2" t="s">
        <v>1851</v>
      </c>
      <c r="V891" s="76">
        <v>1</v>
      </c>
      <c r="W891" s="2" t="s">
        <v>1907</v>
      </c>
      <c r="X891">
        <v>0</v>
      </c>
      <c r="Y891" t="s">
        <v>1908</v>
      </c>
      <c r="Z891" s="40" t="s">
        <v>2018</v>
      </c>
      <c r="AA891" s="2" t="s">
        <v>1907</v>
      </c>
      <c r="AB891" s="82">
        <v>0</v>
      </c>
      <c r="AC891" t="s">
        <v>2289</v>
      </c>
      <c r="AD891" t="str">
        <f t="shared" si="13"/>
        <v>SET @cliente = (SELECT id_cliente FROM cliente WHERE cod_cliente LIKE 'C0077');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'10', 'P0077010', '', '2012-09-01', '0', '1', 0, 'Clima Organizacional', 0, null, 1, now(), null, 1, null);</v>
      </c>
    </row>
    <row r="892" spans="1:30" ht="22.5" x14ac:dyDescent="0.25">
      <c r="A892" t="s">
        <v>0</v>
      </c>
      <c r="B892" s="7" t="s">
        <v>358</v>
      </c>
      <c r="C892" s="2" t="s">
        <v>493</v>
      </c>
      <c r="D892" s="22" t="s">
        <v>498</v>
      </c>
      <c r="E892" s="2" t="s">
        <v>499</v>
      </c>
      <c r="F892" s="26" t="s">
        <v>511</v>
      </c>
      <c r="G892" s="2" t="s">
        <v>534</v>
      </c>
      <c r="H892" s="22" t="s">
        <v>546</v>
      </c>
      <c r="I892" s="2" t="s">
        <v>567</v>
      </c>
      <c r="J892" s="5" t="s">
        <v>571</v>
      </c>
      <c r="K892" s="2" t="s">
        <v>574</v>
      </c>
      <c r="L892" t="s">
        <v>1805</v>
      </c>
      <c r="M892" s="2" t="s">
        <v>1851</v>
      </c>
      <c r="N892" s="17" t="s">
        <v>4354</v>
      </c>
      <c r="O892" s="2" t="s">
        <v>1851</v>
      </c>
      <c r="P892" s="60"/>
      <c r="Q892" s="2" t="s">
        <v>1851</v>
      </c>
      <c r="R892" t="s">
        <v>2505</v>
      </c>
      <c r="S892" s="2" t="s">
        <v>1851</v>
      </c>
      <c r="T892" s="5">
        <v>0</v>
      </c>
      <c r="U892" s="2" t="s">
        <v>1851</v>
      </c>
      <c r="V892" s="37">
        <v>0</v>
      </c>
      <c r="W892" s="2" t="s">
        <v>1907</v>
      </c>
      <c r="X892">
        <v>0</v>
      </c>
      <c r="Y892" t="s">
        <v>1908</v>
      </c>
      <c r="Z892" s="40" t="s">
        <v>1943</v>
      </c>
      <c r="AA892" s="2" t="s">
        <v>1907</v>
      </c>
      <c r="AB892" s="82">
        <v>6300</v>
      </c>
      <c r="AC892" t="s">
        <v>2289</v>
      </c>
      <c r="AD892"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'P0301001', '', '2011-02-01', '0', '0', 0, 'Candidatos', 6300, null, 1, now(), null, 1, null);</v>
      </c>
    </row>
    <row r="893" spans="1:30" ht="22.5" x14ac:dyDescent="0.25">
      <c r="A893" t="s">
        <v>0</v>
      </c>
      <c r="B893" s="7" t="s">
        <v>358</v>
      </c>
      <c r="C893" s="2" t="s">
        <v>493</v>
      </c>
      <c r="D893" s="22" t="s">
        <v>498</v>
      </c>
      <c r="E893" s="2" t="s">
        <v>499</v>
      </c>
      <c r="F893" s="26" t="s">
        <v>531</v>
      </c>
      <c r="G893" s="2" t="s">
        <v>534</v>
      </c>
      <c r="H893" s="22" t="s">
        <v>564</v>
      </c>
      <c r="I893" s="2" t="s">
        <v>567</v>
      </c>
      <c r="J893" s="5" t="s">
        <v>571</v>
      </c>
      <c r="K893" s="2" t="s">
        <v>574</v>
      </c>
      <c r="L893" t="s">
        <v>1807</v>
      </c>
      <c r="M893" s="2" t="s">
        <v>1851</v>
      </c>
      <c r="N893" s="7" t="s">
        <v>4355</v>
      </c>
      <c r="O893" s="2" t="s">
        <v>1851</v>
      </c>
      <c r="P893" s="60"/>
      <c r="Q893" s="2" t="s">
        <v>1851</v>
      </c>
      <c r="R893" t="s">
        <v>2496</v>
      </c>
      <c r="S893" s="2" t="s">
        <v>1851</v>
      </c>
      <c r="T893" s="5">
        <v>0</v>
      </c>
      <c r="U893" s="2" t="s">
        <v>1851</v>
      </c>
      <c r="V893" s="37">
        <v>0</v>
      </c>
      <c r="W893" s="2" t="s">
        <v>1907</v>
      </c>
      <c r="X893">
        <v>0</v>
      </c>
      <c r="Y893" t="s">
        <v>1908</v>
      </c>
      <c r="Z893" s="40" t="s">
        <v>2181</v>
      </c>
      <c r="AA893" s="2" t="s">
        <v>1907</v>
      </c>
      <c r="AB893" s="82">
        <v>1200</v>
      </c>
      <c r="AC893" t="s">
        <v>2289</v>
      </c>
      <c r="AD893"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'FIN'); INSERT INTO propuesta VALUES (NULL, @cliente, NULL, NULL, @moneda, @tipoServicio, @tipoArea, @tipoPropuesta, @situacion, '03', 'P0301003', '', '2011-05-01', '0', '0', 0, 'Focus (2) del Clima 2011', 1200, null, 1, now(), null, 1, null);</v>
      </c>
    </row>
    <row r="894" spans="1:30" ht="22.5" x14ac:dyDescent="0.25">
      <c r="A894" t="s">
        <v>0</v>
      </c>
      <c r="B894" s="7" t="s">
        <v>358</v>
      </c>
      <c r="C894" s="2" t="s">
        <v>493</v>
      </c>
      <c r="D894" s="17" t="s">
        <v>498</v>
      </c>
      <c r="E894" s="2" t="s">
        <v>499</v>
      </c>
      <c r="F894" s="26" t="s">
        <v>516</v>
      </c>
      <c r="G894" s="2" t="s">
        <v>534</v>
      </c>
      <c r="H894" s="17" t="s">
        <v>551</v>
      </c>
      <c r="I894" s="2" t="s">
        <v>567</v>
      </c>
      <c r="J894" s="5" t="s">
        <v>571</v>
      </c>
      <c r="K894" s="2" t="s">
        <v>574</v>
      </c>
      <c r="L894" t="s">
        <v>1808</v>
      </c>
      <c r="M894" s="2" t="s">
        <v>1851</v>
      </c>
      <c r="N894" s="7" t="s">
        <v>4356</v>
      </c>
      <c r="O894" s="2" t="s">
        <v>1851</v>
      </c>
      <c r="P894" s="60"/>
      <c r="Q894" s="2" t="s">
        <v>1851</v>
      </c>
      <c r="R894" t="s">
        <v>2496</v>
      </c>
      <c r="S894" s="2" t="s">
        <v>1851</v>
      </c>
      <c r="T894" s="5">
        <v>0</v>
      </c>
      <c r="U894" s="2" t="s">
        <v>1851</v>
      </c>
      <c r="V894" s="37">
        <v>0</v>
      </c>
      <c r="W894" s="2" t="s">
        <v>1907</v>
      </c>
      <c r="X894">
        <v>0</v>
      </c>
      <c r="Y894" t="s">
        <v>1908</v>
      </c>
      <c r="Z894" s="40" t="s">
        <v>3252</v>
      </c>
      <c r="AA894" s="2" t="s">
        <v>1907</v>
      </c>
      <c r="AB894" s="82">
        <v>6852.62</v>
      </c>
      <c r="AC894" t="s">
        <v>2289</v>
      </c>
      <c r="AD894"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'04', 'P0301004', '', '2011-05-01', '0', '0', 0, 'Desempeño 2011', 6852.62, null, 1, now(), null, 1, null);</v>
      </c>
    </row>
    <row r="895" spans="1:30" ht="22.5" x14ac:dyDescent="0.25">
      <c r="A895" t="s">
        <v>0</v>
      </c>
      <c r="B895" s="7" t="s">
        <v>358</v>
      </c>
      <c r="C895" s="2" t="s">
        <v>493</v>
      </c>
      <c r="D895" s="17" t="s">
        <v>498</v>
      </c>
      <c r="E895" s="2" t="s">
        <v>499</v>
      </c>
      <c r="F895" s="26" t="s">
        <v>522</v>
      </c>
      <c r="G895" s="2" t="s">
        <v>534</v>
      </c>
      <c r="H895" s="17" t="s">
        <v>551</v>
      </c>
      <c r="I895" s="2" t="s">
        <v>567</v>
      </c>
      <c r="J895" s="5" t="s">
        <v>571</v>
      </c>
      <c r="K895" s="2" t="s">
        <v>574</v>
      </c>
      <c r="L895" t="s">
        <v>1809</v>
      </c>
      <c r="M895" s="2" t="s">
        <v>1851</v>
      </c>
      <c r="N895" s="7" t="s">
        <v>4357</v>
      </c>
      <c r="O895" s="2" t="s">
        <v>1851</v>
      </c>
      <c r="P895" s="60"/>
      <c r="Q895" s="2" t="s">
        <v>1851</v>
      </c>
      <c r="R895" t="s">
        <v>2496</v>
      </c>
      <c r="S895" s="2" t="s">
        <v>1851</v>
      </c>
      <c r="T895" s="5">
        <v>0</v>
      </c>
      <c r="U895" s="2" t="s">
        <v>1851</v>
      </c>
      <c r="V895" s="37">
        <v>0</v>
      </c>
      <c r="W895" s="2" t="s">
        <v>1907</v>
      </c>
      <c r="X895">
        <v>0</v>
      </c>
      <c r="Y895" t="s">
        <v>1908</v>
      </c>
      <c r="Z895" s="26" t="s">
        <v>2182</v>
      </c>
      <c r="AA895" s="2" t="s">
        <v>1907</v>
      </c>
      <c r="AB895" s="82">
        <v>7646.31</v>
      </c>
      <c r="AC895" t="s">
        <v>2289</v>
      </c>
      <c r="AD895"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'05', 'P0301005', '', '2011-05-01', '0', '0', 0, 'Clima Cuantitativo 2011', 7646.31, null, 1, now(), null, 1, null);</v>
      </c>
    </row>
    <row r="896" spans="1:30" ht="22.5" x14ac:dyDescent="0.25">
      <c r="A896" t="s">
        <v>0</v>
      </c>
      <c r="B896" s="7" t="s">
        <v>358</v>
      </c>
      <c r="C896" s="2" t="s">
        <v>493</v>
      </c>
      <c r="D896" s="22" t="s">
        <v>498</v>
      </c>
      <c r="E896" s="2" t="s">
        <v>499</v>
      </c>
      <c r="F896" s="26" t="s">
        <v>506</v>
      </c>
      <c r="G896" s="2" t="s">
        <v>534</v>
      </c>
      <c r="H896" s="22" t="s">
        <v>540</v>
      </c>
      <c r="I896" s="2" t="s">
        <v>567</v>
      </c>
      <c r="J896" s="5" t="s">
        <v>571</v>
      </c>
      <c r="K896" s="2" t="s">
        <v>574</v>
      </c>
      <c r="L896" t="s">
        <v>1810</v>
      </c>
      <c r="M896" s="2" t="s">
        <v>1851</v>
      </c>
      <c r="N896" s="7" t="s">
        <v>4358</v>
      </c>
      <c r="O896" s="2" t="s">
        <v>1851</v>
      </c>
      <c r="P896" s="60"/>
      <c r="Q896" s="2" t="s">
        <v>1851</v>
      </c>
      <c r="R896" t="s">
        <v>2496</v>
      </c>
      <c r="S896" s="2" t="s">
        <v>1851</v>
      </c>
      <c r="T896" s="5">
        <v>0</v>
      </c>
      <c r="U896" s="2" t="s">
        <v>1851</v>
      </c>
      <c r="V896" s="37">
        <v>0</v>
      </c>
      <c r="W896" s="2" t="s">
        <v>1907</v>
      </c>
      <c r="X896">
        <v>0</v>
      </c>
      <c r="Y896" t="s">
        <v>1908</v>
      </c>
      <c r="Z896" s="40" t="s">
        <v>2066</v>
      </c>
      <c r="AA896" s="2" t="s">
        <v>1907</v>
      </c>
      <c r="AB896" s="82">
        <v>7700</v>
      </c>
      <c r="AC896" t="s">
        <v>2289</v>
      </c>
      <c r="AD896"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'06', 'P0301006', '', '2011-05-01', '0', '0', 0, 'Analista Financiero', 7700, null, 1, now(), null, 1, null);</v>
      </c>
    </row>
    <row r="897" spans="1:30" ht="22.5" x14ac:dyDescent="0.25">
      <c r="A897" t="s">
        <v>0</v>
      </c>
      <c r="B897" s="7" t="s">
        <v>358</v>
      </c>
      <c r="C897" s="2" t="s">
        <v>493</v>
      </c>
      <c r="D897" s="22" t="s">
        <v>498</v>
      </c>
      <c r="E897" s="2" t="s">
        <v>499</v>
      </c>
      <c r="F897" s="26" t="s">
        <v>506</v>
      </c>
      <c r="G897" s="2" t="s">
        <v>534</v>
      </c>
      <c r="H897" s="22" t="s">
        <v>544</v>
      </c>
      <c r="I897" s="2" t="s">
        <v>567</v>
      </c>
      <c r="J897" s="5" t="s">
        <v>571</v>
      </c>
      <c r="K897" s="2" t="s">
        <v>574</v>
      </c>
      <c r="L897" t="s">
        <v>1811</v>
      </c>
      <c r="M897" s="2" t="s">
        <v>1851</v>
      </c>
      <c r="N897" s="7" t="s">
        <v>4359</v>
      </c>
      <c r="O897" s="2" t="s">
        <v>1851</v>
      </c>
      <c r="P897" s="60"/>
      <c r="Q897" s="2" t="s">
        <v>1851</v>
      </c>
      <c r="R897" t="s">
        <v>2496</v>
      </c>
      <c r="S897" s="2" t="s">
        <v>1851</v>
      </c>
      <c r="T897" s="5">
        <v>0</v>
      </c>
      <c r="U897" s="2" t="s">
        <v>1851</v>
      </c>
      <c r="V897" s="37">
        <v>0</v>
      </c>
      <c r="W897" s="2" t="s">
        <v>1907</v>
      </c>
      <c r="X897">
        <v>0</v>
      </c>
      <c r="Y897" t="s">
        <v>1908</v>
      </c>
      <c r="Z897" s="40" t="s">
        <v>2397</v>
      </c>
      <c r="AA897" s="2" t="s">
        <v>1907</v>
      </c>
      <c r="AB897" s="82">
        <v>23310</v>
      </c>
      <c r="AC897" t="s">
        <v>2289</v>
      </c>
      <c r="AD897"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'07', 'P0301007', '', '2011-05-01', '0', '0', 0, 'HH Gerente Administracion', 23310, null, 1, now(), null, 1, null);</v>
      </c>
    </row>
    <row r="898" spans="1:30" ht="22.5" x14ac:dyDescent="0.25">
      <c r="A898" t="s">
        <v>0</v>
      </c>
      <c r="B898" s="7" t="s">
        <v>358</v>
      </c>
      <c r="C898" s="2" t="s">
        <v>493</v>
      </c>
      <c r="D898" s="22" t="s">
        <v>498</v>
      </c>
      <c r="E898" s="2" t="s">
        <v>499</v>
      </c>
      <c r="F898" s="26" t="s">
        <v>509</v>
      </c>
      <c r="G898" s="2" t="s">
        <v>534</v>
      </c>
      <c r="H898" s="22" t="s">
        <v>543</v>
      </c>
      <c r="I898" s="2" t="s">
        <v>567</v>
      </c>
      <c r="J898" s="5" t="s">
        <v>569</v>
      </c>
      <c r="K898" s="2" t="s">
        <v>574</v>
      </c>
      <c r="L898" t="s">
        <v>1812</v>
      </c>
      <c r="M898" s="2" t="s">
        <v>1851</v>
      </c>
      <c r="N898" s="7" t="s">
        <v>4360</v>
      </c>
      <c r="O898" s="2" t="s">
        <v>1851</v>
      </c>
      <c r="P898" s="56"/>
      <c r="Q898" s="2" t="s">
        <v>1851</v>
      </c>
      <c r="R898" t="s">
        <v>2516</v>
      </c>
      <c r="S898" s="2" t="s">
        <v>1851</v>
      </c>
      <c r="T898" s="5">
        <v>0</v>
      </c>
      <c r="U898" s="2" t="s">
        <v>1851</v>
      </c>
      <c r="V898" s="37">
        <v>0</v>
      </c>
      <c r="W898" s="2" t="s">
        <v>1907</v>
      </c>
      <c r="X898">
        <v>0</v>
      </c>
      <c r="Y898" t="s">
        <v>1908</v>
      </c>
      <c r="Z898" s="40" t="s">
        <v>1943</v>
      </c>
      <c r="AA898" s="2" t="s">
        <v>1907</v>
      </c>
      <c r="AB898" s="82">
        <v>0</v>
      </c>
      <c r="AC898" t="s">
        <v>2289</v>
      </c>
      <c r="AD898" t="str">
        <f t="shared" si="13"/>
        <v>SET @cliente = (SELECT id_cliente FROM cliente WHERE cod_cliente LIKE 'C0301');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'08', 'P0301008', '', '2011-06-01', '0', '0', 0, 'Candidatos', 0, null, 1, now(), null, 1, null);</v>
      </c>
    </row>
    <row r="899" spans="1:30" ht="22.5" x14ac:dyDescent="0.25">
      <c r="A899" t="s">
        <v>0</v>
      </c>
      <c r="B899" s="7" t="s">
        <v>358</v>
      </c>
      <c r="C899" s="2" t="s">
        <v>493</v>
      </c>
      <c r="D899" s="17" t="s">
        <v>498</v>
      </c>
      <c r="E899" s="2" t="s">
        <v>499</v>
      </c>
      <c r="F899" s="26" t="s">
        <v>522</v>
      </c>
      <c r="G899" s="2" t="s">
        <v>534</v>
      </c>
      <c r="H899" s="17" t="s">
        <v>551</v>
      </c>
      <c r="I899" s="2" t="s">
        <v>567</v>
      </c>
      <c r="J899" s="5" t="s">
        <v>573</v>
      </c>
      <c r="K899" s="2" t="s">
        <v>574</v>
      </c>
      <c r="L899" t="s">
        <v>1813</v>
      </c>
      <c r="M899" s="2" t="s">
        <v>1851</v>
      </c>
      <c r="N899" s="17" t="s">
        <v>4361</v>
      </c>
      <c r="O899" s="2" t="s">
        <v>1851</v>
      </c>
      <c r="P899" s="56"/>
      <c r="Q899" s="2" t="s">
        <v>1851</v>
      </c>
      <c r="R899" t="s">
        <v>2520</v>
      </c>
      <c r="S899" s="2" t="s">
        <v>1851</v>
      </c>
      <c r="T899" s="5">
        <v>0</v>
      </c>
      <c r="U899" s="2" t="s">
        <v>1851</v>
      </c>
      <c r="V899" s="37">
        <v>0</v>
      </c>
      <c r="W899" s="2" t="s">
        <v>1907</v>
      </c>
      <c r="X899">
        <v>0</v>
      </c>
      <c r="Y899" t="s">
        <v>1908</v>
      </c>
      <c r="Z899" s="26" t="s">
        <v>2183</v>
      </c>
      <c r="AA899" s="2" t="s">
        <v>1907</v>
      </c>
      <c r="AB899" s="82">
        <v>5600</v>
      </c>
      <c r="AC899" t="s">
        <v>2289</v>
      </c>
      <c r="AD899" t="str">
        <f t="shared" ref="AD899:AD962" si="14">CONCATENATE(A899,B899,C899,D899,E899,F899,G899,H899,I899,J899,K899,L899,M899,N899,O899,P899,Q899,R899,S899,T899,U899,V899,W899,X899,Y899,Z899,AA899,AB899,AC899)</f>
        <v>SET @cliente = (SELECT id_cliente FROM cliente WHERE cod_cliente LIKE 'C0301');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'SI'); INSERT INTO propuesta VALUES (NULL, @cliente, NULL, NULL, @moneda, @tipoServicio, @tipoArea, @tipoPropuesta, @situacion, '09', 'P0301009', '', '2012-07-01', '0', '0', 0, 'Clima Cuantitativo 2012', 5600, null, 1, now(), null, 1, null);</v>
      </c>
    </row>
    <row r="900" spans="1:30" ht="22.5" x14ac:dyDescent="0.25">
      <c r="A900" t="s">
        <v>0</v>
      </c>
      <c r="B900" s="19" t="s">
        <v>359</v>
      </c>
      <c r="C900" s="2" t="s">
        <v>493</v>
      </c>
      <c r="D900" s="22" t="s">
        <v>495</v>
      </c>
      <c r="E900" s="2" t="s">
        <v>499</v>
      </c>
      <c r="F900" s="26" t="s">
        <v>510</v>
      </c>
      <c r="G900" s="2" t="s">
        <v>534</v>
      </c>
      <c r="H900" s="22" t="s">
        <v>545</v>
      </c>
      <c r="I900" s="2" t="s">
        <v>567</v>
      </c>
      <c r="J900" s="5" t="s">
        <v>569</v>
      </c>
      <c r="K900" s="2" t="s">
        <v>574</v>
      </c>
      <c r="L900" t="s">
        <v>1805</v>
      </c>
      <c r="M900" s="2" t="s">
        <v>1851</v>
      </c>
      <c r="N900" s="17" t="s">
        <v>4362</v>
      </c>
      <c r="O900" s="2" t="s">
        <v>1851</v>
      </c>
      <c r="P900" s="56"/>
      <c r="Q900" s="2" t="s">
        <v>1851</v>
      </c>
      <c r="R900" t="s">
        <v>2509</v>
      </c>
      <c r="S900" s="2" t="s">
        <v>1851</v>
      </c>
      <c r="T900" s="5">
        <v>0</v>
      </c>
      <c r="U900" s="2" t="s">
        <v>1851</v>
      </c>
      <c r="V900" s="37">
        <v>0</v>
      </c>
      <c r="W900" s="2" t="s">
        <v>1907</v>
      </c>
      <c r="X900">
        <v>0</v>
      </c>
      <c r="Y900" t="s">
        <v>1908</v>
      </c>
      <c r="Z900" s="40" t="s">
        <v>2323</v>
      </c>
      <c r="AA900" s="2" t="s">
        <v>1907</v>
      </c>
      <c r="AB900" s="82">
        <v>138000</v>
      </c>
      <c r="AC900" t="s">
        <v>2289</v>
      </c>
      <c r="AD900" t="str">
        <f t="shared" si="14"/>
        <v>SET @cliente = (SELECT id_cliente FROM cliente WHERE cod_cliente LIKE 'C0007');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'P0007001', '', '2009-07-01', '0', '0', 0, 'Gestion por Procesos', 138000, null, 1, now(), null, 1, null);</v>
      </c>
    </row>
    <row r="901" spans="1:30" ht="22.5" x14ac:dyDescent="0.25">
      <c r="A901" t="s">
        <v>0</v>
      </c>
      <c r="B901" s="19" t="s">
        <v>360</v>
      </c>
      <c r="C901" s="2" t="s">
        <v>493</v>
      </c>
      <c r="D901" s="22" t="s">
        <v>497</v>
      </c>
      <c r="E901" s="2" t="s">
        <v>499</v>
      </c>
      <c r="F901" s="26" t="s">
        <v>524</v>
      </c>
      <c r="G901" s="2" t="s">
        <v>534</v>
      </c>
      <c r="H901" s="22" t="s">
        <v>558</v>
      </c>
      <c r="I901" s="2" t="s">
        <v>567</v>
      </c>
      <c r="J901" s="5" t="s">
        <v>569</v>
      </c>
      <c r="K901" s="2" t="s">
        <v>574</v>
      </c>
      <c r="L901" t="s">
        <v>1805</v>
      </c>
      <c r="M901" s="2" t="s">
        <v>1851</v>
      </c>
      <c r="N901" s="7" t="s">
        <v>4363</v>
      </c>
      <c r="O901" s="2" t="s">
        <v>1851</v>
      </c>
      <c r="P901" s="56"/>
      <c r="Q901" s="2" t="s">
        <v>1851</v>
      </c>
      <c r="R901" t="s">
        <v>2527</v>
      </c>
      <c r="S901" s="2" t="s">
        <v>1851</v>
      </c>
      <c r="T901" s="5">
        <v>0</v>
      </c>
      <c r="U901" s="2" t="s">
        <v>1851</v>
      </c>
      <c r="V901" s="37">
        <v>0</v>
      </c>
      <c r="W901" s="2" t="s">
        <v>1907</v>
      </c>
      <c r="X901">
        <v>0</v>
      </c>
      <c r="Y901" t="s">
        <v>1908</v>
      </c>
      <c r="Z901" s="40" t="s">
        <v>2126</v>
      </c>
      <c r="AA901" s="2" t="s">
        <v>1907</v>
      </c>
      <c r="AB901" s="82">
        <v>0</v>
      </c>
      <c r="AC901" t="s">
        <v>2289</v>
      </c>
      <c r="AD901" t="str">
        <f t="shared" si="14"/>
        <v>SET @cliente = (SELECT id_cliente FROM cliente WHERE cod_cliente LIKE 'C0252');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'P0252001', '', '2011-04-01', '0', '0', 0, 'Informacion', 0, null, 1, now(), null, 1, null);</v>
      </c>
    </row>
    <row r="902" spans="1:30" ht="22.5" x14ac:dyDescent="0.25">
      <c r="A902" t="s">
        <v>0</v>
      </c>
      <c r="B902" s="17" t="s">
        <v>361</v>
      </c>
      <c r="C902" s="2" t="s">
        <v>493</v>
      </c>
      <c r="D902" s="22" t="s">
        <v>495</v>
      </c>
      <c r="E902" s="2" t="s">
        <v>499</v>
      </c>
      <c r="F902" s="26" t="s">
        <v>501</v>
      </c>
      <c r="G902" s="2" t="s">
        <v>534</v>
      </c>
      <c r="H902" s="22" t="s">
        <v>535</v>
      </c>
      <c r="I902" s="2" t="s">
        <v>567</v>
      </c>
      <c r="J902" s="12" t="s">
        <v>569</v>
      </c>
      <c r="K902" s="2" t="s">
        <v>574</v>
      </c>
      <c r="L902" t="s">
        <v>1805</v>
      </c>
      <c r="M902" s="2" t="s">
        <v>1851</v>
      </c>
      <c r="N902" s="7" t="s">
        <v>4364</v>
      </c>
      <c r="O902" s="2" t="s">
        <v>1851</v>
      </c>
      <c r="P902" s="56"/>
      <c r="Q902" s="2" t="s">
        <v>1851</v>
      </c>
      <c r="R902" t="s">
        <v>2500</v>
      </c>
      <c r="S902" s="2" t="s">
        <v>1851</v>
      </c>
      <c r="T902" s="5">
        <v>0</v>
      </c>
      <c r="U902" s="2" t="s">
        <v>1851</v>
      </c>
      <c r="V902" s="37">
        <v>0</v>
      </c>
      <c r="W902" s="2" t="s">
        <v>1907</v>
      </c>
      <c r="X902">
        <v>0</v>
      </c>
      <c r="Y902" t="s">
        <v>1908</v>
      </c>
      <c r="Z902" s="28" t="s">
        <v>2398</v>
      </c>
      <c r="AA902" s="2" t="s">
        <v>1907</v>
      </c>
      <c r="AB902" s="82">
        <v>0</v>
      </c>
      <c r="AC902" t="s">
        <v>2289</v>
      </c>
      <c r="AD902" t="str">
        <f t="shared" si="14"/>
        <v>SET @cliente = (SELECT id_cliente FROM cliente WHERE cod_cliente LIKE 'C1265');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'P1265001', '', '2012-02-01', '0', '0', 0, 'Evaluacion de satisfaccion de cliente interno', 0, null, 1, now(), null, 1, null);</v>
      </c>
    </row>
    <row r="903" spans="1:30" ht="22.5" x14ac:dyDescent="0.25">
      <c r="A903" t="s">
        <v>0</v>
      </c>
      <c r="B903" s="17" t="s">
        <v>361</v>
      </c>
      <c r="C903" s="2" t="s">
        <v>493</v>
      </c>
      <c r="D903" s="17" t="s">
        <v>498</v>
      </c>
      <c r="E903" s="2" t="s">
        <v>499</v>
      </c>
      <c r="F903" s="26" t="s">
        <v>516</v>
      </c>
      <c r="G903" s="2" t="s">
        <v>534</v>
      </c>
      <c r="H903" s="17" t="s">
        <v>551</v>
      </c>
      <c r="I903" s="2" t="s">
        <v>567</v>
      </c>
      <c r="J903" s="5" t="s">
        <v>572</v>
      </c>
      <c r="K903" s="2" t="s">
        <v>574</v>
      </c>
      <c r="L903" t="s">
        <v>1806</v>
      </c>
      <c r="M903" s="2" t="s">
        <v>1851</v>
      </c>
      <c r="N903" s="7" t="s">
        <v>4365</v>
      </c>
      <c r="O903" s="2" t="s">
        <v>1851</v>
      </c>
      <c r="P903" s="56" t="s">
        <v>1454</v>
      </c>
      <c r="Q903" s="2" t="s">
        <v>1851</v>
      </c>
      <c r="R903" t="s">
        <v>2500</v>
      </c>
      <c r="S903" s="2" t="s">
        <v>1851</v>
      </c>
      <c r="T903" s="5">
        <v>0</v>
      </c>
      <c r="U903" s="2" t="s">
        <v>1851</v>
      </c>
      <c r="V903" s="37">
        <v>0</v>
      </c>
      <c r="W903" s="2" t="s">
        <v>1907</v>
      </c>
      <c r="X903">
        <v>0</v>
      </c>
      <c r="Y903" t="s">
        <v>1908</v>
      </c>
      <c r="Z903" s="28" t="s">
        <v>3240</v>
      </c>
      <c r="AA903" s="2" t="s">
        <v>1907</v>
      </c>
      <c r="AB903" s="82">
        <v>0</v>
      </c>
      <c r="AC903" t="s">
        <v>2289</v>
      </c>
      <c r="AD903" t="str">
        <f t="shared" si="14"/>
        <v>SET @cliente = (SELECT id_cliente FROM cliente WHERE cod_cliente LIKE 'C1265');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'02', 'P1265002', 'P126503', '2012-02-01', '0', '0', 0, 'Evaluacion de desempeño 360', 0, null, 1, now(), null, 1, null);</v>
      </c>
    </row>
    <row r="904" spans="1:30" ht="22.5" x14ac:dyDescent="0.25">
      <c r="A904" t="s">
        <v>0</v>
      </c>
      <c r="B904" s="17" t="s">
        <v>361</v>
      </c>
      <c r="C904" s="2" t="s">
        <v>493</v>
      </c>
      <c r="D904" s="17" t="s">
        <v>498</v>
      </c>
      <c r="E904" s="2" t="s">
        <v>499</v>
      </c>
      <c r="F904" s="26" t="s">
        <v>516</v>
      </c>
      <c r="G904" s="2" t="s">
        <v>534</v>
      </c>
      <c r="H904" s="17" t="s">
        <v>551</v>
      </c>
      <c r="I904" s="2" t="s">
        <v>567</v>
      </c>
      <c r="J904" s="5" t="s">
        <v>569</v>
      </c>
      <c r="K904" s="2" t="s">
        <v>574</v>
      </c>
      <c r="L904" t="s">
        <v>1807</v>
      </c>
      <c r="M904" s="2" t="s">
        <v>1851</v>
      </c>
      <c r="N904" s="7" t="s">
        <v>4366</v>
      </c>
      <c r="O904" s="2" t="s">
        <v>1851</v>
      </c>
      <c r="P904" s="56"/>
      <c r="Q904" s="2" t="s">
        <v>1851</v>
      </c>
      <c r="R904" t="s">
        <v>2524</v>
      </c>
      <c r="S904" s="2" t="s">
        <v>1851</v>
      </c>
      <c r="T904" s="5">
        <v>0</v>
      </c>
      <c r="U904" s="2" t="s">
        <v>1851</v>
      </c>
      <c r="V904" s="37">
        <v>0</v>
      </c>
      <c r="W904" s="2" t="s">
        <v>1907</v>
      </c>
      <c r="X904">
        <v>0</v>
      </c>
      <c r="Y904" t="s">
        <v>1908</v>
      </c>
      <c r="Z904" s="28" t="s">
        <v>3253</v>
      </c>
      <c r="AA904" s="2" t="s">
        <v>1907</v>
      </c>
      <c r="AB904" s="83">
        <v>7100</v>
      </c>
      <c r="AC904" t="s">
        <v>2289</v>
      </c>
      <c r="AD904" t="str">
        <f t="shared" si="14"/>
        <v>SET @cliente = (SELECT id_cliente FROM cliente WHERE cod_cliente LIKE 'C1265');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'P1265003', '', '2012-03-01', '0', '0', 0, 'Evaluacion Desempeño Plana Gerencial', 7100, null, 1, now(), null, 1, null);</v>
      </c>
    </row>
    <row r="905" spans="1:30" ht="22.5" x14ac:dyDescent="0.25">
      <c r="A905" t="s">
        <v>0</v>
      </c>
      <c r="B905" s="17" t="s">
        <v>361</v>
      </c>
      <c r="C905" s="2" t="s">
        <v>493</v>
      </c>
      <c r="D905" s="22" t="s">
        <v>496</v>
      </c>
      <c r="E905" s="2" t="s">
        <v>499</v>
      </c>
      <c r="F905" s="26" t="s">
        <v>512</v>
      </c>
      <c r="G905" s="2" t="s">
        <v>534</v>
      </c>
      <c r="H905" s="22" t="s">
        <v>547</v>
      </c>
      <c r="I905" s="2" t="s">
        <v>567</v>
      </c>
      <c r="J905" s="5" t="s">
        <v>572</v>
      </c>
      <c r="K905" s="2" t="s">
        <v>574</v>
      </c>
      <c r="L905" t="s">
        <v>1808</v>
      </c>
      <c r="M905" s="2" t="s">
        <v>1851</v>
      </c>
      <c r="N905" s="7" t="s">
        <v>4367</v>
      </c>
      <c r="O905" s="2" t="s">
        <v>1851</v>
      </c>
      <c r="P905" s="56" t="s">
        <v>1456</v>
      </c>
      <c r="Q905" s="2" t="s">
        <v>1851</v>
      </c>
      <c r="R905" t="s">
        <v>2519</v>
      </c>
      <c r="S905" s="2" t="s">
        <v>1851</v>
      </c>
      <c r="T905" s="5">
        <v>0</v>
      </c>
      <c r="U905" s="2" t="s">
        <v>1851</v>
      </c>
      <c r="V905" s="37">
        <v>0</v>
      </c>
      <c r="W905" s="2" t="s">
        <v>1907</v>
      </c>
      <c r="X905">
        <v>0</v>
      </c>
      <c r="Y905" t="s">
        <v>1908</v>
      </c>
      <c r="Z905" s="28" t="s">
        <v>2184</v>
      </c>
      <c r="AA905" s="2" t="s">
        <v>1907</v>
      </c>
      <c r="AB905" s="82">
        <v>0</v>
      </c>
      <c r="AC905" t="s">
        <v>2289</v>
      </c>
      <c r="AD905" t="str">
        <f t="shared" si="14"/>
        <v>SET @cliente = (SELECT id_cliente FROM cliente WHERE cod_cliente LIKE 'C1265');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'OTRA'); INSERT INTO propuesta VALUES (NULL, @cliente, NULL, NULL, @moneda, @tipoServicio, @tipoArea, @tipoPropuesta, @situacion, '04', 'P1265004', 'P126505', '2012-05-01', '0', '0', 0, 'Programa de capacitacion para altos directivos', 0, null, 1, now(), null, 1, null);</v>
      </c>
    </row>
    <row r="906" spans="1:30" ht="22.5" x14ac:dyDescent="0.25">
      <c r="A906" t="s">
        <v>0</v>
      </c>
      <c r="B906" s="17" t="s">
        <v>361</v>
      </c>
      <c r="C906" s="2" t="s">
        <v>493</v>
      </c>
      <c r="D906" s="22" t="s">
        <v>495</v>
      </c>
      <c r="E906" s="2" t="s">
        <v>499</v>
      </c>
      <c r="F906" s="26" t="s">
        <v>504</v>
      </c>
      <c r="G906" s="2" t="s">
        <v>534</v>
      </c>
      <c r="H906" s="22" t="s">
        <v>538</v>
      </c>
      <c r="I906" s="2" t="s">
        <v>567</v>
      </c>
      <c r="J906" s="7" t="s">
        <v>569</v>
      </c>
      <c r="K906" s="2" t="s">
        <v>574</v>
      </c>
      <c r="L906" t="s">
        <v>1809</v>
      </c>
      <c r="M906" s="2" t="s">
        <v>1851</v>
      </c>
      <c r="N906" s="7" t="s">
        <v>4368</v>
      </c>
      <c r="O906" s="2" t="s">
        <v>1851</v>
      </c>
      <c r="P906" s="40"/>
      <c r="Q906" s="2" t="s">
        <v>1851</v>
      </c>
      <c r="R906" t="s">
        <v>2519</v>
      </c>
      <c r="S906" s="2" t="s">
        <v>1851</v>
      </c>
      <c r="T906" s="5">
        <v>0</v>
      </c>
      <c r="U906" s="2" t="s">
        <v>1851</v>
      </c>
      <c r="V906" s="37">
        <v>0</v>
      </c>
      <c r="W906" s="2" t="s">
        <v>1907</v>
      </c>
      <c r="X906">
        <v>0</v>
      </c>
      <c r="Y906" t="s">
        <v>1908</v>
      </c>
      <c r="Z906" s="28" t="s">
        <v>2185</v>
      </c>
      <c r="AA906" s="2" t="s">
        <v>1907</v>
      </c>
      <c r="AB906" s="82">
        <v>0</v>
      </c>
      <c r="AC906" t="s">
        <v>2289</v>
      </c>
      <c r="AD906" t="str">
        <f t="shared" si="14"/>
        <v>SET @cliente = (SELECT id_cliente FROM cliente WHERE cod_cliente LIKE 'C1265');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'05', 'P1265005', '', '2012-05-01', '0', '0', 0, 'Coaching para ejecutivos', 0, null, 1, now(), null, 1, null);</v>
      </c>
    </row>
    <row r="907" spans="1:30" ht="22.5" x14ac:dyDescent="0.25">
      <c r="A907" t="s">
        <v>0</v>
      </c>
      <c r="B907" s="17" t="s">
        <v>361</v>
      </c>
      <c r="C907" s="2" t="s">
        <v>493</v>
      </c>
      <c r="D907" s="17" t="s">
        <v>498</v>
      </c>
      <c r="E907" s="2" t="s">
        <v>499</v>
      </c>
      <c r="F907" s="26" t="s">
        <v>522</v>
      </c>
      <c r="G907" s="2" t="s">
        <v>534</v>
      </c>
      <c r="H907" s="17" t="s">
        <v>551</v>
      </c>
      <c r="I907" s="2" t="s">
        <v>567</v>
      </c>
      <c r="J907" s="8" t="s">
        <v>570</v>
      </c>
      <c r="K907" s="2" t="s">
        <v>574</v>
      </c>
      <c r="L907" t="s">
        <v>1810</v>
      </c>
      <c r="M907" s="2" t="s">
        <v>1851</v>
      </c>
      <c r="N907" s="7" t="s">
        <v>4369</v>
      </c>
      <c r="O907" s="2" t="s">
        <v>1851</v>
      </c>
      <c r="P907" s="59" t="s">
        <v>1852</v>
      </c>
      <c r="Q907" s="2" t="s">
        <v>1851</v>
      </c>
      <c r="R907" t="s">
        <v>2520</v>
      </c>
      <c r="S907" s="2" t="s">
        <v>1851</v>
      </c>
      <c r="T907" s="5">
        <v>0</v>
      </c>
      <c r="U907" s="2" t="s">
        <v>1851</v>
      </c>
      <c r="V907" s="37">
        <v>0</v>
      </c>
      <c r="W907" s="2" t="s">
        <v>1907</v>
      </c>
      <c r="X907">
        <v>0</v>
      </c>
      <c r="Y907" t="s">
        <v>1908</v>
      </c>
      <c r="Z907" s="28" t="s">
        <v>2186</v>
      </c>
      <c r="AA907" s="2" t="s">
        <v>1907</v>
      </c>
      <c r="AB907" s="83">
        <v>39500</v>
      </c>
      <c r="AC907" t="s">
        <v>2289</v>
      </c>
      <c r="AD907" t="str">
        <f t="shared" si="14"/>
        <v>SET @cliente = (SELECT id_cliente FROM cliente WHERE cod_cliente LIKE 'C1265');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'PDTE'); INSERT INTO propuesta VALUES (NULL, @cliente, NULL, NULL, @moneda, @tipoServicio, @tipoArea, @tipoPropuesta, @situacion, '06', 'P1265006', 'RESPUESTA', '2012-07-01', '0', '0', 0, 'Clima para 900 personas (400 adm y 500 operarios)', 39500, null, 1, now(), null, 1, null);</v>
      </c>
    </row>
    <row r="908" spans="1:30" ht="22.5" x14ac:dyDescent="0.25">
      <c r="A908" t="s">
        <v>0</v>
      </c>
      <c r="B908" s="20" t="s">
        <v>361</v>
      </c>
      <c r="C908" s="2" t="s">
        <v>493</v>
      </c>
      <c r="D908" s="23" t="s">
        <v>496</v>
      </c>
      <c r="E908" s="2" t="s">
        <v>499</v>
      </c>
      <c r="F908" s="30" t="s">
        <v>525</v>
      </c>
      <c r="G908" s="2" t="s">
        <v>534</v>
      </c>
      <c r="H908" s="23" t="s">
        <v>559</v>
      </c>
      <c r="I908" s="2" t="s">
        <v>567</v>
      </c>
      <c r="J908" s="10" t="s">
        <v>572</v>
      </c>
      <c r="K908" s="2" t="s">
        <v>574</v>
      </c>
      <c r="L908" t="s">
        <v>1811</v>
      </c>
      <c r="M908" s="2" t="s">
        <v>1851</v>
      </c>
      <c r="N908" s="7" t="s">
        <v>4370</v>
      </c>
      <c r="O908" s="2" t="s">
        <v>1851</v>
      </c>
      <c r="P908" s="61" t="s">
        <v>1461</v>
      </c>
      <c r="Q908" s="2" t="s">
        <v>1851</v>
      </c>
      <c r="R908" t="s">
        <v>2499</v>
      </c>
      <c r="S908" s="2" t="s">
        <v>1851</v>
      </c>
      <c r="T908" s="5">
        <v>0</v>
      </c>
      <c r="U908" s="2" t="s">
        <v>1851</v>
      </c>
      <c r="V908" s="37">
        <v>0</v>
      </c>
      <c r="W908" s="2" t="s">
        <v>1907</v>
      </c>
      <c r="X908">
        <v>0</v>
      </c>
      <c r="Y908" t="s">
        <v>1908</v>
      </c>
      <c r="Z908" s="40" t="s">
        <v>3254</v>
      </c>
      <c r="AA908" s="2" t="s">
        <v>1907</v>
      </c>
      <c r="AB908" s="86">
        <v>69300</v>
      </c>
      <c r="AC908" t="s">
        <v>2289</v>
      </c>
      <c r="AD908" t="str">
        <f t="shared" si="14"/>
        <v>SET @cliente = (SELECT id_cliente FROM cliente WHERE cod_cliente LIKE 'C1265');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'OTRA'); INSERT INTO propuesta VALUES (NULL, @cliente, NULL, NULL, @moneda, @tipoServicio, @tipoArea, @tipoPropuesta, @situacion, '07', 'P1265007', 'P126510', '2012-09-01', '0', '0', 0, 'Diseño de Malla Curricular', 69300, null, 1, now(), null, 1, null);</v>
      </c>
    </row>
    <row r="909" spans="1:30" ht="22.5" x14ac:dyDescent="0.25">
      <c r="A909" t="s">
        <v>0</v>
      </c>
      <c r="B909" s="20" t="s">
        <v>361</v>
      </c>
      <c r="C909" s="2" t="s">
        <v>493</v>
      </c>
      <c r="D909" s="23" t="s">
        <v>496</v>
      </c>
      <c r="E909" s="2" t="s">
        <v>499</v>
      </c>
      <c r="F909" s="30" t="s">
        <v>503</v>
      </c>
      <c r="G909" s="2" t="s">
        <v>534</v>
      </c>
      <c r="H909" s="23" t="s">
        <v>537</v>
      </c>
      <c r="I909" s="2" t="s">
        <v>567</v>
      </c>
      <c r="J909" s="10" t="s">
        <v>572</v>
      </c>
      <c r="K909" s="2" t="s">
        <v>574</v>
      </c>
      <c r="L909" t="s">
        <v>1812</v>
      </c>
      <c r="M909" s="2" t="s">
        <v>1851</v>
      </c>
      <c r="N909" s="7" t="s">
        <v>4371</v>
      </c>
      <c r="O909" s="2" t="s">
        <v>1851</v>
      </c>
      <c r="P909" s="61" t="s">
        <v>1461</v>
      </c>
      <c r="Q909" s="2" t="s">
        <v>1851</v>
      </c>
      <c r="R909" t="s">
        <v>2499</v>
      </c>
      <c r="S909" s="2" t="s">
        <v>1851</v>
      </c>
      <c r="T909" s="5">
        <v>0</v>
      </c>
      <c r="U909" s="2" t="s">
        <v>1851</v>
      </c>
      <c r="V909" s="37">
        <v>0</v>
      </c>
      <c r="W909" s="2" t="s">
        <v>1907</v>
      </c>
      <c r="X909">
        <v>0</v>
      </c>
      <c r="Y909" t="s">
        <v>1908</v>
      </c>
      <c r="Z909" s="40" t="s">
        <v>3255</v>
      </c>
      <c r="AA909" s="2" t="s">
        <v>1907</v>
      </c>
      <c r="AB909" s="86">
        <v>14300</v>
      </c>
      <c r="AC909" t="s">
        <v>2289</v>
      </c>
      <c r="AD909" t="str">
        <f t="shared" si="14"/>
        <v>SET @cliente = (SELECT id_cliente FROM cliente WHERE cod_cliente LIKE 'C1265');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'OTRA'); INSERT INTO propuesta VALUES (NULL, @cliente, NULL, NULL, @moneda, @tipoServicio, @tipoArea, @tipoPropuesta, @situacion, '08', 'P1265008', 'P126510', '2012-09-01', '0', '0', 0, 'Diseño Programa de Induccion', 14300, null, 1, now(), null, 1, null);</v>
      </c>
    </row>
    <row r="910" spans="1:30" ht="22.5" x14ac:dyDescent="0.25">
      <c r="A910" t="s">
        <v>0</v>
      </c>
      <c r="B910" s="20" t="s">
        <v>361</v>
      </c>
      <c r="C910" s="2" t="s">
        <v>493</v>
      </c>
      <c r="D910" s="22" t="s">
        <v>496</v>
      </c>
      <c r="E910" s="2" t="s">
        <v>499</v>
      </c>
      <c r="F910" s="26" t="s">
        <v>514</v>
      </c>
      <c r="G910" s="2" t="s">
        <v>534</v>
      </c>
      <c r="H910" s="22" t="s">
        <v>549</v>
      </c>
      <c r="I910" s="2" t="s">
        <v>567</v>
      </c>
      <c r="J910" s="8" t="s">
        <v>570</v>
      </c>
      <c r="K910" s="2" t="s">
        <v>574</v>
      </c>
      <c r="L910" t="s">
        <v>1813</v>
      </c>
      <c r="M910" s="2" t="s">
        <v>1851</v>
      </c>
      <c r="N910" s="7" t="s">
        <v>4372</v>
      </c>
      <c r="O910" s="2" t="s">
        <v>1851</v>
      </c>
      <c r="P910" s="59" t="s">
        <v>1852</v>
      </c>
      <c r="Q910" s="2" t="s">
        <v>1851</v>
      </c>
      <c r="R910" t="s">
        <v>2525</v>
      </c>
      <c r="S910" s="2" t="s">
        <v>1851</v>
      </c>
      <c r="T910" s="5">
        <v>0</v>
      </c>
      <c r="U910" s="2" t="s">
        <v>1851</v>
      </c>
      <c r="V910" s="37">
        <v>0</v>
      </c>
      <c r="W910" s="2" t="s">
        <v>1907</v>
      </c>
      <c r="X910">
        <v>80</v>
      </c>
      <c r="Y910" t="s">
        <v>1908</v>
      </c>
      <c r="Z910" s="40" t="s">
        <v>2399</v>
      </c>
      <c r="AA910" s="2" t="s">
        <v>1907</v>
      </c>
      <c r="AB910" s="86">
        <v>21000</v>
      </c>
      <c r="AC910" t="s">
        <v>2289</v>
      </c>
      <c r="AD910" t="str">
        <f t="shared" si="14"/>
        <v>SET @cliente = (SELECT id_cliente FROM cliente WHERE cod_cliente LIKE 'C1265');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'PDTE'); INSERT INTO propuesta VALUES (NULL, @cliente, NULL, NULL, @moneda, @tipoServicio, @tipoArea, @tipoPropuesta, @situacion, '09', 'P1265009', 'RESPUESTA', '2012-10-01', '0', '0', 80, 'Taller de Formacion de Formadores', 21000, null, 1, now(), null, 1, null);</v>
      </c>
    </row>
    <row r="911" spans="1:30" ht="22.5" x14ac:dyDescent="0.25">
      <c r="A911" t="s">
        <v>0</v>
      </c>
      <c r="B911" s="20" t="s">
        <v>361</v>
      </c>
      <c r="C911" s="2" t="s">
        <v>493</v>
      </c>
      <c r="D911" s="22" t="s">
        <v>496</v>
      </c>
      <c r="E911" s="2" t="s">
        <v>499</v>
      </c>
      <c r="F911" s="26" t="s">
        <v>525</v>
      </c>
      <c r="G911" s="2" t="s">
        <v>534</v>
      </c>
      <c r="H911" s="22" t="s">
        <v>559</v>
      </c>
      <c r="I911" s="2" t="s">
        <v>567</v>
      </c>
      <c r="J911" s="8" t="s">
        <v>570</v>
      </c>
      <c r="K911" s="2" t="s">
        <v>574</v>
      </c>
      <c r="L911" t="s">
        <v>1814</v>
      </c>
      <c r="M911" s="2" t="s">
        <v>1851</v>
      </c>
      <c r="N911" s="7" t="s">
        <v>4373</v>
      </c>
      <c r="O911" s="2" t="s">
        <v>1851</v>
      </c>
      <c r="P911" s="59" t="s">
        <v>1852</v>
      </c>
      <c r="Q911" s="2" t="s">
        <v>1851</v>
      </c>
      <c r="R911" t="s">
        <v>2525</v>
      </c>
      <c r="S911" s="2" t="s">
        <v>1851</v>
      </c>
      <c r="T911" s="5">
        <v>0</v>
      </c>
      <c r="U911" s="2" t="s">
        <v>1851</v>
      </c>
      <c r="V911" s="37">
        <v>0</v>
      </c>
      <c r="W911" s="2" t="s">
        <v>1907</v>
      </c>
      <c r="X911">
        <v>50</v>
      </c>
      <c r="Y911" t="s">
        <v>1908</v>
      </c>
      <c r="Z911" s="40" t="s">
        <v>3256</v>
      </c>
      <c r="AA911" s="2" t="s">
        <v>1907</v>
      </c>
      <c r="AB911" s="86">
        <v>65000</v>
      </c>
      <c r="AC911" t="s">
        <v>2289</v>
      </c>
      <c r="AD911" t="str">
        <f t="shared" si="14"/>
        <v>SET @cliente = (SELECT id_cliente FROM cliente WHERE cod_cliente LIKE 'C1265');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'PDTE'); INSERT INTO propuesta VALUES (NULL, @cliente, NULL, NULL, @moneda, @tipoServicio, @tipoArea, @tipoPropuesta, @situacion, '10', 'P1265010', 'RESPUESTA', '2012-10-01', '0', '0', 50, 'Diseño de Instituto Corporativo', 65000, null, 1, now(), null, 1, null);</v>
      </c>
    </row>
    <row r="912" spans="1:30" ht="22.5" x14ac:dyDescent="0.25">
      <c r="A912" t="s">
        <v>0</v>
      </c>
      <c r="B912" s="7" t="s">
        <v>362</v>
      </c>
      <c r="C912" s="2" t="s">
        <v>493</v>
      </c>
      <c r="D912" s="17" t="s">
        <v>498</v>
      </c>
      <c r="E912" s="2" t="s">
        <v>499</v>
      </c>
      <c r="F912" s="26" t="s">
        <v>516</v>
      </c>
      <c r="G912" s="2" t="s">
        <v>534</v>
      </c>
      <c r="H912" s="17" t="s">
        <v>551</v>
      </c>
      <c r="I912" s="2" t="s">
        <v>567</v>
      </c>
      <c r="J912" s="5" t="s">
        <v>569</v>
      </c>
      <c r="K912" s="2" t="s">
        <v>574</v>
      </c>
      <c r="L912" t="s">
        <v>1805</v>
      </c>
      <c r="M912" s="2" t="s">
        <v>1851</v>
      </c>
      <c r="N912" s="7" t="s">
        <v>4374</v>
      </c>
      <c r="O912" s="2" t="s">
        <v>1851</v>
      </c>
      <c r="P912" s="56"/>
      <c r="Q912" s="2" t="s">
        <v>1851</v>
      </c>
      <c r="R912" t="s">
        <v>2493</v>
      </c>
      <c r="S912" s="2" t="s">
        <v>1851</v>
      </c>
      <c r="T912" s="5">
        <v>0</v>
      </c>
      <c r="U912" s="2" t="s">
        <v>1851</v>
      </c>
      <c r="V912" s="37">
        <v>0</v>
      </c>
      <c r="W912" s="2" t="s">
        <v>1907</v>
      </c>
      <c r="X912">
        <v>0</v>
      </c>
      <c r="Y912" t="s">
        <v>1908</v>
      </c>
      <c r="Z912" s="40" t="s">
        <v>3189</v>
      </c>
      <c r="AA912" s="2" t="s">
        <v>1907</v>
      </c>
      <c r="AB912" s="82">
        <v>48510</v>
      </c>
      <c r="AC912" t="s">
        <v>2289</v>
      </c>
      <c r="AD912" t="str">
        <f t="shared" si="14"/>
        <v>SET @cliente = (SELECT id_cliente FROM cliente WHERE cod_cliente LIKE 'C0156');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'P0156001', '', '2010-09-01', '0', '0', 0, 'Desempeño', 48510, null, 1, now(), null, 1, null);</v>
      </c>
    </row>
    <row r="913" spans="1:30" ht="22.5" x14ac:dyDescent="0.25">
      <c r="A913" t="s">
        <v>0</v>
      </c>
      <c r="B913" s="7" t="s">
        <v>362</v>
      </c>
      <c r="C913" s="2" t="s">
        <v>493</v>
      </c>
      <c r="D913" s="22" t="s">
        <v>497</v>
      </c>
      <c r="E913" s="2" t="s">
        <v>499</v>
      </c>
      <c r="F913" s="27" t="s">
        <v>505</v>
      </c>
      <c r="G913" s="2" t="s">
        <v>534</v>
      </c>
      <c r="H913" s="22" t="s">
        <v>539</v>
      </c>
      <c r="I913" s="2" t="s">
        <v>567</v>
      </c>
      <c r="J913" s="7" t="s">
        <v>505</v>
      </c>
      <c r="K913" s="2" t="s">
        <v>574</v>
      </c>
      <c r="L913" t="s">
        <v>1806</v>
      </c>
      <c r="M913" s="2" t="s">
        <v>1851</v>
      </c>
      <c r="N913" s="7" t="s">
        <v>4375</v>
      </c>
      <c r="O913" s="2" t="s">
        <v>1851</v>
      </c>
      <c r="P913" s="40"/>
      <c r="Q913" s="2" t="s">
        <v>1851</v>
      </c>
      <c r="R913" t="s">
        <v>2492</v>
      </c>
      <c r="S913" s="2" t="s">
        <v>1851</v>
      </c>
      <c r="T913" s="5">
        <v>0</v>
      </c>
      <c r="U913" s="2" t="s">
        <v>1851</v>
      </c>
      <c r="V913" s="37">
        <v>0</v>
      </c>
      <c r="W913" s="2" t="s">
        <v>1907</v>
      </c>
      <c r="X913">
        <v>0</v>
      </c>
      <c r="Y913" t="s">
        <v>1908</v>
      </c>
      <c r="Z913" s="40" t="s">
        <v>1911</v>
      </c>
      <c r="AA913" s="2" t="s">
        <v>1907</v>
      </c>
      <c r="AB913" s="82">
        <v>0</v>
      </c>
      <c r="AC913" t="s">
        <v>2289</v>
      </c>
      <c r="AD913" t="str">
        <f t="shared" si="14"/>
        <v>SET @cliente = (SELECT id_cliente FROM cliente WHERE cod_cliente LIKE 'C0156');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'P0156002', '', '2012-11-01', '0', '0', 0, 'Hacer Lobby', 0, null, 1, now(), null, 1, null);</v>
      </c>
    </row>
    <row r="914" spans="1:30" ht="22.5" x14ac:dyDescent="0.25">
      <c r="A914" t="s">
        <v>0</v>
      </c>
      <c r="B914" s="20" t="s">
        <v>363</v>
      </c>
      <c r="C914" s="2" t="s">
        <v>493</v>
      </c>
      <c r="D914" s="22" t="s">
        <v>498</v>
      </c>
      <c r="E914" s="2" t="s">
        <v>499</v>
      </c>
      <c r="F914" s="26" t="s">
        <v>509</v>
      </c>
      <c r="G914" s="2" t="s">
        <v>534</v>
      </c>
      <c r="H914" s="22" t="s">
        <v>543</v>
      </c>
      <c r="I914" s="2" t="s">
        <v>567</v>
      </c>
      <c r="J914" s="5" t="s">
        <v>569</v>
      </c>
      <c r="K914" s="2" t="s">
        <v>574</v>
      </c>
      <c r="L914" t="s">
        <v>1805</v>
      </c>
      <c r="M914" s="2" t="s">
        <v>1851</v>
      </c>
      <c r="N914" s="7" t="s">
        <v>4376</v>
      </c>
      <c r="O914" s="2" t="s">
        <v>1851</v>
      </c>
      <c r="P914" s="56"/>
      <c r="Q914" s="2" t="s">
        <v>1851</v>
      </c>
      <c r="R914" t="s">
        <v>2524</v>
      </c>
      <c r="S914" s="2" t="s">
        <v>1851</v>
      </c>
      <c r="T914" s="5">
        <v>0</v>
      </c>
      <c r="U914" s="2" t="s">
        <v>1851</v>
      </c>
      <c r="V914" s="37">
        <v>0</v>
      </c>
      <c r="W914" s="2" t="s">
        <v>1907</v>
      </c>
      <c r="X914">
        <v>0</v>
      </c>
      <c r="Y914" t="s">
        <v>1908</v>
      </c>
      <c r="Z914" s="26" t="s">
        <v>2400</v>
      </c>
      <c r="AA914" s="2" t="s">
        <v>1907</v>
      </c>
      <c r="AB914" s="82">
        <v>0</v>
      </c>
      <c r="AC914" t="s">
        <v>2289</v>
      </c>
      <c r="AD914" t="str">
        <f t="shared" si="14"/>
        <v>SET @cliente = (SELECT id_cliente FROM cliente WHERE cod_cliente LIKE 'C1275');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'P1275001', '', '2012-03-01', '0', '0', 0, 'Evaluacion de candidatos varios', 0, null, 1, now(), null, 1, null);</v>
      </c>
    </row>
    <row r="915" spans="1:30" ht="22.5" x14ac:dyDescent="0.25">
      <c r="A915" t="s">
        <v>0</v>
      </c>
      <c r="B915" s="20" t="s">
        <v>363</v>
      </c>
      <c r="C915" s="2" t="s">
        <v>493</v>
      </c>
      <c r="D915" s="22" t="s">
        <v>498</v>
      </c>
      <c r="E915" s="2" t="s">
        <v>499</v>
      </c>
      <c r="F915" s="26" t="s">
        <v>531</v>
      </c>
      <c r="G915" s="2" t="s">
        <v>534</v>
      </c>
      <c r="H915" s="22" t="s">
        <v>564</v>
      </c>
      <c r="I915" s="2" t="s">
        <v>567</v>
      </c>
      <c r="J915" s="5" t="s">
        <v>569</v>
      </c>
      <c r="K915" s="2" t="s">
        <v>574</v>
      </c>
      <c r="L915" t="s">
        <v>1806</v>
      </c>
      <c r="M915" s="2" t="s">
        <v>1851</v>
      </c>
      <c r="N915" s="7" t="s">
        <v>4377</v>
      </c>
      <c r="O915" s="2" t="s">
        <v>1851</v>
      </c>
      <c r="P915" s="56"/>
      <c r="Q915" s="2" t="s">
        <v>1851</v>
      </c>
      <c r="R915" t="s">
        <v>2524</v>
      </c>
      <c r="S915" s="2" t="s">
        <v>1851</v>
      </c>
      <c r="T915" s="5">
        <v>0</v>
      </c>
      <c r="U915" s="2" t="s">
        <v>1851</v>
      </c>
      <c r="V915" s="37">
        <v>0</v>
      </c>
      <c r="W915" s="2" t="s">
        <v>1907</v>
      </c>
      <c r="X915">
        <v>0</v>
      </c>
      <c r="Y915" t="s">
        <v>1908</v>
      </c>
      <c r="Z915" s="26" t="s">
        <v>2187</v>
      </c>
      <c r="AA915" s="2" t="s">
        <v>1907</v>
      </c>
      <c r="AB915" s="82">
        <v>3500</v>
      </c>
      <c r="AC915" t="s">
        <v>2289</v>
      </c>
      <c r="AD915" t="str">
        <f t="shared" si="14"/>
        <v>SET @cliente = (SELECT id_cliente FROM cliente WHERE cod_cliente LIKE 'C1275');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'NO'); INSERT INTO propuesta VALUES (NULL, @cliente, NULL, NULL, @moneda, @tipoServicio, @tipoArea, @tipoPropuesta, @situacion, '02', 'P1275002', '', '2012-03-01', '0', '0', 0, 'Focus Group (2)+MOF (2)+Matriz de Competencias', 3500, null, 1, now(), null, 1, null);</v>
      </c>
    </row>
    <row r="916" spans="1:30" ht="22.5" x14ac:dyDescent="0.25">
      <c r="A916" t="s">
        <v>0</v>
      </c>
      <c r="B916" s="20" t="s">
        <v>363</v>
      </c>
      <c r="C916" s="2" t="s">
        <v>493</v>
      </c>
      <c r="D916" s="22" t="s">
        <v>497</v>
      </c>
      <c r="E916" s="2" t="s">
        <v>499</v>
      </c>
      <c r="F916" s="27" t="s">
        <v>505</v>
      </c>
      <c r="G916" s="2" t="s">
        <v>534</v>
      </c>
      <c r="H916" s="22" t="s">
        <v>539</v>
      </c>
      <c r="I916" s="2" t="s">
        <v>567</v>
      </c>
      <c r="J916" s="7" t="s">
        <v>505</v>
      </c>
      <c r="K916" s="2" t="s">
        <v>574</v>
      </c>
      <c r="L916" t="s">
        <v>1807</v>
      </c>
      <c r="M916" s="2" t="s">
        <v>1851</v>
      </c>
      <c r="N916" s="7" t="s">
        <v>4378</v>
      </c>
      <c r="O916" s="2" t="s">
        <v>1851</v>
      </c>
      <c r="P916" s="40"/>
      <c r="Q916" s="2" t="s">
        <v>1851</v>
      </c>
      <c r="R916" t="s">
        <v>2492</v>
      </c>
      <c r="S916" s="2" t="s">
        <v>1851</v>
      </c>
      <c r="T916" s="5">
        <v>0</v>
      </c>
      <c r="U916" s="2" t="s">
        <v>1851</v>
      </c>
      <c r="V916" s="37">
        <v>0</v>
      </c>
      <c r="W916" s="2" t="s">
        <v>1907</v>
      </c>
      <c r="X916">
        <v>0</v>
      </c>
      <c r="Y916" t="s">
        <v>1908</v>
      </c>
      <c r="Z916" s="40" t="s">
        <v>1911</v>
      </c>
      <c r="AA916" s="2" t="s">
        <v>1907</v>
      </c>
      <c r="AB916" s="82">
        <v>0</v>
      </c>
      <c r="AC916" t="s">
        <v>2289</v>
      </c>
      <c r="AD916" t="str">
        <f t="shared" si="14"/>
        <v>SET @cliente = (SELECT id_cliente FROM cliente WHERE cod_cliente LIKE 'C1275');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'P1275003', '', '2012-11-01', '0', '0', 0, 'Hacer Lobby', 0, null, 1, now(), null, 1, null);</v>
      </c>
    </row>
    <row r="917" spans="1:30" ht="22.5" x14ac:dyDescent="0.25">
      <c r="A917" t="s">
        <v>0</v>
      </c>
      <c r="B917" s="20" t="s">
        <v>364</v>
      </c>
      <c r="C917" s="2" t="s">
        <v>493</v>
      </c>
      <c r="D917" s="22" t="s">
        <v>496</v>
      </c>
      <c r="E917" s="2" t="s">
        <v>499</v>
      </c>
      <c r="F917" s="29" t="s">
        <v>512</v>
      </c>
      <c r="G917" s="2" t="s">
        <v>534</v>
      </c>
      <c r="H917" s="22" t="s">
        <v>547</v>
      </c>
      <c r="I917" s="2" t="s">
        <v>567</v>
      </c>
      <c r="J917" s="8" t="s">
        <v>570</v>
      </c>
      <c r="K917" s="2" t="s">
        <v>574</v>
      </c>
      <c r="L917" t="s">
        <v>1805</v>
      </c>
      <c r="M917" s="2" t="s">
        <v>1851</v>
      </c>
      <c r="N917" s="7" t="s">
        <v>4379</v>
      </c>
      <c r="O917" s="2" t="s">
        <v>1851</v>
      </c>
      <c r="P917" s="59" t="s">
        <v>1852</v>
      </c>
      <c r="Q917" s="2" t="s">
        <v>1851</v>
      </c>
      <c r="R917" t="s">
        <v>2525</v>
      </c>
      <c r="S917" s="2" t="s">
        <v>1851</v>
      </c>
      <c r="T917" s="5">
        <v>0</v>
      </c>
      <c r="U917" s="2" t="s">
        <v>1851</v>
      </c>
      <c r="V917" s="37">
        <v>0</v>
      </c>
      <c r="W917" s="2" t="s">
        <v>1907</v>
      </c>
      <c r="X917">
        <v>50</v>
      </c>
      <c r="Y917" t="s">
        <v>1908</v>
      </c>
      <c r="Z917" s="40" t="s">
        <v>3257</v>
      </c>
      <c r="AA917" s="2" t="s">
        <v>1907</v>
      </c>
      <c r="AB917" s="82">
        <v>7200</v>
      </c>
      <c r="AC917" t="s">
        <v>2289</v>
      </c>
      <c r="AD917" t="str">
        <f t="shared" si="14"/>
        <v>SET @cliente = (SELECT id_cliente FROM cliente WHERE cod_cliente LIKE 'C0350');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'01', 'P0350001', 'RESPUESTA', '2012-10-01', '0', '0', 50, 'Diseño de Programa de Gestion de Tiempo', 7200, null, 1, now(), null, 1, null);</v>
      </c>
    </row>
    <row r="918" spans="1:30" ht="22.5" x14ac:dyDescent="0.25">
      <c r="A918" t="s">
        <v>0</v>
      </c>
      <c r="B918" s="55" t="s">
        <v>364</v>
      </c>
      <c r="C918" s="2" t="s">
        <v>493</v>
      </c>
      <c r="D918" s="54" t="s">
        <v>496</v>
      </c>
      <c r="E918" s="2" t="s">
        <v>499</v>
      </c>
      <c r="F918" s="55" t="s">
        <v>525</v>
      </c>
      <c r="G918" s="2" t="s">
        <v>534</v>
      </c>
      <c r="H918" s="54" t="s">
        <v>559</v>
      </c>
      <c r="I918" s="2" t="s">
        <v>567</v>
      </c>
      <c r="J918" s="11" t="s">
        <v>570</v>
      </c>
      <c r="K918" s="2" t="s">
        <v>574</v>
      </c>
      <c r="L918" t="s">
        <v>1806</v>
      </c>
      <c r="M918" s="2" t="s">
        <v>1851</v>
      </c>
      <c r="N918" s="7" t="s">
        <v>4380</v>
      </c>
      <c r="O918" s="2" t="s">
        <v>1851</v>
      </c>
      <c r="P918" s="62" t="s">
        <v>1853</v>
      </c>
      <c r="Q918" s="2" t="s">
        <v>1851</v>
      </c>
      <c r="R918" t="s">
        <v>2492</v>
      </c>
      <c r="S918" s="2" t="s">
        <v>1851</v>
      </c>
      <c r="T918" s="5">
        <v>1</v>
      </c>
      <c r="U918" s="2" t="s">
        <v>1851</v>
      </c>
      <c r="V918" s="37">
        <v>0</v>
      </c>
      <c r="W918" s="2" t="s">
        <v>1907</v>
      </c>
      <c r="X918">
        <v>10</v>
      </c>
      <c r="Y918" t="s">
        <v>1908</v>
      </c>
      <c r="Z918" s="55" t="s">
        <v>4754</v>
      </c>
      <c r="AA918" s="2" t="s">
        <v>1907</v>
      </c>
      <c r="AB918" s="82">
        <v>0</v>
      </c>
      <c r="AC918" t="s">
        <v>2289</v>
      </c>
      <c r="AD918" t="str">
        <f t="shared" si="14"/>
        <v>SET @cliente = (SELECT id_cliente FROM cliente WHERE cod_cliente LIKE 'C0350');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'PDTE'); INSERT INTO propuesta VALUES (NULL, @cliente, NULL, NULL, @moneda, @tipoServicio, @tipoArea, @tipoPropuesta, @situacion, '02', 'P0350002', 'PROPUESTA', '2012-11-01', '1', '0', 10, 'Diseño de Mallas de Capacitacion', 0, null, 1, now(), null, 1, null);</v>
      </c>
    </row>
    <row r="919" spans="1:30" ht="22.5" x14ac:dyDescent="0.25">
      <c r="A919" t="s">
        <v>0</v>
      </c>
      <c r="B919" s="17" t="s">
        <v>365</v>
      </c>
      <c r="C919" s="2" t="s">
        <v>493</v>
      </c>
      <c r="D919" s="22" t="s">
        <v>495</v>
      </c>
      <c r="E919" s="2" t="s">
        <v>499</v>
      </c>
      <c r="F919" s="28" t="s">
        <v>510</v>
      </c>
      <c r="G919" s="2" t="s">
        <v>534</v>
      </c>
      <c r="H919" s="22" t="s">
        <v>545</v>
      </c>
      <c r="I919" s="2" t="s">
        <v>567</v>
      </c>
      <c r="J919" s="5" t="s">
        <v>569</v>
      </c>
      <c r="K919" s="2" t="s">
        <v>574</v>
      </c>
      <c r="L919" t="s">
        <v>1805</v>
      </c>
      <c r="M919" s="2" t="s">
        <v>1851</v>
      </c>
      <c r="N919" s="7" t="s">
        <v>4381</v>
      </c>
      <c r="O919" s="2" t="s">
        <v>1851</v>
      </c>
      <c r="P919" s="65"/>
      <c r="Q919" s="2" t="s">
        <v>1851</v>
      </c>
      <c r="R919" t="s">
        <v>2500</v>
      </c>
      <c r="S919" s="2" t="s">
        <v>1851</v>
      </c>
      <c r="T919" s="5">
        <v>0</v>
      </c>
      <c r="U919" s="2" t="s">
        <v>1851</v>
      </c>
      <c r="V919" s="37">
        <v>0</v>
      </c>
      <c r="W919" s="2" t="s">
        <v>1907</v>
      </c>
      <c r="X919">
        <v>0</v>
      </c>
      <c r="Y919" t="s">
        <v>1908</v>
      </c>
      <c r="Z919" s="40" t="s">
        <v>2323</v>
      </c>
      <c r="AA919" s="2" t="s">
        <v>1907</v>
      </c>
      <c r="AB919" s="82">
        <v>0</v>
      </c>
      <c r="AC919" t="s">
        <v>2289</v>
      </c>
      <c r="AD919" t="str">
        <f t="shared" si="14"/>
        <v>SET @cliente = (SELECT id_cliente FROM cliente WHERE cod_cliente LIKE 'C0863');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'P0863001', '', '2012-02-01', '0', '0', 0, 'Gestion por Procesos', 0, null, 1, now(), null, 1, null);</v>
      </c>
    </row>
    <row r="920" spans="1:30" ht="22.5" x14ac:dyDescent="0.25">
      <c r="A920" t="s">
        <v>0</v>
      </c>
      <c r="B920" s="17" t="s">
        <v>365</v>
      </c>
      <c r="C920" s="2" t="s">
        <v>493</v>
      </c>
      <c r="D920" s="22" t="s">
        <v>497</v>
      </c>
      <c r="E920" s="2" t="s">
        <v>499</v>
      </c>
      <c r="F920" s="27" t="s">
        <v>505</v>
      </c>
      <c r="G920" s="2" t="s">
        <v>534</v>
      </c>
      <c r="H920" s="22" t="s">
        <v>539</v>
      </c>
      <c r="I920" s="2" t="s">
        <v>567</v>
      </c>
      <c r="J920" s="7" t="s">
        <v>505</v>
      </c>
      <c r="K920" s="2" t="s">
        <v>574</v>
      </c>
      <c r="L920" t="s">
        <v>1806</v>
      </c>
      <c r="M920" s="2" t="s">
        <v>1851</v>
      </c>
      <c r="N920" s="7" t="s">
        <v>4382</v>
      </c>
      <c r="O920" s="2" t="s">
        <v>1851</v>
      </c>
      <c r="P920" s="40"/>
      <c r="Q920" s="2" t="s">
        <v>1851</v>
      </c>
      <c r="R920" t="s">
        <v>2492</v>
      </c>
      <c r="S920" s="2" t="s">
        <v>1851</v>
      </c>
      <c r="T920" s="5">
        <v>0</v>
      </c>
      <c r="U920" s="2" t="s">
        <v>1851</v>
      </c>
      <c r="V920" s="37">
        <v>0</v>
      </c>
      <c r="W920" s="2" t="s">
        <v>1907</v>
      </c>
      <c r="X920">
        <v>0</v>
      </c>
      <c r="Y920" t="s">
        <v>1908</v>
      </c>
      <c r="Z920" s="40" t="s">
        <v>1911</v>
      </c>
      <c r="AA920" s="2" t="s">
        <v>1907</v>
      </c>
      <c r="AB920" s="82">
        <v>0</v>
      </c>
      <c r="AC920" t="s">
        <v>2289</v>
      </c>
      <c r="AD920" t="str">
        <f t="shared" si="14"/>
        <v>SET @cliente = (SELECT id_cliente FROM cliente WHERE cod_cliente LIKE 'C0863');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'P0863002', '', '2012-11-01', '0', '0', 0, 'Hacer Lobby', 0, null, 1, now(), null, 1, null);</v>
      </c>
    </row>
    <row r="921" spans="1:30" ht="22.5" x14ac:dyDescent="0.25">
      <c r="A921" t="s">
        <v>0</v>
      </c>
      <c r="B921" s="7" t="s">
        <v>366</v>
      </c>
      <c r="C921" s="2" t="s">
        <v>493</v>
      </c>
      <c r="D921" s="22" t="s">
        <v>496</v>
      </c>
      <c r="E921" s="2" t="s">
        <v>499</v>
      </c>
      <c r="F921" s="26" t="s">
        <v>512</v>
      </c>
      <c r="G921" s="2" t="s">
        <v>534</v>
      </c>
      <c r="H921" s="22" t="s">
        <v>547</v>
      </c>
      <c r="I921" s="2" t="s">
        <v>567</v>
      </c>
      <c r="J921" s="5" t="s">
        <v>569</v>
      </c>
      <c r="K921" s="2" t="s">
        <v>574</v>
      </c>
      <c r="L921" t="s">
        <v>1805</v>
      </c>
      <c r="M921" s="2" t="s">
        <v>1851</v>
      </c>
      <c r="N921" s="7" t="s">
        <v>4383</v>
      </c>
      <c r="O921" s="2" t="s">
        <v>1851</v>
      </c>
      <c r="P921" s="56"/>
      <c r="Q921" s="2" t="s">
        <v>1851</v>
      </c>
      <c r="R921" t="s">
        <v>2493</v>
      </c>
      <c r="S921" s="2" t="s">
        <v>1851</v>
      </c>
      <c r="T921" s="5">
        <v>0</v>
      </c>
      <c r="U921" s="2" t="s">
        <v>1851</v>
      </c>
      <c r="V921" s="37">
        <v>0</v>
      </c>
      <c r="W921" s="2" t="s">
        <v>1907</v>
      </c>
      <c r="X921">
        <v>0</v>
      </c>
      <c r="Y921" t="s">
        <v>1908</v>
      </c>
      <c r="Z921" s="40" t="s">
        <v>2004</v>
      </c>
      <c r="AA921" s="2" t="s">
        <v>1907</v>
      </c>
      <c r="AB921" s="82">
        <v>2250</v>
      </c>
      <c r="AC921" t="s">
        <v>2289</v>
      </c>
      <c r="AD921" t="str">
        <f t="shared" si="14"/>
        <v>SET @cliente = (SELECT id_cliente FROM cliente WHERE cod_cliente LIKE 'C0154');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'P0154001', '', '2010-09-01', '0', '0', 0, 'Trabajo en Equipo', 2250, null, 1, now(), null, 1, null);</v>
      </c>
    </row>
    <row r="922" spans="1:30" ht="22.5" x14ac:dyDescent="0.25">
      <c r="A922" t="s">
        <v>0</v>
      </c>
      <c r="B922" s="7" t="s">
        <v>366</v>
      </c>
      <c r="C922" s="2" t="s">
        <v>493</v>
      </c>
      <c r="D922" s="22" t="s">
        <v>495</v>
      </c>
      <c r="E922" s="2" t="s">
        <v>499</v>
      </c>
      <c r="F922" s="26" t="s">
        <v>501</v>
      </c>
      <c r="G922" s="2" t="s">
        <v>534</v>
      </c>
      <c r="H922" s="22" t="s">
        <v>535</v>
      </c>
      <c r="I922" s="2" t="s">
        <v>567</v>
      </c>
      <c r="J922" s="8" t="s">
        <v>570</v>
      </c>
      <c r="K922" s="2" t="s">
        <v>574</v>
      </c>
      <c r="L922" t="s">
        <v>1806</v>
      </c>
      <c r="M922" s="2" t="s">
        <v>1851</v>
      </c>
      <c r="N922" s="7" t="s">
        <v>4384</v>
      </c>
      <c r="O922" s="2" t="s">
        <v>1851</v>
      </c>
      <c r="P922" s="59" t="s">
        <v>1852</v>
      </c>
      <c r="Q922" s="2" t="s">
        <v>1851</v>
      </c>
      <c r="R922" t="s">
        <v>2525</v>
      </c>
      <c r="S922" s="2" t="s">
        <v>1851</v>
      </c>
      <c r="T922" s="5">
        <v>0</v>
      </c>
      <c r="U922" s="2" t="s">
        <v>1851</v>
      </c>
      <c r="V922" s="37">
        <v>0</v>
      </c>
      <c r="W922" s="2" t="s">
        <v>1907</v>
      </c>
      <c r="X922">
        <v>80</v>
      </c>
      <c r="Y922" t="s">
        <v>1908</v>
      </c>
      <c r="Z922" s="40" t="s">
        <v>2401</v>
      </c>
      <c r="AA922" s="2" t="s">
        <v>1907</v>
      </c>
      <c r="AB922" s="82">
        <v>89500</v>
      </c>
      <c r="AC922" t="s">
        <v>2289</v>
      </c>
      <c r="AD922" t="str">
        <f t="shared" si="14"/>
        <v>SET @cliente = (SELECT id_cliente FROM cliente WHERE cod_cliente LIKE 'C0154');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'PDTE'); INSERT INTO propuesta VALUES (NULL, @cliente, NULL, NULL, @moneda, @tipoServicio, @tipoArea, @tipoPropuesta, @situacion, '02', 'P0154002', 'RESPUESTA', '2012-10-01', '0', '0', 80, 'Diagnostico de Gestion por Procesos', 89500, null, 1, now(), null, 1, null);</v>
      </c>
    </row>
    <row r="923" spans="1:30" ht="22.5" x14ac:dyDescent="0.25">
      <c r="A923" t="s">
        <v>0</v>
      </c>
      <c r="B923" s="7" t="s">
        <v>366</v>
      </c>
      <c r="C923" s="2" t="s">
        <v>493</v>
      </c>
      <c r="D923" s="22" t="s">
        <v>495</v>
      </c>
      <c r="E923" s="2" t="s">
        <v>499</v>
      </c>
      <c r="F923" s="26" t="s">
        <v>510</v>
      </c>
      <c r="G923" s="2" t="s">
        <v>534</v>
      </c>
      <c r="H923" s="22" t="s">
        <v>545</v>
      </c>
      <c r="I923" s="2" t="s">
        <v>567</v>
      </c>
      <c r="J923" s="8" t="s">
        <v>570</v>
      </c>
      <c r="K923" s="2" t="s">
        <v>574</v>
      </c>
      <c r="L923" t="s">
        <v>1807</v>
      </c>
      <c r="M923" s="2" t="s">
        <v>1851</v>
      </c>
      <c r="N923" s="7" t="s">
        <v>4385</v>
      </c>
      <c r="O923" s="2" t="s">
        <v>1851</v>
      </c>
      <c r="P923" s="59" t="s">
        <v>1852</v>
      </c>
      <c r="Q923" s="2" t="s">
        <v>1851</v>
      </c>
      <c r="R923" t="s">
        <v>2525</v>
      </c>
      <c r="S923" s="2" t="s">
        <v>1851</v>
      </c>
      <c r="T923" s="5">
        <v>0</v>
      </c>
      <c r="U923" s="2" t="s">
        <v>1851</v>
      </c>
      <c r="V923" s="37">
        <v>0</v>
      </c>
      <c r="W923" s="2" t="s">
        <v>1907</v>
      </c>
      <c r="X923">
        <v>80</v>
      </c>
      <c r="Y923" t="s">
        <v>1908</v>
      </c>
      <c r="Z923" s="40" t="s">
        <v>3258</v>
      </c>
      <c r="AA923" s="2" t="s">
        <v>1907</v>
      </c>
      <c r="AB923" s="82">
        <v>200000</v>
      </c>
      <c r="AC923" t="s">
        <v>2289</v>
      </c>
      <c r="AD923" t="str">
        <f t="shared" si="14"/>
        <v>SET @cliente = (SELECT id_cliente FROM cliente WHERE cod_cliente LIKE 'C0154');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'PDTE'); INSERT INTO propuesta VALUES (NULL, @cliente, NULL, NULL, @moneda, @tipoServicio, @tipoArea, @tipoPropuesta, @situacion, '03', 'P0154003', 'RESPUESTA', '2012-10-01', '0', '0', 80, 'Diseño, Implementacion y Seguimiento', 200000, null, 1, now(), null, 1, null);</v>
      </c>
    </row>
    <row r="924" spans="1:30" ht="22.5" x14ac:dyDescent="0.25">
      <c r="A924" t="s">
        <v>0</v>
      </c>
      <c r="B924" s="7" t="s">
        <v>367</v>
      </c>
      <c r="C924" s="2" t="s">
        <v>493</v>
      </c>
      <c r="D924" s="22" t="s">
        <v>497</v>
      </c>
      <c r="E924" s="2" t="s">
        <v>499</v>
      </c>
      <c r="F924" s="26" t="s">
        <v>524</v>
      </c>
      <c r="G924" s="2" t="s">
        <v>534</v>
      </c>
      <c r="H924" s="22" t="s">
        <v>558</v>
      </c>
      <c r="I924" s="2" t="s">
        <v>567</v>
      </c>
      <c r="J924" s="5" t="s">
        <v>569</v>
      </c>
      <c r="K924" s="2" t="s">
        <v>574</v>
      </c>
      <c r="L924" t="s">
        <v>1805</v>
      </c>
      <c r="M924" s="2" t="s">
        <v>1851</v>
      </c>
      <c r="N924" s="7" t="s">
        <v>4386</v>
      </c>
      <c r="O924" s="2" t="s">
        <v>1851</v>
      </c>
      <c r="P924" s="56"/>
      <c r="Q924" s="2" t="s">
        <v>1851</v>
      </c>
      <c r="R924" t="s">
        <v>2511</v>
      </c>
      <c r="S924" s="2" t="s">
        <v>1851</v>
      </c>
      <c r="T924" s="5">
        <v>0</v>
      </c>
      <c r="U924" s="2" t="s">
        <v>1851</v>
      </c>
      <c r="V924" s="37">
        <v>0</v>
      </c>
      <c r="W924" s="2" t="s">
        <v>1907</v>
      </c>
      <c r="X924">
        <v>0</v>
      </c>
      <c r="Y924" t="s">
        <v>1908</v>
      </c>
      <c r="Z924" s="40" t="s">
        <v>2126</v>
      </c>
      <c r="AA924" s="2" t="s">
        <v>1907</v>
      </c>
      <c r="AB924" s="82">
        <v>0</v>
      </c>
      <c r="AC924" t="s">
        <v>2289</v>
      </c>
      <c r="AD924" t="str">
        <f t="shared" si="14"/>
        <v>SET @cliente = (SELECT id_cliente FROM cliente WHERE cod_cliente LIKE 'C0253');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'P0253001', '', '2009-09-01', '0', '0', 0, 'Informacion', 0, null, 1, now(), null, 1, null);</v>
      </c>
    </row>
    <row r="925" spans="1:30" ht="22.5" x14ac:dyDescent="0.25">
      <c r="A925" t="s">
        <v>0</v>
      </c>
      <c r="B925" s="7" t="s">
        <v>368</v>
      </c>
      <c r="C925" s="2" t="s">
        <v>493</v>
      </c>
      <c r="D925" s="22" t="s">
        <v>496</v>
      </c>
      <c r="E925" s="2" t="s">
        <v>499</v>
      </c>
      <c r="F925" s="26" t="s">
        <v>525</v>
      </c>
      <c r="G925" s="2" t="s">
        <v>534</v>
      </c>
      <c r="H925" s="22" t="s">
        <v>559</v>
      </c>
      <c r="I925" s="2" t="s">
        <v>567</v>
      </c>
      <c r="J925" s="5" t="s">
        <v>571</v>
      </c>
      <c r="K925" s="2" t="s">
        <v>574</v>
      </c>
      <c r="L925" t="s">
        <v>1805</v>
      </c>
      <c r="M925" s="2" t="s">
        <v>1851</v>
      </c>
      <c r="N925" s="7" t="s">
        <v>4387</v>
      </c>
      <c r="O925" s="2" t="s">
        <v>1851</v>
      </c>
      <c r="P925" s="60"/>
      <c r="Q925" s="2" t="s">
        <v>1851</v>
      </c>
      <c r="R925" t="s">
        <v>2498</v>
      </c>
      <c r="S925" s="2" t="s">
        <v>1851</v>
      </c>
      <c r="T925" s="5">
        <v>0</v>
      </c>
      <c r="U925" s="2" t="s">
        <v>1851</v>
      </c>
      <c r="V925" s="37">
        <v>0</v>
      </c>
      <c r="W925" s="2" t="s">
        <v>1907</v>
      </c>
      <c r="X925">
        <v>0</v>
      </c>
      <c r="Y925" t="s">
        <v>1908</v>
      </c>
      <c r="Z925" s="40" t="s">
        <v>3259</v>
      </c>
      <c r="AA925" s="2" t="s">
        <v>1907</v>
      </c>
      <c r="AB925" s="82">
        <v>38400</v>
      </c>
      <c r="AC925" t="s">
        <v>2289</v>
      </c>
      <c r="AD925" t="str">
        <f t="shared" si="14"/>
        <v>SET @cliente = (SELECT id_cliente FROM cliente WHERE cod_cliente LIKE 'C0298');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'FIN'); INSERT INTO propuesta VALUES (NULL, @cliente, NULL, NULL, @moneda, @tipoServicio, @tipoArea, @tipoPropuesta, @situacion, '01', 'P0298001', '', '2011-09-01', '0', '0', 0, 'DISEÑO DE MALLA CURRICULAR', 38400, null, 1, now(), null, 1, null);</v>
      </c>
    </row>
    <row r="926" spans="1:30" ht="22.5" x14ac:dyDescent="0.25">
      <c r="A926" t="s">
        <v>0</v>
      </c>
      <c r="B926" s="7" t="s">
        <v>368</v>
      </c>
      <c r="C926" s="2" t="s">
        <v>493</v>
      </c>
      <c r="D926" s="22" t="s">
        <v>496</v>
      </c>
      <c r="E926" s="2" t="s">
        <v>499</v>
      </c>
      <c r="F926" s="26" t="s">
        <v>515</v>
      </c>
      <c r="G926" s="2" t="s">
        <v>534</v>
      </c>
      <c r="H926" s="22" t="s">
        <v>550</v>
      </c>
      <c r="I926" s="2" t="s">
        <v>567</v>
      </c>
      <c r="J926" s="5" t="s">
        <v>571</v>
      </c>
      <c r="K926" s="2" t="s">
        <v>574</v>
      </c>
      <c r="L926" t="s">
        <v>1806</v>
      </c>
      <c r="M926" s="2" t="s">
        <v>1851</v>
      </c>
      <c r="N926" s="7" t="s">
        <v>4388</v>
      </c>
      <c r="O926" s="2" t="s">
        <v>1851</v>
      </c>
      <c r="P926" s="60"/>
      <c r="Q926" s="2" t="s">
        <v>1851</v>
      </c>
      <c r="R926" t="s">
        <v>2500</v>
      </c>
      <c r="S926" s="2" t="s">
        <v>1851</v>
      </c>
      <c r="T926" s="5">
        <v>0</v>
      </c>
      <c r="U926" s="2" t="s">
        <v>1851</v>
      </c>
      <c r="V926" s="37">
        <v>0</v>
      </c>
      <c r="W926" s="2" t="s">
        <v>1907</v>
      </c>
      <c r="X926">
        <v>0</v>
      </c>
      <c r="Y926" t="s">
        <v>1908</v>
      </c>
      <c r="Z926" s="40" t="s">
        <v>2188</v>
      </c>
      <c r="AA926" s="2" t="s">
        <v>1907</v>
      </c>
      <c r="AB926" s="82">
        <v>28050</v>
      </c>
      <c r="AC926" t="s">
        <v>2289</v>
      </c>
      <c r="AD926" t="str">
        <f t="shared" si="14"/>
        <v>SET @cliente = (SELECT id_cliente FROM cliente WHERE cod_cliente LIKE 'C0298');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'02', 'P0298002', '', '2012-02-01', '0', '0', 0, 'Outdoor para 110 personas', 28050, null, 1, now(), null, 1, null);</v>
      </c>
    </row>
    <row r="927" spans="1:30" ht="22.5" x14ac:dyDescent="0.25">
      <c r="A927" t="s">
        <v>0</v>
      </c>
      <c r="B927" s="7" t="s">
        <v>368</v>
      </c>
      <c r="C927" s="2" t="s">
        <v>493</v>
      </c>
      <c r="D927" s="22" t="s">
        <v>496</v>
      </c>
      <c r="E927" s="2" t="s">
        <v>499</v>
      </c>
      <c r="F927" s="26" t="s">
        <v>515</v>
      </c>
      <c r="G927" s="2" t="s">
        <v>534</v>
      </c>
      <c r="H927" s="22" t="s">
        <v>550</v>
      </c>
      <c r="I927" s="2" t="s">
        <v>567</v>
      </c>
      <c r="J927" s="5" t="s">
        <v>571</v>
      </c>
      <c r="K927" s="2" t="s">
        <v>574</v>
      </c>
      <c r="L927" t="s">
        <v>1807</v>
      </c>
      <c r="M927" s="2" t="s">
        <v>1851</v>
      </c>
      <c r="N927" s="7" t="s">
        <v>4389</v>
      </c>
      <c r="O927" s="2" t="s">
        <v>1851</v>
      </c>
      <c r="P927" s="60"/>
      <c r="Q927" s="2" t="s">
        <v>1851</v>
      </c>
      <c r="R927" t="s">
        <v>2519</v>
      </c>
      <c r="S927" s="2" t="s">
        <v>1851</v>
      </c>
      <c r="T927" s="5">
        <v>0</v>
      </c>
      <c r="U927" s="2" t="s">
        <v>1851</v>
      </c>
      <c r="V927" s="37">
        <v>0</v>
      </c>
      <c r="W927" s="2" t="s">
        <v>1907</v>
      </c>
      <c r="X927">
        <v>0</v>
      </c>
      <c r="Y927" t="s">
        <v>1908</v>
      </c>
      <c r="Z927" s="40" t="s">
        <v>2189</v>
      </c>
      <c r="AA927" s="2" t="s">
        <v>1907</v>
      </c>
      <c r="AB927" s="82">
        <v>13260</v>
      </c>
      <c r="AC927" t="s">
        <v>2289</v>
      </c>
      <c r="AD927" t="str">
        <f t="shared" si="14"/>
        <v>SET @cliente = (SELECT id_cliente FROM cliente WHERE cod_cliente LIKE 'C0298');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'03', 'P0298003', '', '2012-05-01', '0', '0', 0, 'Outdoor para 52 personas', 13260, null, 1, now(), null, 1, null);</v>
      </c>
    </row>
    <row r="928" spans="1:30" ht="22.5" x14ac:dyDescent="0.25">
      <c r="A928" t="s">
        <v>0</v>
      </c>
      <c r="B928" s="7" t="s">
        <v>368</v>
      </c>
      <c r="C928" s="2" t="s">
        <v>493</v>
      </c>
      <c r="D928" s="22" t="s">
        <v>496</v>
      </c>
      <c r="E928" s="2" t="s">
        <v>499</v>
      </c>
      <c r="F928" s="26" t="s">
        <v>515</v>
      </c>
      <c r="G928" s="2" t="s">
        <v>534</v>
      </c>
      <c r="H928" s="22" t="s">
        <v>550</v>
      </c>
      <c r="I928" s="2" t="s">
        <v>567</v>
      </c>
      <c r="J928" s="10" t="s">
        <v>569</v>
      </c>
      <c r="K928" s="2" t="s">
        <v>574</v>
      </c>
      <c r="L928" t="s">
        <v>1808</v>
      </c>
      <c r="M928" s="2" t="s">
        <v>1851</v>
      </c>
      <c r="N928" s="7" t="s">
        <v>4390</v>
      </c>
      <c r="O928" s="2" t="s">
        <v>1851</v>
      </c>
      <c r="P928" s="61"/>
      <c r="Q928" s="2" t="s">
        <v>1851</v>
      </c>
      <c r="R928" t="s">
        <v>2499</v>
      </c>
      <c r="S928" s="2" t="s">
        <v>1851</v>
      </c>
      <c r="T928" s="5">
        <v>0</v>
      </c>
      <c r="U928" s="2" t="s">
        <v>1851</v>
      </c>
      <c r="V928" s="37">
        <v>0</v>
      </c>
      <c r="W928" s="2" t="s">
        <v>1907</v>
      </c>
      <c r="X928">
        <v>0</v>
      </c>
      <c r="Y928" t="s">
        <v>1908</v>
      </c>
      <c r="Z928" s="40" t="s">
        <v>2190</v>
      </c>
      <c r="AA928" s="2" t="s">
        <v>1907</v>
      </c>
      <c r="AB928" s="87">
        <v>22950</v>
      </c>
      <c r="AC928" t="s">
        <v>2289</v>
      </c>
      <c r="AD928" t="str">
        <f t="shared" si="14"/>
        <v>SET @cliente = (SELECT id_cliente FROM cliente WHERE cod_cliente LIKE 'C0298');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'04', 'P0298004', '', '2012-09-01', '0', '0', 0, 'Outdoor', 22950, null, 1, now(), null, 1, null);</v>
      </c>
    </row>
    <row r="929" spans="1:30" ht="22.5" x14ac:dyDescent="0.25">
      <c r="A929" t="s">
        <v>0</v>
      </c>
      <c r="B929" s="7" t="s">
        <v>368</v>
      </c>
      <c r="C929" s="2" t="s">
        <v>493</v>
      </c>
      <c r="D929" s="22" t="s">
        <v>496</v>
      </c>
      <c r="E929" s="2" t="s">
        <v>499</v>
      </c>
      <c r="F929" s="26" t="s">
        <v>512</v>
      </c>
      <c r="G929" s="2" t="s">
        <v>534</v>
      </c>
      <c r="H929" s="22" t="s">
        <v>547</v>
      </c>
      <c r="I929" s="2" t="s">
        <v>567</v>
      </c>
      <c r="J929" s="8" t="s">
        <v>570</v>
      </c>
      <c r="K929" s="2" t="s">
        <v>574</v>
      </c>
      <c r="L929" t="s">
        <v>1809</v>
      </c>
      <c r="M929" s="2" t="s">
        <v>1851</v>
      </c>
      <c r="N929" s="7" t="s">
        <v>4391</v>
      </c>
      <c r="O929" s="2" t="s">
        <v>1851</v>
      </c>
      <c r="P929" s="59" t="s">
        <v>1852</v>
      </c>
      <c r="Q929" s="2" t="s">
        <v>1851</v>
      </c>
      <c r="R929" t="s">
        <v>2499</v>
      </c>
      <c r="S929" s="2" t="s">
        <v>1851</v>
      </c>
      <c r="T929" s="5">
        <v>0</v>
      </c>
      <c r="U929" s="2" t="s">
        <v>1851</v>
      </c>
      <c r="V929" s="37">
        <v>0</v>
      </c>
      <c r="W929" s="2" t="s">
        <v>1907</v>
      </c>
      <c r="X929">
        <v>10</v>
      </c>
      <c r="Y929" t="s">
        <v>1908</v>
      </c>
      <c r="Z929" s="40" t="s">
        <v>2402</v>
      </c>
      <c r="AA929" s="2" t="s">
        <v>1907</v>
      </c>
      <c r="AB929" s="82">
        <v>750</v>
      </c>
      <c r="AC929" t="s">
        <v>2289</v>
      </c>
      <c r="AD929" t="str">
        <f t="shared" si="14"/>
        <v>SET @cliente = (SELECT id_cliente FROM cliente WHERE cod_cliente LIKE 'C0298');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'PDTE'); INSERT INTO propuesta VALUES (NULL, @cliente, NULL, NULL, @moneda, @tipoServicio, @tipoArea, @tipoPropuesta, @situacion, '05', 'P0298005', 'RESPUESTA', '2012-09-01', '0', '0', 10, 'Taller Comunicacion para lideres', 750, null, 1, now(), null, 1, null);</v>
      </c>
    </row>
    <row r="930" spans="1:30" ht="22.5" x14ac:dyDescent="0.25">
      <c r="A930" t="s">
        <v>0</v>
      </c>
      <c r="B930" s="7" t="s">
        <v>369</v>
      </c>
      <c r="C930" s="2" t="s">
        <v>493</v>
      </c>
      <c r="D930" s="22" t="s">
        <v>495</v>
      </c>
      <c r="E930" s="2" t="s">
        <v>499</v>
      </c>
      <c r="F930" s="26" t="s">
        <v>502</v>
      </c>
      <c r="G930" s="2" t="s">
        <v>534</v>
      </c>
      <c r="H930" s="22" t="s">
        <v>536</v>
      </c>
      <c r="I930" s="2" t="s">
        <v>567</v>
      </c>
      <c r="J930" s="5" t="s">
        <v>569</v>
      </c>
      <c r="K930" s="2" t="s">
        <v>574</v>
      </c>
      <c r="L930" t="s">
        <v>1805</v>
      </c>
      <c r="M930" s="2" t="s">
        <v>1851</v>
      </c>
      <c r="N930" s="7" t="s">
        <v>4392</v>
      </c>
      <c r="O930" s="2" t="s">
        <v>1851</v>
      </c>
      <c r="P930" s="56"/>
      <c r="Q930" s="2" t="s">
        <v>1851</v>
      </c>
      <c r="R930" t="s">
        <v>2498</v>
      </c>
      <c r="S930" s="2" t="s">
        <v>1851</v>
      </c>
      <c r="T930" s="5">
        <v>0</v>
      </c>
      <c r="U930" s="2" t="s">
        <v>1851</v>
      </c>
      <c r="V930" s="37">
        <v>0</v>
      </c>
      <c r="W930" s="2" t="s">
        <v>1907</v>
      </c>
      <c r="X930">
        <v>0</v>
      </c>
      <c r="Y930" t="s">
        <v>1908</v>
      </c>
      <c r="Z930" s="40" t="s">
        <v>2191</v>
      </c>
      <c r="AA930" s="2" t="s">
        <v>1907</v>
      </c>
      <c r="AB930" s="82">
        <v>0</v>
      </c>
      <c r="AC930" t="s">
        <v>2289</v>
      </c>
      <c r="AD930" t="str">
        <f t="shared" si="14"/>
        <v>SET @cliente = (SELECT id_cliente FROM cliente WHERE cod_cliente LIKE 'C0690');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'P0690001', '', '2011-09-01', '0', '0', 0, 'BENCHMARKING LABORAL POR PUESTO', 0, null, 1, now(), null, 1, null);</v>
      </c>
    </row>
    <row r="931" spans="1:30" ht="22.5" x14ac:dyDescent="0.25">
      <c r="A931" t="s">
        <v>0</v>
      </c>
      <c r="B931" s="7" t="s">
        <v>369</v>
      </c>
      <c r="C931" s="2" t="s">
        <v>493</v>
      </c>
      <c r="D931" s="22" t="s">
        <v>498</v>
      </c>
      <c r="E931" s="2" t="s">
        <v>499</v>
      </c>
      <c r="F931" s="26" t="s">
        <v>509</v>
      </c>
      <c r="G931" s="2" t="s">
        <v>534</v>
      </c>
      <c r="H931" s="22" t="s">
        <v>543</v>
      </c>
      <c r="I931" s="2" t="s">
        <v>567</v>
      </c>
      <c r="J931" s="5" t="s">
        <v>569</v>
      </c>
      <c r="K931" s="2" t="s">
        <v>574</v>
      </c>
      <c r="L931" t="s">
        <v>1806</v>
      </c>
      <c r="M931" s="2" t="s">
        <v>1851</v>
      </c>
      <c r="N931" s="7" t="s">
        <v>4393</v>
      </c>
      <c r="O931" s="2" t="s">
        <v>1851</v>
      </c>
      <c r="P931" s="56"/>
      <c r="Q931" s="2" t="s">
        <v>1851</v>
      </c>
      <c r="R931" t="s">
        <v>2498</v>
      </c>
      <c r="S931" s="2" t="s">
        <v>1851</v>
      </c>
      <c r="T931" s="5">
        <v>0</v>
      </c>
      <c r="U931" s="2" t="s">
        <v>1851</v>
      </c>
      <c r="V931" s="37">
        <v>0</v>
      </c>
      <c r="W931" s="2" t="s">
        <v>1907</v>
      </c>
      <c r="X931">
        <v>0</v>
      </c>
      <c r="Y931" t="s">
        <v>1908</v>
      </c>
      <c r="Z931" s="40" t="s">
        <v>1943</v>
      </c>
      <c r="AA931" s="2" t="s">
        <v>1907</v>
      </c>
      <c r="AB931" s="82">
        <v>0</v>
      </c>
      <c r="AC931" t="s">
        <v>2289</v>
      </c>
      <c r="AD931" t="str">
        <f t="shared" si="14"/>
        <v>SET @cliente = (SELECT id_cliente FROM cliente WHERE cod_cliente LIKE 'C0690');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'P0690002', '', '2011-09-01', '0', '0', 0, 'Candidatos', 0, null, 1, now(), null, 1, null);</v>
      </c>
    </row>
    <row r="932" spans="1:30" ht="22.5" x14ac:dyDescent="0.25">
      <c r="A932" t="s">
        <v>0</v>
      </c>
      <c r="B932" s="7" t="s">
        <v>369</v>
      </c>
      <c r="C932" s="2" t="s">
        <v>493</v>
      </c>
      <c r="D932" s="22" t="s">
        <v>497</v>
      </c>
      <c r="E932" s="2" t="s">
        <v>499</v>
      </c>
      <c r="F932" s="27" t="s">
        <v>505</v>
      </c>
      <c r="G932" s="2" t="s">
        <v>534</v>
      </c>
      <c r="H932" s="22" t="s">
        <v>539</v>
      </c>
      <c r="I932" s="2" t="s">
        <v>567</v>
      </c>
      <c r="J932" s="7" t="s">
        <v>505</v>
      </c>
      <c r="K932" s="2" t="s">
        <v>574</v>
      </c>
      <c r="L932" t="s">
        <v>1807</v>
      </c>
      <c r="M932" s="2" t="s">
        <v>1851</v>
      </c>
      <c r="N932" s="7" t="s">
        <v>4394</v>
      </c>
      <c r="O932" s="2" t="s">
        <v>1851</v>
      </c>
      <c r="P932" s="40"/>
      <c r="Q932" s="2" t="s">
        <v>1851</v>
      </c>
      <c r="R932" t="s">
        <v>2492</v>
      </c>
      <c r="S932" s="2" t="s">
        <v>1851</v>
      </c>
      <c r="T932" s="5">
        <v>0</v>
      </c>
      <c r="U932" s="2" t="s">
        <v>1851</v>
      </c>
      <c r="V932" s="37">
        <v>0</v>
      </c>
      <c r="W932" s="2" t="s">
        <v>1907</v>
      </c>
      <c r="X932">
        <v>0</v>
      </c>
      <c r="Y932" t="s">
        <v>1908</v>
      </c>
      <c r="Z932" s="40" t="s">
        <v>1911</v>
      </c>
      <c r="AA932" s="2" t="s">
        <v>1907</v>
      </c>
      <c r="AB932" s="82">
        <v>0</v>
      </c>
      <c r="AC932" t="s">
        <v>2289</v>
      </c>
      <c r="AD932" t="str">
        <f t="shared" si="14"/>
        <v>SET @cliente = (SELECT id_cliente FROM cliente WHERE cod_cliente LIKE 'C0690');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'P0690003', '', '2012-11-01', '0', '0', 0, 'Hacer Lobby', 0, null, 1, now(), null, 1, null);</v>
      </c>
    </row>
    <row r="933" spans="1:30" ht="22.5" x14ac:dyDescent="0.25">
      <c r="A933" t="s">
        <v>0</v>
      </c>
      <c r="B933" s="7" t="s">
        <v>370</v>
      </c>
      <c r="C933" s="2" t="s">
        <v>493</v>
      </c>
      <c r="D933" s="22" t="s">
        <v>495</v>
      </c>
      <c r="E933" s="2" t="s">
        <v>499</v>
      </c>
      <c r="F933" s="26" t="s">
        <v>501</v>
      </c>
      <c r="G933" s="2" t="s">
        <v>534</v>
      </c>
      <c r="H933" s="22" t="s">
        <v>535</v>
      </c>
      <c r="I933" s="2" t="s">
        <v>567</v>
      </c>
      <c r="J933" s="5" t="s">
        <v>569</v>
      </c>
      <c r="K933" s="2" t="s">
        <v>574</v>
      </c>
      <c r="L933" t="s">
        <v>1805</v>
      </c>
      <c r="M933" s="2" t="s">
        <v>1851</v>
      </c>
      <c r="N933" s="7" t="s">
        <v>4395</v>
      </c>
      <c r="O933" s="2" t="s">
        <v>1851</v>
      </c>
      <c r="P933" s="56"/>
      <c r="Q933" s="2" t="s">
        <v>1851</v>
      </c>
      <c r="R933" t="s">
        <v>2498</v>
      </c>
      <c r="S933" s="2" t="s">
        <v>1851</v>
      </c>
      <c r="T933" s="5">
        <v>0</v>
      </c>
      <c r="U933" s="2" t="s">
        <v>1851</v>
      </c>
      <c r="V933" s="37">
        <v>0</v>
      </c>
      <c r="W933" s="2" t="s">
        <v>1907</v>
      </c>
      <c r="X933">
        <v>0</v>
      </c>
      <c r="Y933" t="s">
        <v>1908</v>
      </c>
      <c r="Z933" s="40" t="s">
        <v>2038</v>
      </c>
      <c r="AA933" s="2" t="s">
        <v>1907</v>
      </c>
      <c r="AB933" s="82">
        <v>0</v>
      </c>
      <c r="AC933" t="s">
        <v>2289</v>
      </c>
      <c r="AD933" t="str">
        <f t="shared" si="14"/>
        <v>SET @cliente = (SELECT id_cliente FROM cliente WHERE cod_cliente LIKE 'C0254');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'P0254001', '', '2011-09-01', '0', '0', 0, 'Diagnostico Organizativo', 0, null, 1, now(), null, 1, null);</v>
      </c>
    </row>
    <row r="934" spans="1:30" ht="22.5" x14ac:dyDescent="0.25">
      <c r="A934" t="s">
        <v>0</v>
      </c>
      <c r="B934" s="7" t="s">
        <v>371</v>
      </c>
      <c r="C934" s="2" t="s">
        <v>493</v>
      </c>
      <c r="D934" s="22" t="s">
        <v>498</v>
      </c>
      <c r="E934" s="2" t="s">
        <v>499</v>
      </c>
      <c r="F934" s="26" t="s">
        <v>506</v>
      </c>
      <c r="G934" s="2" t="s">
        <v>534</v>
      </c>
      <c r="H934" s="22" t="s">
        <v>544</v>
      </c>
      <c r="I934" s="2" t="s">
        <v>567</v>
      </c>
      <c r="J934" s="5" t="s">
        <v>569</v>
      </c>
      <c r="K934" s="2" t="s">
        <v>574</v>
      </c>
      <c r="L934" t="s">
        <v>1805</v>
      </c>
      <c r="M934" s="2" t="s">
        <v>1851</v>
      </c>
      <c r="N934" s="7" t="s">
        <v>4396</v>
      </c>
      <c r="O934" s="2" t="s">
        <v>1851</v>
      </c>
      <c r="P934" s="56"/>
      <c r="Q934" s="2" t="s">
        <v>1851</v>
      </c>
      <c r="R934" t="s">
        <v>2497</v>
      </c>
      <c r="S934" s="2" t="s">
        <v>1851</v>
      </c>
      <c r="T934" s="5">
        <v>0</v>
      </c>
      <c r="U934" s="2" t="s">
        <v>1851</v>
      </c>
      <c r="V934" s="37">
        <v>0</v>
      </c>
      <c r="W934" s="2" t="s">
        <v>1907</v>
      </c>
      <c r="X934">
        <v>0</v>
      </c>
      <c r="Y934" t="s">
        <v>1908</v>
      </c>
      <c r="Z934" s="26" t="s">
        <v>2454</v>
      </c>
      <c r="AA934" s="2" t="s">
        <v>1907</v>
      </c>
      <c r="AB934" s="82">
        <v>0</v>
      </c>
      <c r="AC934" t="s">
        <v>2289</v>
      </c>
      <c r="AD934" t="str">
        <f t="shared" si="14"/>
        <v>SET @cliente = (SELECT id_cliente FROM cliente WHERE cod_cliente LIKE 'C1209');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'P1209001', '', '2011-07-01', '0', '0', 0, 'HH Vendedores Tecnicos', 0, null, 1, now(), null, 1, null);</v>
      </c>
    </row>
    <row r="935" spans="1:30" ht="22.5" x14ac:dyDescent="0.25">
      <c r="A935" t="s">
        <v>0</v>
      </c>
      <c r="B935" s="7" t="s">
        <v>371</v>
      </c>
      <c r="C935" s="2" t="s">
        <v>493</v>
      </c>
      <c r="D935" s="22" t="s">
        <v>495</v>
      </c>
      <c r="E935" s="2" t="s">
        <v>499</v>
      </c>
      <c r="F935" s="26" t="s">
        <v>502</v>
      </c>
      <c r="G935" s="2" t="s">
        <v>534</v>
      </c>
      <c r="H935" s="22" t="s">
        <v>536</v>
      </c>
      <c r="I935" s="2" t="s">
        <v>567</v>
      </c>
      <c r="J935" s="5" t="s">
        <v>569</v>
      </c>
      <c r="K935" s="2" t="s">
        <v>574</v>
      </c>
      <c r="L935" t="s">
        <v>1806</v>
      </c>
      <c r="M935" s="2" t="s">
        <v>1851</v>
      </c>
      <c r="N935" s="7" t="s">
        <v>4397</v>
      </c>
      <c r="O935" s="2" t="s">
        <v>1851</v>
      </c>
      <c r="P935" s="56"/>
      <c r="Q935" s="2" t="s">
        <v>1851</v>
      </c>
      <c r="R935" t="s">
        <v>2487</v>
      </c>
      <c r="S935" s="2" t="s">
        <v>1851</v>
      </c>
      <c r="T935" s="5">
        <v>0</v>
      </c>
      <c r="U935" s="2" t="s">
        <v>1851</v>
      </c>
      <c r="V935" s="37">
        <v>0</v>
      </c>
      <c r="W935" s="2" t="s">
        <v>1907</v>
      </c>
      <c r="X935">
        <v>0</v>
      </c>
      <c r="Y935" t="s">
        <v>1908</v>
      </c>
      <c r="Z935" s="40" t="s">
        <v>1917</v>
      </c>
      <c r="AA935" s="2" t="s">
        <v>1907</v>
      </c>
      <c r="AB935" s="82">
        <v>0</v>
      </c>
      <c r="AC935" t="s">
        <v>2289</v>
      </c>
      <c r="AD935" t="str">
        <f t="shared" si="14"/>
        <v>SET @cliente = (SELECT id_cliente FROM cliente WHERE cod_cliente LIKE 'C1209');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'P1209002', '', '2011-10-01', '0', '0', 0, 'Sistema Salarial', 0, null, 1, now(), null, 1, null);</v>
      </c>
    </row>
    <row r="936" spans="1:30" ht="22.5" x14ac:dyDescent="0.25">
      <c r="A936" t="s">
        <v>0</v>
      </c>
      <c r="B936" s="7" t="s">
        <v>371</v>
      </c>
      <c r="C936" s="2" t="s">
        <v>493</v>
      </c>
      <c r="D936" s="17" t="s">
        <v>498</v>
      </c>
      <c r="E936" s="2" t="s">
        <v>499</v>
      </c>
      <c r="F936" s="26" t="s">
        <v>516</v>
      </c>
      <c r="G936" s="2" t="s">
        <v>534</v>
      </c>
      <c r="H936" s="17" t="s">
        <v>551</v>
      </c>
      <c r="I936" s="2" t="s">
        <v>567</v>
      </c>
      <c r="J936" s="5" t="s">
        <v>569</v>
      </c>
      <c r="K936" s="2" t="s">
        <v>574</v>
      </c>
      <c r="L936" t="s">
        <v>1807</v>
      </c>
      <c r="M936" s="2" t="s">
        <v>1851</v>
      </c>
      <c r="N936" s="7" t="s">
        <v>4398</v>
      </c>
      <c r="O936" s="2" t="s">
        <v>1851</v>
      </c>
      <c r="P936" s="56"/>
      <c r="Q936" s="2" t="s">
        <v>1851</v>
      </c>
      <c r="R936" t="s">
        <v>2487</v>
      </c>
      <c r="S936" s="2" t="s">
        <v>1851</v>
      </c>
      <c r="T936" s="5">
        <v>0</v>
      </c>
      <c r="U936" s="2" t="s">
        <v>1851</v>
      </c>
      <c r="V936" s="37">
        <v>0</v>
      </c>
      <c r="W936" s="2" t="s">
        <v>1907</v>
      </c>
      <c r="X936">
        <v>0</v>
      </c>
      <c r="Y936" t="s">
        <v>1908</v>
      </c>
      <c r="Z936" s="40" t="s">
        <v>3189</v>
      </c>
      <c r="AA936" s="2" t="s">
        <v>1907</v>
      </c>
      <c r="AB936" s="82">
        <v>0</v>
      </c>
      <c r="AC936" t="s">
        <v>2289</v>
      </c>
      <c r="AD936" t="str">
        <f t="shared" si="14"/>
        <v>SET @cliente = (SELECT id_cliente FROM cliente WHERE cod_cliente LIKE 'C1209');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'P1209003', '', '2011-10-01', '0', '0', 0, 'Desempeño', 0, null, 1, now(), null, 1, null);</v>
      </c>
    </row>
    <row r="937" spans="1:30" ht="22.5" x14ac:dyDescent="0.25">
      <c r="A937" t="s">
        <v>0</v>
      </c>
      <c r="B937" s="19" t="s">
        <v>372</v>
      </c>
      <c r="C937" s="2" t="s">
        <v>493</v>
      </c>
      <c r="D937" s="22" t="s">
        <v>498</v>
      </c>
      <c r="E937" s="2" t="s">
        <v>499</v>
      </c>
      <c r="F937" s="26" t="s">
        <v>506</v>
      </c>
      <c r="G937" s="2" t="s">
        <v>534</v>
      </c>
      <c r="H937" s="22" t="s">
        <v>540</v>
      </c>
      <c r="I937" s="2" t="s">
        <v>567</v>
      </c>
      <c r="J937" s="5" t="s">
        <v>569</v>
      </c>
      <c r="K937" s="2" t="s">
        <v>574</v>
      </c>
      <c r="L937" t="s">
        <v>1805</v>
      </c>
      <c r="M937" s="2" t="s">
        <v>1851</v>
      </c>
      <c r="N937" s="7" t="s">
        <v>4399</v>
      </c>
      <c r="O937" s="2" t="s">
        <v>1851</v>
      </c>
      <c r="P937" s="65"/>
      <c r="Q937" s="2" t="s">
        <v>1851</v>
      </c>
      <c r="R937" t="s">
        <v>2524</v>
      </c>
      <c r="S937" s="2" t="s">
        <v>1851</v>
      </c>
      <c r="T937" s="5">
        <v>0</v>
      </c>
      <c r="U937" s="2" t="s">
        <v>1851</v>
      </c>
      <c r="V937" s="37">
        <v>0</v>
      </c>
      <c r="W937" s="2" t="s">
        <v>1907</v>
      </c>
      <c r="X937">
        <v>0</v>
      </c>
      <c r="Y937" t="s">
        <v>1908</v>
      </c>
      <c r="Z937" s="40" t="s">
        <v>3260</v>
      </c>
      <c r="AA937" s="2" t="s">
        <v>1907</v>
      </c>
      <c r="AB937" s="82">
        <v>0</v>
      </c>
      <c r="AC937" t="s">
        <v>2289</v>
      </c>
      <c r="AD937" t="str">
        <f t="shared" si="14"/>
        <v>SET @cliente = (SELECT id_cliente FROM cliente WHERE cod_cliente LIKE 'C1278');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'P1278001', '', '2012-03-01', '0', '0', 0, 'Ing. Diseño y Procesos', 0, null, 1, now(), null, 1, null);</v>
      </c>
    </row>
    <row r="938" spans="1:30" ht="22.5" x14ac:dyDescent="0.25">
      <c r="A938" t="s">
        <v>0</v>
      </c>
      <c r="B938" s="7" t="s">
        <v>373</v>
      </c>
      <c r="C938" s="2" t="s">
        <v>493</v>
      </c>
      <c r="D938" s="22" t="s">
        <v>498</v>
      </c>
      <c r="E938" s="2" t="s">
        <v>499</v>
      </c>
      <c r="F938" s="26" t="s">
        <v>509</v>
      </c>
      <c r="G938" s="2" t="s">
        <v>534</v>
      </c>
      <c r="H938" s="22" t="s">
        <v>543</v>
      </c>
      <c r="I938" s="2" t="s">
        <v>567</v>
      </c>
      <c r="J938" s="5" t="s">
        <v>569</v>
      </c>
      <c r="K938" s="2" t="s">
        <v>574</v>
      </c>
      <c r="L938" t="s">
        <v>1805</v>
      </c>
      <c r="M938" s="2" t="s">
        <v>1851</v>
      </c>
      <c r="N938" s="7" t="s">
        <v>4400</v>
      </c>
      <c r="O938" s="2" t="s">
        <v>1851</v>
      </c>
      <c r="P938" s="56"/>
      <c r="Q938" s="2" t="s">
        <v>1851</v>
      </c>
      <c r="R938" t="s">
        <v>2488</v>
      </c>
      <c r="S938" s="2" t="s">
        <v>1851</v>
      </c>
      <c r="T938" s="5">
        <v>0</v>
      </c>
      <c r="U938" s="2" t="s">
        <v>1851</v>
      </c>
      <c r="V938" s="37">
        <v>0</v>
      </c>
      <c r="W938" s="2" t="s">
        <v>1907</v>
      </c>
      <c r="X938">
        <v>0</v>
      </c>
      <c r="Y938" t="s">
        <v>1908</v>
      </c>
      <c r="Z938" s="40" t="s">
        <v>1943</v>
      </c>
      <c r="AA938" s="2" t="s">
        <v>1907</v>
      </c>
      <c r="AB938" s="82">
        <v>0</v>
      </c>
      <c r="AC938" t="s">
        <v>2289</v>
      </c>
      <c r="AD938" t="str">
        <f t="shared" si="14"/>
        <v>SET @cliente = (SELECT id_cliente FROM cliente WHERE cod_cliente LIKE 'C0703');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'P0703001', '', '2011-03-01', '0', '0', 0, 'Candidatos', 0, null, 1, now(), null, 1, null);</v>
      </c>
    </row>
    <row r="939" spans="1:30" ht="22.5" x14ac:dyDescent="0.25">
      <c r="A939" t="s">
        <v>0</v>
      </c>
      <c r="B939" s="7" t="s">
        <v>373</v>
      </c>
      <c r="C939" s="2" t="s">
        <v>493</v>
      </c>
      <c r="D939" s="22" t="s">
        <v>498</v>
      </c>
      <c r="E939" s="2" t="s">
        <v>499</v>
      </c>
      <c r="F939" s="26" t="s">
        <v>506</v>
      </c>
      <c r="G939" s="2" t="s">
        <v>534</v>
      </c>
      <c r="H939" s="22" t="s">
        <v>540</v>
      </c>
      <c r="I939" s="2" t="s">
        <v>567</v>
      </c>
      <c r="J939" s="5" t="s">
        <v>569</v>
      </c>
      <c r="K939" s="2" t="s">
        <v>574</v>
      </c>
      <c r="L939" t="s">
        <v>1806</v>
      </c>
      <c r="M939" s="2" t="s">
        <v>1851</v>
      </c>
      <c r="N939" s="17" t="s">
        <v>4401</v>
      </c>
      <c r="O939" s="2" t="s">
        <v>1851</v>
      </c>
      <c r="P939" s="56"/>
      <c r="Q939" s="2" t="s">
        <v>1851</v>
      </c>
      <c r="R939" t="s">
        <v>2488</v>
      </c>
      <c r="S939" s="2" t="s">
        <v>1851</v>
      </c>
      <c r="T939" s="5">
        <v>0</v>
      </c>
      <c r="U939" s="2" t="s">
        <v>1851</v>
      </c>
      <c r="V939" s="37">
        <v>0</v>
      </c>
      <c r="W939" s="2" t="s">
        <v>1907</v>
      </c>
      <c r="X939">
        <v>0</v>
      </c>
      <c r="Y939" t="s">
        <v>1908</v>
      </c>
      <c r="Z939" s="40" t="s">
        <v>1913</v>
      </c>
      <c r="AA939" s="2" t="s">
        <v>1907</v>
      </c>
      <c r="AB939" s="82">
        <v>0</v>
      </c>
      <c r="AC939" t="s">
        <v>2289</v>
      </c>
      <c r="AD939" t="str">
        <f t="shared" si="14"/>
        <v>SET @cliente = (SELECT id_cliente FROM cliente WHERE cod_cliente LIKE 'C0703');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'P0703002', '', '2011-03-01', '0', '0', 0, 'Varios', 0, null, 1, now(), null, 1, null);</v>
      </c>
    </row>
    <row r="940" spans="1:30" ht="22.5" x14ac:dyDescent="0.25">
      <c r="A940" t="s">
        <v>0</v>
      </c>
      <c r="B940" s="7" t="s">
        <v>373</v>
      </c>
      <c r="C940" s="2" t="s">
        <v>493</v>
      </c>
      <c r="D940" s="22" t="s">
        <v>498</v>
      </c>
      <c r="E940" s="2" t="s">
        <v>499</v>
      </c>
      <c r="F940" s="26" t="s">
        <v>509</v>
      </c>
      <c r="G940" s="2" t="s">
        <v>534</v>
      </c>
      <c r="H940" s="22" t="s">
        <v>543</v>
      </c>
      <c r="I940" s="2" t="s">
        <v>567</v>
      </c>
      <c r="J940" s="5" t="s">
        <v>569</v>
      </c>
      <c r="K940" s="2" t="s">
        <v>574</v>
      </c>
      <c r="L940" t="s">
        <v>1807</v>
      </c>
      <c r="M940" s="2" t="s">
        <v>1851</v>
      </c>
      <c r="N940" s="17" t="s">
        <v>4402</v>
      </c>
      <c r="O940" s="2" t="s">
        <v>1851</v>
      </c>
      <c r="P940" s="56"/>
      <c r="Q940" s="2" t="s">
        <v>1851</v>
      </c>
      <c r="R940" t="s">
        <v>2488</v>
      </c>
      <c r="S940" s="2" t="s">
        <v>1851</v>
      </c>
      <c r="T940" s="5">
        <v>0</v>
      </c>
      <c r="U940" s="2" t="s">
        <v>1851</v>
      </c>
      <c r="V940" s="37">
        <v>0</v>
      </c>
      <c r="W940" s="2" t="s">
        <v>1907</v>
      </c>
      <c r="X940">
        <v>0</v>
      </c>
      <c r="Y940" t="s">
        <v>1908</v>
      </c>
      <c r="Z940" s="40" t="s">
        <v>2403</v>
      </c>
      <c r="AA940" s="2" t="s">
        <v>1907</v>
      </c>
      <c r="AB940" s="82">
        <v>360</v>
      </c>
      <c r="AC940" t="s">
        <v>2289</v>
      </c>
      <c r="AD940" t="str">
        <f t="shared" si="14"/>
        <v>SET @cliente = (SELECT id_cliente FROM cliente WHERE cod_cliente LIKE 'C0703');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'P0703003', '', '2011-03-01', '0', '0', 0, 'Evaluacion Jefe de Industria y Gobierno', 360, null, 1, now(), null, 1, null);</v>
      </c>
    </row>
    <row r="941" spans="1:30" ht="22.5" x14ac:dyDescent="0.25">
      <c r="A941" t="s">
        <v>0</v>
      </c>
      <c r="B941" s="7" t="s">
        <v>373</v>
      </c>
      <c r="C941" s="2" t="s">
        <v>493</v>
      </c>
      <c r="D941" s="22" t="s">
        <v>498</v>
      </c>
      <c r="E941" s="2" t="s">
        <v>499</v>
      </c>
      <c r="F941" s="26" t="s">
        <v>506</v>
      </c>
      <c r="G941" s="2" t="s">
        <v>534</v>
      </c>
      <c r="H941" s="22" t="s">
        <v>540</v>
      </c>
      <c r="I941" s="2" t="s">
        <v>567</v>
      </c>
      <c r="J941" s="5" t="s">
        <v>569</v>
      </c>
      <c r="K941" s="2" t="s">
        <v>574</v>
      </c>
      <c r="L941" t="s">
        <v>1808</v>
      </c>
      <c r="M941" s="2" t="s">
        <v>1851</v>
      </c>
      <c r="N941" s="17" t="s">
        <v>4403</v>
      </c>
      <c r="O941" s="2" t="s">
        <v>1851</v>
      </c>
      <c r="P941" s="56"/>
      <c r="Q941" s="2" t="s">
        <v>1851</v>
      </c>
      <c r="R941" t="s">
        <v>2518</v>
      </c>
      <c r="S941" s="2" t="s">
        <v>1851</v>
      </c>
      <c r="T941" s="5">
        <v>0</v>
      </c>
      <c r="U941" s="2" t="s">
        <v>1851</v>
      </c>
      <c r="V941" s="37">
        <v>0</v>
      </c>
      <c r="W941" s="2" t="s">
        <v>1907</v>
      </c>
      <c r="X941">
        <v>0</v>
      </c>
      <c r="Y941" t="s">
        <v>1908</v>
      </c>
      <c r="Z941" s="40" t="s">
        <v>2455</v>
      </c>
      <c r="AA941" s="2" t="s">
        <v>1907</v>
      </c>
      <c r="AB941" s="82">
        <v>0</v>
      </c>
      <c r="AC941" t="s">
        <v>2289</v>
      </c>
      <c r="AD941" t="str">
        <f t="shared" si="14"/>
        <v>SET @cliente = (SELECT id_cliente FROM cliente WHERE cod_cliente LIKE 'C0703');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'P0703004', '', '2012-01-01', '0', '0', 0, 'Jefe Tecnico Comercial', 0, null, 1, now(), null, 1, null);</v>
      </c>
    </row>
    <row r="942" spans="1:30" ht="22.5" x14ac:dyDescent="0.25">
      <c r="A942" t="s">
        <v>0</v>
      </c>
      <c r="B942" s="7" t="s">
        <v>373</v>
      </c>
      <c r="C942" s="2" t="s">
        <v>493</v>
      </c>
      <c r="D942" s="22" t="s">
        <v>495</v>
      </c>
      <c r="E942" s="2" t="s">
        <v>499</v>
      </c>
      <c r="F942" s="26" t="s">
        <v>502</v>
      </c>
      <c r="G942" s="2" t="s">
        <v>534</v>
      </c>
      <c r="H942" s="22" t="s">
        <v>536</v>
      </c>
      <c r="I942" s="2" t="s">
        <v>567</v>
      </c>
      <c r="J942" s="5" t="s">
        <v>569</v>
      </c>
      <c r="K942" s="2" t="s">
        <v>574</v>
      </c>
      <c r="L942" t="s">
        <v>1809</v>
      </c>
      <c r="M942" s="2" t="s">
        <v>1851</v>
      </c>
      <c r="N942" s="17" t="s">
        <v>4404</v>
      </c>
      <c r="O942" s="2" t="s">
        <v>1851</v>
      </c>
      <c r="P942" s="65"/>
      <c r="Q942" s="2" t="s">
        <v>1851</v>
      </c>
      <c r="R942" t="s">
        <v>2518</v>
      </c>
      <c r="S942" s="2" t="s">
        <v>1851</v>
      </c>
      <c r="T942" s="5">
        <v>0</v>
      </c>
      <c r="U942" s="2" t="s">
        <v>1851</v>
      </c>
      <c r="V942" s="37">
        <v>0</v>
      </c>
      <c r="W942" s="2" t="s">
        <v>1907</v>
      </c>
      <c r="X942">
        <v>0</v>
      </c>
      <c r="Y942" t="s">
        <v>1908</v>
      </c>
      <c r="Z942" s="40" t="s">
        <v>2140</v>
      </c>
      <c r="AA942" s="2" t="s">
        <v>1907</v>
      </c>
      <c r="AB942" s="82">
        <v>0</v>
      </c>
      <c r="AC942" t="s">
        <v>2289</v>
      </c>
      <c r="AD942" t="str">
        <f t="shared" si="14"/>
        <v>SET @cliente = (SELECT id_cliente FROM cliente WHERE cod_cliente LIKE 'C0703');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'05', 'P0703005', '', '2012-01-01', '0', '0', 0, 'Sistema salarial', 0, null, 1, now(), null, 1, null);</v>
      </c>
    </row>
    <row r="943" spans="1:30" ht="22.5" x14ac:dyDescent="0.25">
      <c r="A943" t="s">
        <v>0</v>
      </c>
      <c r="B943" s="7" t="s">
        <v>373</v>
      </c>
      <c r="C943" s="2" t="s">
        <v>493</v>
      </c>
      <c r="D943" s="22" t="s">
        <v>497</v>
      </c>
      <c r="E943" s="2" t="s">
        <v>499</v>
      </c>
      <c r="F943" s="27" t="s">
        <v>505</v>
      </c>
      <c r="G943" s="2" t="s">
        <v>534</v>
      </c>
      <c r="H943" s="22" t="s">
        <v>539</v>
      </c>
      <c r="I943" s="2" t="s">
        <v>567</v>
      </c>
      <c r="J943" s="7" t="s">
        <v>505</v>
      </c>
      <c r="K943" s="2" t="s">
        <v>574</v>
      </c>
      <c r="L943" t="s">
        <v>1810</v>
      </c>
      <c r="M943" s="2" t="s">
        <v>1851</v>
      </c>
      <c r="N943" s="17" t="s">
        <v>4405</v>
      </c>
      <c r="O943" s="2" t="s">
        <v>1851</v>
      </c>
      <c r="P943" s="40"/>
      <c r="Q943" s="2" t="s">
        <v>1851</v>
      </c>
      <c r="R943" t="s">
        <v>2492</v>
      </c>
      <c r="S943" s="2" t="s">
        <v>1851</v>
      </c>
      <c r="T943" s="5">
        <v>0</v>
      </c>
      <c r="U943" s="2" t="s">
        <v>1851</v>
      </c>
      <c r="V943" s="37">
        <v>0</v>
      </c>
      <c r="W943" s="2" t="s">
        <v>1907</v>
      </c>
      <c r="X943">
        <v>0</v>
      </c>
      <c r="Y943" t="s">
        <v>1908</v>
      </c>
      <c r="Z943" s="40" t="s">
        <v>1911</v>
      </c>
      <c r="AA943" s="2" t="s">
        <v>1907</v>
      </c>
      <c r="AB943" s="82">
        <v>0</v>
      </c>
      <c r="AC943" t="s">
        <v>2289</v>
      </c>
      <c r="AD943" t="str">
        <f t="shared" si="14"/>
        <v>SET @cliente = (SELECT id_cliente FROM cliente WHERE cod_cliente LIKE 'C0703');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'06', 'P0703006', '', '2012-11-01', '0', '0', 0, 'Hacer Lobby', 0, null, 1, now(), null, 1, null);</v>
      </c>
    </row>
    <row r="944" spans="1:30" ht="22.5" x14ac:dyDescent="0.25">
      <c r="A944" t="s">
        <v>0</v>
      </c>
      <c r="B944" s="7" t="s">
        <v>374</v>
      </c>
      <c r="C944" s="2" t="s">
        <v>493</v>
      </c>
      <c r="D944" s="22" t="s">
        <v>498</v>
      </c>
      <c r="E944" s="2" t="s">
        <v>499</v>
      </c>
      <c r="F944" s="26" t="s">
        <v>506</v>
      </c>
      <c r="G944" s="2" t="s">
        <v>534</v>
      </c>
      <c r="H944" s="22" t="s">
        <v>540</v>
      </c>
      <c r="I944" s="2" t="s">
        <v>567</v>
      </c>
      <c r="J944" s="5" t="s">
        <v>569</v>
      </c>
      <c r="K944" s="2" t="s">
        <v>574</v>
      </c>
      <c r="L944" t="s">
        <v>1805</v>
      </c>
      <c r="M944" s="2" t="s">
        <v>1851</v>
      </c>
      <c r="N944" s="17" t="s">
        <v>4406</v>
      </c>
      <c r="O944" s="2" t="s">
        <v>1851</v>
      </c>
      <c r="P944" s="56"/>
      <c r="Q944" s="2" t="s">
        <v>1851</v>
      </c>
      <c r="R944" t="s">
        <v>2523</v>
      </c>
      <c r="S944" s="2" t="s">
        <v>1851</v>
      </c>
      <c r="T944" s="5">
        <v>0</v>
      </c>
      <c r="U944" s="2" t="s">
        <v>1851</v>
      </c>
      <c r="V944" s="37">
        <v>0</v>
      </c>
      <c r="W944" s="2" t="s">
        <v>1907</v>
      </c>
      <c r="X944">
        <v>0</v>
      </c>
      <c r="Y944" t="s">
        <v>1908</v>
      </c>
      <c r="Z944" s="40" t="s">
        <v>2192</v>
      </c>
      <c r="AA944" s="2" t="s">
        <v>1907</v>
      </c>
      <c r="AB944" s="82">
        <v>30000</v>
      </c>
      <c r="AC944" t="s">
        <v>2289</v>
      </c>
      <c r="AD944" t="str">
        <f t="shared" si="14"/>
        <v>SET @cliente = (SELECT id_cliente FROM cliente WHERE cod_cliente LIKE 'C0222');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'P0222001', '', '2010-12-01', '0', '0', 0, 'personal para minera', 30000, null, 1, now(), null, 1, null);</v>
      </c>
    </row>
    <row r="945" spans="1:30" ht="22.5" x14ac:dyDescent="0.25">
      <c r="A945" t="s">
        <v>0</v>
      </c>
      <c r="B945" s="7" t="s">
        <v>375</v>
      </c>
      <c r="C945" s="2" t="s">
        <v>493</v>
      </c>
      <c r="D945" s="22" t="s">
        <v>495</v>
      </c>
      <c r="E945" s="2" t="s">
        <v>499</v>
      </c>
      <c r="F945" s="26" t="s">
        <v>501</v>
      </c>
      <c r="G945" s="2" t="s">
        <v>534</v>
      </c>
      <c r="H945" s="22" t="s">
        <v>535</v>
      </c>
      <c r="I945" s="2" t="s">
        <v>567</v>
      </c>
      <c r="J945" s="5" t="s">
        <v>569</v>
      </c>
      <c r="K945" s="2" t="s">
        <v>574</v>
      </c>
      <c r="L945" t="s">
        <v>1805</v>
      </c>
      <c r="M945" s="2" t="s">
        <v>1851</v>
      </c>
      <c r="N945" s="7" t="s">
        <v>4407</v>
      </c>
      <c r="O945" s="2" t="s">
        <v>1851</v>
      </c>
      <c r="P945" s="56"/>
      <c r="Q945" s="2" t="s">
        <v>1851</v>
      </c>
      <c r="R945" t="s">
        <v>2489</v>
      </c>
      <c r="S945" s="2" t="s">
        <v>1851</v>
      </c>
      <c r="T945" s="5">
        <v>0</v>
      </c>
      <c r="U945" s="2" t="s">
        <v>1851</v>
      </c>
      <c r="V945" s="37">
        <v>0</v>
      </c>
      <c r="W945" s="2" t="s">
        <v>1907</v>
      </c>
      <c r="X945">
        <v>0</v>
      </c>
      <c r="Y945" t="s">
        <v>1908</v>
      </c>
      <c r="Z945" s="40" t="s">
        <v>2392</v>
      </c>
      <c r="AA945" s="2" t="s">
        <v>1907</v>
      </c>
      <c r="AB945" s="82">
        <v>47600</v>
      </c>
      <c r="AC945" t="s">
        <v>2289</v>
      </c>
      <c r="AD945" t="str">
        <f t="shared" si="14"/>
        <v>SET @cliente = (SELECT id_cliente FROM cliente WHERE cod_cliente LIKE 'C0201');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'P0201001', '', '2010-11-01', '0', '0', 0, 'Validacion de procesos', 47600, null, 1, now(), null, 1, null);</v>
      </c>
    </row>
    <row r="946" spans="1:30" ht="22.5" x14ac:dyDescent="0.25">
      <c r="A946" t="s">
        <v>0</v>
      </c>
      <c r="B946" s="7" t="s">
        <v>375</v>
      </c>
      <c r="C946" s="2" t="s">
        <v>493</v>
      </c>
      <c r="D946" s="22" t="s">
        <v>497</v>
      </c>
      <c r="E946" s="2" t="s">
        <v>499</v>
      </c>
      <c r="F946" s="27" t="s">
        <v>505</v>
      </c>
      <c r="G946" s="2" t="s">
        <v>534</v>
      </c>
      <c r="H946" s="22" t="s">
        <v>539</v>
      </c>
      <c r="I946" s="2" t="s">
        <v>567</v>
      </c>
      <c r="J946" s="7" t="s">
        <v>505</v>
      </c>
      <c r="K946" s="2" t="s">
        <v>574</v>
      </c>
      <c r="L946" t="s">
        <v>1806</v>
      </c>
      <c r="M946" s="2" t="s">
        <v>1851</v>
      </c>
      <c r="N946" s="7" t="s">
        <v>4408</v>
      </c>
      <c r="O946" s="2" t="s">
        <v>1851</v>
      </c>
      <c r="P946" s="40"/>
      <c r="Q946" s="2" t="s">
        <v>1851</v>
      </c>
      <c r="R946" t="s">
        <v>2492</v>
      </c>
      <c r="S946" s="2" t="s">
        <v>1851</v>
      </c>
      <c r="T946" s="5">
        <v>0</v>
      </c>
      <c r="U946" s="2" t="s">
        <v>1851</v>
      </c>
      <c r="V946" s="37">
        <v>0</v>
      </c>
      <c r="W946" s="2" t="s">
        <v>1907</v>
      </c>
      <c r="X946">
        <v>0</v>
      </c>
      <c r="Y946" t="s">
        <v>1908</v>
      </c>
      <c r="Z946" s="40" t="s">
        <v>1911</v>
      </c>
      <c r="AA946" s="2" t="s">
        <v>1907</v>
      </c>
      <c r="AB946" s="82">
        <v>0</v>
      </c>
      <c r="AC946" t="s">
        <v>2289</v>
      </c>
      <c r="AD946" t="str">
        <f t="shared" si="14"/>
        <v>SET @cliente = (SELECT id_cliente FROM cliente WHERE cod_cliente LIKE 'C0201');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'P0201002', '', '2012-11-01', '0', '0', 0, 'Hacer Lobby', 0, null, 1, now(), null, 1, null);</v>
      </c>
    </row>
    <row r="947" spans="1:30" ht="22.5" x14ac:dyDescent="0.25">
      <c r="A947" t="s">
        <v>0</v>
      </c>
      <c r="B947" s="7" t="s">
        <v>376</v>
      </c>
      <c r="C947" s="2" t="s">
        <v>493</v>
      </c>
      <c r="D947" s="22" t="s">
        <v>498</v>
      </c>
      <c r="E947" s="2" t="s">
        <v>499</v>
      </c>
      <c r="F947" s="26" t="s">
        <v>506</v>
      </c>
      <c r="G947" s="2" t="s">
        <v>534</v>
      </c>
      <c r="H947" s="22" t="s">
        <v>540</v>
      </c>
      <c r="I947" s="2" t="s">
        <v>567</v>
      </c>
      <c r="J947" s="5" t="s">
        <v>569</v>
      </c>
      <c r="K947" s="2" t="s">
        <v>574</v>
      </c>
      <c r="L947" t="s">
        <v>1805</v>
      </c>
      <c r="M947" s="2" t="s">
        <v>1851</v>
      </c>
      <c r="N947" s="7" t="s">
        <v>4409</v>
      </c>
      <c r="O947" s="2" t="s">
        <v>1851</v>
      </c>
      <c r="P947" s="56"/>
      <c r="Q947" s="2" t="s">
        <v>1851</v>
      </c>
      <c r="R947" t="s">
        <v>2495</v>
      </c>
      <c r="S947" s="2" t="s">
        <v>1851</v>
      </c>
      <c r="T947" s="5">
        <v>0</v>
      </c>
      <c r="U947" s="2" t="s">
        <v>1851</v>
      </c>
      <c r="V947" s="37">
        <v>0</v>
      </c>
      <c r="W947" s="2" t="s">
        <v>1907</v>
      </c>
      <c r="X947">
        <v>0</v>
      </c>
      <c r="Y947" t="s">
        <v>1908</v>
      </c>
      <c r="Z947" s="40" t="s">
        <v>1913</v>
      </c>
      <c r="AA947" s="2" t="s">
        <v>1907</v>
      </c>
      <c r="AB947" s="82">
        <v>0</v>
      </c>
      <c r="AC947" t="s">
        <v>2289</v>
      </c>
      <c r="AD947" t="str">
        <f t="shared" si="14"/>
        <v>SET @cliente = (SELECT id_cliente FROM cliente WHERE cod_cliente LIKE 'C0122');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'P0122001', '', '2010-07-01', '0', '0', 0, 'Varios', 0, null, 1, now(), null, 1, null);</v>
      </c>
    </row>
    <row r="948" spans="1:30" ht="22.5" x14ac:dyDescent="0.25">
      <c r="A948" t="s">
        <v>0</v>
      </c>
      <c r="B948" s="7" t="s">
        <v>376</v>
      </c>
      <c r="C948" s="2" t="s">
        <v>493</v>
      </c>
      <c r="D948" s="22" t="s">
        <v>498</v>
      </c>
      <c r="E948" s="2" t="s">
        <v>499</v>
      </c>
      <c r="F948" s="26" t="s">
        <v>509</v>
      </c>
      <c r="G948" s="2" t="s">
        <v>534</v>
      </c>
      <c r="H948" s="22" t="s">
        <v>543</v>
      </c>
      <c r="I948" s="2" t="s">
        <v>567</v>
      </c>
      <c r="J948" s="5" t="s">
        <v>569</v>
      </c>
      <c r="K948" s="2" t="s">
        <v>574</v>
      </c>
      <c r="L948" t="s">
        <v>1806</v>
      </c>
      <c r="M948" s="2" t="s">
        <v>1851</v>
      </c>
      <c r="N948" s="7" t="s">
        <v>4410</v>
      </c>
      <c r="O948" s="2" t="s">
        <v>1851</v>
      </c>
      <c r="P948" s="56"/>
      <c r="Q948" s="2" t="s">
        <v>1851</v>
      </c>
      <c r="R948" t="s">
        <v>2495</v>
      </c>
      <c r="S948" s="2" t="s">
        <v>1851</v>
      </c>
      <c r="T948" s="5">
        <v>0</v>
      </c>
      <c r="U948" s="2" t="s">
        <v>1851</v>
      </c>
      <c r="V948" s="37">
        <v>0</v>
      </c>
      <c r="W948" s="2" t="s">
        <v>1907</v>
      </c>
      <c r="X948">
        <v>0</v>
      </c>
      <c r="Y948" t="s">
        <v>1908</v>
      </c>
      <c r="Z948" s="40" t="s">
        <v>1914</v>
      </c>
      <c r="AA948" s="2" t="s">
        <v>1907</v>
      </c>
      <c r="AB948" s="82">
        <v>0</v>
      </c>
      <c r="AC948" t="s">
        <v>2289</v>
      </c>
      <c r="AD948" t="str">
        <f t="shared" si="14"/>
        <v>SET @cliente = (SELECT id_cliente FROM cliente WHERE cod_cliente LIKE 'C0122');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'P0122002', '', '2010-07-01', '0', '0', 0, 'Potencial', 0, null, 1, now(), null, 1, null);</v>
      </c>
    </row>
    <row r="949" spans="1:30" ht="22.5" x14ac:dyDescent="0.25">
      <c r="A949" t="s">
        <v>0</v>
      </c>
      <c r="B949" s="7" t="s">
        <v>376</v>
      </c>
      <c r="C949" s="2" t="s">
        <v>493</v>
      </c>
      <c r="D949" s="22" t="s">
        <v>497</v>
      </c>
      <c r="E949" s="2" t="s">
        <v>499</v>
      </c>
      <c r="F949" s="27" t="s">
        <v>505</v>
      </c>
      <c r="G949" s="2" t="s">
        <v>534</v>
      </c>
      <c r="H949" s="22" t="s">
        <v>539</v>
      </c>
      <c r="I949" s="2" t="s">
        <v>567</v>
      </c>
      <c r="J949" s="7" t="s">
        <v>505</v>
      </c>
      <c r="K949" s="2" t="s">
        <v>574</v>
      </c>
      <c r="L949" t="s">
        <v>1807</v>
      </c>
      <c r="M949" s="2" t="s">
        <v>1851</v>
      </c>
      <c r="N949" s="7" t="s">
        <v>4411</v>
      </c>
      <c r="O949" s="2" t="s">
        <v>1851</v>
      </c>
      <c r="P949" s="40"/>
      <c r="Q949" s="2" t="s">
        <v>1851</v>
      </c>
      <c r="R949" t="s">
        <v>2492</v>
      </c>
      <c r="S949" s="2" t="s">
        <v>1851</v>
      </c>
      <c r="T949" s="5">
        <v>0</v>
      </c>
      <c r="U949" s="2" t="s">
        <v>1851</v>
      </c>
      <c r="V949" s="37">
        <v>0</v>
      </c>
      <c r="W949" s="2" t="s">
        <v>1907</v>
      </c>
      <c r="X949">
        <v>0</v>
      </c>
      <c r="Y949" t="s">
        <v>1908</v>
      </c>
      <c r="Z949" s="40" t="s">
        <v>1911</v>
      </c>
      <c r="AA949" s="2" t="s">
        <v>1907</v>
      </c>
      <c r="AB949" s="82">
        <v>0</v>
      </c>
      <c r="AC949" t="s">
        <v>2289</v>
      </c>
      <c r="AD949" t="str">
        <f t="shared" si="14"/>
        <v>SET @cliente = (SELECT id_cliente FROM cliente WHERE cod_cliente LIKE 'C0122');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'P0122003', '', '2012-11-01', '0', '0', 0, 'Hacer Lobby', 0, null, 1, now(), null, 1, null);</v>
      </c>
    </row>
    <row r="950" spans="1:30" ht="22.5" x14ac:dyDescent="0.25">
      <c r="A950" t="s">
        <v>0</v>
      </c>
      <c r="B950" s="7" t="s">
        <v>377</v>
      </c>
      <c r="C950" s="2" t="s">
        <v>493</v>
      </c>
      <c r="D950" s="22" t="s">
        <v>496</v>
      </c>
      <c r="E950" s="2" t="s">
        <v>499</v>
      </c>
      <c r="F950" s="26" t="s">
        <v>512</v>
      </c>
      <c r="G950" s="2" t="s">
        <v>534</v>
      </c>
      <c r="H950" s="22" t="s">
        <v>547</v>
      </c>
      <c r="I950" s="2" t="s">
        <v>567</v>
      </c>
      <c r="J950" s="5" t="s">
        <v>569</v>
      </c>
      <c r="K950" s="2" t="s">
        <v>574</v>
      </c>
      <c r="L950" t="s">
        <v>1805</v>
      </c>
      <c r="M950" s="2" t="s">
        <v>1851</v>
      </c>
      <c r="N950" s="7" t="s">
        <v>4412</v>
      </c>
      <c r="O950" s="2" t="s">
        <v>1851</v>
      </c>
      <c r="P950" s="56"/>
      <c r="Q950" s="2" t="s">
        <v>1851</v>
      </c>
      <c r="R950" t="s">
        <v>2515</v>
      </c>
      <c r="S950" s="2" t="s">
        <v>1851</v>
      </c>
      <c r="T950" s="5">
        <v>0</v>
      </c>
      <c r="U950" s="2" t="s">
        <v>1851</v>
      </c>
      <c r="V950" s="37">
        <v>0</v>
      </c>
      <c r="W950" s="2" t="s">
        <v>1907</v>
      </c>
      <c r="X950">
        <v>0</v>
      </c>
      <c r="Y950" t="s">
        <v>1908</v>
      </c>
      <c r="Z950" s="40" t="s">
        <v>1969</v>
      </c>
      <c r="AA950" s="2" t="s">
        <v>1907</v>
      </c>
      <c r="AB950" s="82">
        <v>0</v>
      </c>
      <c r="AC950" t="s">
        <v>2289</v>
      </c>
      <c r="AD950" t="str">
        <f t="shared" si="14"/>
        <v>SET @cliente = (SELECT id_cliente FROM cliente WHERE cod_cliente LIKE 'C0097');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'P0097001', '', '2010-05-01', '0', '0', 0, 'Comunicacion Efectiva', 0, null, 1, now(), null, 1, null);</v>
      </c>
    </row>
    <row r="951" spans="1:30" ht="22.5" x14ac:dyDescent="0.25">
      <c r="A951" t="s">
        <v>0</v>
      </c>
      <c r="B951" s="7" t="s">
        <v>378</v>
      </c>
      <c r="C951" s="2" t="s">
        <v>493</v>
      </c>
      <c r="D951" s="17" t="s">
        <v>498</v>
      </c>
      <c r="E951" s="2" t="s">
        <v>499</v>
      </c>
      <c r="F951" s="26" t="s">
        <v>522</v>
      </c>
      <c r="G951" s="2" t="s">
        <v>534</v>
      </c>
      <c r="H951" s="17" t="s">
        <v>551</v>
      </c>
      <c r="I951" s="2" t="s">
        <v>567</v>
      </c>
      <c r="J951" s="5" t="s">
        <v>572</v>
      </c>
      <c r="K951" s="2" t="s">
        <v>574</v>
      </c>
      <c r="L951" t="s">
        <v>1805</v>
      </c>
      <c r="M951" s="2" t="s">
        <v>1851</v>
      </c>
      <c r="N951" s="7" t="s">
        <v>4413</v>
      </c>
      <c r="O951" s="2" t="s">
        <v>1851</v>
      </c>
      <c r="P951" s="56" t="s">
        <v>1503</v>
      </c>
      <c r="Q951" s="2" t="s">
        <v>1851</v>
      </c>
      <c r="R951" t="s">
        <v>2495</v>
      </c>
      <c r="S951" s="2" t="s">
        <v>1851</v>
      </c>
      <c r="T951" s="5">
        <v>0</v>
      </c>
      <c r="U951" s="2" t="s">
        <v>1851</v>
      </c>
      <c r="V951" s="37">
        <v>0</v>
      </c>
      <c r="W951" s="2" t="s">
        <v>1907</v>
      </c>
      <c r="X951">
        <v>0</v>
      </c>
      <c r="Y951" t="s">
        <v>1908</v>
      </c>
      <c r="Z951" s="26" t="s">
        <v>2193</v>
      </c>
      <c r="AA951" s="2" t="s">
        <v>1907</v>
      </c>
      <c r="AB951" s="82">
        <v>0</v>
      </c>
      <c r="AC951" t="s">
        <v>2289</v>
      </c>
      <c r="AD951"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'01', 'P0128001', 'P012804', '2010-07-01', '0', '0', 0, 'Clima Cuantitativo+Cualitativo (2,500pp)', 0, null, 1, now(), null, 1, null);</v>
      </c>
    </row>
    <row r="952" spans="1:30" ht="22.5" x14ac:dyDescent="0.25">
      <c r="A952" t="s">
        <v>0</v>
      </c>
      <c r="B952" s="7" t="s">
        <v>378</v>
      </c>
      <c r="C952" s="2" t="s">
        <v>493</v>
      </c>
      <c r="D952" s="22" t="s">
        <v>495</v>
      </c>
      <c r="E952" s="2" t="s">
        <v>499</v>
      </c>
      <c r="F952" s="26" t="s">
        <v>502</v>
      </c>
      <c r="G952" s="2" t="s">
        <v>534</v>
      </c>
      <c r="H952" s="22" t="s">
        <v>536</v>
      </c>
      <c r="I952" s="2" t="s">
        <v>567</v>
      </c>
      <c r="J952" s="5" t="s">
        <v>569</v>
      </c>
      <c r="K952" s="2" t="s">
        <v>574</v>
      </c>
      <c r="L952" t="s">
        <v>1806</v>
      </c>
      <c r="M952" s="2" t="s">
        <v>1851</v>
      </c>
      <c r="N952" s="7" t="s">
        <v>4414</v>
      </c>
      <c r="O952" s="2" t="s">
        <v>1851</v>
      </c>
      <c r="P952" s="56"/>
      <c r="Q952" s="2" t="s">
        <v>1851</v>
      </c>
      <c r="R952" t="s">
        <v>2502</v>
      </c>
      <c r="S952" s="2" t="s">
        <v>1851</v>
      </c>
      <c r="T952" s="5">
        <v>0</v>
      </c>
      <c r="U952" s="2" t="s">
        <v>1851</v>
      </c>
      <c r="V952" s="37">
        <v>0</v>
      </c>
      <c r="W952" s="2" t="s">
        <v>1907</v>
      </c>
      <c r="X952">
        <v>0</v>
      </c>
      <c r="Y952" t="s">
        <v>1908</v>
      </c>
      <c r="Z952" s="40" t="s">
        <v>1974</v>
      </c>
      <c r="AA952" s="2" t="s">
        <v>1907</v>
      </c>
      <c r="AB952" s="82">
        <v>42560</v>
      </c>
      <c r="AC952" t="s">
        <v>2289</v>
      </c>
      <c r="AD952" t="str">
        <f t="shared" si="14"/>
        <v>SET @cliente = (SELECT id_cliente FROM cliente WHERE cod_cliente LIKE 'C0128');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'P0128002', '', '2010-08-01', '0', '0', 0, 'Estructura Salarial', 42560, null, 1, now(), null, 1, null);</v>
      </c>
    </row>
    <row r="953" spans="1:30" ht="22.5" x14ac:dyDescent="0.25">
      <c r="A953" t="s">
        <v>0</v>
      </c>
      <c r="B953" s="7" t="s">
        <v>378</v>
      </c>
      <c r="C953" s="2" t="s">
        <v>493</v>
      </c>
      <c r="D953" s="17" t="s">
        <v>498</v>
      </c>
      <c r="E953" s="2" t="s">
        <v>499</v>
      </c>
      <c r="F953" s="26" t="s">
        <v>516</v>
      </c>
      <c r="G953" s="2" t="s">
        <v>534</v>
      </c>
      <c r="H953" s="17" t="s">
        <v>551</v>
      </c>
      <c r="I953" s="2" t="s">
        <v>567</v>
      </c>
      <c r="J953" s="5" t="s">
        <v>569</v>
      </c>
      <c r="K953" s="2" t="s">
        <v>574</v>
      </c>
      <c r="L953" t="s">
        <v>1807</v>
      </c>
      <c r="M953" s="2" t="s">
        <v>1851</v>
      </c>
      <c r="N953" s="7" t="s">
        <v>4415</v>
      </c>
      <c r="O953" s="2" t="s">
        <v>1851</v>
      </c>
      <c r="P953" s="56"/>
      <c r="Q953" s="2" t="s">
        <v>1851</v>
      </c>
      <c r="R953" t="s">
        <v>2489</v>
      </c>
      <c r="S953" s="2" t="s">
        <v>1851</v>
      </c>
      <c r="T953" s="5">
        <v>0</v>
      </c>
      <c r="U953" s="2" t="s">
        <v>1851</v>
      </c>
      <c r="V953" s="37">
        <v>0</v>
      </c>
      <c r="W953" s="2" t="s">
        <v>1907</v>
      </c>
      <c r="X953">
        <v>0</v>
      </c>
      <c r="Y953" t="s">
        <v>1908</v>
      </c>
      <c r="Z953" s="40" t="s">
        <v>3189</v>
      </c>
      <c r="AA953" s="2" t="s">
        <v>1907</v>
      </c>
      <c r="AB953" s="82">
        <v>0</v>
      </c>
      <c r="AC953" t="s">
        <v>2289</v>
      </c>
      <c r="AD953"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'P0128003', '', '2010-11-01', '0', '0', 0, 'Desempeño', 0, null, 1, now(), null, 1, null);</v>
      </c>
    </row>
    <row r="954" spans="1:30" ht="22.5" x14ac:dyDescent="0.25">
      <c r="A954" t="s">
        <v>0</v>
      </c>
      <c r="B954" s="7" t="s">
        <v>378</v>
      </c>
      <c r="C954" s="2" t="s">
        <v>493</v>
      </c>
      <c r="D954" s="17" t="s">
        <v>498</v>
      </c>
      <c r="E954" s="2" t="s">
        <v>499</v>
      </c>
      <c r="F954" s="26" t="s">
        <v>522</v>
      </c>
      <c r="G954" s="2" t="s">
        <v>534</v>
      </c>
      <c r="H954" s="17" t="s">
        <v>551</v>
      </c>
      <c r="I954" s="2" t="s">
        <v>567</v>
      </c>
      <c r="J954" s="5" t="s">
        <v>569</v>
      </c>
      <c r="K954" s="2" t="s">
        <v>574</v>
      </c>
      <c r="L954" t="s">
        <v>1808</v>
      </c>
      <c r="M954" s="2" t="s">
        <v>1851</v>
      </c>
      <c r="N954" s="7" t="s">
        <v>4416</v>
      </c>
      <c r="O954" s="2" t="s">
        <v>1851</v>
      </c>
      <c r="P954" s="56"/>
      <c r="Q954" s="2" t="s">
        <v>1851</v>
      </c>
      <c r="R954" t="s">
        <v>2489</v>
      </c>
      <c r="S954" s="2" t="s">
        <v>1851</v>
      </c>
      <c r="T954" s="5">
        <v>0</v>
      </c>
      <c r="U954" s="2" t="s">
        <v>1851</v>
      </c>
      <c r="V954" s="37">
        <v>0</v>
      </c>
      <c r="W954" s="2" t="s">
        <v>1907</v>
      </c>
      <c r="X954">
        <v>0</v>
      </c>
      <c r="Y954" t="s">
        <v>1908</v>
      </c>
      <c r="Z954" s="26" t="s">
        <v>1970</v>
      </c>
      <c r="AA954" s="2" t="s">
        <v>1907</v>
      </c>
      <c r="AB954" s="82">
        <v>64400</v>
      </c>
      <c r="AC954" t="s">
        <v>2289</v>
      </c>
      <c r="AD954"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'P0128004', '', '2010-11-01', '0', '0', 0, 'Clima Cuantitativo+Cualitativo', 64400, null, 1, now(), null, 1, null);</v>
      </c>
    </row>
    <row r="955" spans="1:30" ht="22.5" x14ac:dyDescent="0.25">
      <c r="A955" t="s">
        <v>0</v>
      </c>
      <c r="B955" s="7" t="s">
        <v>378</v>
      </c>
      <c r="C955" s="2" t="s">
        <v>493</v>
      </c>
      <c r="D955" s="22" t="s">
        <v>496</v>
      </c>
      <c r="E955" s="2" t="s">
        <v>499</v>
      </c>
      <c r="F955" s="26" t="s">
        <v>525</v>
      </c>
      <c r="G955" s="2" t="s">
        <v>534</v>
      </c>
      <c r="H955" s="22" t="s">
        <v>559</v>
      </c>
      <c r="I955" s="2" t="s">
        <v>567</v>
      </c>
      <c r="J955" s="5" t="s">
        <v>569</v>
      </c>
      <c r="K955" s="2" t="s">
        <v>574</v>
      </c>
      <c r="L955" t="s">
        <v>1809</v>
      </c>
      <c r="M955" s="2" t="s">
        <v>1851</v>
      </c>
      <c r="N955" s="7" t="s">
        <v>4417</v>
      </c>
      <c r="O955" s="2" t="s">
        <v>1851</v>
      </c>
      <c r="P955" s="56"/>
      <c r="Q955" s="2" t="s">
        <v>1851</v>
      </c>
      <c r="R955" t="s">
        <v>2489</v>
      </c>
      <c r="S955" s="2" t="s">
        <v>1851</v>
      </c>
      <c r="T955" s="5">
        <v>0</v>
      </c>
      <c r="U955" s="2" t="s">
        <v>1851</v>
      </c>
      <c r="V955" s="37">
        <v>0</v>
      </c>
      <c r="W955" s="2" t="s">
        <v>1907</v>
      </c>
      <c r="X955">
        <v>0</v>
      </c>
      <c r="Y955" t="s">
        <v>1908</v>
      </c>
      <c r="Z955" s="40" t="s">
        <v>2462</v>
      </c>
      <c r="AA955" s="2" t="s">
        <v>1907</v>
      </c>
      <c r="AB955" s="82">
        <v>120260</v>
      </c>
      <c r="AC955" t="s">
        <v>2289</v>
      </c>
      <c r="AD955" t="str">
        <f t="shared" si="14"/>
        <v>SET @cliente = (SELECT id_cliente FROM cliente WHERE cod_cliente LIKE 'C0128');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'05', 'P0128005', '', '2010-11-01', '0', '0', 0, 'Desarrollo Lineas de Carrera', 120260, null, 1, now(), null, 1, null);</v>
      </c>
    </row>
    <row r="956" spans="1:30" ht="22.5" x14ac:dyDescent="0.25">
      <c r="A956" t="s">
        <v>0</v>
      </c>
      <c r="B956" s="7" t="s">
        <v>378</v>
      </c>
      <c r="C956" s="2" t="s">
        <v>493</v>
      </c>
      <c r="D956" s="17" t="s">
        <v>498</v>
      </c>
      <c r="E956" s="2" t="s">
        <v>499</v>
      </c>
      <c r="F956" s="26" t="s">
        <v>522</v>
      </c>
      <c r="G956" s="2" t="s">
        <v>534</v>
      </c>
      <c r="H956" s="17" t="s">
        <v>551</v>
      </c>
      <c r="I956" s="2" t="s">
        <v>567</v>
      </c>
      <c r="J956" s="5" t="s">
        <v>572</v>
      </c>
      <c r="K956" s="2" t="s">
        <v>574</v>
      </c>
      <c r="L956" t="s">
        <v>1810</v>
      </c>
      <c r="M956" s="2" t="s">
        <v>1851</v>
      </c>
      <c r="N956" s="7" t="s">
        <v>4418</v>
      </c>
      <c r="O956" s="2" t="s">
        <v>1851</v>
      </c>
      <c r="P956" s="56" t="s">
        <v>1506</v>
      </c>
      <c r="Q956" s="2" t="s">
        <v>1851</v>
      </c>
      <c r="R956" t="s">
        <v>2516</v>
      </c>
      <c r="S956" s="2" t="s">
        <v>1851</v>
      </c>
      <c r="T956" s="5">
        <v>0</v>
      </c>
      <c r="U956" s="2" t="s">
        <v>1851</v>
      </c>
      <c r="V956" s="37">
        <v>0</v>
      </c>
      <c r="W956" s="2" t="s">
        <v>1907</v>
      </c>
      <c r="X956">
        <v>0</v>
      </c>
      <c r="Y956" t="s">
        <v>1908</v>
      </c>
      <c r="Z956" s="26" t="s">
        <v>1970</v>
      </c>
      <c r="AA956" s="2" t="s">
        <v>1907</v>
      </c>
      <c r="AB956" s="82">
        <v>0</v>
      </c>
      <c r="AC956" t="s">
        <v>2289</v>
      </c>
      <c r="AD956"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'06', 'P0128006', 'P012807', '2011-06-01', '0', '0', 0, 'Clima Cuantitativo+Cualitativo', 0, null, 1, now(), null, 1, null);</v>
      </c>
    </row>
    <row r="957" spans="1:30" ht="22.5" x14ac:dyDescent="0.25">
      <c r="A957" t="s">
        <v>0</v>
      </c>
      <c r="B957" s="7" t="s">
        <v>378</v>
      </c>
      <c r="C957" s="2" t="s">
        <v>493</v>
      </c>
      <c r="D957" s="17" t="s">
        <v>498</v>
      </c>
      <c r="E957" s="2" t="s">
        <v>499</v>
      </c>
      <c r="F957" s="26" t="s">
        <v>522</v>
      </c>
      <c r="G957" s="2" t="s">
        <v>534</v>
      </c>
      <c r="H957" s="17" t="s">
        <v>551</v>
      </c>
      <c r="I957" s="2" t="s">
        <v>567</v>
      </c>
      <c r="J957" s="5" t="s">
        <v>571</v>
      </c>
      <c r="K957" s="2" t="s">
        <v>574</v>
      </c>
      <c r="L957" t="s">
        <v>1811</v>
      </c>
      <c r="M957" s="2" t="s">
        <v>1851</v>
      </c>
      <c r="N957" s="7" t="s">
        <v>4419</v>
      </c>
      <c r="O957" s="2" t="s">
        <v>1851</v>
      </c>
      <c r="P957" s="60"/>
      <c r="Q957" s="2" t="s">
        <v>1851</v>
      </c>
      <c r="R957" t="s">
        <v>2497</v>
      </c>
      <c r="S957" s="2" t="s">
        <v>1851</v>
      </c>
      <c r="T957" s="5">
        <v>0</v>
      </c>
      <c r="U957" s="2" t="s">
        <v>1851</v>
      </c>
      <c r="V957" s="37">
        <v>0</v>
      </c>
      <c r="W957" s="2" t="s">
        <v>1907</v>
      </c>
      <c r="X957">
        <v>0</v>
      </c>
      <c r="Y957" t="s">
        <v>1908</v>
      </c>
      <c r="Z957" s="26" t="s">
        <v>1970</v>
      </c>
      <c r="AA957" s="2" t="s">
        <v>1907</v>
      </c>
      <c r="AB957" s="82">
        <v>15048</v>
      </c>
      <c r="AC957" t="s">
        <v>2289</v>
      </c>
      <c r="AD957"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'07', 'P0128007', '', '2011-07-01', '0', '0', 0, 'Clima Cuantitativo+Cualitativo', 15048, null, 1, now(), null, 1, null);</v>
      </c>
    </row>
    <row r="958" spans="1:30" ht="22.5" x14ac:dyDescent="0.25">
      <c r="A958" t="s">
        <v>0</v>
      </c>
      <c r="B958" s="7" t="s">
        <v>378</v>
      </c>
      <c r="C958" s="2" t="s">
        <v>493</v>
      </c>
      <c r="D958" s="17" t="s">
        <v>498</v>
      </c>
      <c r="E958" s="2" t="s">
        <v>499</v>
      </c>
      <c r="F958" s="26" t="s">
        <v>526</v>
      </c>
      <c r="G958" s="2" t="s">
        <v>534</v>
      </c>
      <c r="H958" s="17" t="s">
        <v>551</v>
      </c>
      <c r="I958" s="2" t="s">
        <v>567</v>
      </c>
      <c r="J958" s="5" t="s">
        <v>569</v>
      </c>
      <c r="K958" s="2" t="s">
        <v>574</v>
      </c>
      <c r="L958" t="s">
        <v>1812</v>
      </c>
      <c r="M958" s="2" t="s">
        <v>1851</v>
      </c>
      <c r="N958" s="7" t="s">
        <v>4420</v>
      </c>
      <c r="O958" s="2" t="s">
        <v>1851</v>
      </c>
      <c r="P958" s="56"/>
      <c r="Q958" s="2" t="s">
        <v>1851</v>
      </c>
      <c r="R958" t="s">
        <v>2491</v>
      </c>
      <c r="S958" s="2" t="s">
        <v>1851</v>
      </c>
      <c r="T958" s="5">
        <v>0</v>
      </c>
      <c r="U958" s="2" t="s">
        <v>1851</v>
      </c>
      <c r="V958" s="37">
        <v>0</v>
      </c>
      <c r="W958" s="2" t="s">
        <v>1907</v>
      </c>
      <c r="X958">
        <v>0</v>
      </c>
      <c r="Y958" t="s">
        <v>1908</v>
      </c>
      <c r="Z958" s="40" t="s">
        <v>2194</v>
      </c>
      <c r="AA958" s="2" t="s">
        <v>1907</v>
      </c>
      <c r="AB958" s="82">
        <v>0</v>
      </c>
      <c r="AC958" t="s">
        <v>2289</v>
      </c>
      <c r="AD958"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'08', 'P0128008', '', '2011-08-01', '0', '0', 0, 'Habilidades Directivas (DAF y ERP)', 0, null, 1, now(), null, 1, null);</v>
      </c>
    </row>
    <row r="959" spans="1:30" ht="22.5" x14ac:dyDescent="0.25">
      <c r="A959" t="s">
        <v>0</v>
      </c>
      <c r="B959" s="7" t="s">
        <v>378</v>
      </c>
      <c r="C959" s="2" t="s">
        <v>493</v>
      </c>
      <c r="D959" s="17" t="s">
        <v>498</v>
      </c>
      <c r="E959" s="2" t="s">
        <v>499</v>
      </c>
      <c r="F959" s="26" t="s">
        <v>522</v>
      </c>
      <c r="G959" s="2" t="s">
        <v>534</v>
      </c>
      <c r="H959" s="17" t="s">
        <v>551</v>
      </c>
      <c r="I959" s="2" t="s">
        <v>567</v>
      </c>
      <c r="J959" s="7" t="s">
        <v>571</v>
      </c>
      <c r="K959" s="2" t="s">
        <v>574</v>
      </c>
      <c r="L959" t="s">
        <v>1813</v>
      </c>
      <c r="M959" s="2" t="s">
        <v>1851</v>
      </c>
      <c r="N959" s="7" t="s">
        <v>4421</v>
      </c>
      <c r="O959" s="2" t="s">
        <v>1851</v>
      </c>
      <c r="P959" s="60"/>
      <c r="Q959" s="2" t="s">
        <v>1851</v>
      </c>
      <c r="R959" t="s">
        <v>2500</v>
      </c>
      <c r="S959" s="2" t="s">
        <v>1851</v>
      </c>
      <c r="T959" s="5">
        <v>0</v>
      </c>
      <c r="U959" s="2" t="s">
        <v>1851</v>
      </c>
      <c r="V959" s="37">
        <v>0</v>
      </c>
      <c r="W959" s="2" t="s">
        <v>1907</v>
      </c>
      <c r="X959">
        <v>0</v>
      </c>
      <c r="Y959" t="s">
        <v>1908</v>
      </c>
      <c r="Z959" s="28" t="s">
        <v>2195</v>
      </c>
      <c r="AA959" s="2" t="s">
        <v>1907</v>
      </c>
      <c r="AB959" s="82">
        <v>63800</v>
      </c>
      <c r="AC959" t="s">
        <v>2289</v>
      </c>
      <c r="AD959"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'FIN'); INSERT INTO propuesta VALUES (NULL, @cliente, NULL, NULL, @moneda, @tipoServicio, @tipoArea, @tipoPropuesta, @situacion, '09', 'P0128009', '', '2012-02-01', '0', '0', 0, 'Clima Cuantitativo Institucional 2012', 63800, null, 1, now(), null, 1, null);</v>
      </c>
    </row>
    <row r="960" spans="1:30" ht="22.5" x14ac:dyDescent="0.25">
      <c r="A960" t="s">
        <v>0</v>
      </c>
      <c r="B960" s="7" t="s">
        <v>378</v>
      </c>
      <c r="C960" s="2" t="s">
        <v>493</v>
      </c>
      <c r="D960" s="22" t="s">
        <v>498</v>
      </c>
      <c r="E960" s="2" t="s">
        <v>499</v>
      </c>
      <c r="F960" s="26" t="s">
        <v>531</v>
      </c>
      <c r="G960" s="2" t="s">
        <v>534</v>
      </c>
      <c r="H960" s="22" t="s">
        <v>564</v>
      </c>
      <c r="I960" s="2" t="s">
        <v>567</v>
      </c>
      <c r="J960" s="5" t="s">
        <v>571</v>
      </c>
      <c r="K960" s="2" t="s">
        <v>574</v>
      </c>
      <c r="L960" t="s">
        <v>1814</v>
      </c>
      <c r="M960" s="2" t="s">
        <v>1851</v>
      </c>
      <c r="N960" s="7" t="s">
        <v>4422</v>
      </c>
      <c r="O960" s="2" t="s">
        <v>1851</v>
      </c>
      <c r="P960" s="60"/>
      <c r="Q960" s="2" t="s">
        <v>1851</v>
      </c>
      <c r="R960" t="s">
        <v>2500</v>
      </c>
      <c r="S960" s="2" t="s">
        <v>1851</v>
      </c>
      <c r="T960" s="5">
        <v>0</v>
      </c>
      <c r="U960" s="2" t="s">
        <v>1851</v>
      </c>
      <c r="V960" s="37">
        <v>0</v>
      </c>
      <c r="W960" s="2" t="s">
        <v>1907</v>
      </c>
      <c r="X960">
        <v>0</v>
      </c>
      <c r="Y960" t="s">
        <v>1908</v>
      </c>
      <c r="Z960" s="28" t="s">
        <v>2196</v>
      </c>
      <c r="AA960" s="2" t="s">
        <v>1907</v>
      </c>
      <c r="AB960" s="83">
        <v>3000</v>
      </c>
      <c r="AC960" t="s">
        <v>2289</v>
      </c>
      <c r="AD960"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'FIN'); INSERT INTO propuesta VALUES (NULL, @cliente, NULL, NULL, @moneda, @tipoServicio, @tipoArea, @tipoPropuesta, @situacion, '10', 'P0128010', '', '2012-02-01', '0', '0', 0, 'Focus Group + Plan de Mejora Clima', 3000, null, 1, now(), null, 1, null);</v>
      </c>
    </row>
    <row r="961" spans="1:30" ht="22.5" x14ac:dyDescent="0.25">
      <c r="A961" t="s">
        <v>0</v>
      </c>
      <c r="B961" s="7" t="s">
        <v>378</v>
      </c>
      <c r="C961" s="2" t="s">
        <v>493</v>
      </c>
      <c r="D961" s="22" t="s">
        <v>495</v>
      </c>
      <c r="E961" s="2" t="s">
        <v>499</v>
      </c>
      <c r="F961" s="28" t="s">
        <v>513</v>
      </c>
      <c r="G961" s="2" t="s">
        <v>534</v>
      </c>
      <c r="H961" s="22" t="s">
        <v>548</v>
      </c>
      <c r="I961" s="2" t="s">
        <v>567</v>
      </c>
      <c r="J961" s="5" t="s">
        <v>569</v>
      </c>
      <c r="K961" s="2" t="s">
        <v>574</v>
      </c>
      <c r="L961" t="s">
        <v>1815</v>
      </c>
      <c r="M961" s="2" t="s">
        <v>1851</v>
      </c>
      <c r="N961" s="7" t="s">
        <v>4423</v>
      </c>
      <c r="O961" s="2" t="s">
        <v>1851</v>
      </c>
      <c r="P961" s="56"/>
      <c r="Q961" s="2" t="s">
        <v>1851</v>
      </c>
      <c r="R961" t="s">
        <v>2500</v>
      </c>
      <c r="S961" s="2" t="s">
        <v>1851</v>
      </c>
      <c r="T961" s="5">
        <v>0</v>
      </c>
      <c r="U961" s="2" t="s">
        <v>1851</v>
      </c>
      <c r="V961" s="37">
        <v>0</v>
      </c>
      <c r="W961" s="2" t="s">
        <v>1907</v>
      </c>
      <c r="X961">
        <v>0</v>
      </c>
      <c r="Y961" t="s">
        <v>1908</v>
      </c>
      <c r="Z961" s="28" t="s">
        <v>2197</v>
      </c>
      <c r="AA961" s="2" t="s">
        <v>1907</v>
      </c>
      <c r="AB961" s="82">
        <v>0</v>
      </c>
      <c r="AC961" t="s">
        <v>2289</v>
      </c>
      <c r="AD961" t="str">
        <f t="shared" si="14"/>
        <v>SET @cliente = (SELECT id_cliente FROM cliente WHERE cod_cliente LIKE 'C0128');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'11', 'P0128011', '', '2012-02-01', '0', '0', 0, 'Actualizacion de Manuales de Puestos.', 0, null, 1, now(), null, 1, null);</v>
      </c>
    </row>
    <row r="962" spans="1:30" ht="22.5" x14ac:dyDescent="0.25">
      <c r="A962" t="s">
        <v>0</v>
      </c>
      <c r="B962" s="7" t="s">
        <v>378</v>
      </c>
      <c r="C962" s="2" t="s">
        <v>493</v>
      </c>
      <c r="D962" s="22" t="s">
        <v>498</v>
      </c>
      <c r="E962" s="2" t="s">
        <v>499</v>
      </c>
      <c r="F962" s="26" t="s">
        <v>531</v>
      </c>
      <c r="G962" s="2" t="s">
        <v>534</v>
      </c>
      <c r="H962" s="22" t="s">
        <v>564</v>
      </c>
      <c r="I962" s="2" t="s">
        <v>567</v>
      </c>
      <c r="J962" s="10" t="s">
        <v>569</v>
      </c>
      <c r="K962" s="2" t="s">
        <v>574</v>
      </c>
      <c r="L962" t="s">
        <v>1816</v>
      </c>
      <c r="M962" s="2" t="s">
        <v>1851</v>
      </c>
      <c r="N962" s="7" t="s">
        <v>4424</v>
      </c>
      <c r="O962" s="2" t="s">
        <v>1851</v>
      </c>
      <c r="P962" s="61"/>
      <c r="Q962" s="2" t="s">
        <v>1851</v>
      </c>
      <c r="R962" t="s">
        <v>2501</v>
      </c>
      <c r="S962" s="2" t="s">
        <v>1851</v>
      </c>
      <c r="T962" s="5">
        <v>0</v>
      </c>
      <c r="U962" s="2" t="s">
        <v>1851</v>
      </c>
      <c r="V962" s="37">
        <v>0</v>
      </c>
      <c r="W962" s="2" t="s">
        <v>1907</v>
      </c>
      <c r="X962">
        <v>0</v>
      </c>
      <c r="Y962" t="s">
        <v>1908</v>
      </c>
      <c r="Z962" s="28" t="s">
        <v>2198</v>
      </c>
      <c r="AA962" s="2" t="s">
        <v>1907</v>
      </c>
      <c r="AB962" s="82">
        <v>0</v>
      </c>
      <c r="AC962" t="s">
        <v>2289</v>
      </c>
      <c r="AD962" t="str">
        <f t="shared" si="14"/>
        <v>SET @cliente = (SELECT id_cliente FROM cliente WHERE cod_cliente LIKE 'C0128');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'NO'); INSERT INTO propuesta VALUES (NULL, @cliente, NULL, NULL, @moneda, @tipoServicio, @tipoArea, @tipoPropuesta, @situacion, '12', 'P0128012', '', '2012-08-01', '0', '0', 0, 'Focus Group 2012 (12 para Docentes)', 0, null, 1, now(), null, 1, null);</v>
      </c>
    </row>
    <row r="963" spans="1:30" ht="22.5" x14ac:dyDescent="0.25">
      <c r="A963" t="s">
        <v>0</v>
      </c>
      <c r="B963" s="7" t="s">
        <v>378</v>
      </c>
      <c r="C963" s="2" t="s">
        <v>493</v>
      </c>
      <c r="D963" s="22" t="s">
        <v>495</v>
      </c>
      <c r="E963" s="2" t="s">
        <v>499</v>
      </c>
      <c r="F963" s="26" t="s">
        <v>504</v>
      </c>
      <c r="G963" s="2" t="s">
        <v>534</v>
      </c>
      <c r="H963" s="22" t="s">
        <v>538</v>
      </c>
      <c r="I963" s="2" t="s">
        <v>567</v>
      </c>
      <c r="J963" s="5" t="s">
        <v>569</v>
      </c>
      <c r="K963" s="2" t="s">
        <v>574</v>
      </c>
      <c r="L963" t="s">
        <v>1817</v>
      </c>
      <c r="M963" s="2" t="s">
        <v>1851</v>
      </c>
      <c r="N963" s="7" t="s">
        <v>4425</v>
      </c>
      <c r="O963" s="2" t="s">
        <v>1851</v>
      </c>
      <c r="P963" s="56"/>
      <c r="Q963" s="2" t="s">
        <v>1851</v>
      </c>
      <c r="R963" t="s">
        <v>2501</v>
      </c>
      <c r="S963" s="2" t="s">
        <v>1851</v>
      </c>
      <c r="T963" s="5">
        <v>0</v>
      </c>
      <c r="U963" s="2" t="s">
        <v>1851</v>
      </c>
      <c r="V963" s="37">
        <v>0</v>
      </c>
      <c r="W963" s="2" t="s">
        <v>1907</v>
      </c>
      <c r="X963">
        <v>0</v>
      </c>
      <c r="Y963" t="s">
        <v>1908</v>
      </c>
      <c r="Z963" s="28" t="s">
        <v>2199</v>
      </c>
      <c r="AA963" s="2" t="s">
        <v>1907</v>
      </c>
      <c r="AB963" s="82">
        <v>0</v>
      </c>
      <c r="AC963" t="s">
        <v>2289</v>
      </c>
      <c r="AD963" t="str">
        <f t="shared" ref="AD963:AD1026" si="15">CONCATENATE(A963,B963,C963,D963,E963,F963,G963,H963,I963,J963,K963,L963,M963,N963,O963,P963,Q963,R963,S963,T963,U963,V963,W963,X963,Y963,Z963,AA963,AB963,AC963)</f>
        <v>SET @cliente = (SELECT id_cliente FROM cliente WHERE cod_cliente LIKE 'C0128');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'13', 'P0128013', '', '2012-08-01', '0', '0', 0, 'Participar como jurado en un concurso de ideas innovadoras', 0, null, 1, now(), null, 1, null);</v>
      </c>
    </row>
    <row r="964" spans="1:30" ht="22.5" x14ac:dyDescent="0.25">
      <c r="A964" t="s">
        <v>0</v>
      </c>
      <c r="B964" s="7" t="s">
        <v>378</v>
      </c>
      <c r="C964" s="2" t="s">
        <v>493</v>
      </c>
      <c r="D964" s="22" t="s">
        <v>498</v>
      </c>
      <c r="E964" s="2" t="s">
        <v>499</v>
      </c>
      <c r="F964" s="26" t="s">
        <v>531</v>
      </c>
      <c r="G964" s="2" t="s">
        <v>534</v>
      </c>
      <c r="H964" s="22" t="s">
        <v>564</v>
      </c>
      <c r="I964" s="2" t="s">
        <v>567</v>
      </c>
      <c r="J964" s="10" t="s">
        <v>569</v>
      </c>
      <c r="K964" s="2" t="s">
        <v>574</v>
      </c>
      <c r="L964" t="s">
        <v>1818</v>
      </c>
      <c r="M964" s="2" t="s">
        <v>1851</v>
      </c>
      <c r="N964" s="7" t="s">
        <v>4426</v>
      </c>
      <c r="O964" s="2" t="s">
        <v>1851</v>
      </c>
      <c r="P964" s="61"/>
      <c r="Q964" s="2" t="s">
        <v>1851</v>
      </c>
      <c r="R964" t="s">
        <v>2501</v>
      </c>
      <c r="S964" s="2" t="s">
        <v>1851</v>
      </c>
      <c r="T964" s="5">
        <v>0</v>
      </c>
      <c r="U964" s="2" t="s">
        <v>1851</v>
      </c>
      <c r="V964" s="37">
        <v>0</v>
      </c>
      <c r="W964" s="2" t="s">
        <v>1907</v>
      </c>
      <c r="X964">
        <v>0</v>
      </c>
      <c r="Y964" t="s">
        <v>1908</v>
      </c>
      <c r="Z964" s="28" t="s">
        <v>2200</v>
      </c>
      <c r="AA964" s="2" t="s">
        <v>1907</v>
      </c>
      <c r="AB964" s="82">
        <v>0</v>
      </c>
      <c r="AC964" t="s">
        <v>2289</v>
      </c>
      <c r="AD964" t="str">
        <f t="shared" si="15"/>
        <v>SET @cliente = (SELECT id_cliente FROM cliente WHERE cod_cliente LIKE 'C0128');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'NO'); INSERT INTO propuesta VALUES (NULL, @cliente, NULL, NULL, @moneda, @tipoServicio, @tipoArea, @tipoPropuesta, @situacion, '14', 'P0128014', '', '2012-08-01', '0', '0', 0, 'Focus Group 2012 (administrativos)', 0, null, 1, now(), null, 1, null);</v>
      </c>
    </row>
    <row r="965" spans="1:30" ht="22.5" x14ac:dyDescent="0.25">
      <c r="A965" t="s">
        <v>0</v>
      </c>
      <c r="B965" s="19" t="s">
        <v>379</v>
      </c>
      <c r="C965" s="2" t="s">
        <v>493</v>
      </c>
      <c r="D965" s="22" t="s">
        <v>495</v>
      </c>
      <c r="E965" s="2" t="s">
        <v>499</v>
      </c>
      <c r="F965" s="26" t="s">
        <v>508</v>
      </c>
      <c r="G965" s="2" t="s">
        <v>534</v>
      </c>
      <c r="H965" s="22" t="s">
        <v>542</v>
      </c>
      <c r="I965" s="2" t="s">
        <v>567</v>
      </c>
      <c r="J965" s="5" t="s">
        <v>571</v>
      </c>
      <c r="K965" s="2" t="s">
        <v>574</v>
      </c>
      <c r="L965" t="s">
        <v>1805</v>
      </c>
      <c r="M965" s="2" t="s">
        <v>1851</v>
      </c>
      <c r="N965" s="7" t="s">
        <v>4427</v>
      </c>
      <c r="O965" s="2" t="s">
        <v>1851</v>
      </c>
      <c r="P965" s="60"/>
      <c r="Q965" s="2" t="s">
        <v>1851</v>
      </c>
      <c r="R965" t="s">
        <v>2490</v>
      </c>
      <c r="S965" s="2" t="s">
        <v>1851</v>
      </c>
      <c r="T965" s="5">
        <v>0</v>
      </c>
      <c r="U965" s="2" t="s">
        <v>1851</v>
      </c>
      <c r="V965" s="37">
        <v>0</v>
      </c>
      <c r="W965" s="2" t="s">
        <v>1907</v>
      </c>
      <c r="X965">
        <v>0</v>
      </c>
      <c r="Y965" t="s">
        <v>1908</v>
      </c>
      <c r="Z965" s="41" t="s">
        <v>2201</v>
      </c>
      <c r="AA965" s="2" t="s">
        <v>1907</v>
      </c>
      <c r="AB965" s="82">
        <v>21512.61</v>
      </c>
      <c r="AC965" t="s">
        <v>2289</v>
      </c>
      <c r="AD965" t="str">
        <f t="shared" si="15"/>
        <v>SET @cliente = (SELECT id_cliente FROM cliente WHERE cod_cliente LIKE 'C0017');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'FIN'); INSERT INTO propuesta VALUES (NULL, @cliente, NULL, NULL, @moneda, @tipoServicio, @tipoArea, @tipoPropuesta, @situacion, '01', 'P0017001', '', '2009-06-01', '0', '0', 0, 'MOF + Sistema de Incentivos', 21512.61, null, 1, now(), null, 1, null);</v>
      </c>
    </row>
    <row r="966" spans="1:30" ht="22.5" x14ac:dyDescent="0.25">
      <c r="A966" t="s">
        <v>0</v>
      </c>
      <c r="B966" s="7" t="s">
        <v>379</v>
      </c>
      <c r="C966" s="2" t="s">
        <v>493</v>
      </c>
      <c r="D966" s="22" t="s">
        <v>495</v>
      </c>
      <c r="E966" s="2" t="s">
        <v>499</v>
      </c>
      <c r="F966" s="26" t="s">
        <v>523</v>
      </c>
      <c r="G966" s="2" t="s">
        <v>534</v>
      </c>
      <c r="H966" s="22" t="s">
        <v>557</v>
      </c>
      <c r="I966" s="2" t="s">
        <v>567</v>
      </c>
      <c r="J966" s="5" t="s">
        <v>569</v>
      </c>
      <c r="K966" s="2" t="s">
        <v>574</v>
      </c>
      <c r="L966" t="s">
        <v>1806</v>
      </c>
      <c r="M966" s="2" t="s">
        <v>1851</v>
      </c>
      <c r="N966" s="7" t="s">
        <v>4428</v>
      </c>
      <c r="O966" s="2" t="s">
        <v>1851</v>
      </c>
      <c r="P966" s="56"/>
      <c r="Q966" s="2" t="s">
        <v>1851</v>
      </c>
      <c r="R966" t="s">
        <v>2514</v>
      </c>
      <c r="S966" s="2" t="s">
        <v>1851</v>
      </c>
      <c r="T966" s="5">
        <v>0</v>
      </c>
      <c r="U966" s="2" t="s">
        <v>1851</v>
      </c>
      <c r="V966" s="37">
        <v>0</v>
      </c>
      <c r="W966" s="2" t="s">
        <v>1907</v>
      </c>
      <c r="X966">
        <v>0</v>
      </c>
      <c r="Y966" t="s">
        <v>1908</v>
      </c>
      <c r="Z966" s="40" t="s">
        <v>2202</v>
      </c>
      <c r="AA966" s="2" t="s">
        <v>1907</v>
      </c>
      <c r="AB966" s="82">
        <v>35000</v>
      </c>
      <c r="AC966" t="s">
        <v>2289</v>
      </c>
      <c r="AD966" t="str">
        <f t="shared" si="15"/>
        <v>SET @cliente = (SELECT id_cliente FROM cliente WHERE cod_cliente LIKE 'C0017');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'02', 'P0017002', '', '2010-02-01', '0', '0', 0, 'Implementacion Modelo de Gestion', 35000, null, 1, now(), null, 1, null);</v>
      </c>
    </row>
    <row r="967" spans="1:30" ht="22.5" x14ac:dyDescent="0.25">
      <c r="A967" t="s">
        <v>0</v>
      </c>
      <c r="B967" s="19" t="s">
        <v>380</v>
      </c>
      <c r="C967" s="2" t="s">
        <v>493</v>
      </c>
      <c r="D967" s="22" t="s">
        <v>496</v>
      </c>
      <c r="E967" s="2" t="s">
        <v>499</v>
      </c>
      <c r="F967" s="26" t="s">
        <v>512</v>
      </c>
      <c r="G967" s="2" t="s">
        <v>534</v>
      </c>
      <c r="H967" s="22" t="s">
        <v>547</v>
      </c>
      <c r="I967" s="2" t="s">
        <v>567</v>
      </c>
      <c r="J967" s="5" t="s">
        <v>571</v>
      </c>
      <c r="K967" s="2" t="s">
        <v>574</v>
      </c>
      <c r="L967" t="s">
        <v>1805</v>
      </c>
      <c r="M967" s="2" t="s">
        <v>1851</v>
      </c>
      <c r="N967" s="7" t="s">
        <v>4429</v>
      </c>
      <c r="O967" s="2" t="s">
        <v>1851</v>
      </c>
      <c r="P967" s="60"/>
      <c r="Q967" s="2" t="s">
        <v>1851</v>
      </c>
      <c r="R967" t="s">
        <v>2531</v>
      </c>
      <c r="S967" s="2" t="s">
        <v>1851</v>
      </c>
      <c r="T967" s="5">
        <v>0</v>
      </c>
      <c r="U967" s="2" t="s">
        <v>1851</v>
      </c>
      <c r="V967" s="37">
        <v>0</v>
      </c>
      <c r="W967" s="2" t="s">
        <v>1907</v>
      </c>
      <c r="X967">
        <v>0</v>
      </c>
      <c r="Y967" t="s">
        <v>1908</v>
      </c>
      <c r="Z967" s="40" t="s">
        <v>2485</v>
      </c>
      <c r="AA967" s="2" t="s">
        <v>1907</v>
      </c>
      <c r="AB967" s="82">
        <v>18482.010000000002</v>
      </c>
      <c r="AC967" t="s">
        <v>2289</v>
      </c>
      <c r="AD967" t="str">
        <f t="shared" si="15"/>
        <v>SET @cliente = (SELECT id_cliente FROM cliente WHERE cod_cliente LIKE 'C0004');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'01', 'P0004001', '', '2009-01-01', '0', '0', 0, 'Administracion y RRHH para Minist. Publico', 18482.01, null, 1, now(), null, 1, null);</v>
      </c>
    </row>
    <row r="968" spans="1:30" ht="22.5" x14ac:dyDescent="0.25">
      <c r="A968" t="s">
        <v>0</v>
      </c>
      <c r="B968" s="7" t="s">
        <v>381</v>
      </c>
      <c r="C968" s="2" t="s">
        <v>493</v>
      </c>
      <c r="D968" s="22" t="s">
        <v>495</v>
      </c>
      <c r="E968" s="2" t="s">
        <v>499</v>
      </c>
      <c r="F968" s="26" t="s">
        <v>502</v>
      </c>
      <c r="G968" s="2" t="s">
        <v>534</v>
      </c>
      <c r="H968" s="22" t="s">
        <v>536</v>
      </c>
      <c r="I968" s="2" t="s">
        <v>567</v>
      </c>
      <c r="J968" s="5" t="s">
        <v>572</v>
      </c>
      <c r="K968" s="2" t="s">
        <v>574</v>
      </c>
      <c r="L968" t="s">
        <v>1805</v>
      </c>
      <c r="M968" s="2" t="s">
        <v>1851</v>
      </c>
      <c r="N968" s="7" t="s">
        <v>4430</v>
      </c>
      <c r="O968" s="2" t="s">
        <v>1851</v>
      </c>
      <c r="P968" s="56" t="s">
        <v>1519</v>
      </c>
      <c r="Q968" s="2" t="s">
        <v>1851</v>
      </c>
      <c r="R968" t="s">
        <v>2489</v>
      </c>
      <c r="S968" s="2" t="s">
        <v>1851</v>
      </c>
      <c r="T968" s="5">
        <v>0</v>
      </c>
      <c r="U968" s="2" t="s">
        <v>1851</v>
      </c>
      <c r="V968" s="37">
        <v>0</v>
      </c>
      <c r="W968" s="2" t="s">
        <v>1907</v>
      </c>
      <c r="X968">
        <v>0</v>
      </c>
      <c r="Y968" t="s">
        <v>1908</v>
      </c>
      <c r="Z968" s="40" t="s">
        <v>2203</v>
      </c>
      <c r="AA968" s="2" t="s">
        <v>1907</v>
      </c>
      <c r="AB968" s="82">
        <v>13960</v>
      </c>
      <c r="AC968" t="s">
        <v>2289</v>
      </c>
      <c r="AD968" t="str">
        <f t="shared" si="15"/>
        <v>SET @cliente = (SELECT id_cliente FROM cliente WHERE cod_cliente LIKE 'C0209');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'OTRA'); INSERT INTO propuesta VALUES (NULL, @cliente, NULL, NULL, @moneda, @tipoServicio, @tipoArea, @tipoPropuesta, @situacion, '01', 'P0209001', 'P020903', '2010-11-01', '0', '0', 0, 'Sistema Remuneracion Variable', 13960, null, 1, now(), null, 1, null);</v>
      </c>
    </row>
    <row r="969" spans="1:30" ht="22.5" x14ac:dyDescent="0.25">
      <c r="A969" t="s">
        <v>0</v>
      </c>
      <c r="B969" s="7" t="s">
        <v>381</v>
      </c>
      <c r="C969" s="2" t="s">
        <v>493</v>
      </c>
      <c r="D969" s="17" t="s">
        <v>498</v>
      </c>
      <c r="E969" s="2" t="s">
        <v>499</v>
      </c>
      <c r="F969" s="26" t="s">
        <v>516</v>
      </c>
      <c r="G969" s="2" t="s">
        <v>534</v>
      </c>
      <c r="H969" s="17" t="s">
        <v>551</v>
      </c>
      <c r="I969" s="2" t="s">
        <v>567</v>
      </c>
      <c r="J969" s="5" t="s">
        <v>572</v>
      </c>
      <c r="K969" s="2" t="s">
        <v>574</v>
      </c>
      <c r="L969" t="s">
        <v>1806</v>
      </c>
      <c r="M969" s="2" t="s">
        <v>1851</v>
      </c>
      <c r="N969" s="7" t="s">
        <v>4431</v>
      </c>
      <c r="O969" s="2" t="s">
        <v>1851</v>
      </c>
      <c r="P969" s="56" t="s">
        <v>1519</v>
      </c>
      <c r="Q969" s="2" t="s">
        <v>1851</v>
      </c>
      <c r="R969" t="s">
        <v>2489</v>
      </c>
      <c r="S969" s="2" t="s">
        <v>1851</v>
      </c>
      <c r="T969" s="5">
        <v>0</v>
      </c>
      <c r="U969" s="2" t="s">
        <v>1851</v>
      </c>
      <c r="V969" s="37">
        <v>0</v>
      </c>
      <c r="W969" s="2" t="s">
        <v>1907</v>
      </c>
      <c r="X969">
        <v>0</v>
      </c>
      <c r="Y969" t="s">
        <v>1908</v>
      </c>
      <c r="Z969" s="40" t="s">
        <v>3189</v>
      </c>
      <c r="AA969" s="2" t="s">
        <v>1907</v>
      </c>
      <c r="AB969" s="82">
        <v>0</v>
      </c>
      <c r="AC969" t="s">
        <v>2289</v>
      </c>
      <c r="AD969" t="str">
        <f t="shared" si="15"/>
        <v>SET @cliente = (SELECT id_cliente FROM cliente WHERE cod_cliente LIKE 'C0209');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'02', 'P0209002', 'P020903', '2010-11-01', '0', '0', 0, 'Desempeño', 0, null, 1, now(), null, 1, null);</v>
      </c>
    </row>
    <row r="970" spans="1:30" ht="22.5" x14ac:dyDescent="0.25">
      <c r="A970" t="s">
        <v>0</v>
      </c>
      <c r="B970" s="7" t="s">
        <v>381</v>
      </c>
      <c r="C970" s="2" t="s">
        <v>493</v>
      </c>
      <c r="D970" s="22" t="s">
        <v>495</v>
      </c>
      <c r="E970" s="2" t="s">
        <v>499</v>
      </c>
      <c r="F970" s="26" t="s">
        <v>510</v>
      </c>
      <c r="G970" s="2" t="s">
        <v>534</v>
      </c>
      <c r="H970" s="22" t="s">
        <v>545</v>
      </c>
      <c r="I970" s="2" t="s">
        <v>567</v>
      </c>
      <c r="J970" s="5" t="s">
        <v>571</v>
      </c>
      <c r="K970" s="2" t="s">
        <v>574</v>
      </c>
      <c r="L970" t="s">
        <v>1807</v>
      </c>
      <c r="M970" s="2" t="s">
        <v>1851</v>
      </c>
      <c r="N970" s="7" t="s">
        <v>4432</v>
      </c>
      <c r="O970" s="2" t="s">
        <v>1851</v>
      </c>
      <c r="P970" s="60"/>
      <c r="Q970" s="2" t="s">
        <v>1851</v>
      </c>
      <c r="R970" t="s">
        <v>2523</v>
      </c>
      <c r="S970" s="2" t="s">
        <v>1851</v>
      </c>
      <c r="T970" s="5">
        <v>0</v>
      </c>
      <c r="U970" s="2" t="s">
        <v>1851</v>
      </c>
      <c r="V970" s="37">
        <v>0</v>
      </c>
      <c r="W970" s="2" t="s">
        <v>1907</v>
      </c>
      <c r="X970">
        <v>0</v>
      </c>
      <c r="Y970" t="s">
        <v>1908</v>
      </c>
      <c r="Z970" s="40" t="s">
        <v>2323</v>
      </c>
      <c r="AA970" s="2" t="s">
        <v>1907</v>
      </c>
      <c r="AB970" s="82">
        <v>125000</v>
      </c>
      <c r="AC970" t="s">
        <v>2289</v>
      </c>
      <c r="AD970" t="str">
        <f t="shared" si="15"/>
        <v>SET @cliente = (SELECT id_cliente FROM cliente WHERE cod_cliente LIKE 'C0209');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'03', 'P0209003', '', '2010-12-01', '0', '0', 0, 'Gestion por Procesos', 125000, null, 1, now(), null, 1, null);</v>
      </c>
    </row>
    <row r="971" spans="1:30" ht="22.5" x14ac:dyDescent="0.25">
      <c r="A971" t="s">
        <v>0</v>
      </c>
      <c r="B971" s="7" t="s">
        <v>382</v>
      </c>
      <c r="C971" s="2" t="s">
        <v>493</v>
      </c>
      <c r="D971" s="22" t="s">
        <v>496</v>
      </c>
      <c r="E971" s="2" t="s">
        <v>499</v>
      </c>
      <c r="F971" s="26" t="s">
        <v>525</v>
      </c>
      <c r="G971" s="2" t="s">
        <v>534</v>
      </c>
      <c r="H971" s="22" t="s">
        <v>559</v>
      </c>
      <c r="I971" s="2" t="s">
        <v>567</v>
      </c>
      <c r="J971" s="5" t="s">
        <v>572</v>
      </c>
      <c r="K971" s="2" t="s">
        <v>574</v>
      </c>
      <c r="L971" t="s">
        <v>1805</v>
      </c>
      <c r="M971" s="2" t="s">
        <v>1851</v>
      </c>
      <c r="N971" s="7" t="s">
        <v>4433</v>
      </c>
      <c r="O971" s="2" t="s">
        <v>1851</v>
      </c>
      <c r="P971" s="56" t="s">
        <v>1523</v>
      </c>
      <c r="Q971" s="2" t="s">
        <v>1851</v>
      </c>
      <c r="R971" t="s">
        <v>2488</v>
      </c>
      <c r="S971" s="2" t="s">
        <v>1851</v>
      </c>
      <c r="T971" s="5">
        <v>0</v>
      </c>
      <c r="U971" s="2" t="s">
        <v>1851</v>
      </c>
      <c r="V971" s="37">
        <v>0</v>
      </c>
      <c r="W971" s="2" t="s">
        <v>1907</v>
      </c>
      <c r="X971">
        <v>0</v>
      </c>
      <c r="Y971" t="s">
        <v>1908</v>
      </c>
      <c r="Z971" s="40" t="s">
        <v>3261</v>
      </c>
      <c r="AA971" s="2" t="s">
        <v>1907</v>
      </c>
      <c r="AB971" s="82">
        <v>0</v>
      </c>
      <c r="AC971" t="s">
        <v>2289</v>
      </c>
      <c r="AD971" t="str">
        <f t="shared" si="15"/>
        <v>SET @cliente = (SELECT id_cliente FROM cliente WHERE cod_cliente LIKE 'C0314');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'OTRA'); INSERT INTO propuesta VALUES (NULL, @cliente, NULL, NULL, @moneda, @tipoServicio, @tipoArea, @tipoPropuesta, @situacion, '01', 'P0314001', 'P031404', '2011-03-01', '0', '0', 0, 'Diseño Malla Curricular', 0, null, 1, now(), null, 1, null);</v>
      </c>
    </row>
    <row r="972" spans="1:30" ht="22.5" x14ac:dyDescent="0.25">
      <c r="A972" t="s">
        <v>0</v>
      </c>
      <c r="B972" s="7" t="s">
        <v>382</v>
      </c>
      <c r="C972" s="2" t="s">
        <v>493</v>
      </c>
      <c r="D972" s="17" t="s">
        <v>498</v>
      </c>
      <c r="E972" s="2" t="s">
        <v>499</v>
      </c>
      <c r="F972" s="26" t="s">
        <v>516</v>
      </c>
      <c r="G972" s="2" t="s">
        <v>534</v>
      </c>
      <c r="H972" s="17" t="s">
        <v>551</v>
      </c>
      <c r="I972" s="2" t="s">
        <v>567</v>
      </c>
      <c r="J972" s="5" t="s">
        <v>569</v>
      </c>
      <c r="K972" s="2" t="s">
        <v>574</v>
      </c>
      <c r="L972" t="s">
        <v>1806</v>
      </c>
      <c r="M972" s="2" t="s">
        <v>1851</v>
      </c>
      <c r="N972" s="7" t="s">
        <v>4434</v>
      </c>
      <c r="O972" s="2" t="s">
        <v>1851</v>
      </c>
      <c r="P972" s="56"/>
      <c r="Q972" s="2" t="s">
        <v>1851</v>
      </c>
      <c r="R972" t="s">
        <v>2488</v>
      </c>
      <c r="S972" s="2" t="s">
        <v>1851</v>
      </c>
      <c r="T972" s="5">
        <v>0</v>
      </c>
      <c r="U972" s="2" t="s">
        <v>1851</v>
      </c>
      <c r="V972" s="37">
        <v>0</v>
      </c>
      <c r="W972" s="2" t="s">
        <v>1907</v>
      </c>
      <c r="X972">
        <v>0</v>
      </c>
      <c r="Y972" t="s">
        <v>1908</v>
      </c>
      <c r="Z972" s="40" t="s">
        <v>3189</v>
      </c>
      <c r="AA972" s="2" t="s">
        <v>1907</v>
      </c>
      <c r="AB972" s="82">
        <v>0</v>
      </c>
      <c r="AC972" t="s">
        <v>2289</v>
      </c>
      <c r="AD972" t="str">
        <f t="shared" si="15"/>
        <v>SET @cliente = (SELECT id_cliente FROM cliente WHERE cod_cliente LIKE 'C0314');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'P0314002', '', '2011-03-01', '0', '0', 0, 'Desempeño', 0, null, 1, now(), null, 1, null);</v>
      </c>
    </row>
    <row r="973" spans="1:30" ht="22.5" x14ac:dyDescent="0.25">
      <c r="A973" t="s">
        <v>0</v>
      </c>
      <c r="B973" s="7" t="s">
        <v>382</v>
      </c>
      <c r="C973" s="2" t="s">
        <v>493</v>
      </c>
      <c r="D973" s="22" t="s">
        <v>496</v>
      </c>
      <c r="E973" s="2" t="s">
        <v>499</v>
      </c>
      <c r="F973" s="26" t="s">
        <v>514</v>
      </c>
      <c r="G973" s="2" t="s">
        <v>534</v>
      </c>
      <c r="H973" s="22" t="s">
        <v>549</v>
      </c>
      <c r="I973" s="2" t="s">
        <v>567</v>
      </c>
      <c r="J973" s="5" t="s">
        <v>569</v>
      </c>
      <c r="K973" s="2" t="s">
        <v>574</v>
      </c>
      <c r="L973" t="s">
        <v>1807</v>
      </c>
      <c r="M973" s="2" t="s">
        <v>1851</v>
      </c>
      <c r="N973" s="7" t="s">
        <v>4435</v>
      </c>
      <c r="O973" s="2" t="s">
        <v>1851</v>
      </c>
      <c r="P973" s="56"/>
      <c r="Q973" s="2" t="s">
        <v>1851</v>
      </c>
      <c r="R973" t="s">
        <v>2488</v>
      </c>
      <c r="S973" s="2" t="s">
        <v>1851</v>
      </c>
      <c r="T973" s="5">
        <v>0</v>
      </c>
      <c r="U973" s="2" t="s">
        <v>1851</v>
      </c>
      <c r="V973" s="37">
        <v>0</v>
      </c>
      <c r="W973" s="2" t="s">
        <v>1907</v>
      </c>
      <c r="X973">
        <v>0</v>
      </c>
      <c r="Y973" t="s">
        <v>1908</v>
      </c>
      <c r="Z973" s="40" t="s">
        <v>1921</v>
      </c>
      <c r="AA973" s="2" t="s">
        <v>1907</v>
      </c>
      <c r="AB973" s="82">
        <v>23200</v>
      </c>
      <c r="AC973" t="s">
        <v>2289</v>
      </c>
      <c r="AD973" t="str">
        <f t="shared" si="15"/>
        <v>SET @cliente = (SELECT id_cliente FROM cliente WHERE cod_cliente LIKE 'C0314');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'03', 'P0314003', '', '2011-03-01', '0', '0', 0, 'Entrenamiento para Entrenadores', 23200, null, 1, now(), null, 1, null);</v>
      </c>
    </row>
    <row r="974" spans="1:30" ht="22.5" x14ac:dyDescent="0.25">
      <c r="A974" t="s">
        <v>0</v>
      </c>
      <c r="B974" s="7" t="s">
        <v>382</v>
      </c>
      <c r="C974" s="2" t="s">
        <v>493</v>
      </c>
      <c r="D974" s="22" t="s">
        <v>496</v>
      </c>
      <c r="E974" s="2" t="s">
        <v>499</v>
      </c>
      <c r="F974" s="26" t="s">
        <v>525</v>
      </c>
      <c r="G974" s="2" t="s">
        <v>534</v>
      </c>
      <c r="H974" s="22" t="s">
        <v>559</v>
      </c>
      <c r="I974" s="2" t="s">
        <v>567</v>
      </c>
      <c r="J974" s="54" t="s">
        <v>572</v>
      </c>
      <c r="K974" s="2" t="s">
        <v>574</v>
      </c>
      <c r="L974" t="s">
        <v>1808</v>
      </c>
      <c r="M974" s="2" t="s">
        <v>1851</v>
      </c>
      <c r="N974" s="7" t="s">
        <v>4436</v>
      </c>
      <c r="O974" s="2" t="s">
        <v>1851</v>
      </c>
      <c r="P974" s="66" t="s">
        <v>3463</v>
      </c>
      <c r="Q974" s="2" t="s">
        <v>1851</v>
      </c>
      <c r="R974" t="s">
        <v>2524</v>
      </c>
      <c r="S974" s="2" t="s">
        <v>1851</v>
      </c>
      <c r="T974" s="5">
        <v>0</v>
      </c>
      <c r="U974" s="2" t="s">
        <v>1851</v>
      </c>
      <c r="V974" s="37">
        <v>0</v>
      </c>
      <c r="W974" s="2" t="s">
        <v>1907</v>
      </c>
      <c r="X974">
        <v>0</v>
      </c>
      <c r="Y974" t="s">
        <v>1908</v>
      </c>
      <c r="Z974" s="40" t="s">
        <v>3261</v>
      </c>
      <c r="AA974" s="2" t="s">
        <v>1907</v>
      </c>
      <c r="AB974" s="82">
        <v>72000</v>
      </c>
      <c r="AC974" t="s">
        <v>2289</v>
      </c>
      <c r="AD974" t="str">
        <f t="shared" si="15"/>
        <v>SET @cliente = (SELECT id_cliente FROM cliente WHERE cod_cliente LIKE 'C0314');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'OTRA'); INSERT INTO propuesta VALUES (NULL, @cliente, NULL, NULL, @moneda, @tipoServicio, @tipoArea, @tipoPropuesta, @situacion, '04', 'P0314004', 'P031405', '2012-03-01', '0', '0', 0, 'Diseño Malla Curricular', 72000, null, 1, now(), null, 1, null);</v>
      </c>
    </row>
    <row r="975" spans="1:30" ht="22.5" x14ac:dyDescent="0.25">
      <c r="A975" t="s">
        <v>0</v>
      </c>
      <c r="B975" s="7" t="s">
        <v>382</v>
      </c>
      <c r="C975" s="2" t="s">
        <v>493</v>
      </c>
      <c r="D975" s="22" t="s">
        <v>496</v>
      </c>
      <c r="E975" s="2" t="s">
        <v>499</v>
      </c>
      <c r="F975" s="26" t="s">
        <v>525</v>
      </c>
      <c r="G975" s="2" t="s">
        <v>534</v>
      </c>
      <c r="H975" s="22" t="s">
        <v>559</v>
      </c>
      <c r="I975" s="2" t="s">
        <v>567</v>
      </c>
      <c r="J975" s="13" t="s">
        <v>570</v>
      </c>
      <c r="K975" s="2" t="s">
        <v>574</v>
      </c>
      <c r="L975" t="s">
        <v>1809</v>
      </c>
      <c r="M975" s="2" t="s">
        <v>1851</v>
      </c>
      <c r="N975" s="7" t="s">
        <v>4437</v>
      </c>
      <c r="O975" s="2" t="s">
        <v>1851</v>
      </c>
      <c r="P975" s="57" t="s">
        <v>3187</v>
      </c>
      <c r="Q975" s="2" t="s">
        <v>1851</v>
      </c>
      <c r="R975" t="s">
        <v>4730</v>
      </c>
      <c r="S975" s="2" t="s">
        <v>1851</v>
      </c>
      <c r="T975" s="5">
        <v>1</v>
      </c>
      <c r="U975" s="2" t="s">
        <v>1851</v>
      </c>
      <c r="V975" s="37">
        <v>0</v>
      </c>
      <c r="W975" s="2" t="s">
        <v>1907</v>
      </c>
      <c r="X975">
        <v>10</v>
      </c>
      <c r="Y975" t="s">
        <v>1908</v>
      </c>
      <c r="Z975" s="40" t="s">
        <v>3261</v>
      </c>
      <c r="AA975" s="2" t="s">
        <v>1907</v>
      </c>
      <c r="AB975" s="82">
        <v>0</v>
      </c>
      <c r="AC975" t="s">
        <v>2289</v>
      </c>
      <c r="AD975" t="str">
        <f t="shared" si="15"/>
        <v>SET @cliente = (SELECT id_cliente FROM cliente WHERE cod_cliente LIKE 'C0314');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'PDTE'); INSERT INTO propuesta VALUES (NULL, @cliente, NULL, NULL, @moneda, @tipoServicio, @tipoArea, @tipoPropuesta, @situacion, '05', 'P0314005', '1.REUNION', '2012-12-01', '1', '0', 10, 'Diseño Malla Curricular', 0, null, 1, now(), null, 1, null);</v>
      </c>
    </row>
    <row r="976" spans="1:30" ht="22.5" x14ac:dyDescent="0.25">
      <c r="A976" t="s">
        <v>0</v>
      </c>
      <c r="B976" s="7" t="s">
        <v>383</v>
      </c>
      <c r="C976" s="2" t="s">
        <v>493</v>
      </c>
      <c r="D976" s="22" t="s">
        <v>496</v>
      </c>
      <c r="E976" s="2" t="s">
        <v>499</v>
      </c>
      <c r="F976" s="26" t="s">
        <v>512</v>
      </c>
      <c r="G976" s="2" t="s">
        <v>534</v>
      </c>
      <c r="H976" s="22" t="s">
        <v>547</v>
      </c>
      <c r="I976" s="2" t="s">
        <v>567</v>
      </c>
      <c r="J976" s="5" t="s">
        <v>569</v>
      </c>
      <c r="K976" s="2" t="s">
        <v>574</v>
      </c>
      <c r="L976" t="s">
        <v>1805</v>
      </c>
      <c r="M976" s="2" t="s">
        <v>1851</v>
      </c>
      <c r="N976" s="7" t="s">
        <v>4438</v>
      </c>
      <c r="O976" s="2" t="s">
        <v>1851</v>
      </c>
      <c r="P976" s="56"/>
      <c r="Q976" s="2" t="s">
        <v>1851</v>
      </c>
      <c r="R976" t="s">
        <v>2489</v>
      </c>
      <c r="S976" s="2" t="s">
        <v>1851</v>
      </c>
      <c r="T976" s="5">
        <v>0</v>
      </c>
      <c r="U976" s="2" t="s">
        <v>1851</v>
      </c>
      <c r="V976" s="37">
        <v>0</v>
      </c>
      <c r="W976" s="2" t="s">
        <v>1907</v>
      </c>
      <c r="X976">
        <v>0</v>
      </c>
      <c r="Y976" t="s">
        <v>1908</v>
      </c>
      <c r="Z976" s="40" t="s">
        <v>1924</v>
      </c>
      <c r="AA976" s="2" t="s">
        <v>1907</v>
      </c>
      <c r="AB976" s="82">
        <v>0</v>
      </c>
      <c r="AC976" t="s">
        <v>2289</v>
      </c>
      <c r="AD976" t="str">
        <f t="shared" si="15"/>
        <v>SET @cliente = (SELECT id_cliente FROM cliente WHERE cod_cliente LIKE 'C0178');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'P0178001', '', '2010-11-01', '0', '0', 0, 'Habilidades Directivas', 0, null, 1, now(), null, 1, null);</v>
      </c>
    </row>
    <row r="977" spans="1:30" ht="22.5" x14ac:dyDescent="0.25">
      <c r="A977" t="s">
        <v>0</v>
      </c>
      <c r="B977" s="7" t="s">
        <v>383</v>
      </c>
      <c r="C977" s="2" t="s">
        <v>493</v>
      </c>
      <c r="D977" s="17" t="s">
        <v>498</v>
      </c>
      <c r="E977" s="2" t="s">
        <v>499</v>
      </c>
      <c r="F977" s="26" t="s">
        <v>516</v>
      </c>
      <c r="G977" s="2" t="s">
        <v>534</v>
      </c>
      <c r="H977" s="17" t="s">
        <v>551</v>
      </c>
      <c r="I977" s="2" t="s">
        <v>567</v>
      </c>
      <c r="J977" s="5" t="s">
        <v>569</v>
      </c>
      <c r="K977" s="2" t="s">
        <v>574</v>
      </c>
      <c r="L977" t="s">
        <v>1806</v>
      </c>
      <c r="M977" s="2" t="s">
        <v>1851</v>
      </c>
      <c r="N977" s="7" t="s">
        <v>4439</v>
      </c>
      <c r="O977" s="2" t="s">
        <v>1851</v>
      </c>
      <c r="P977" s="56"/>
      <c r="Q977" s="2" t="s">
        <v>1851</v>
      </c>
      <c r="R977" t="s">
        <v>2489</v>
      </c>
      <c r="S977" s="2" t="s">
        <v>1851</v>
      </c>
      <c r="T977" s="5">
        <v>0</v>
      </c>
      <c r="U977" s="2" t="s">
        <v>1851</v>
      </c>
      <c r="V977" s="37">
        <v>0</v>
      </c>
      <c r="W977" s="2" t="s">
        <v>1907</v>
      </c>
      <c r="X977">
        <v>0</v>
      </c>
      <c r="Y977" t="s">
        <v>1908</v>
      </c>
      <c r="Z977" s="40" t="s">
        <v>3189</v>
      </c>
      <c r="AA977" s="2" t="s">
        <v>1907</v>
      </c>
      <c r="AB977" s="82">
        <v>60900</v>
      </c>
      <c r="AC977" t="s">
        <v>2289</v>
      </c>
      <c r="AD977" t="str">
        <f t="shared" si="15"/>
        <v>SET @cliente = (SELECT id_cliente FROM cliente WHERE cod_cliente LIKE 'C0178');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'P0178002', '', '2010-11-01', '0', '0', 0, 'Desempeño', 60900, null, 1, now(), null, 1, null);</v>
      </c>
    </row>
    <row r="978" spans="1:30" ht="22.5" x14ac:dyDescent="0.25">
      <c r="A978" t="s">
        <v>0</v>
      </c>
      <c r="B978" s="7" t="s">
        <v>383</v>
      </c>
      <c r="C978" s="2" t="s">
        <v>493</v>
      </c>
      <c r="D978" s="17" t="s">
        <v>498</v>
      </c>
      <c r="E978" s="2" t="s">
        <v>499</v>
      </c>
      <c r="F978" s="26" t="s">
        <v>522</v>
      </c>
      <c r="G978" s="2" t="s">
        <v>534</v>
      </c>
      <c r="H978" s="17" t="s">
        <v>551</v>
      </c>
      <c r="I978" s="2" t="s">
        <v>567</v>
      </c>
      <c r="J978" s="5" t="s">
        <v>569</v>
      </c>
      <c r="K978" s="2" t="s">
        <v>574</v>
      </c>
      <c r="L978" t="s">
        <v>1807</v>
      </c>
      <c r="M978" s="2" t="s">
        <v>1851</v>
      </c>
      <c r="N978" s="7" t="s">
        <v>4440</v>
      </c>
      <c r="O978" s="2" t="s">
        <v>1851</v>
      </c>
      <c r="P978" s="56"/>
      <c r="Q978" s="2" t="s">
        <v>1851</v>
      </c>
      <c r="R978" t="s">
        <v>2489</v>
      </c>
      <c r="S978" s="2" t="s">
        <v>1851</v>
      </c>
      <c r="T978" s="5">
        <v>0</v>
      </c>
      <c r="U978" s="2" t="s">
        <v>1851</v>
      </c>
      <c r="V978" s="37">
        <v>0</v>
      </c>
      <c r="W978" s="2" t="s">
        <v>1907</v>
      </c>
      <c r="X978">
        <v>0</v>
      </c>
      <c r="Y978" t="s">
        <v>1908</v>
      </c>
      <c r="Z978" s="26" t="s">
        <v>2204</v>
      </c>
      <c r="AA978" s="2" t="s">
        <v>1907</v>
      </c>
      <c r="AB978" s="82">
        <v>0</v>
      </c>
      <c r="AC978" t="s">
        <v>2289</v>
      </c>
      <c r="AD978" t="str">
        <f t="shared" si="15"/>
        <v>SET @cliente = (SELECT id_cliente FROM cliente WHERE cod_cliente LIKE 'C0178');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'03', 'P0178003', '', '2010-11-01', '0', '0', 0, 'Clima Cualitativo', 0, null, 1, now(), null, 1, null);</v>
      </c>
    </row>
    <row r="979" spans="1:30" ht="22.5" x14ac:dyDescent="0.25">
      <c r="A979" t="s">
        <v>0</v>
      </c>
      <c r="B979" s="7" t="s">
        <v>383</v>
      </c>
      <c r="C979" s="2" t="s">
        <v>493</v>
      </c>
      <c r="D979" s="22" t="s">
        <v>497</v>
      </c>
      <c r="E979" s="2" t="s">
        <v>499</v>
      </c>
      <c r="F979" s="26" t="s">
        <v>524</v>
      </c>
      <c r="G979" s="2" t="s">
        <v>534</v>
      </c>
      <c r="H979" s="22" t="s">
        <v>558</v>
      </c>
      <c r="I979" s="2" t="s">
        <v>567</v>
      </c>
      <c r="J979" s="5" t="s">
        <v>569</v>
      </c>
      <c r="K979" s="2" t="s">
        <v>574</v>
      </c>
      <c r="L979" t="s">
        <v>1808</v>
      </c>
      <c r="M979" s="2" t="s">
        <v>1851</v>
      </c>
      <c r="N979" s="7" t="s">
        <v>4441</v>
      </c>
      <c r="O979" s="2" t="s">
        <v>1851</v>
      </c>
      <c r="P979" s="56"/>
      <c r="Q979" s="2" t="s">
        <v>1851</v>
      </c>
      <c r="R979" t="s">
        <v>2497</v>
      </c>
      <c r="S979" s="2" t="s">
        <v>1851</v>
      </c>
      <c r="T979" s="5">
        <v>0</v>
      </c>
      <c r="U979" s="2" t="s">
        <v>1851</v>
      </c>
      <c r="V979" s="37">
        <v>0</v>
      </c>
      <c r="W979" s="2" t="s">
        <v>1907</v>
      </c>
      <c r="X979">
        <v>0</v>
      </c>
      <c r="Y979" t="s">
        <v>1908</v>
      </c>
      <c r="Z979" s="40" t="s">
        <v>2126</v>
      </c>
      <c r="AA979" s="2" t="s">
        <v>1907</v>
      </c>
      <c r="AB979" s="82">
        <v>0</v>
      </c>
      <c r="AC979" t="s">
        <v>2289</v>
      </c>
      <c r="AD979" t="str">
        <f t="shared" si="15"/>
        <v>SET @cliente = (SELECT id_cliente FROM cliente WHERE cod_cliente LIKE 'C0178');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'04', 'P0178004', '', '2011-07-01', '0', '0', 0, 'Informacion', 0, null, 1, now(), null, 1, null);</v>
      </c>
    </row>
    <row r="980" spans="1:30" ht="22.5" x14ac:dyDescent="0.25">
      <c r="A980" t="s">
        <v>0</v>
      </c>
      <c r="B980" s="7" t="s">
        <v>383</v>
      </c>
      <c r="C980" s="2" t="s">
        <v>493</v>
      </c>
      <c r="D980" s="22" t="s">
        <v>496</v>
      </c>
      <c r="E980" s="2" t="s">
        <v>499</v>
      </c>
      <c r="F980" s="26" t="s">
        <v>512</v>
      </c>
      <c r="G980" s="2" t="s">
        <v>534</v>
      </c>
      <c r="H980" s="22" t="s">
        <v>547</v>
      </c>
      <c r="I980" s="2" t="s">
        <v>567</v>
      </c>
      <c r="J980" s="5" t="s">
        <v>569</v>
      </c>
      <c r="K980" s="2" t="s">
        <v>574</v>
      </c>
      <c r="L980" t="s">
        <v>1810</v>
      </c>
      <c r="M980" s="2" t="s">
        <v>1851</v>
      </c>
      <c r="N980" s="7" t="s">
        <v>4442</v>
      </c>
      <c r="O980" s="2" t="s">
        <v>1851</v>
      </c>
      <c r="P980" s="56"/>
      <c r="Q980" s="2" t="s">
        <v>1851</v>
      </c>
      <c r="R980" t="s">
        <v>2498</v>
      </c>
      <c r="S980" s="2" t="s">
        <v>1851</v>
      </c>
      <c r="T980" s="5">
        <v>0</v>
      </c>
      <c r="U980" s="2" t="s">
        <v>1851</v>
      </c>
      <c r="V980" s="37">
        <v>0</v>
      </c>
      <c r="W980" s="2" t="s">
        <v>1907</v>
      </c>
      <c r="X980">
        <v>0</v>
      </c>
      <c r="Y980" t="s">
        <v>1908</v>
      </c>
      <c r="Z980" s="40" t="s">
        <v>1924</v>
      </c>
      <c r="AA980" s="2" t="s">
        <v>1907</v>
      </c>
      <c r="AB980" s="82">
        <v>13965</v>
      </c>
      <c r="AC980" t="s">
        <v>2289</v>
      </c>
      <c r="AD980" t="str">
        <f t="shared" si="15"/>
        <v>SET @cliente = (SELECT id_cliente FROM cliente WHERE cod_cliente LIKE 'C0178');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'06', 'P0178006', '', '2011-09-01', '0', '0', 0, 'Habilidades Directivas', 13965, null, 1, now(), null, 1, null);</v>
      </c>
    </row>
    <row r="981" spans="1:30" ht="22.5" x14ac:dyDescent="0.25">
      <c r="A981" t="s">
        <v>0</v>
      </c>
      <c r="B981" s="7" t="s">
        <v>383</v>
      </c>
      <c r="C981" s="2" t="s">
        <v>493</v>
      </c>
      <c r="D981" s="22" t="s">
        <v>496</v>
      </c>
      <c r="E981" s="2" t="s">
        <v>499</v>
      </c>
      <c r="F981" s="26" t="s">
        <v>512</v>
      </c>
      <c r="G981" s="2" t="s">
        <v>534</v>
      </c>
      <c r="H981" s="22" t="s">
        <v>547</v>
      </c>
      <c r="I981" s="2" t="s">
        <v>567</v>
      </c>
      <c r="J981" s="7" t="s">
        <v>573</v>
      </c>
      <c r="K981" s="2" t="s">
        <v>574</v>
      </c>
      <c r="L981" t="s">
        <v>1811</v>
      </c>
      <c r="M981" s="2" t="s">
        <v>1851</v>
      </c>
      <c r="N981" s="7" t="s">
        <v>4443</v>
      </c>
      <c r="O981" s="2" t="s">
        <v>1851</v>
      </c>
      <c r="P981" s="60"/>
      <c r="Q981" s="2" t="s">
        <v>1851</v>
      </c>
      <c r="R981" t="s">
        <v>2487</v>
      </c>
      <c r="S981" s="2" t="s">
        <v>1851</v>
      </c>
      <c r="T981" s="5">
        <v>0</v>
      </c>
      <c r="U981" s="2" t="s">
        <v>1851</v>
      </c>
      <c r="V981" s="37">
        <v>0</v>
      </c>
      <c r="W981" s="2" t="s">
        <v>1907</v>
      </c>
      <c r="X981">
        <v>0</v>
      </c>
      <c r="Y981" t="s">
        <v>1908</v>
      </c>
      <c r="Z981" s="40" t="s">
        <v>2205</v>
      </c>
      <c r="AA981" s="2" t="s">
        <v>1907</v>
      </c>
      <c r="AB981" s="82">
        <v>89900</v>
      </c>
      <c r="AC981" t="s">
        <v>2289</v>
      </c>
      <c r="AD981" t="str">
        <f t="shared" si="15"/>
        <v>SET @cliente = (SELECT id_cliente FROM cliente WHERE cod_cliente LIKE 'C0178');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'SI'); INSERT INTO propuesta VALUES (NULL, @cliente, NULL, NULL, @moneda, @tipoServicio, @tipoArea, @tipoPropuesta, @situacion, '07', 'P0178007', '', '2011-10-01', '0', '0', 0, 'Taller de Competencias para Supervisores', 89900, null, 1, now(), null, 1, null);</v>
      </c>
    </row>
    <row r="982" spans="1:30" ht="22.5" x14ac:dyDescent="0.25">
      <c r="A982" t="s">
        <v>0</v>
      </c>
      <c r="B982" s="7" t="s">
        <v>383</v>
      </c>
      <c r="C982" s="2" t="s">
        <v>493</v>
      </c>
      <c r="D982" s="22" t="s">
        <v>496</v>
      </c>
      <c r="E982" s="2" t="s">
        <v>499</v>
      </c>
      <c r="F982" s="26" t="s">
        <v>515</v>
      </c>
      <c r="G982" s="2" t="s">
        <v>534</v>
      </c>
      <c r="H982" s="22" t="s">
        <v>550</v>
      </c>
      <c r="I982" s="2" t="s">
        <v>567</v>
      </c>
      <c r="J982" s="5" t="s">
        <v>569</v>
      </c>
      <c r="K982" s="2" t="s">
        <v>574</v>
      </c>
      <c r="L982" t="s">
        <v>1812</v>
      </c>
      <c r="M982" s="2" t="s">
        <v>1851</v>
      </c>
      <c r="N982" s="7" t="s">
        <v>4444</v>
      </c>
      <c r="O982" s="2" t="s">
        <v>1851</v>
      </c>
      <c r="P982" s="56"/>
      <c r="Q982" s="2" t="s">
        <v>1851</v>
      </c>
      <c r="R982" t="s">
        <v>2500</v>
      </c>
      <c r="S982" s="2" t="s">
        <v>1851</v>
      </c>
      <c r="T982" s="5">
        <v>0</v>
      </c>
      <c r="U982" s="2" t="s">
        <v>1851</v>
      </c>
      <c r="V982" s="37">
        <v>0</v>
      </c>
      <c r="W982" s="2" t="s">
        <v>1907</v>
      </c>
      <c r="X982">
        <v>0</v>
      </c>
      <c r="Y982" t="s">
        <v>1908</v>
      </c>
      <c r="Z982" s="40" t="s">
        <v>2206</v>
      </c>
      <c r="AA982" s="2" t="s">
        <v>1907</v>
      </c>
      <c r="AB982" s="82">
        <v>16400</v>
      </c>
      <c r="AC982" t="s">
        <v>2289</v>
      </c>
      <c r="AD982" t="str">
        <f t="shared" si="15"/>
        <v>SET @cliente = (SELECT id_cliente FROM cliente WHERE cod_cliente LIKE 'C0178');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'08', 'P0178008', '', '2012-02-01', '0', '0', 0, 'Auditoria Clima + Outdoor', 16400, null, 1, now(), null, 1, null);</v>
      </c>
    </row>
    <row r="983" spans="1:30" ht="22.5" x14ac:dyDescent="0.25">
      <c r="A983" t="s">
        <v>0</v>
      </c>
      <c r="B983" s="7" t="s">
        <v>384</v>
      </c>
      <c r="C983" s="2" t="s">
        <v>493</v>
      </c>
      <c r="D983" s="22" t="s">
        <v>498</v>
      </c>
      <c r="E983" s="2" t="s">
        <v>499</v>
      </c>
      <c r="F983" s="26" t="s">
        <v>506</v>
      </c>
      <c r="G983" s="2" t="s">
        <v>534</v>
      </c>
      <c r="H983" s="22" t="s">
        <v>544</v>
      </c>
      <c r="I983" s="2" t="s">
        <v>567</v>
      </c>
      <c r="J983" s="5" t="s">
        <v>569</v>
      </c>
      <c r="K983" s="2" t="s">
        <v>574</v>
      </c>
      <c r="L983" t="s">
        <v>1805</v>
      </c>
      <c r="M983" s="2" t="s">
        <v>1851</v>
      </c>
      <c r="N983" s="7" t="s">
        <v>4445</v>
      </c>
      <c r="O983" s="2" t="s">
        <v>1851</v>
      </c>
      <c r="P983" s="56"/>
      <c r="Q983" s="2" t="s">
        <v>1851</v>
      </c>
      <c r="R983" t="s">
        <v>2519</v>
      </c>
      <c r="S983" s="2" t="s">
        <v>1851</v>
      </c>
      <c r="T983" s="5">
        <v>0</v>
      </c>
      <c r="U983" s="2" t="s">
        <v>1851</v>
      </c>
      <c r="V983" s="37">
        <v>0</v>
      </c>
      <c r="W983" s="2" t="s">
        <v>1907</v>
      </c>
      <c r="X983">
        <v>0</v>
      </c>
      <c r="Y983" t="s">
        <v>1908</v>
      </c>
      <c r="Z983" s="40" t="s">
        <v>2016</v>
      </c>
      <c r="AA983" s="2" t="s">
        <v>1907</v>
      </c>
      <c r="AB983" s="82">
        <v>0</v>
      </c>
      <c r="AC983" t="s">
        <v>2289</v>
      </c>
      <c r="AD983" t="str">
        <f t="shared" si="15"/>
        <v>SET @cliente = (SELECT id_cliente FROM cliente WHERE cod_cliente LIKE 'C1293');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'P1293001', '', '2012-05-01', '0', '0', 0, 'Benchmarking Laboral para Headhunting', 0, null, 1, now(), null, 1, null);</v>
      </c>
    </row>
    <row r="984" spans="1:30" ht="22.5" x14ac:dyDescent="0.25">
      <c r="A984" t="s">
        <v>0</v>
      </c>
      <c r="B984" s="7" t="s">
        <v>384</v>
      </c>
      <c r="C984" s="2" t="s">
        <v>493</v>
      </c>
      <c r="D984" s="22" t="s">
        <v>498</v>
      </c>
      <c r="E984" s="2" t="s">
        <v>499</v>
      </c>
      <c r="F984" s="26" t="s">
        <v>511</v>
      </c>
      <c r="G984" s="2" t="s">
        <v>534</v>
      </c>
      <c r="H984" s="22" t="s">
        <v>546</v>
      </c>
      <c r="I984" s="2" t="s">
        <v>567</v>
      </c>
      <c r="J984" s="5" t="s">
        <v>569</v>
      </c>
      <c r="K984" s="2" t="s">
        <v>574</v>
      </c>
      <c r="L984" t="s">
        <v>1806</v>
      </c>
      <c r="M984" s="2" t="s">
        <v>1851</v>
      </c>
      <c r="N984" s="7" t="s">
        <v>4446</v>
      </c>
      <c r="O984" s="2" t="s">
        <v>1851</v>
      </c>
      <c r="P984" s="56"/>
      <c r="Q984" s="2" t="s">
        <v>1851</v>
      </c>
      <c r="R984" t="s">
        <v>2519</v>
      </c>
      <c r="S984" s="2" t="s">
        <v>1851</v>
      </c>
      <c r="T984" s="5">
        <v>0</v>
      </c>
      <c r="U984" s="2" t="s">
        <v>1851</v>
      </c>
      <c r="V984" s="37">
        <v>0</v>
      </c>
      <c r="W984" s="2" t="s">
        <v>1907</v>
      </c>
      <c r="X984">
        <v>0</v>
      </c>
      <c r="Y984" t="s">
        <v>1908</v>
      </c>
      <c r="Z984" s="40" t="s">
        <v>2017</v>
      </c>
      <c r="AA984" s="2" t="s">
        <v>1907</v>
      </c>
      <c r="AB984" s="82">
        <v>0</v>
      </c>
      <c r="AC984" t="s">
        <v>2289</v>
      </c>
      <c r="AD984" t="str">
        <f t="shared" si="15"/>
        <v>SET @cliente = (SELECT id_cliente FROM cliente WHERE cod_cliente LIKE 'C1293');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'02', 'P1293002', '', '2012-05-01', '0', '0', 0, 'Evaluaciones de Candidatos por Assessment Center', 0, null, 1, now(), null, 1, null);</v>
      </c>
    </row>
    <row r="985" spans="1:30" ht="22.5" x14ac:dyDescent="0.25">
      <c r="A985" t="s">
        <v>0</v>
      </c>
      <c r="B985" s="7" t="s">
        <v>385</v>
      </c>
      <c r="C985" s="2" t="s">
        <v>493</v>
      </c>
      <c r="D985" s="22" t="s">
        <v>495</v>
      </c>
      <c r="E985" s="2" t="s">
        <v>499</v>
      </c>
      <c r="F985" s="26" t="s">
        <v>510</v>
      </c>
      <c r="G985" s="2" t="s">
        <v>534</v>
      </c>
      <c r="H985" s="22" t="s">
        <v>545</v>
      </c>
      <c r="I985" s="2" t="s">
        <v>567</v>
      </c>
      <c r="J985" s="5" t="s">
        <v>569</v>
      </c>
      <c r="K985" s="2" t="s">
        <v>574</v>
      </c>
      <c r="L985" t="s">
        <v>1805</v>
      </c>
      <c r="M985" s="2" t="s">
        <v>1851</v>
      </c>
      <c r="N985" s="7" t="s">
        <v>4447</v>
      </c>
      <c r="O985" s="2" t="s">
        <v>1851</v>
      </c>
      <c r="P985" s="56"/>
      <c r="Q985" s="2" t="s">
        <v>1851</v>
      </c>
      <c r="R985" t="s">
        <v>2501</v>
      </c>
      <c r="S985" s="2" t="s">
        <v>1851</v>
      </c>
      <c r="T985" s="5">
        <v>0</v>
      </c>
      <c r="U985" s="2" t="s">
        <v>1851</v>
      </c>
      <c r="V985" s="37">
        <v>0</v>
      </c>
      <c r="W985" s="2" t="s">
        <v>1907</v>
      </c>
      <c r="X985">
        <v>0</v>
      </c>
      <c r="Y985" t="s">
        <v>1908</v>
      </c>
      <c r="Z985" s="40" t="s">
        <v>2323</v>
      </c>
      <c r="AA985" s="2" t="s">
        <v>1907</v>
      </c>
      <c r="AB985" s="82">
        <v>0</v>
      </c>
      <c r="AC985" t="s">
        <v>2289</v>
      </c>
      <c r="AD985" t="str">
        <f t="shared" si="15"/>
        <v>SET @cliente = (SELECT id_cliente FROM cliente WHERE cod_cliente LIKE 'C0322');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'P0322001', '', '2012-08-01', '0', '0', 0, 'Gestion por Procesos', 0, null, 1, now(), null, 1, null);</v>
      </c>
    </row>
    <row r="986" spans="1:30" ht="22.5" x14ac:dyDescent="0.25">
      <c r="A986" t="s">
        <v>0</v>
      </c>
      <c r="B986" s="7" t="s">
        <v>386</v>
      </c>
      <c r="C986" s="2" t="s">
        <v>493</v>
      </c>
      <c r="D986" s="22" t="s">
        <v>497</v>
      </c>
      <c r="E986" s="2" t="s">
        <v>499</v>
      </c>
      <c r="F986" s="27" t="s">
        <v>505</v>
      </c>
      <c r="G986" s="2" t="s">
        <v>534</v>
      </c>
      <c r="H986" s="22" t="s">
        <v>539</v>
      </c>
      <c r="I986" s="2" t="s">
        <v>567</v>
      </c>
      <c r="J986" s="5" t="s">
        <v>505</v>
      </c>
      <c r="K986" s="2" t="s">
        <v>574</v>
      </c>
      <c r="L986" t="s">
        <v>1805</v>
      </c>
      <c r="M986" s="2" t="s">
        <v>1851</v>
      </c>
      <c r="N986" s="7" t="s">
        <v>4448</v>
      </c>
      <c r="O986" s="2" t="s">
        <v>1851</v>
      </c>
      <c r="P986" s="56"/>
      <c r="Q986" s="2" t="s">
        <v>1851</v>
      </c>
      <c r="R986" t="s">
        <v>2492</v>
      </c>
      <c r="S986" s="2" t="s">
        <v>1851</v>
      </c>
      <c r="T986" s="5">
        <v>0</v>
      </c>
      <c r="U986" s="2" t="s">
        <v>1851</v>
      </c>
      <c r="V986" s="37">
        <v>0</v>
      </c>
      <c r="W986" s="2" t="s">
        <v>1907</v>
      </c>
      <c r="X986">
        <v>0</v>
      </c>
      <c r="Y986" t="s">
        <v>1908</v>
      </c>
      <c r="Z986" s="40" t="s">
        <v>1911</v>
      </c>
      <c r="AA986" s="2" t="s">
        <v>1907</v>
      </c>
      <c r="AB986" s="82">
        <v>0</v>
      </c>
      <c r="AC986" t="s">
        <v>2289</v>
      </c>
      <c r="AD986" t="str">
        <f t="shared" si="15"/>
        <v>SET @cliente = (SELECT id_cliente FROM cliente WHERE cod_cliente LIKE 'C0255');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'01', 'P0255001', '', '2012-11-01', '0', '0', 0, 'Hacer Lobby', 0, null, 1, now(), null, 1, null);</v>
      </c>
    </row>
    <row r="987" spans="1:30" ht="22.5" x14ac:dyDescent="0.25">
      <c r="A987" t="s">
        <v>0</v>
      </c>
      <c r="B987" s="7" t="s">
        <v>387</v>
      </c>
      <c r="C987" s="2" t="s">
        <v>493</v>
      </c>
      <c r="D987" s="22" t="s">
        <v>495</v>
      </c>
      <c r="E987" s="2" t="s">
        <v>499</v>
      </c>
      <c r="F987" s="26" t="s">
        <v>508</v>
      </c>
      <c r="G987" s="2" t="s">
        <v>534</v>
      </c>
      <c r="H987" s="22" t="s">
        <v>542</v>
      </c>
      <c r="I987" s="2" t="s">
        <v>567</v>
      </c>
      <c r="J987" s="7" t="s">
        <v>572</v>
      </c>
      <c r="K987" s="2" t="s">
        <v>574</v>
      </c>
      <c r="L987" t="s">
        <v>1805</v>
      </c>
      <c r="M987" s="2" t="s">
        <v>1851</v>
      </c>
      <c r="N987" s="7" t="s">
        <v>4449</v>
      </c>
      <c r="O987" s="2" t="s">
        <v>1851</v>
      </c>
      <c r="P987" s="40" t="s">
        <v>1536</v>
      </c>
      <c r="Q987" s="2" t="s">
        <v>1851</v>
      </c>
      <c r="R987" t="s">
        <v>2528</v>
      </c>
      <c r="S987" s="2" t="s">
        <v>1851</v>
      </c>
      <c r="T987" s="5">
        <v>0</v>
      </c>
      <c r="U987" s="2" t="s">
        <v>1851</v>
      </c>
      <c r="V987" s="37">
        <v>0</v>
      </c>
      <c r="W987" s="2" t="s">
        <v>1907</v>
      </c>
      <c r="X987">
        <v>0</v>
      </c>
      <c r="Y987" t="s">
        <v>1908</v>
      </c>
      <c r="Z987" s="40" t="s">
        <v>2404</v>
      </c>
      <c r="AA987" s="2" t="s">
        <v>1907</v>
      </c>
      <c r="AB987" s="82">
        <v>88900</v>
      </c>
      <c r="AC987" t="s">
        <v>2289</v>
      </c>
      <c r="AD987" t="str">
        <f t="shared" si="15"/>
        <v>SET @cliente = (SELECT id_cliente FROM cliente WHERE cod_cliente LIKE 'C1253');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'OTRA'); INSERT INTO propuesta VALUES (NULL, @cliente, NULL, NULL, @moneda, @tipoServicio, @tipoArea, @tipoPropuesta, @situacion, '01', 'P1253001', 'P125302', '2012-06-01', '0', '0', 0, 'Valorizacion Puestos y Sistema Salarial (127 puestos)', 88900, null, 1, now(), null, 1, null);</v>
      </c>
    </row>
    <row r="988" spans="1:30" ht="22.5" x14ac:dyDescent="0.25">
      <c r="A988" t="s">
        <v>0</v>
      </c>
      <c r="B988" s="7" t="s">
        <v>387</v>
      </c>
      <c r="C988" s="2" t="s">
        <v>493</v>
      </c>
      <c r="D988" s="22" t="s">
        <v>495</v>
      </c>
      <c r="E988" s="2" t="s">
        <v>499</v>
      </c>
      <c r="F988" s="26" t="s">
        <v>502</v>
      </c>
      <c r="G988" s="2" t="s">
        <v>534</v>
      </c>
      <c r="H988" s="22" t="s">
        <v>536</v>
      </c>
      <c r="I988" s="2" t="s">
        <v>567</v>
      </c>
      <c r="J988" s="5" t="s">
        <v>569</v>
      </c>
      <c r="K988" s="2" t="s">
        <v>574</v>
      </c>
      <c r="L988" t="s">
        <v>1806</v>
      </c>
      <c r="M988" s="2" t="s">
        <v>1851</v>
      </c>
      <c r="N988" s="7" t="s">
        <v>4450</v>
      </c>
      <c r="O988" s="2" t="s">
        <v>1851</v>
      </c>
      <c r="P988" s="56"/>
      <c r="Q988" s="2" t="s">
        <v>1851</v>
      </c>
      <c r="R988" t="s">
        <v>2528</v>
      </c>
      <c r="S988" s="2" t="s">
        <v>1851</v>
      </c>
      <c r="T988" s="5">
        <v>0</v>
      </c>
      <c r="U988" s="2" t="s">
        <v>1851</v>
      </c>
      <c r="V988" s="37">
        <v>0</v>
      </c>
      <c r="W988" s="2" t="s">
        <v>1907</v>
      </c>
      <c r="X988">
        <v>0</v>
      </c>
      <c r="Y988" t="s">
        <v>1908</v>
      </c>
      <c r="Z988" s="40" t="s">
        <v>2207</v>
      </c>
      <c r="AA988" s="2" t="s">
        <v>1907</v>
      </c>
      <c r="AB988" s="82">
        <v>38100</v>
      </c>
      <c r="AC988" t="s">
        <v>2289</v>
      </c>
      <c r="AD988" t="str">
        <f t="shared" si="15"/>
        <v>SET @cliente = (SELECT id_cliente FROM cliente WHERE cod_cliente LIKE 'C1253');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'P1253002', '', '2012-06-01', '0', '0', 0, 'Sistema Salarial (127 puestos)', 38100, null, 1, now(), null, 1, null);</v>
      </c>
    </row>
    <row r="989" spans="1:30" ht="22.5" x14ac:dyDescent="0.25">
      <c r="A989" t="s">
        <v>0</v>
      </c>
      <c r="B989" s="7" t="s">
        <v>388</v>
      </c>
      <c r="C989" s="2" t="s">
        <v>493</v>
      </c>
      <c r="D989" s="22" t="s">
        <v>498</v>
      </c>
      <c r="E989" s="2" t="s">
        <v>499</v>
      </c>
      <c r="F989" s="26" t="s">
        <v>506</v>
      </c>
      <c r="G989" s="2" t="s">
        <v>534</v>
      </c>
      <c r="H989" s="22" t="s">
        <v>540</v>
      </c>
      <c r="I989" s="2" t="s">
        <v>567</v>
      </c>
      <c r="J989" s="5" t="s">
        <v>569</v>
      </c>
      <c r="K989" s="2" t="s">
        <v>574</v>
      </c>
      <c r="L989" t="s">
        <v>1805</v>
      </c>
      <c r="M989" s="2" t="s">
        <v>1851</v>
      </c>
      <c r="N989" s="7" t="s">
        <v>4451</v>
      </c>
      <c r="O989" s="2" t="s">
        <v>1851</v>
      </c>
      <c r="P989" s="56"/>
      <c r="Q989" s="2" t="s">
        <v>1851</v>
      </c>
      <c r="R989" t="s">
        <v>2489</v>
      </c>
      <c r="S989" s="2" t="s">
        <v>1851</v>
      </c>
      <c r="T989" s="5">
        <v>0</v>
      </c>
      <c r="U989" s="2" t="s">
        <v>1851</v>
      </c>
      <c r="V989" s="37">
        <v>0</v>
      </c>
      <c r="W989" s="2" t="s">
        <v>1907</v>
      </c>
      <c r="X989">
        <v>0</v>
      </c>
      <c r="Y989" t="s">
        <v>1908</v>
      </c>
      <c r="Z989" s="40" t="s">
        <v>1913</v>
      </c>
      <c r="AA989" s="2" t="s">
        <v>1907</v>
      </c>
      <c r="AB989" s="82">
        <v>0</v>
      </c>
      <c r="AC989" t="s">
        <v>2289</v>
      </c>
      <c r="AD989" t="str">
        <f t="shared" si="15"/>
        <v>SET @cliente = (SELECT id_cliente FROM cliente WHERE cod_cliente LIKE 'C0210');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'P0210001', '', '2010-11-01', '0', '0', 0, 'Varios', 0, null, 1, now(), null, 1, null);</v>
      </c>
    </row>
    <row r="990" spans="1:30" ht="22.5" x14ac:dyDescent="0.25">
      <c r="A990" t="s">
        <v>0</v>
      </c>
      <c r="B990" s="7" t="s">
        <v>389</v>
      </c>
      <c r="C990" s="2" t="s">
        <v>493</v>
      </c>
      <c r="D990" s="22" t="s">
        <v>495</v>
      </c>
      <c r="E990" s="2" t="s">
        <v>499</v>
      </c>
      <c r="F990" s="26" t="s">
        <v>501</v>
      </c>
      <c r="G990" s="2" t="s">
        <v>534</v>
      </c>
      <c r="H990" s="22" t="s">
        <v>535</v>
      </c>
      <c r="I990" s="2" t="s">
        <v>567</v>
      </c>
      <c r="J990" s="7" t="s">
        <v>569</v>
      </c>
      <c r="K990" s="2" t="s">
        <v>574</v>
      </c>
      <c r="L990" t="s">
        <v>1805</v>
      </c>
      <c r="M990" s="2" t="s">
        <v>1851</v>
      </c>
      <c r="N990" s="7" t="s">
        <v>4452</v>
      </c>
      <c r="O990" s="2" t="s">
        <v>1851</v>
      </c>
      <c r="P990" s="40"/>
      <c r="Q990" s="2" t="s">
        <v>1851</v>
      </c>
      <c r="R990" t="s">
        <v>2524</v>
      </c>
      <c r="S990" s="2" t="s">
        <v>1851</v>
      </c>
      <c r="T990" s="5">
        <v>0</v>
      </c>
      <c r="U990" s="2" t="s">
        <v>1851</v>
      </c>
      <c r="V990" s="37">
        <v>0</v>
      </c>
      <c r="W990" s="2" t="s">
        <v>1907</v>
      </c>
      <c r="X990">
        <v>0</v>
      </c>
      <c r="Y990" t="s">
        <v>1908</v>
      </c>
      <c r="Z990" s="40" t="s">
        <v>2405</v>
      </c>
      <c r="AA990" s="2" t="s">
        <v>1907</v>
      </c>
      <c r="AB990" s="82">
        <v>23250</v>
      </c>
      <c r="AC990" t="s">
        <v>2289</v>
      </c>
      <c r="AD990" t="str">
        <f t="shared" si="15"/>
        <v>SET @cliente = (SELECT id_cliente FROM cliente WHERE cod_cliente LIKE 'C1282');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'P1282001', '', '2012-03-01', '0', '0', 0, 'Diagnostico estructura actual para dimensionar el crecimiento', 23250, null, 1, now(), null, 1, null);</v>
      </c>
    </row>
    <row r="991" spans="1:30" ht="22.5" x14ac:dyDescent="0.25">
      <c r="A991" t="s">
        <v>0</v>
      </c>
      <c r="B991" s="7" t="s">
        <v>390</v>
      </c>
      <c r="C991" s="2" t="s">
        <v>493</v>
      </c>
      <c r="D991" s="22" t="s">
        <v>495</v>
      </c>
      <c r="E991" s="2" t="s">
        <v>499</v>
      </c>
      <c r="F991" s="26" t="s">
        <v>502</v>
      </c>
      <c r="G991" s="2" t="s">
        <v>534</v>
      </c>
      <c r="H991" s="22" t="s">
        <v>536</v>
      </c>
      <c r="I991" s="2" t="s">
        <v>567</v>
      </c>
      <c r="J991" s="5" t="s">
        <v>569</v>
      </c>
      <c r="K991" s="2" t="s">
        <v>574</v>
      </c>
      <c r="L991" t="s">
        <v>1805</v>
      </c>
      <c r="M991" s="2" t="s">
        <v>1851</v>
      </c>
      <c r="N991" s="7" t="s">
        <v>4453</v>
      </c>
      <c r="O991" s="2" t="s">
        <v>1851</v>
      </c>
      <c r="P991" s="56"/>
      <c r="Q991" s="2" t="s">
        <v>1851</v>
      </c>
      <c r="R991" t="s">
        <v>2506</v>
      </c>
      <c r="S991" s="2" t="s">
        <v>1851</v>
      </c>
      <c r="T991" s="5">
        <v>0</v>
      </c>
      <c r="U991" s="2" t="s">
        <v>1851</v>
      </c>
      <c r="V991" s="37">
        <v>0</v>
      </c>
      <c r="W991" s="2" t="s">
        <v>1907</v>
      </c>
      <c r="X991">
        <v>0</v>
      </c>
      <c r="Y991" t="s">
        <v>1908</v>
      </c>
      <c r="Z991" s="40" t="s">
        <v>2406</v>
      </c>
      <c r="AA991" s="2" t="s">
        <v>1907</v>
      </c>
      <c r="AB991" s="82">
        <v>0</v>
      </c>
      <c r="AC991" t="s">
        <v>2289</v>
      </c>
      <c r="AD991" t="str">
        <f t="shared" si="15"/>
        <v>SET @cliente = (SELECT id_cliente FROM cliente WHERE cod_cliente LIKE 'C1252');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'P1252001', '', '2011-11-01', '0', '0', 0, 'Gestion de Compensaciones', 0, null, 1, now(), null, 1, null);</v>
      </c>
    </row>
    <row r="992" spans="1:30" ht="22.5" x14ac:dyDescent="0.25">
      <c r="A992" t="s">
        <v>0</v>
      </c>
      <c r="B992" s="7" t="s">
        <v>390</v>
      </c>
      <c r="C992" s="2" t="s">
        <v>493</v>
      </c>
      <c r="D992" s="22" t="s">
        <v>497</v>
      </c>
      <c r="E992" s="2" t="s">
        <v>499</v>
      </c>
      <c r="F992" s="27" t="s">
        <v>505</v>
      </c>
      <c r="G992" s="2" t="s">
        <v>534</v>
      </c>
      <c r="H992" s="22" t="s">
        <v>539</v>
      </c>
      <c r="I992" s="2" t="s">
        <v>567</v>
      </c>
      <c r="J992" s="7" t="s">
        <v>505</v>
      </c>
      <c r="K992" s="2" t="s">
        <v>574</v>
      </c>
      <c r="L992" t="s">
        <v>1806</v>
      </c>
      <c r="M992" s="2" t="s">
        <v>1851</v>
      </c>
      <c r="N992" s="7" t="s">
        <v>4454</v>
      </c>
      <c r="O992" s="2" t="s">
        <v>1851</v>
      </c>
      <c r="P992" s="40"/>
      <c r="Q992" s="2" t="s">
        <v>1851</v>
      </c>
      <c r="R992" t="s">
        <v>2492</v>
      </c>
      <c r="S992" s="2" t="s">
        <v>1851</v>
      </c>
      <c r="T992" s="5">
        <v>0</v>
      </c>
      <c r="U992" s="2" t="s">
        <v>1851</v>
      </c>
      <c r="V992" s="37">
        <v>0</v>
      </c>
      <c r="W992" s="2" t="s">
        <v>1907</v>
      </c>
      <c r="X992">
        <v>0</v>
      </c>
      <c r="Y992" t="s">
        <v>1908</v>
      </c>
      <c r="Z992" s="40" t="s">
        <v>1911</v>
      </c>
      <c r="AA992" s="2" t="s">
        <v>1907</v>
      </c>
      <c r="AB992" s="82">
        <v>0</v>
      </c>
      <c r="AC992" t="s">
        <v>2289</v>
      </c>
      <c r="AD992" t="str">
        <f t="shared" si="15"/>
        <v>SET @cliente = (SELECT id_cliente FROM cliente WHERE cod_cliente LIKE 'C1252');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'P1252002', '', '2012-11-01', '0', '0', 0, 'Hacer Lobby', 0, null, 1, now(), null, 1, null);</v>
      </c>
    </row>
    <row r="993" spans="1:30" ht="22.5" x14ac:dyDescent="0.25">
      <c r="A993" t="s">
        <v>0</v>
      </c>
      <c r="B993" s="7" t="s">
        <v>391</v>
      </c>
      <c r="C993" s="2" t="s">
        <v>493</v>
      </c>
      <c r="D993" s="22" t="s">
        <v>495</v>
      </c>
      <c r="E993" s="2" t="s">
        <v>499</v>
      </c>
      <c r="F993" s="26" t="s">
        <v>501</v>
      </c>
      <c r="G993" s="2" t="s">
        <v>534</v>
      </c>
      <c r="H993" s="22" t="s">
        <v>535</v>
      </c>
      <c r="I993" s="2" t="s">
        <v>567</v>
      </c>
      <c r="J993" s="5" t="s">
        <v>569</v>
      </c>
      <c r="K993" s="2" t="s">
        <v>574</v>
      </c>
      <c r="L993" t="s">
        <v>1805</v>
      </c>
      <c r="M993" s="2" t="s">
        <v>1851</v>
      </c>
      <c r="N993" s="7" t="s">
        <v>4455</v>
      </c>
      <c r="O993" s="2" t="s">
        <v>1851</v>
      </c>
      <c r="P993" s="56"/>
      <c r="Q993" s="2" t="s">
        <v>1851</v>
      </c>
      <c r="R993" t="s">
        <v>2493</v>
      </c>
      <c r="S993" s="2" t="s">
        <v>1851</v>
      </c>
      <c r="T993" s="5">
        <v>0</v>
      </c>
      <c r="U993" s="2" t="s">
        <v>1851</v>
      </c>
      <c r="V993" s="76">
        <v>1</v>
      </c>
      <c r="W993" s="2" t="s">
        <v>1907</v>
      </c>
      <c r="X993">
        <v>0</v>
      </c>
      <c r="Y993" t="s">
        <v>1908</v>
      </c>
      <c r="Z993" s="40" t="s">
        <v>2444</v>
      </c>
      <c r="AA993" s="2" t="s">
        <v>1907</v>
      </c>
      <c r="AB993" s="82">
        <v>34034</v>
      </c>
      <c r="AC993" t="s">
        <v>2289</v>
      </c>
      <c r="AD993" t="str">
        <f t="shared" si="15"/>
        <v>SET @cliente = (SELECT id_cliente FROM cliente WHERE cod_cliente LIKE 'C0149');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'P0149001', '', '2010-09-01', '0', '1', 0, 'Evaluacion estandares productividad personal q labora en oficinas registrales', 34034, null, 1, now(), null, 1, null);</v>
      </c>
    </row>
    <row r="994" spans="1:30" ht="33.75" x14ac:dyDescent="0.25">
      <c r="A994" t="s">
        <v>0</v>
      </c>
      <c r="B994" s="7" t="s">
        <v>391</v>
      </c>
      <c r="C994" s="2" t="s">
        <v>493</v>
      </c>
      <c r="D994" s="22" t="s">
        <v>495</v>
      </c>
      <c r="E994" s="2" t="s">
        <v>499</v>
      </c>
      <c r="F994" s="26" t="s">
        <v>532</v>
      </c>
      <c r="G994" s="2" t="s">
        <v>534</v>
      </c>
      <c r="H994" s="22" t="s">
        <v>565</v>
      </c>
      <c r="I994" s="2" t="s">
        <v>567</v>
      </c>
      <c r="J994" s="7" t="s">
        <v>569</v>
      </c>
      <c r="K994" s="2" t="s">
        <v>574</v>
      </c>
      <c r="L994" t="s">
        <v>1806</v>
      </c>
      <c r="M994" s="2" t="s">
        <v>1851</v>
      </c>
      <c r="N994" s="7" t="s">
        <v>4456</v>
      </c>
      <c r="O994" s="2" t="s">
        <v>1851</v>
      </c>
      <c r="P994" s="40"/>
      <c r="Q994" s="2" t="s">
        <v>1851</v>
      </c>
      <c r="R994" t="s">
        <v>2520</v>
      </c>
      <c r="S994" s="2" t="s">
        <v>1851</v>
      </c>
      <c r="T994" s="5">
        <v>0</v>
      </c>
      <c r="U994" s="2" t="s">
        <v>1851</v>
      </c>
      <c r="V994" s="76">
        <v>1</v>
      </c>
      <c r="W994" s="2" t="s">
        <v>1907</v>
      </c>
      <c r="X994">
        <v>0</v>
      </c>
      <c r="Y994" t="s">
        <v>1908</v>
      </c>
      <c r="Z994" s="40" t="s">
        <v>2208</v>
      </c>
      <c r="AA994" s="2" t="s">
        <v>1907</v>
      </c>
      <c r="AB994" s="82">
        <v>50847</v>
      </c>
      <c r="AC994" t="s">
        <v>2289</v>
      </c>
      <c r="AD994" t="str">
        <f t="shared" si="15"/>
        <v>SET @cliente = (SELECT id_cliente FROM cliente WHERE cod_cliente LIKE 'C0149'); SET @tipoPropuesta = (SELECT id_tipo_propuesta FROM tipo_propuesta WHERE cod_tipo_propuesta LIKE 'C'); SET @tipoServicio = (SELECT id_tipo_servicio FROM tipo_servicio WHERE cod_tipo_servicio LIKE 'GESBSC'); SET @tipoArea = (SELECT id_tipo_area FROM tipo_area WHERE cod_tipo_area LIKE 'BS'); set @situacion = (select id_situacion from situacion where nom_situacion like 'NO'); INSERT INTO propuesta VALUES (NULL, @cliente, NULL, NULL, @moneda, @tipoServicio, @tipoArea, @tipoPropuesta, @situacion, '02', 'P0149002', '', '2012-07-01', '0', '1', 0, 'servicio de asesoria e implementacion de indicadores de gestion
ADS 026-2012/RENIEC', 50847, null, 1, now(), null, 1, null);</v>
      </c>
    </row>
    <row r="995" spans="1:30" ht="22.5" x14ac:dyDescent="0.25">
      <c r="A995" t="s">
        <v>0</v>
      </c>
      <c r="B995" s="7" t="s">
        <v>392</v>
      </c>
      <c r="C995" s="2" t="s">
        <v>493</v>
      </c>
      <c r="D995" s="22" t="s">
        <v>495</v>
      </c>
      <c r="E995" s="2" t="s">
        <v>499</v>
      </c>
      <c r="F995" s="26" t="s">
        <v>517</v>
      </c>
      <c r="G995" s="2" t="s">
        <v>534</v>
      </c>
      <c r="H995" s="22" t="s">
        <v>552</v>
      </c>
      <c r="I995" s="2" t="s">
        <v>567</v>
      </c>
      <c r="J995" s="5" t="s">
        <v>569</v>
      </c>
      <c r="K995" s="2" t="s">
        <v>574</v>
      </c>
      <c r="L995" t="s">
        <v>1805</v>
      </c>
      <c r="M995" s="2" t="s">
        <v>1851</v>
      </c>
      <c r="N995" s="7" t="s">
        <v>4457</v>
      </c>
      <c r="O995" s="2" t="s">
        <v>1851</v>
      </c>
      <c r="P995" s="56"/>
      <c r="Q995" s="2" t="s">
        <v>1851</v>
      </c>
      <c r="R995" t="s">
        <v>2488</v>
      </c>
      <c r="S995" s="2" t="s">
        <v>1851</v>
      </c>
      <c r="T995" s="5">
        <v>0</v>
      </c>
      <c r="U995" s="2" t="s">
        <v>1851</v>
      </c>
      <c r="V995" s="37">
        <v>0</v>
      </c>
      <c r="W995" s="2" t="s">
        <v>1907</v>
      </c>
      <c r="X995">
        <v>0</v>
      </c>
      <c r="Y995" t="s">
        <v>1908</v>
      </c>
      <c r="Z995" s="40" t="s">
        <v>2407</v>
      </c>
      <c r="AA995" s="2" t="s">
        <v>1907</v>
      </c>
      <c r="AB995" s="82">
        <v>0</v>
      </c>
      <c r="AC995" t="s">
        <v>2289</v>
      </c>
      <c r="AD995" t="str">
        <f t="shared" si="15"/>
        <v>SET @cliente = (SELECT id_cliente FROM cliente WHERE cod_cliente LIKE 'C0313'); SET @tipoPropuesta = (SELECT id_tipo_propuesta FROM tipo_propuesta WHERE cod_tipo_propuesta LIKE 'C'); SET @tipoServicio = (SELECT id_tipo_servicio FROM tipo_servicio WHERE cod_tipo_servicio LIKE 'CULTURORG'); SET @tipoArea = (SELECT id_tipo_area FROM tipo_area WHERE cod_tipo_area LIKE 'CC'); set @situacion = (select id_situacion from situacion where nom_situacion like 'NO'); INSERT INTO propuesta VALUES (NULL, @cliente, NULL, NULL, @moneda, @tipoServicio, @tipoArea, @tipoPropuesta, @situacion, '01', 'P0313001', '', '2011-03-01', '0', '0', 0, 'Cambio de Cultura hacia atencion al cliente', 0, null, 1, now(), null, 1, null);</v>
      </c>
    </row>
    <row r="996" spans="1:30" ht="22.5" x14ac:dyDescent="0.25">
      <c r="A996" t="s">
        <v>0</v>
      </c>
      <c r="B996" s="7" t="s">
        <v>392</v>
      </c>
      <c r="C996" s="2" t="s">
        <v>493</v>
      </c>
      <c r="D996" s="22" t="s">
        <v>497</v>
      </c>
      <c r="E996" s="2" t="s">
        <v>499</v>
      </c>
      <c r="F996" s="27" t="s">
        <v>505</v>
      </c>
      <c r="G996" s="2" t="s">
        <v>534</v>
      </c>
      <c r="H996" s="22" t="s">
        <v>539</v>
      </c>
      <c r="I996" s="2" t="s">
        <v>567</v>
      </c>
      <c r="J996" s="7" t="s">
        <v>505</v>
      </c>
      <c r="K996" s="2" t="s">
        <v>574</v>
      </c>
      <c r="L996" t="s">
        <v>1806</v>
      </c>
      <c r="M996" s="2" t="s">
        <v>1851</v>
      </c>
      <c r="N996" s="7" t="s">
        <v>4458</v>
      </c>
      <c r="O996" s="2" t="s">
        <v>1851</v>
      </c>
      <c r="P996" s="40"/>
      <c r="Q996" s="2" t="s">
        <v>1851</v>
      </c>
      <c r="R996" t="s">
        <v>2492</v>
      </c>
      <c r="S996" s="2" t="s">
        <v>1851</v>
      </c>
      <c r="T996" s="5">
        <v>0</v>
      </c>
      <c r="U996" s="2" t="s">
        <v>1851</v>
      </c>
      <c r="V996" s="37">
        <v>0</v>
      </c>
      <c r="W996" s="2" t="s">
        <v>1907</v>
      </c>
      <c r="X996">
        <v>0</v>
      </c>
      <c r="Y996" t="s">
        <v>1908</v>
      </c>
      <c r="Z996" s="40" t="s">
        <v>1911</v>
      </c>
      <c r="AA996" s="2" t="s">
        <v>1907</v>
      </c>
      <c r="AB996" s="82">
        <v>0</v>
      </c>
      <c r="AC996" t="s">
        <v>2289</v>
      </c>
      <c r="AD996" t="str">
        <f t="shared" si="15"/>
        <v>SET @cliente = (SELECT id_cliente FROM cliente WHERE cod_cliente LIKE 'C0313');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'P0313002', '', '2012-11-01', '0', '0', 0, 'Hacer Lobby', 0, null, 1, now(), null, 1, null);</v>
      </c>
    </row>
    <row r="997" spans="1:30" ht="22.5" x14ac:dyDescent="0.25">
      <c r="A997" t="s">
        <v>0</v>
      </c>
      <c r="B997" s="7" t="s">
        <v>393</v>
      </c>
      <c r="C997" s="2" t="s">
        <v>493</v>
      </c>
      <c r="D997" s="22" t="s">
        <v>496</v>
      </c>
      <c r="E997" s="2" t="s">
        <v>499</v>
      </c>
      <c r="F997" s="26" t="s">
        <v>512</v>
      </c>
      <c r="G997" s="2" t="s">
        <v>534</v>
      </c>
      <c r="H997" s="22" t="s">
        <v>547</v>
      </c>
      <c r="I997" s="2" t="s">
        <v>567</v>
      </c>
      <c r="J997" s="5" t="s">
        <v>569</v>
      </c>
      <c r="K997" s="2" t="s">
        <v>574</v>
      </c>
      <c r="L997" t="s">
        <v>1805</v>
      </c>
      <c r="M997" s="2" t="s">
        <v>1851</v>
      </c>
      <c r="N997" s="7" t="s">
        <v>4459</v>
      </c>
      <c r="O997" s="2" t="s">
        <v>1851</v>
      </c>
      <c r="P997" s="56"/>
      <c r="Q997" s="2" t="s">
        <v>1851</v>
      </c>
      <c r="R997" t="s">
        <v>2504</v>
      </c>
      <c r="S997" s="2" t="s">
        <v>1851</v>
      </c>
      <c r="T997" s="5">
        <v>0</v>
      </c>
      <c r="U997" s="2" t="s">
        <v>1851</v>
      </c>
      <c r="V997" s="37">
        <v>0</v>
      </c>
      <c r="W997" s="2" t="s">
        <v>1907</v>
      </c>
      <c r="X997">
        <v>0</v>
      </c>
      <c r="Y997" t="s">
        <v>1908</v>
      </c>
      <c r="Z997" s="40" t="s">
        <v>2161</v>
      </c>
      <c r="AA997" s="2" t="s">
        <v>1907</v>
      </c>
      <c r="AB997" s="82">
        <v>0</v>
      </c>
      <c r="AC997" t="s">
        <v>2289</v>
      </c>
      <c r="AD997" t="str">
        <f t="shared" si="15"/>
        <v>SET @cliente = (SELECT id_cliente FROM cliente WHERE cod_cliente LIKE 'C0080');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'P0080001', '', '2010-03-01', '0', '0', 0, 'Atencion Cliente', 0, null, 1, now(), null, 1, null);</v>
      </c>
    </row>
    <row r="998" spans="1:30" ht="22.5" x14ac:dyDescent="0.25">
      <c r="A998" t="s">
        <v>0</v>
      </c>
      <c r="B998" s="7" t="s">
        <v>394</v>
      </c>
      <c r="C998" s="2" t="s">
        <v>493</v>
      </c>
      <c r="D998" s="22" t="s">
        <v>495</v>
      </c>
      <c r="E998" s="2" t="s">
        <v>499</v>
      </c>
      <c r="F998" s="26" t="s">
        <v>501</v>
      </c>
      <c r="G998" s="2" t="s">
        <v>534</v>
      </c>
      <c r="H998" s="22" t="s">
        <v>535</v>
      </c>
      <c r="I998" s="2" t="s">
        <v>567</v>
      </c>
      <c r="J998" s="5" t="s">
        <v>569</v>
      </c>
      <c r="K998" s="2" t="s">
        <v>574</v>
      </c>
      <c r="L998" t="s">
        <v>1805</v>
      </c>
      <c r="M998" s="2" t="s">
        <v>1851</v>
      </c>
      <c r="N998" s="7" t="s">
        <v>4460</v>
      </c>
      <c r="O998" s="2" t="s">
        <v>1851</v>
      </c>
      <c r="P998" s="56"/>
      <c r="Q998" s="2" t="s">
        <v>1851</v>
      </c>
      <c r="R998" t="s">
        <v>2487</v>
      </c>
      <c r="S998" s="2" t="s">
        <v>1851</v>
      </c>
      <c r="T998" s="5">
        <v>0</v>
      </c>
      <c r="U998" s="2" t="s">
        <v>1851</v>
      </c>
      <c r="V998" s="37">
        <v>0</v>
      </c>
      <c r="W998" s="2" t="s">
        <v>1907</v>
      </c>
      <c r="X998">
        <v>0</v>
      </c>
      <c r="Y998" t="s">
        <v>1908</v>
      </c>
      <c r="Z998" s="40" t="s">
        <v>2209</v>
      </c>
      <c r="AA998" s="2" t="s">
        <v>1907</v>
      </c>
      <c r="AB998" s="82">
        <v>0</v>
      </c>
      <c r="AC998" t="s">
        <v>2289</v>
      </c>
      <c r="AD998" t="str">
        <f t="shared" si="15"/>
        <v>SET @cliente = (SELECT id_cliente FROM cliente WHERE cod_cliente LIKE 'C0235');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'P0235001', '', '2011-10-01', '0', '0', 0, 'Informacion sobre Diagnostico', 0, null, 1, now(), null, 1, null);</v>
      </c>
    </row>
    <row r="999" spans="1:30" ht="22.5" x14ac:dyDescent="0.25">
      <c r="A999" t="s">
        <v>0</v>
      </c>
      <c r="B999" s="7" t="s">
        <v>395</v>
      </c>
      <c r="C999" s="2" t="s">
        <v>493</v>
      </c>
      <c r="D999" s="22" t="s">
        <v>495</v>
      </c>
      <c r="E999" s="2" t="s">
        <v>499</v>
      </c>
      <c r="F999" s="26" t="s">
        <v>519</v>
      </c>
      <c r="G999" s="2" t="s">
        <v>534</v>
      </c>
      <c r="H999" s="22" t="s">
        <v>554</v>
      </c>
      <c r="I999" s="2" t="s">
        <v>567</v>
      </c>
      <c r="J999" s="5" t="s">
        <v>569</v>
      </c>
      <c r="K999" s="2" t="s">
        <v>574</v>
      </c>
      <c r="L999" t="s">
        <v>1805</v>
      </c>
      <c r="M999" s="2" t="s">
        <v>1851</v>
      </c>
      <c r="N999" s="7" t="s">
        <v>4461</v>
      </c>
      <c r="O999" s="2" t="s">
        <v>1851</v>
      </c>
      <c r="P999" s="56"/>
      <c r="Q999" s="2" t="s">
        <v>1851</v>
      </c>
      <c r="R999" t="s">
        <v>2515</v>
      </c>
      <c r="S999" s="2" t="s">
        <v>1851</v>
      </c>
      <c r="T999" s="5">
        <v>0</v>
      </c>
      <c r="U999" s="2" t="s">
        <v>1851</v>
      </c>
      <c r="V999" s="37">
        <v>0</v>
      </c>
      <c r="W999" s="2" t="s">
        <v>1907</v>
      </c>
      <c r="X999">
        <v>0</v>
      </c>
      <c r="Y999" t="s">
        <v>1908</v>
      </c>
      <c r="Z999" s="40" t="s">
        <v>1966</v>
      </c>
      <c r="AA999" s="2" t="s">
        <v>1907</v>
      </c>
      <c r="AB999" s="82">
        <v>0</v>
      </c>
      <c r="AC999" t="s">
        <v>2289</v>
      </c>
      <c r="AD999" t="str">
        <f t="shared" si="15"/>
        <v>SET @cliente = (SELECT id_cliente FROM cliente WHERE cod_cliente LIKE 'C0068'); SET @tipoPropuesta = (SELECT id_tipo_propuesta FROM tipo_propuesta WHERE cod_tipo_propuesta LIKE 'C'); SET @tipoServicio = (SELECT id_tipo_servicio FROM tipo_servicio WHERE cod_tipo_servicio LIKE 'PROFAM'); SET @tipoArea = (SELECT id_tipo_area FROM tipo_area WHERE cod_tipo_area LIKE 'PF'); set @situacion = (select id_situacion from situacion where nom_situacion like 'NO'); INSERT INTO propuesta VALUES (NULL, @cliente, NULL, NULL, @moneda, @tipoServicio, @tipoArea, @tipoPropuesta, @situacion, '01', 'P0068001', '', '2010-05-01', '0', '0', 0, 'Protocolo Familiar', 0, null, 1, now(), null, 1, null);</v>
      </c>
    </row>
    <row r="1000" spans="1:30" ht="22.5" x14ac:dyDescent="0.25">
      <c r="A1000" t="s">
        <v>0</v>
      </c>
      <c r="B1000" s="19" t="s">
        <v>396</v>
      </c>
      <c r="C1000" s="2" t="s">
        <v>493</v>
      </c>
      <c r="D1000" s="22" t="s">
        <v>496</v>
      </c>
      <c r="E1000" s="2" t="s">
        <v>499</v>
      </c>
      <c r="F1000" s="26" t="s">
        <v>515</v>
      </c>
      <c r="G1000" s="2" t="s">
        <v>534</v>
      </c>
      <c r="H1000" s="22" t="s">
        <v>550</v>
      </c>
      <c r="I1000" s="2" t="s">
        <v>567</v>
      </c>
      <c r="J1000" s="5" t="s">
        <v>569</v>
      </c>
      <c r="K1000" s="2" t="s">
        <v>574</v>
      </c>
      <c r="L1000" t="s">
        <v>1805</v>
      </c>
      <c r="M1000" s="2" t="s">
        <v>1851</v>
      </c>
      <c r="N1000" s="17" t="s">
        <v>4462</v>
      </c>
      <c r="O1000" s="2" t="s">
        <v>1851</v>
      </c>
      <c r="P1000" s="56"/>
      <c r="Q1000" s="2" t="s">
        <v>1851</v>
      </c>
      <c r="R1000" t="s">
        <v>2520</v>
      </c>
      <c r="S1000" s="2" t="s">
        <v>1851</v>
      </c>
      <c r="T1000" s="5">
        <v>0</v>
      </c>
      <c r="U1000" s="2" t="s">
        <v>1851</v>
      </c>
      <c r="V1000" s="37">
        <v>0</v>
      </c>
      <c r="W1000" s="2" t="s">
        <v>1907</v>
      </c>
      <c r="X1000">
        <v>0</v>
      </c>
      <c r="Y1000" t="s">
        <v>1908</v>
      </c>
      <c r="Z1000" s="40" t="s">
        <v>2408</v>
      </c>
      <c r="AA1000" s="2" t="s">
        <v>1907</v>
      </c>
      <c r="AB1000" s="82">
        <v>7650</v>
      </c>
      <c r="AC1000" t="s">
        <v>2289</v>
      </c>
      <c r="AD1000" t="str">
        <f t="shared" si="15"/>
        <v>SET @cliente = (SELECT id_cliente FROM cliente WHERE cod_cliente LIKE 'C0263');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'P0263001', '', '2012-07-01', '0', '0', 0, 'Taller de Integracion (20/30 pp)', 7650, null, 1, now(), null, 1, null);</v>
      </c>
    </row>
    <row r="1001" spans="1:30" ht="22.5" x14ac:dyDescent="0.25">
      <c r="A1001" t="s">
        <v>0</v>
      </c>
      <c r="B1001" s="19" t="s">
        <v>396</v>
      </c>
      <c r="C1001" s="2" t="s">
        <v>493</v>
      </c>
      <c r="D1001" s="22" t="s">
        <v>497</v>
      </c>
      <c r="E1001" s="2" t="s">
        <v>499</v>
      </c>
      <c r="F1001" s="27" t="s">
        <v>505</v>
      </c>
      <c r="G1001" s="2" t="s">
        <v>534</v>
      </c>
      <c r="H1001" s="22" t="s">
        <v>539</v>
      </c>
      <c r="I1001" s="2" t="s">
        <v>567</v>
      </c>
      <c r="J1001" s="7" t="s">
        <v>505</v>
      </c>
      <c r="K1001" s="2" t="s">
        <v>574</v>
      </c>
      <c r="L1001" t="s">
        <v>1806</v>
      </c>
      <c r="M1001" s="2" t="s">
        <v>1851</v>
      </c>
      <c r="N1001" s="7" t="s">
        <v>4463</v>
      </c>
      <c r="O1001" s="2" t="s">
        <v>1851</v>
      </c>
      <c r="P1001" s="56"/>
      <c r="Q1001" s="2" t="s">
        <v>1851</v>
      </c>
      <c r="R1001" t="s">
        <v>2492</v>
      </c>
      <c r="S1001" s="2" t="s">
        <v>1851</v>
      </c>
      <c r="T1001" s="5">
        <v>0</v>
      </c>
      <c r="U1001" s="2" t="s">
        <v>1851</v>
      </c>
      <c r="V1001" s="37">
        <v>0</v>
      </c>
      <c r="W1001" s="2" t="s">
        <v>1907</v>
      </c>
      <c r="X1001">
        <v>0</v>
      </c>
      <c r="Y1001" t="s">
        <v>1908</v>
      </c>
      <c r="Z1001" s="40" t="s">
        <v>1911</v>
      </c>
      <c r="AA1001" s="2" t="s">
        <v>1907</v>
      </c>
      <c r="AB1001" s="82">
        <v>0</v>
      </c>
      <c r="AC1001" t="s">
        <v>2289</v>
      </c>
      <c r="AD1001" t="str">
        <f t="shared" si="15"/>
        <v>SET @cliente = (SELECT id_cliente FROM cliente WHERE cod_cliente LIKE 'C0263');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'P0263002', '', '2012-11-01', '0', '0', 0, 'Hacer Lobby', 0, null, 1, now(), null, 1, null);</v>
      </c>
    </row>
    <row r="1002" spans="1:30" ht="22.5" x14ac:dyDescent="0.25">
      <c r="A1002" t="s">
        <v>0</v>
      </c>
      <c r="B1002" s="19" t="s">
        <v>396</v>
      </c>
      <c r="C1002" s="2" t="s">
        <v>493</v>
      </c>
      <c r="D1002" s="22" t="s">
        <v>495</v>
      </c>
      <c r="E1002" s="2" t="s">
        <v>499</v>
      </c>
      <c r="F1002" s="26" t="s">
        <v>501</v>
      </c>
      <c r="G1002" s="2" t="s">
        <v>534</v>
      </c>
      <c r="H1002" s="22" t="s">
        <v>535</v>
      </c>
      <c r="I1002" s="2" t="s">
        <v>567</v>
      </c>
      <c r="J1002" s="10" t="s">
        <v>569</v>
      </c>
      <c r="K1002" s="2" t="s">
        <v>574</v>
      </c>
      <c r="L1002" t="s">
        <v>1807</v>
      </c>
      <c r="M1002" s="2" t="s">
        <v>1851</v>
      </c>
      <c r="N1002" s="7" t="s">
        <v>4464</v>
      </c>
      <c r="O1002" s="2" t="s">
        <v>1851</v>
      </c>
      <c r="P1002" s="58"/>
      <c r="Q1002" s="2" t="s">
        <v>1851</v>
      </c>
      <c r="R1002" t="s">
        <v>2525</v>
      </c>
      <c r="S1002" s="2" t="s">
        <v>1851</v>
      </c>
      <c r="T1002" s="5">
        <v>0</v>
      </c>
      <c r="U1002" s="2" t="s">
        <v>1851</v>
      </c>
      <c r="V1002" s="37">
        <v>0</v>
      </c>
      <c r="W1002" s="2" t="s">
        <v>1907</v>
      </c>
      <c r="X1002">
        <v>0</v>
      </c>
      <c r="Y1002" t="s">
        <v>1908</v>
      </c>
      <c r="Z1002" s="40" t="s">
        <v>2409</v>
      </c>
      <c r="AA1002" s="2" t="s">
        <v>1907</v>
      </c>
      <c r="AB1002" s="82">
        <v>0</v>
      </c>
      <c r="AC1002" t="s">
        <v>2289</v>
      </c>
      <c r="AD1002" t="str">
        <f t="shared" si="15"/>
        <v>SET @cliente = (SELECT id_cliente FROM cliente WHERE cod_cliente LIKE 'C0263');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'03', 'P0263003', '', '2012-10-01', '0', '0', 0, 'Diagnostico de Cultura Organizacional', 0, null, 1, now(), null, 1, null);</v>
      </c>
    </row>
    <row r="1003" spans="1:30" ht="22.5" x14ac:dyDescent="0.25">
      <c r="A1003" t="s">
        <v>0</v>
      </c>
      <c r="B1003" s="7" t="s">
        <v>397</v>
      </c>
      <c r="C1003" s="2" t="s">
        <v>493</v>
      </c>
      <c r="D1003" s="22" t="s">
        <v>498</v>
      </c>
      <c r="E1003" s="2" t="s">
        <v>499</v>
      </c>
      <c r="F1003" s="26" t="s">
        <v>506</v>
      </c>
      <c r="G1003" s="2" t="s">
        <v>534</v>
      </c>
      <c r="H1003" s="22" t="s">
        <v>540</v>
      </c>
      <c r="I1003" s="2" t="s">
        <v>567</v>
      </c>
      <c r="J1003" s="5" t="s">
        <v>569</v>
      </c>
      <c r="K1003" s="2" t="s">
        <v>574</v>
      </c>
      <c r="L1003" t="s">
        <v>1805</v>
      </c>
      <c r="M1003" s="2" t="s">
        <v>1851</v>
      </c>
      <c r="N1003" s="7" t="s">
        <v>4465</v>
      </c>
      <c r="O1003" s="2" t="s">
        <v>1851</v>
      </c>
      <c r="P1003" s="56"/>
      <c r="Q1003" s="2" t="s">
        <v>1851</v>
      </c>
      <c r="R1003" t="s">
        <v>2493</v>
      </c>
      <c r="S1003" s="2" t="s">
        <v>1851</v>
      </c>
      <c r="T1003" s="5">
        <v>0</v>
      </c>
      <c r="U1003" s="2" t="s">
        <v>1851</v>
      </c>
      <c r="V1003" s="37">
        <v>0</v>
      </c>
      <c r="W1003" s="2" t="s">
        <v>1907</v>
      </c>
      <c r="X1003">
        <v>0</v>
      </c>
      <c r="Y1003" t="s">
        <v>1908</v>
      </c>
      <c r="Z1003" s="40" t="s">
        <v>1995</v>
      </c>
      <c r="AA1003" s="2" t="s">
        <v>1907</v>
      </c>
      <c r="AB1003" s="82">
        <v>0</v>
      </c>
      <c r="AC1003" t="s">
        <v>2289</v>
      </c>
      <c r="AD1003" t="str">
        <f t="shared" si="15"/>
        <v>SET @cliente = (SELECT id_cliente FROM cliente WHERE cod_cliente LIKE 'C0173');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'P0173001', '', '2010-09-01', '0', '0', 0, 'EJECUTIVOS', 0, null, 1, now(), null, 1, null);</v>
      </c>
    </row>
    <row r="1004" spans="1:30" ht="22.5" x14ac:dyDescent="0.25">
      <c r="A1004" t="s">
        <v>0</v>
      </c>
      <c r="B1004" s="7" t="s">
        <v>397</v>
      </c>
      <c r="C1004" s="2" t="s">
        <v>493</v>
      </c>
      <c r="D1004" s="22" t="s">
        <v>498</v>
      </c>
      <c r="E1004" s="2" t="s">
        <v>499</v>
      </c>
      <c r="F1004" s="26" t="s">
        <v>506</v>
      </c>
      <c r="G1004" s="2" t="s">
        <v>534</v>
      </c>
      <c r="H1004" s="22" t="s">
        <v>540</v>
      </c>
      <c r="I1004" s="2" t="s">
        <v>567</v>
      </c>
      <c r="J1004" s="5" t="s">
        <v>569</v>
      </c>
      <c r="K1004" s="2" t="s">
        <v>574</v>
      </c>
      <c r="L1004" t="s">
        <v>1806</v>
      </c>
      <c r="M1004" s="2" t="s">
        <v>1851</v>
      </c>
      <c r="N1004" s="7" t="s">
        <v>4466</v>
      </c>
      <c r="O1004" s="2" t="s">
        <v>1851</v>
      </c>
      <c r="P1004" s="56"/>
      <c r="Q1004" s="2" t="s">
        <v>1851</v>
      </c>
      <c r="R1004" t="s">
        <v>2494</v>
      </c>
      <c r="S1004" s="2" t="s">
        <v>1851</v>
      </c>
      <c r="T1004" s="5">
        <v>0</v>
      </c>
      <c r="U1004" s="2" t="s">
        <v>1851</v>
      </c>
      <c r="V1004" s="37">
        <v>0</v>
      </c>
      <c r="W1004" s="2" t="s">
        <v>1907</v>
      </c>
      <c r="X1004">
        <v>0</v>
      </c>
      <c r="Y1004" t="s">
        <v>1908</v>
      </c>
      <c r="Z1004" s="40" t="s">
        <v>2210</v>
      </c>
      <c r="AA1004" s="2" t="s">
        <v>1907</v>
      </c>
      <c r="AB1004" s="82">
        <v>0</v>
      </c>
      <c r="AC1004" t="s">
        <v>2289</v>
      </c>
      <c r="AD1004" t="str">
        <f t="shared" si="15"/>
        <v>SET @cliente = (SELECT id_cliente FROM cliente WHERE cod_cliente LIKE 'C0173');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'P0173002', '', '2011-01-01', '0', '0', 0, 'Analistas y Mandos Medios', 0, null, 1, now(), null, 1, null);</v>
      </c>
    </row>
    <row r="1005" spans="1:30" ht="22.5" x14ac:dyDescent="0.25">
      <c r="A1005" t="s">
        <v>0</v>
      </c>
      <c r="B1005" s="19" t="s">
        <v>398</v>
      </c>
      <c r="C1005" s="2" t="s">
        <v>493</v>
      </c>
      <c r="D1005" s="22" t="s">
        <v>498</v>
      </c>
      <c r="E1005" s="2" t="s">
        <v>499</v>
      </c>
      <c r="F1005" s="26" t="s">
        <v>506</v>
      </c>
      <c r="G1005" s="2" t="s">
        <v>534</v>
      </c>
      <c r="H1005" s="22" t="s">
        <v>540</v>
      </c>
      <c r="I1005" s="2" t="s">
        <v>567</v>
      </c>
      <c r="J1005" s="5" t="s">
        <v>571</v>
      </c>
      <c r="K1005" s="2" t="s">
        <v>574</v>
      </c>
      <c r="L1005" t="s">
        <v>1805</v>
      </c>
      <c r="M1005" s="2" t="s">
        <v>1851</v>
      </c>
      <c r="N1005" s="7" t="s">
        <v>4467</v>
      </c>
      <c r="O1005" s="2" t="s">
        <v>1851</v>
      </c>
      <c r="P1005" s="60"/>
      <c r="Q1005" s="2" t="s">
        <v>1851</v>
      </c>
      <c r="R1005" t="s">
        <v>2511</v>
      </c>
      <c r="S1005" s="2" t="s">
        <v>1851</v>
      </c>
      <c r="T1005" s="5">
        <v>0</v>
      </c>
      <c r="U1005" s="2" t="s">
        <v>1851</v>
      </c>
      <c r="V1005" s="37">
        <v>0</v>
      </c>
      <c r="W1005" s="2" t="s">
        <v>1907</v>
      </c>
      <c r="X1005">
        <v>0</v>
      </c>
      <c r="Y1005" t="s">
        <v>1908</v>
      </c>
      <c r="Z1005" s="40" t="s">
        <v>2211</v>
      </c>
      <c r="AA1005" s="2" t="s">
        <v>1907</v>
      </c>
      <c r="AB1005" s="82">
        <v>1512</v>
      </c>
      <c r="AC1005" t="s">
        <v>2289</v>
      </c>
      <c r="AD1005" t="str">
        <f t="shared" si="15"/>
        <v>SET @cliente = (SELECT id_cliente FROM cliente WHERE cod_cliente LIKE 'C0029');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'P0029001', '', '2009-09-01', '0', '0', 0, 'Asistente Ventas', 1512, null, 1, now(), null, 1, null);</v>
      </c>
    </row>
    <row r="1006" spans="1:30" ht="22.5" x14ac:dyDescent="0.25">
      <c r="A1006" t="s">
        <v>0</v>
      </c>
      <c r="B1006" s="7" t="s">
        <v>398</v>
      </c>
      <c r="C1006" s="2" t="s">
        <v>493</v>
      </c>
      <c r="D1006" s="22" t="s">
        <v>498</v>
      </c>
      <c r="E1006" s="2" t="s">
        <v>499</v>
      </c>
      <c r="F1006" s="26" t="s">
        <v>509</v>
      </c>
      <c r="G1006" s="2" t="s">
        <v>534</v>
      </c>
      <c r="H1006" s="22" t="s">
        <v>543</v>
      </c>
      <c r="I1006" s="2" t="s">
        <v>567</v>
      </c>
      <c r="J1006" s="5" t="s">
        <v>569</v>
      </c>
      <c r="K1006" s="2" t="s">
        <v>574</v>
      </c>
      <c r="L1006" t="s">
        <v>1806</v>
      </c>
      <c r="M1006" s="2" t="s">
        <v>1851</v>
      </c>
      <c r="N1006" s="7" t="s">
        <v>4468</v>
      </c>
      <c r="O1006" s="2" t="s">
        <v>1851</v>
      </c>
      <c r="P1006" s="56"/>
      <c r="Q1006" s="2" t="s">
        <v>1851</v>
      </c>
      <c r="R1006" t="s">
        <v>2489</v>
      </c>
      <c r="S1006" s="2" t="s">
        <v>1851</v>
      </c>
      <c r="T1006" s="5">
        <v>0</v>
      </c>
      <c r="U1006" s="2" t="s">
        <v>1851</v>
      </c>
      <c r="V1006" s="37">
        <v>0</v>
      </c>
      <c r="W1006" s="2" t="s">
        <v>1907</v>
      </c>
      <c r="X1006">
        <v>0</v>
      </c>
      <c r="Y1006" t="s">
        <v>1908</v>
      </c>
      <c r="Z1006" s="40" t="s">
        <v>1943</v>
      </c>
      <c r="AA1006" s="2" t="s">
        <v>1907</v>
      </c>
      <c r="AB1006" s="82">
        <v>0</v>
      </c>
      <c r="AC1006" t="s">
        <v>2289</v>
      </c>
      <c r="AD1006" t="str">
        <f t="shared" si="15"/>
        <v>SET @cliente = (SELECT id_cliente FROM cliente WHERE cod_cliente LIKE 'C0029');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'02', 'P0029002', '', '2010-11-01', '0', '0', 0, 'Candidatos', 0, null, 1, now(), null, 1, null);</v>
      </c>
    </row>
    <row r="1007" spans="1:30" ht="22.5" x14ac:dyDescent="0.25">
      <c r="A1007" t="s">
        <v>0</v>
      </c>
      <c r="B1007" s="7" t="s">
        <v>399</v>
      </c>
      <c r="C1007" s="2" t="s">
        <v>493</v>
      </c>
      <c r="D1007" s="22" t="s">
        <v>498</v>
      </c>
      <c r="E1007" s="2" t="s">
        <v>499</v>
      </c>
      <c r="F1007" s="26" t="s">
        <v>509</v>
      </c>
      <c r="G1007" s="2" t="s">
        <v>534</v>
      </c>
      <c r="H1007" s="22" t="s">
        <v>543</v>
      </c>
      <c r="I1007" s="2" t="s">
        <v>567</v>
      </c>
      <c r="J1007" s="5" t="s">
        <v>569</v>
      </c>
      <c r="K1007" s="2" t="s">
        <v>574</v>
      </c>
      <c r="L1007" t="s">
        <v>1805</v>
      </c>
      <c r="M1007" s="2" t="s">
        <v>1851</v>
      </c>
      <c r="N1007" s="7" t="s">
        <v>4469</v>
      </c>
      <c r="O1007" s="2" t="s">
        <v>1851</v>
      </c>
      <c r="P1007" s="56"/>
      <c r="Q1007" s="2" t="s">
        <v>1851</v>
      </c>
      <c r="R1007" t="s">
        <v>2498</v>
      </c>
      <c r="S1007" s="2" t="s">
        <v>1851</v>
      </c>
      <c r="T1007" s="5">
        <v>0</v>
      </c>
      <c r="U1007" s="2" t="s">
        <v>1851</v>
      </c>
      <c r="V1007" s="37">
        <v>0</v>
      </c>
      <c r="W1007" s="2" t="s">
        <v>1907</v>
      </c>
      <c r="X1007">
        <v>0</v>
      </c>
      <c r="Y1007" t="s">
        <v>1908</v>
      </c>
      <c r="Z1007" s="40" t="s">
        <v>1914</v>
      </c>
      <c r="AA1007" s="2" t="s">
        <v>1907</v>
      </c>
      <c r="AB1007" s="82">
        <v>0</v>
      </c>
      <c r="AC1007" t="s">
        <v>2289</v>
      </c>
      <c r="AD1007" t="str">
        <f t="shared" si="15"/>
        <v>SET @cliente = (SELECT id_cliente FROM cliente WHERE cod_cliente LIKE 'C1223');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'P1223001', '', '2011-09-01', '0', '0', 0, 'Potencial', 0, null, 1, now(), null, 1, null);</v>
      </c>
    </row>
    <row r="1008" spans="1:30" ht="22.5" x14ac:dyDescent="0.25">
      <c r="A1008" t="s">
        <v>0</v>
      </c>
      <c r="B1008" s="7" t="s">
        <v>400</v>
      </c>
      <c r="C1008" s="2" t="s">
        <v>493</v>
      </c>
      <c r="D1008" s="17" t="s">
        <v>498</v>
      </c>
      <c r="E1008" s="2" t="s">
        <v>499</v>
      </c>
      <c r="F1008" s="26" t="s">
        <v>516</v>
      </c>
      <c r="G1008" s="2" t="s">
        <v>534</v>
      </c>
      <c r="H1008" s="17" t="s">
        <v>551</v>
      </c>
      <c r="I1008" s="2" t="s">
        <v>567</v>
      </c>
      <c r="J1008" s="5" t="s">
        <v>569</v>
      </c>
      <c r="K1008" s="2" t="s">
        <v>574</v>
      </c>
      <c r="L1008" t="s">
        <v>1805</v>
      </c>
      <c r="M1008" s="2" t="s">
        <v>1851</v>
      </c>
      <c r="N1008" s="7" t="s">
        <v>4470</v>
      </c>
      <c r="O1008" s="2" t="s">
        <v>1851</v>
      </c>
      <c r="P1008" s="56"/>
      <c r="Q1008" s="2" t="s">
        <v>1851</v>
      </c>
      <c r="R1008" t="s">
        <v>2515</v>
      </c>
      <c r="S1008" s="2" t="s">
        <v>1851</v>
      </c>
      <c r="T1008" s="5">
        <v>0</v>
      </c>
      <c r="U1008" s="2" t="s">
        <v>1851</v>
      </c>
      <c r="V1008" s="37">
        <v>0</v>
      </c>
      <c r="W1008" s="2" t="s">
        <v>1907</v>
      </c>
      <c r="X1008">
        <v>0</v>
      </c>
      <c r="Y1008" t="s">
        <v>1908</v>
      </c>
      <c r="Z1008" s="40" t="s">
        <v>3189</v>
      </c>
      <c r="AA1008" s="2" t="s">
        <v>1907</v>
      </c>
      <c r="AB1008" s="82">
        <v>0</v>
      </c>
      <c r="AC1008" t="s">
        <v>2289</v>
      </c>
      <c r="AD1008" t="str">
        <f t="shared" si="15"/>
        <v>SET @cliente = (SELECT id_cliente FROM cliente WHERE cod_cliente LIKE 'C0101');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'P0101001', '', '2010-05-01', '0', '0', 0, 'Desempeño', 0, null, 1, now(), null, 1, null);</v>
      </c>
    </row>
    <row r="1009" spans="1:30" ht="22.5" x14ac:dyDescent="0.25">
      <c r="A1009" t="s">
        <v>0</v>
      </c>
      <c r="B1009" s="19" t="s">
        <v>401</v>
      </c>
      <c r="C1009" s="2" t="s">
        <v>493</v>
      </c>
      <c r="D1009" s="22" t="s">
        <v>495</v>
      </c>
      <c r="E1009" s="2" t="s">
        <v>499</v>
      </c>
      <c r="F1009" s="26" t="s">
        <v>501</v>
      </c>
      <c r="G1009" s="2" t="s">
        <v>534</v>
      </c>
      <c r="H1009" s="22" t="s">
        <v>535</v>
      </c>
      <c r="I1009" s="2" t="s">
        <v>567</v>
      </c>
      <c r="J1009" s="5" t="s">
        <v>569</v>
      </c>
      <c r="K1009" s="2" t="s">
        <v>574</v>
      </c>
      <c r="L1009" t="s">
        <v>1805</v>
      </c>
      <c r="M1009" s="2" t="s">
        <v>1851</v>
      </c>
      <c r="N1009" s="7" t="s">
        <v>4471</v>
      </c>
      <c r="O1009" s="2" t="s">
        <v>1851</v>
      </c>
      <c r="P1009" s="56"/>
      <c r="Q1009" s="2" t="s">
        <v>1851</v>
      </c>
      <c r="R1009" t="s">
        <v>2487</v>
      </c>
      <c r="S1009" s="2" t="s">
        <v>1851</v>
      </c>
      <c r="T1009" s="5">
        <v>0</v>
      </c>
      <c r="U1009" s="2" t="s">
        <v>1851</v>
      </c>
      <c r="V1009" s="37">
        <v>0</v>
      </c>
      <c r="W1009" s="2" t="s">
        <v>1907</v>
      </c>
      <c r="X1009">
        <v>0</v>
      </c>
      <c r="Y1009" t="s">
        <v>1908</v>
      </c>
      <c r="Z1009" s="40" t="s">
        <v>2038</v>
      </c>
      <c r="AA1009" s="2" t="s">
        <v>1907</v>
      </c>
      <c r="AB1009" s="82">
        <v>0</v>
      </c>
      <c r="AC1009" t="s">
        <v>2289</v>
      </c>
      <c r="AD1009" t="str">
        <f t="shared" si="15"/>
        <v>SET @cliente = (SELECT id_cliente FROM cliente WHERE cod_cliente LIKE 'C0256');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'P0256001', '', '2011-10-01', '0', '0', 0, 'Diagnostico Organizativo', 0, null, 1, now(), null, 1, null);</v>
      </c>
    </row>
    <row r="1010" spans="1:30" ht="22.5" x14ac:dyDescent="0.25">
      <c r="A1010" t="s">
        <v>0</v>
      </c>
      <c r="B1010" s="19" t="s">
        <v>402</v>
      </c>
      <c r="C1010" s="2" t="s">
        <v>493</v>
      </c>
      <c r="D1010" s="22" t="s">
        <v>496</v>
      </c>
      <c r="E1010" s="2" t="s">
        <v>499</v>
      </c>
      <c r="F1010" s="26" t="s">
        <v>515</v>
      </c>
      <c r="G1010" s="2" t="s">
        <v>534</v>
      </c>
      <c r="H1010" s="22" t="s">
        <v>550</v>
      </c>
      <c r="I1010" s="2" t="s">
        <v>567</v>
      </c>
      <c r="J1010" s="5" t="s">
        <v>569</v>
      </c>
      <c r="K1010" s="2" t="s">
        <v>574</v>
      </c>
      <c r="L1010" t="s">
        <v>1805</v>
      </c>
      <c r="M1010" s="2" t="s">
        <v>1851</v>
      </c>
      <c r="N1010" s="7" t="s">
        <v>4472</v>
      </c>
      <c r="O1010" s="2" t="s">
        <v>1851</v>
      </c>
      <c r="P1010" s="56"/>
      <c r="Q1010" s="2" t="s">
        <v>1851</v>
      </c>
      <c r="R1010" t="s">
        <v>2510</v>
      </c>
      <c r="S1010" s="2" t="s">
        <v>1851</v>
      </c>
      <c r="T1010" s="5">
        <v>0</v>
      </c>
      <c r="U1010" s="2" t="s">
        <v>1851</v>
      </c>
      <c r="V1010" s="37">
        <v>0</v>
      </c>
      <c r="W1010" s="2" t="s">
        <v>1907</v>
      </c>
      <c r="X1010">
        <v>0</v>
      </c>
      <c r="Y1010" t="s">
        <v>1908</v>
      </c>
      <c r="Z1010" s="40" t="s">
        <v>2004</v>
      </c>
      <c r="AA1010" s="2" t="s">
        <v>1907</v>
      </c>
      <c r="AB1010" s="82">
        <v>0</v>
      </c>
      <c r="AC1010" t="s">
        <v>2289</v>
      </c>
      <c r="AD1010" t="str">
        <f t="shared" si="15"/>
        <v>SET @cliente = (SELECT id_cliente FROM cliente WHERE cod_cliente LIKE 'C0024');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'P0024001', '', '2009-08-01', '0', '0', 0, 'Trabajo en Equipo', 0, null, 1, now(), null, 1, null);</v>
      </c>
    </row>
    <row r="1011" spans="1:30" ht="22.5" x14ac:dyDescent="0.25">
      <c r="A1011" t="s">
        <v>0</v>
      </c>
      <c r="B1011" s="19" t="s">
        <v>402</v>
      </c>
      <c r="C1011" s="2" t="s">
        <v>493</v>
      </c>
      <c r="D1011" s="17" t="s">
        <v>498</v>
      </c>
      <c r="E1011" s="2" t="s">
        <v>499</v>
      </c>
      <c r="F1011" s="26" t="s">
        <v>516</v>
      </c>
      <c r="G1011" s="2" t="s">
        <v>534</v>
      </c>
      <c r="H1011" s="17" t="s">
        <v>551</v>
      </c>
      <c r="I1011" s="2" t="s">
        <v>567</v>
      </c>
      <c r="J1011" s="5" t="s">
        <v>569</v>
      </c>
      <c r="K1011" s="2" t="s">
        <v>574</v>
      </c>
      <c r="L1011" t="s">
        <v>1806</v>
      </c>
      <c r="M1011" s="2" t="s">
        <v>1851</v>
      </c>
      <c r="N1011" s="7" t="s">
        <v>4473</v>
      </c>
      <c r="O1011" s="2" t="s">
        <v>1851</v>
      </c>
      <c r="P1011" s="56"/>
      <c r="Q1011" s="2" t="s">
        <v>1851</v>
      </c>
      <c r="R1011" t="s">
        <v>2505</v>
      </c>
      <c r="S1011" s="2" t="s">
        <v>1851</v>
      </c>
      <c r="T1011" s="5">
        <v>0</v>
      </c>
      <c r="U1011" s="2" t="s">
        <v>1851</v>
      </c>
      <c r="V1011" s="37">
        <v>0</v>
      </c>
      <c r="W1011" s="2" t="s">
        <v>1907</v>
      </c>
      <c r="X1011">
        <v>0</v>
      </c>
      <c r="Y1011" t="s">
        <v>1908</v>
      </c>
      <c r="Z1011" s="40" t="s">
        <v>3262</v>
      </c>
      <c r="AA1011" s="2" t="s">
        <v>1907</v>
      </c>
      <c r="AB1011" s="82">
        <v>4054</v>
      </c>
      <c r="AC1011" t="s">
        <v>2289</v>
      </c>
      <c r="AD1011" t="str">
        <f t="shared" si="15"/>
        <v>SET @cliente = (SELECT id_cliente FROM cliente WHERE cod_cliente LIKE 'C0024');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'P0024002', '', '2011-02-01', '0', '0', 0, 'Desempeño (Vendedores)', 4054, null, 1, now(), null, 1, null);</v>
      </c>
    </row>
    <row r="1012" spans="1:30" ht="22.5" x14ac:dyDescent="0.25">
      <c r="A1012" t="s">
        <v>0</v>
      </c>
      <c r="B1012" s="19" t="s">
        <v>402</v>
      </c>
      <c r="C1012" s="2" t="s">
        <v>493</v>
      </c>
      <c r="D1012" s="17" t="s">
        <v>498</v>
      </c>
      <c r="E1012" s="2" t="s">
        <v>499</v>
      </c>
      <c r="F1012" s="26" t="s">
        <v>516</v>
      </c>
      <c r="G1012" s="2" t="s">
        <v>534</v>
      </c>
      <c r="H1012" s="17" t="s">
        <v>551</v>
      </c>
      <c r="I1012" s="2" t="s">
        <v>567</v>
      </c>
      <c r="J1012" s="5" t="s">
        <v>569</v>
      </c>
      <c r="K1012" s="2" t="s">
        <v>574</v>
      </c>
      <c r="L1012" t="s">
        <v>1807</v>
      </c>
      <c r="M1012" s="2" t="s">
        <v>1851</v>
      </c>
      <c r="N1012" s="7" t="s">
        <v>4474</v>
      </c>
      <c r="O1012" s="2" t="s">
        <v>1851</v>
      </c>
      <c r="P1012" s="56"/>
      <c r="Q1012" s="2" t="s">
        <v>1851</v>
      </c>
      <c r="R1012" t="s">
        <v>2505</v>
      </c>
      <c r="S1012" s="2" t="s">
        <v>1851</v>
      </c>
      <c r="T1012" s="5">
        <v>0</v>
      </c>
      <c r="U1012" s="2" t="s">
        <v>1851</v>
      </c>
      <c r="V1012" s="37">
        <v>0</v>
      </c>
      <c r="W1012" s="2" t="s">
        <v>1907</v>
      </c>
      <c r="X1012">
        <v>0</v>
      </c>
      <c r="Y1012" t="s">
        <v>1908</v>
      </c>
      <c r="Z1012" s="40" t="s">
        <v>3263</v>
      </c>
      <c r="AA1012" s="2" t="s">
        <v>1907</v>
      </c>
      <c r="AB1012" s="82">
        <v>27320</v>
      </c>
      <c r="AC1012" t="s">
        <v>2289</v>
      </c>
      <c r="AD1012" t="str">
        <f t="shared" si="15"/>
        <v>SET @cliente = (SELECT id_cliente FROM cliente WHERE cod_cliente LIKE 'C0024');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'P0024003', '', '2011-02-01', '0', '0', 0, 'Desempeño (Choferes)', 27320, null, 1, now(), null, 1, null);</v>
      </c>
    </row>
    <row r="1013" spans="1:30" ht="22.5" x14ac:dyDescent="0.25">
      <c r="A1013" t="s">
        <v>0</v>
      </c>
      <c r="B1013" s="19" t="s">
        <v>402</v>
      </c>
      <c r="C1013" s="2" t="s">
        <v>493</v>
      </c>
      <c r="D1013" s="22" t="s">
        <v>498</v>
      </c>
      <c r="E1013" s="2" t="s">
        <v>499</v>
      </c>
      <c r="F1013" s="26" t="s">
        <v>509</v>
      </c>
      <c r="G1013" s="2" t="s">
        <v>534</v>
      </c>
      <c r="H1013" s="22" t="s">
        <v>543</v>
      </c>
      <c r="I1013" s="2" t="s">
        <v>567</v>
      </c>
      <c r="J1013" s="5" t="s">
        <v>569</v>
      </c>
      <c r="K1013" s="2" t="s">
        <v>574</v>
      </c>
      <c r="L1013" t="s">
        <v>1808</v>
      </c>
      <c r="M1013" s="2" t="s">
        <v>1851</v>
      </c>
      <c r="N1013" s="7" t="s">
        <v>4475</v>
      </c>
      <c r="O1013" s="2" t="s">
        <v>1851</v>
      </c>
      <c r="P1013" s="56"/>
      <c r="Q1013" s="2" t="s">
        <v>1851</v>
      </c>
      <c r="R1013" t="s">
        <v>2488</v>
      </c>
      <c r="S1013" s="2" t="s">
        <v>1851</v>
      </c>
      <c r="T1013" s="5">
        <v>0</v>
      </c>
      <c r="U1013" s="2" t="s">
        <v>1851</v>
      </c>
      <c r="V1013" s="37">
        <v>0</v>
      </c>
      <c r="W1013" s="2" t="s">
        <v>1907</v>
      </c>
      <c r="X1013">
        <v>0</v>
      </c>
      <c r="Y1013" t="s">
        <v>1908</v>
      </c>
      <c r="Z1013" s="40" t="s">
        <v>1914</v>
      </c>
      <c r="AA1013" s="2" t="s">
        <v>1907</v>
      </c>
      <c r="AB1013" s="82">
        <v>0</v>
      </c>
      <c r="AC1013" t="s">
        <v>2289</v>
      </c>
      <c r="AD1013" t="str">
        <f t="shared" si="15"/>
        <v>SET @cliente = (SELECT id_cliente FROM cliente WHERE cod_cliente LIKE 'C0024');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'P0024004', '', '2011-03-01', '0', '0', 0, 'Potencial', 0, null, 1, now(), null, 1, null);</v>
      </c>
    </row>
    <row r="1014" spans="1:30" ht="22.5" x14ac:dyDescent="0.25">
      <c r="A1014" t="s">
        <v>0</v>
      </c>
      <c r="B1014" s="19" t="s">
        <v>403</v>
      </c>
      <c r="C1014" s="2" t="s">
        <v>493</v>
      </c>
      <c r="D1014" s="22" t="s">
        <v>495</v>
      </c>
      <c r="E1014" s="2" t="s">
        <v>499</v>
      </c>
      <c r="F1014" s="26" t="s">
        <v>508</v>
      </c>
      <c r="G1014" s="2" t="s">
        <v>534</v>
      </c>
      <c r="H1014" s="22" t="s">
        <v>542</v>
      </c>
      <c r="I1014" s="2" t="s">
        <v>567</v>
      </c>
      <c r="J1014" s="5" t="s">
        <v>569</v>
      </c>
      <c r="K1014" s="2" t="s">
        <v>574</v>
      </c>
      <c r="L1014" t="s">
        <v>1805</v>
      </c>
      <c r="M1014" s="2" t="s">
        <v>1851</v>
      </c>
      <c r="N1014" s="7" t="s">
        <v>4476</v>
      </c>
      <c r="O1014" s="2" t="s">
        <v>1851</v>
      </c>
      <c r="P1014" s="56"/>
      <c r="Q1014" s="2" t="s">
        <v>1851</v>
      </c>
      <c r="R1014" t="s">
        <v>2498</v>
      </c>
      <c r="S1014" s="2" t="s">
        <v>1851</v>
      </c>
      <c r="T1014" s="5">
        <v>0</v>
      </c>
      <c r="U1014" s="2" t="s">
        <v>1851</v>
      </c>
      <c r="V1014" s="37">
        <v>0</v>
      </c>
      <c r="W1014" s="2" t="s">
        <v>1907</v>
      </c>
      <c r="X1014">
        <v>0</v>
      </c>
      <c r="Y1014" t="s">
        <v>1908</v>
      </c>
      <c r="Z1014" s="40" t="s">
        <v>2212</v>
      </c>
      <c r="AA1014" s="2" t="s">
        <v>1907</v>
      </c>
      <c r="AB1014" s="82">
        <v>75650</v>
      </c>
      <c r="AC1014" t="s">
        <v>2289</v>
      </c>
      <c r="AD1014" t="str">
        <f t="shared" si="15"/>
        <v>SET @cliente = (SELECT id_cliente FROM cliente WHERE cod_cliente LIKE 'C1218');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'01', 'P1218001', '', '2011-09-01', '0', '0', 0, 'RETENCION DE TALENTO', 75650, null, 1, now(), null, 1, null);</v>
      </c>
    </row>
    <row r="1015" spans="1:30" ht="22.5" x14ac:dyDescent="0.25">
      <c r="A1015" t="s">
        <v>0</v>
      </c>
      <c r="B1015" s="19" t="s">
        <v>403</v>
      </c>
      <c r="C1015" s="2" t="s">
        <v>493</v>
      </c>
      <c r="D1015" s="22" t="s">
        <v>497</v>
      </c>
      <c r="E1015" s="2" t="s">
        <v>499</v>
      </c>
      <c r="F1015" s="27" t="s">
        <v>505</v>
      </c>
      <c r="G1015" s="2" t="s">
        <v>534</v>
      </c>
      <c r="H1015" s="22" t="s">
        <v>539</v>
      </c>
      <c r="I1015" s="2" t="s">
        <v>567</v>
      </c>
      <c r="J1015" s="7" t="s">
        <v>505</v>
      </c>
      <c r="K1015" s="2" t="s">
        <v>574</v>
      </c>
      <c r="L1015" t="s">
        <v>1806</v>
      </c>
      <c r="M1015" s="2" t="s">
        <v>1851</v>
      </c>
      <c r="N1015" s="7" t="s">
        <v>4477</v>
      </c>
      <c r="O1015" s="2" t="s">
        <v>1851</v>
      </c>
      <c r="P1015" s="40"/>
      <c r="Q1015" s="2" t="s">
        <v>1851</v>
      </c>
      <c r="R1015" t="s">
        <v>2492</v>
      </c>
      <c r="S1015" s="2" t="s">
        <v>1851</v>
      </c>
      <c r="T1015" s="5">
        <v>0</v>
      </c>
      <c r="U1015" s="2" t="s">
        <v>1851</v>
      </c>
      <c r="V1015" s="37">
        <v>0</v>
      </c>
      <c r="W1015" s="2" t="s">
        <v>1907</v>
      </c>
      <c r="X1015">
        <v>0</v>
      </c>
      <c r="Y1015" t="s">
        <v>1908</v>
      </c>
      <c r="Z1015" s="40" t="s">
        <v>1911</v>
      </c>
      <c r="AA1015" s="2" t="s">
        <v>1907</v>
      </c>
      <c r="AB1015" s="82">
        <v>0</v>
      </c>
      <c r="AC1015" t="s">
        <v>2289</v>
      </c>
      <c r="AD1015" t="str">
        <f t="shared" si="15"/>
        <v>SET @cliente = (SELECT id_cliente FROM cliente WHERE cod_cliente LIKE 'C1218');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'P1218002', '', '2012-11-01', '0', '0', 0, 'Hacer Lobby', 0, null, 1, now(), null, 1, null);</v>
      </c>
    </row>
    <row r="1016" spans="1:30" ht="22.5" x14ac:dyDescent="0.25">
      <c r="A1016" t="s">
        <v>0</v>
      </c>
      <c r="B1016" s="7" t="s">
        <v>404</v>
      </c>
      <c r="C1016" s="2" t="s">
        <v>493</v>
      </c>
      <c r="D1016" s="22" t="s">
        <v>498</v>
      </c>
      <c r="E1016" s="2" t="s">
        <v>499</v>
      </c>
      <c r="F1016" s="26" t="s">
        <v>506</v>
      </c>
      <c r="G1016" s="2" t="s">
        <v>534</v>
      </c>
      <c r="H1016" s="22" t="s">
        <v>540</v>
      </c>
      <c r="I1016" s="2" t="s">
        <v>567</v>
      </c>
      <c r="J1016" s="5" t="s">
        <v>571</v>
      </c>
      <c r="K1016" s="2" t="s">
        <v>574</v>
      </c>
      <c r="L1016" t="s">
        <v>1805</v>
      </c>
      <c r="M1016" s="2" t="s">
        <v>1851</v>
      </c>
      <c r="N1016" s="7" t="s">
        <v>4478</v>
      </c>
      <c r="O1016" s="2" t="s">
        <v>1851</v>
      </c>
      <c r="P1016" s="60"/>
      <c r="Q1016" s="2" t="s">
        <v>1851</v>
      </c>
      <c r="R1016" t="s">
        <v>2488</v>
      </c>
      <c r="S1016" s="2" t="s">
        <v>1851</v>
      </c>
      <c r="T1016" s="5">
        <v>0</v>
      </c>
      <c r="U1016" s="2" t="s">
        <v>1851</v>
      </c>
      <c r="V1016" s="37">
        <v>0</v>
      </c>
      <c r="W1016" s="2" t="s">
        <v>1907</v>
      </c>
      <c r="X1016">
        <v>0</v>
      </c>
      <c r="Y1016" t="s">
        <v>1908</v>
      </c>
      <c r="Z1016" s="40" t="s">
        <v>2213</v>
      </c>
      <c r="AA1016" s="2" t="s">
        <v>1907</v>
      </c>
      <c r="AB1016" s="82">
        <v>10800</v>
      </c>
      <c r="AC1016" t="s">
        <v>2289</v>
      </c>
      <c r="AD1016" t="str">
        <f t="shared" si="15"/>
        <v>SET @cliente = (SELECT id_cliente FROM cliente WHERE cod_cliente LIKE 'C0309');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'P0309001', '', '2011-03-01', '0', '0', 0, 'Human Resources Advisor', 10800, null, 1, now(), null, 1, null);</v>
      </c>
    </row>
    <row r="1017" spans="1:30" ht="22.5" x14ac:dyDescent="0.25">
      <c r="A1017" t="s">
        <v>0</v>
      </c>
      <c r="B1017" s="7" t="s">
        <v>404</v>
      </c>
      <c r="C1017" s="2" t="s">
        <v>493</v>
      </c>
      <c r="D1017" s="22" t="s">
        <v>498</v>
      </c>
      <c r="E1017" s="2" t="s">
        <v>499</v>
      </c>
      <c r="F1017" s="26" t="s">
        <v>506</v>
      </c>
      <c r="G1017" s="2" t="s">
        <v>534</v>
      </c>
      <c r="H1017" s="22" t="s">
        <v>540</v>
      </c>
      <c r="I1017" s="2" t="s">
        <v>567</v>
      </c>
      <c r="J1017" s="5" t="s">
        <v>569</v>
      </c>
      <c r="K1017" s="2" t="s">
        <v>574</v>
      </c>
      <c r="L1017" t="s">
        <v>1806</v>
      </c>
      <c r="M1017" s="2" t="s">
        <v>1851</v>
      </c>
      <c r="N1017" s="7" t="s">
        <v>4479</v>
      </c>
      <c r="O1017" s="2" t="s">
        <v>1851</v>
      </c>
      <c r="P1017" s="56"/>
      <c r="Q1017" s="2" t="s">
        <v>1851</v>
      </c>
      <c r="R1017" t="s">
        <v>2488</v>
      </c>
      <c r="S1017" s="2" t="s">
        <v>1851</v>
      </c>
      <c r="T1017" s="5">
        <v>0</v>
      </c>
      <c r="U1017" s="2" t="s">
        <v>1851</v>
      </c>
      <c r="V1017" s="37">
        <v>0</v>
      </c>
      <c r="W1017" s="2" t="s">
        <v>1907</v>
      </c>
      <c r="X1017">
        <v>0</v>
      </c>
      <c r="Y1017" t="s">
        <v>1908</v>
      </c>
      <c r="Z1017" s="40" t="s">
        <v>2214</v>
      </c>
      <c r="AA1017" s="2" t="s">
        <v>1907</v>
      </c>
      <c r="AB1017" s="82">
        <v>3850</v>
      </c>
      <c r="AC1017" t="s">
        <v>2289</v>
      </c>
      <c r="AD1017" t="str">
        <f t="shared" si="15"/>
        <v>SET @cliente = (SELECT id_cliente FROM cliente WHERE cod_cliente LIKE 'C0309');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'P0309002', '', '2011-03-01', '0', '0', 0, 'Asistente de cuentas ', 3850, null, 1, now(), null, 1, null);</v>
      </c>
    </row>
    <row r="1018" spans="1:30" ht="22.5" x14ac:dyDescent="0.25">
      <c r="A1018" t="s">
        <v>0</v>
      </c>
      <c r="B1018" s="7" t="s">
        <v>404</v>
      </c>
      <c r="C1018" s="2" t="s">
        <v>493</v>
      </c>
      <c r="D1018" s="22" t="s">
        <v>498</v>
      </c>
      <c r="E1018" s="2" t="s">
        <v>499</v>
      </c>
      <c r="F1018" s="26" t="s">
        <v>506</v>
      </c>
      <c r="G1018" s="2" t="s">
        <v>534</v>
      </c>
      <c r="H1018" s="22" t="s">
        <v>540</v>
      </c>
      <c r="I1018" s="2" t="s">
        <v>567</v>
      </c>
      <c r="J1018" s="5" t="s">
        <v>569</v>
      </c>
      <c r="K1018" s="2" t="s">
        <v>574</v>
      </c>
      <c r="L1018" t="s">
        <v>1807</v>
      </c>
      <c r="M1018" s="2" t="s">
        <v>1851</v>
      </c>
      <c r="N1018" s="7" t="s">
        <v>4480</v>
      </c>
      <c r="O1018" s="2" t="s">
        <v>1851</v>
      </c>
      <c r="P1018" s="56"/>
      <c r="Q1018" s="2" t="s">
        <v>1851</v>
      </c>
      <c r="R1018" t="s">
        <v>2491</v>
      </c>
      <c r="S1018" s="2" t="s">
        <v>1851</v>
      </c>
      <c r="T1018" s="5">
        <v>0</v>
      </c>
      <c r="U1018" s="2" t="s">
        <v>1851</v>
      </c>
      <c r="V1018" s="37">
        <v>0</v>
      </c>
      <c r="W1018" s="2" t="s">
        <v>1907</v>
      </c>
      <c r="X1018">
        <v>0</v>
      </c>
      <c r="Y1018" t="s">
        <v>1908</v>
      </c>
      <c r="Z1018" s="40" t="s">
        <v>2215</v>
      </c>
      <c r="AA1018" s="2" t="s">
        <v>1907</v>
      </c>
      <c r="AB1018" s="82">
        <v>0</v>
      </c>
      <c r="AC1018" t="s">
        <v>2289</v>
      </c>
      <c r="AD1018" t="str">
        <f t="shared" si="15"/>
        <v>SET @cliente = (SELECT id_cliente FROM cliente WHERE cod_cliente LIKE 'C0309');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'P0309003', '', '2011-08-01', '0', '0', 0, 'BBDD Asistentas Sociales', 0, null, 1, now(), null, 1, null);</v>
      </c>
    </row>
    <row r="1019" spans="1:30" ht="22.5" x14ac:dyDescent="0.25">
      <c r="A1019" t="s">
        <v>0</v>
      </c>
      <c r="B1019" s="7" t="s">
        <v>404</v>
      </c>
      <c r="C1019" s="2" t="s">
        <v>493</v>
      </c>
      <c r="D1019" s="22" t="s">
        <v>495</v>
      </c>
      <c r="E1019" s="2" t="s">
        <v>499</v>
      </c>
      <c r="F1019" s="26" t="s">
        <v>523</v>
      </c>
      <c r="G1019" s="2" t="s">
        <v>534</v>
      </c>
      <c r="H1019" s="22" t="s">
        <v>557</v>
      </c>
      <c r="I1019" s="2" t="s">
        <v>567</v>
      </c>
      <c r="J1019" s="5" t="s">
        <v>571</v>
      </c>
      <c r="K1019" s="2" t="s">
        <v>574</v>
      </c>
      <c r="L1019" t="s">
        <v>1808</v>
      </c>
      <c r="M1019" s="2" t="s">
        <v>1851</v>
      </c>
      <c r="N1019" s="7" t="s">
        <v>4481</v>
      </c>
      <c r="O1019" s="2" t="s">
        <v>1851</v>
      </c>
      <c r="P1019" s="60"/>
      <c r="Q1019" s="2" t="s">
        <v>1851</v>
      </c>
      <c r="R1019" t="s">
        <v>2506</v>
      </c>
      <c r="S1019" s="2" t="s">
        <v>1851</v>
      </c>
      <c r="T1019" s="5">
        <v>0</v>
      </c>
      <c r="U1019" s="2" t="s">
        <v>1851</v>
      </c>
      <c r="V1019" s="37">
        <v>0</v>
      </c>
      <c r="W1019" s="2" t="s">
        <v>1907</v>
      </c>
      <c r="X1019">
        <v>0</v>
      </c>
      <c r="Y1019" t="s">
        <v>1908</v>
      </c>
      <c r="Z1019" s="40" t="s">
        <v>3195</v>
      </c>
      <c r="AA1019" s="2" t="s">
        <v>1907</v>
      </c>
      <c r="AB1019" s="82">
        <v>21500</v>
      </c>
      <c r="AC1019" t="s">
        <v>2289</v>
      </c>
      <c r="AD1019" t="str">
        <f t="shared" si="15"/>
        <v>SET @cliente = (SELECT id_cliente FROM cliente WHERE cod_cliente LIKE 'C0309');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'FIN'); INSERT INTO propuesta VALUES (NULL, @cliente, NULL, NULL, @moneda, @tipoServicio, @tipoArea, @tipoPropuesta, @situacion, '04', 'P0309004', '', '2011-11-01', '0', '0', 0, 'Diseño del Modelo de Competencias', 21500, null, 1, now(), null, 1, null);</v>
      </c>
    </row>
    <row r="1020" spans="1:30" ht="22.5" x14ac:dyDescent="0.25">
      <c r="A1020" t="s">
        <v>0</v>
      </c>
      <c r="B1020" s="7" t="s">
        <v>404</v>
      </c>
      <c r="C1020" s="2" t="s">
        <v>493</v>
      </c>
      <c r="D1020" s="22" t="s">
        <v>498</v>
      </c>
      <c r="E1020" s="2" t="s">
        <v>499</v>
      </c>
      <c r="F1020" s="26" t="s">
        <v>509</v>
      </c>
      <c r="G1020" s="2" t="s">
        <v>534</v>
      </c>
      <c r="H1020" s="22" t="s">
        <v>543</v>
      </c>
      <c r="I1020" s="2" t="s">
        <v>567</v>
      </c>
      <c r="J1020" s="10" t="s">
        <v>569</v>
      </c>
      <c r="K1020" s="2" t="s">
        <v>574</v>
      </c>
      <c r="L1020" t="s">
        <v>1809</v>
      </c>
      <c r="M1020" s="2" t="s">
        <v>1851</v>
      </c>
      <c r="N1020" s="7" t="s">
        <v>4482</v>
      </c>
      <c r="O1020" s="2" t="s">
        <v>1851</v>
      </c>
      <c r="P1020" s="61"/>
      <c r="Q1020" s="2" t="s">
        <v>1851</v>
      </c>
      <c r="R1020" t="s">
        <v>2506</v>
      </c>
      <c r="S1020" s="2" t="s">
        <v>1851</v>
      </c>
      <c r="T1020" s="5">
        <v>0</v>
      </c>
      <c r="U1020" s="2" t="s">
        <v>1851</v>
      </c>
      <c r="V1020" s="37">
        <v>0</v>
      </c>
      <c r="W1020" s="2" t="s">
        <v>1907</v>
      </c>
      <c r="X1020">
        <v>0</v>
      </c>
      <c r="Y1020" t="s">
        <v>1908</v>
      </c>
      <c r="Z1020" s="40" t="s">
        <v>1914</v>
      </c>
      <c r="AA1020" s="2" t="s">
        <v>1907</v>
      </c>
      <c r="AB1020" s="82">
        <v>16000</v>
      </c>
      <c r="AC1020" t="s">
        <v>2289</v>
      </c>
      <c r="AD1020" t="str">
        <f t="shared" si="15"/>
        <v>SET @cliente = (SELECT id_cliente FROM cliente WHERE cod_cliente LIKE 'C0309');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'05', 'P0309005', '', '2011-11-01', '0', '0', 0, 'Potencial', 16000, null, 1, now(), null, 1, null);</v>
      </c>
    </row>
    <row r="1021" spans="1:30" ht="22.5" x14ac:dyDescent="0.25">
      <c r="A1021" t="s">
        <v>0</v>
      </c>
      <c r="B1021" s="7" t="s">
        <v>404</v>
      </c>
      <c r="C1021" s="2" t="s">
        <v>493</v>
      </c>
      <c r="D1021" s="22" t="s">
        <v>495</v>
      </c>
      <c r="E1021" s="2" t="s">
        <v>499</v>
      </c>
      <c r="F1021" s="28" t="s">
        <v>513</v>
      </c>
      <c r="G1021" s="2" t="s">
        <v>534</v>
      </c>
      <c r="H1021" s="22" t="s">
        <v>548</v>
      </c>
      <c r="I1021" s="2" t="s">
        <v>567</v>
      </c>
      <c r="J1021" s="10" t="s">
        <v>569</v>
      </c>
      <c r="K1021" s="2" t="s">
        <v>574</v>
      </c>
      <c r="L1021" t="s">
        <v>1810</v>
      </c>
      <c r="M1021" s="2" t="s">
        <v>1851</v>
      </c>
      <c r="N1021" s="7" t="s">
        <v>4483</v>
      </c>
      <c r="O1021" s="2" t="s">
        <v>1851</v>
      </c>
      <c r="P1021" s="61"/>
      <c r="Q1021" s="2" t="s">
        <v>1851</v>
      </c>
      <c r="R1021" t="s">
        <v>2500</v>
      </c>
      <c r="S1021" s="2" t="s">
        <v>1851</v>
      </c>
      <c r="T1021" s="5">
        <v>0</v>
      </c>
      <c r="U1021" s="2" t="s">
        <v>1851</v>
      </c>
      <c r="V1021" s="37">
        <v>0</v>
      </c>
      <c r="W1021" s="2" t="s">
        <v>1907</v>
      </c>
      <c r="X1021">
        <v>0</v>
      </c>
      <c r="Y1021" t="s">
        <v>1908</v>
      </c>
      <c r="Z1021" s="28" t="s">
        <v>2216</v>
      </c>
      <c r="AA1021" s="2" t="s">
        <v>1907</v>
      </c>
      <c r="AB1021" s="83">
        <v>62500</v>
      </c>
      <c r="AC1021" t="s">
        <v>2289</v>
      </c>
      <c r="AD1021" t="str">
        <f t="shared" si="15"/>
        <v>SET @cliente = (SELECT id_cliente FROM cliente WHERE cod_cliente LIKE 'C0309');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'06', 'P0309006', '', '2012-02-01', '0', '0', 0, '100 puestos', 62500, null, 1, now(), null, 1, null);</v>
      </c>
    </row>
    <row r="1022" spans="1:30" ht="22.5" x14ac:dyDescent="0.25">
      <c r="A1022" t="s">
        <v>0</v>
      </c>
      <c r="B1022" s="7" t="s">
        <v>405</v>
      </c>
      <c r="C1022" s="2" t="s">
        <v>493</v>
      </c>
      <c r="D1022" s="22" t="s">
        <v>496</v>
      </c>
      <c r="E1022" s="2" t="s">
        <v>499</v>
      </c>
      <c r="F1022" s="26" t="s">
        <v>512</v>
      </c>
      <c r="G1022" s="2" t="s">
        <v>534</v>
      </c>
      <c r="H1022" s="22" t="s">
        <v>547</v>
      </c>
      <c r="I1022" s="2" t="s">
        <v>567</v>
      </c>
      <c r="J1022" s="5" t="s">
        <v>569</v>
      </c>
      <c r="K1022" s="2" t="s">
        <v>574</v>
      </c>
      <c r="L1022" t="s">
        <v>1805</v>
      </c>
      <c r="M1022" s="2" t="s">
        <v>1851</v>
      </c>
      <c r="N1022" s="7" t="s">
        <v>4484</v>
      </c>
      <c r="O1022" s="2" t="s">
        <v>1851</v>
      </c>
      <c r="P1022" s="56"/>
      <c r="Q1022" s="2" t="s">
        <v>1851</v>
      </c>
      <c r="R1022" t="s">
        <v>2504</v>
      </c>
      <c r="S1022" s="2" t="s">
        <v>1851</v>
      </c>
      <c r="T1022" s="5">
        <v>0</v>
      </c>
      <c r="U1022" s="2" t="s">
        <v>1851</v>
      </c>
      <c r="V1022" s="37">
        <v>0</v>
      </c>
      <c r="W1022" s="2" t="s">
        <v>1907</v>
      </c>
      <c r="X1022">
        <v>0</v>
      </c>
      <c r="Y1022" t="s">
        <v>1908</v>
      </c>
      <c r="Z1022" s="40" t="s">
        <v>1924</v>
      </c>
      <c r="AA1022" s="2" t="s">
        <v>1907</v>
      </c>
      <c r="AB1022" s="82">
        <v>12905</v>
      </c>
      <c r="AC1022" t="s">
        <v>2289</v>
      </c>
      <c r="AD1022" t="str">
        <f t="shared" si="15"/>
        <v>SET @cliente = (SELECT id_cliente FROM cliente WHERE cod_cliente LIKE 'C0082');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'P0082001', '', '2010-03-01', '0', '0', 0, 'Habilidades Directivas', 12905, null, 1, now(), null, 1, null);</v>
      </c>
    </row>
    <row r="1023" spans="1:30" ht="22.5" x14ac:dyDescent="0.25">
      <c r="A1023" t="s">
        <v>0</v>
      </c>
      <c r="B1023" s="7" t="s">
        <v>406</v>
      </c>
      <c r="C1023" s="2" t="s">
        <v>493</v>
      </c>
      <c r="D1023" s="22" t="s">
        <v>498</v>
      </c>
      <c r="E1023" s="2" t="s">
        <v>499</v>
      </c>
      <c r="F1023" s="26" t="s">
        <v>506</v>
      </c>
      <c r="G1023" s="2" t="s">
        <v>534</v>
      </c>
      <c r="H1023" s="22" t="s">
        <v>540</v>
      </c>
      <c r="I1023" s="2" t="s">
        <v>567</v>
      </c>
      <c r="J1023" s="5" t="s">
        <v>569</v>
      </c>
      <c r="K1023" s="2" t="s">
        <v>574</v>
      </c>
      <c r="L1023" t="s">
        <v>1805</v>
      </c>
      <c r="M1023" s="2" t="s">
        <v>1851</v>
      </c>
      <c r="N1023" s="7" t="s">
        <v>4485</v>
      </c>
      <c r="O1023" s="2" t="s">
        <v>1851</v>
      </c>
      <c r="P1023" s="56"/>
      <c r="Q1023" s="2" t="s">
        <v>1851</v>
      </c>
      <c r="R1023" t="s">
        <v>2505</v>
      </c>
      <c r="S1023" s="2" t="s">
        <v>1851</v>
      </c>
      <c r="T1023" s="5">
        <v>0</v>
      </c>
      <c r="U1023" s="2" t="s">
        <v>1851</v>
      </c>
      <c r="V1023" s="37">
        <v>0</v>
      </c>
      <c r="W1023" s="2" t="s">
        <v>1907</v>
      </c>
      <c r="X1023">
        <v>0</v>
      </c>
      <c r="Y1023" t="s">
        <v>1908</v>
      </c>
      <c r="Z1023" s="40" t="s">
        <v>2217</v>
      </c>
      <c r="AA1023" s="2" t="s">
        <v>1907</v>
      </c>
      <c r="AB1023" s="82">
        <v>0</v>
      </c>
      <c r="AC1023" t="s">
        <v>2289</v>
      </c>
      <c r="AD1023" t="str">
        <f t="shared" si="15"/>
        <v>SET @cliente = (SELECT id_cliente FROM cliente WHERE cod_cliente LIKE 'C0292');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'P0292001', '', '2011-02-01', '0', '0', 0, 'Vendedores', 0, null, 1, now(), null, 1, null);</v>
      </c>
    </row>
    <row r="1024" spans="1:30" ht="22.5" x14ac:dyDescent="0.25">
      <c r="A1024" t="s">
        <v>0</v>
      </c>
      <c r="B1024" s="7" t="s">
        <v>407</v>
      </c>
      <c r="C1024" s="2" t="s">
        <v>493</v>
      </c>
      <c r="D1024" s="17" t="s">
        <v>498</v>
      </c>
      <c r="E1024" s="2" t="s">
        <v>499</v>
      </c>
      <c r="F1024" s="26" t="s">
        <v>516</v>
      </c>
      <c r="G1024" s="2" t="s">
        <v>534</v>
      </c>
      <c r="H1024" s="17" t="s">
        <v>551</v>
      </c>
      <c r="I1024" s="2" t="s">
        <v>567</v>
      </c>
      <c r="J1024" s="5" t="s">
        <v>572</v>
      </c>
      <c r="K1024" s="2" t="s">
        <v>574</v>
      </c>
      <c r="L1024" t="s">
        <v>1805</v>
      </c>
      <c r="M1024" s="2" t="s">
        <v>1851</v>
      </c>
      <c r="N1024" s="7" t="s">
        <v>4486</v>
      </c>
      <c r="O1024" s="2" t="s">
        <v>1851</v>
      </c>
      <c r="P1024" s="56" t="s">
        <v>1577</v>
      </c>
      <c r="Q1024" s="2" t="s">
        <v>1851</v>
      </c>
      <c r="R1024" t="s">
        <v>2495</v>
      </c>
      <c r="S1024" s="2" t="s">
        <v>1851</v>
      </c>
      <c r="T1024" s="5">
        <v>0</v>
      </c>
      <c r="U1024" s="2" t="s">
        <v>1851</v>
      </c>
      <c r="V1024" s="37">
        <v>0</v>
      </c>
      <c r="W1024" s="2" t="s">
        <v>1907</v>
      </c>
      <c r="X1024">
        <v>0</v>
      </c>
      <c r="Y1024" t="s">
        <v>1908</v>
      </c>
      <c r="Z1024" s="40" t="s">
        <v>3189</v>
      </c>
      <c r="AA1024" s="2" t="s">
        <v>1907</v>
      </c>
      <c r="AB1024" s="82">
        <v>20720</v>
      </c>
      <c r="AC1024" t="s">
        <v>2289</v>
      </c>
      <c r="AD1024" t="str">
        <f t="shared" si="15"/>
        <v>SET @cliente = (SELECT id_cliente FROM cliente WHERE cod_cliente LIKE 'C0121');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'01', 'P0121001', 'P012106', '2010-07-01', '0', '0', 0, 'Desempeño', 20720, null, 1, now(), null, 1, null);</v>
      </c>
    </row>
    <row r="1025" spans="1:30" ht="22.5" x14ac:dyDescent="0.25">
      <c r="A1025" t="s">
        <v>0</v>
      </c>
      <c r="B1025" s="7" t="s">
        <v>407</v>
      </c>
      <c r="C1025" s="2" t="s">
        <v>493</v>
      </c>
      <c r="D1025" s="17" t="s">
        <v>498</v>
      </c>
      <c r="E1025" s="2" t="s">
        <v>499</v>
      </c>
      <c r="F1025" s="26" t="s">
        <v>516</v>
      </c>
      <c r="G1025" s="2" t="s">
        <v>534</v>
      </c>
      <c r="H1025" s="17" t="s">
        <v>551</v>
      </c>
      <c r="I1025" s="2" t="s">
        <v>567</v>
      </c>
      <c r="J1025" s="5" t="s">
        <v>572</v>
      </c>
      <c r="K1025" s="2" t="s">
        <v>574</v>
      </c>
      <c r="L1025" t="s">
        <v>1806</v>
      </c>
      <c r="M1025" s="2" t="s">
        <v>1851</v>
      </c>
      <c r="N1025" s="7" t="s">
        <v>4487</v>
      </c>
      <c r="O1025" s="2" t="s">
        <v>1851</v>
      </c>
      <c r="P1025" s="56" t="s">
        <v>1575</v>
      </c>
      <c r="Q1025" s="2" t="s">
        <v>1851</v>
      </c>
      <c r="R1025" t="s">
        <v>2495</v>
      </c>
      <c r="S1025" s="2" t="s">
        <v>1851</v>
      </c>
      <c r="T1025" s="5">
        <v>0</v>
      </c>
      <c r="U1025" s="2" t="s">
        <v>1851</v>
      </c>
      <c r="V1025" s="37">
        <v>0</v>
      </c>
      <c r="W1025" s="2" t="s">
        <v>1907</v>
      </c>
      <c r="X1025">
        <v>0</v>
      </c>
      <c r="Y1025" t="s">
        <v>1908</v>
      </c>
      <c r="Z1025" s="40" t="s">
        <v>2218</v>
      </c>
      <c r="AA1025" s="2" t="s">
        <v>1907</v>
      </c>
      <c r="AB1025" s="82">
        <v>0</v>
      </c>
      <c r="AC1025" t="s">
        <v>2289</v>
      </c>
      <c r="AD1025" t="str">
        <f t="shared" si="15"/>
        <v>SET @cliente = (SELECT id_cliente FROM cliente WHERE cod_cliente LIKE 'C0121');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'02', 'P0121002', 'P012104', '2010-07-01', '0', '0', 0, 'Competencias', 0, null, 1, now(), null, 1, null);</v>
      </c>
    </row>
    <row r="1026" spans="1:30" ht="22.5" x14ac:dyDescent="0.25">
      <c r="A1026" t="s">
        <v>0</v>
      </c>
      <c r="B1026" s="7" t="s">
        <v>407</v>
      </c>
      <c r="C1026" s="2" t="s">
        <v>493</v>
      </c>
      <c r="D1026" s="22" t="s">
        <v>495</v>
      </c>
      <c r="E1026" s="2" t="s">
        <v>499</v>
      </c>
      <c r="F1026" s="26" t="s">
        <v>532</v>
      </c>
      <c r="G1026" s="2" t="s">
        <v>534</v>
      </c>
      <c r="H1026" s="22" t="s">
        <v>565</v>
      </c>
      <c r="I1026" s="2" t="s">
        <v>567</v>
      </c>
      <c r="J1026" s="5" t="s">
        <v>569</v>
      </c>
      <c r="K1026" s="2" t="s">
        <v>574</v>
      </c>
      <c r="L1026" t="s">
        <v>1807</v>
      </c>
      <c r="M1026" s="2" t="s">
        <v>1851</v>
      </c>
      <c r="N1026" s="7" t="s">
        <v>4488</v>
      </c>
      <c r="O1026" s="2" t="s">
        <v>1851</v>
      </c>
      <c r="P1026" s="56"/>
      <c r="Q1026" s="2" t="s">
        <v>1851</v>
      </c>
      <c r="R1026" t="s">
        <v>2521</v>
      </c>
      <c r="S1026" s="2" t="s">
        <v>1851</v>
      </c>
      <c r="T1026" s="5">
        <v>0</v>
      </c>
      <c r="U1026" s="2" t="s">
        <v>1851</v>
      </c>
      <c r="V1026" s="37">
        <v>0</v>
      </c>
      <c r="W1026" s="2" t="s">
        <v>1907</v>
      </c>
      <c r="X1026">
        <v>0</v>
      </c>
      <c r="Y1026" t="s">
        <v>1908</v>
      </c>
      <c r="Z1026" s="40" t="s">
        <v>2219</v>
      </c>
      <c r="AA1026" s="2" t="s">
        <v>1907</v>
      </c>
      <c r="AB1026" s="82">
        <v>60600</v>
      </c>
      <c r="AC1026" t="s">
        <v>2289</v>
      </c>
      <c r="AD1026" t="str">
        <f t="shared" si="15"/>
        <v>SET @cliente = (SELECT id_cliente FROM cliente WHERE cod_cliente LIKE 'C0121'); SET @tipoPropuesta = (SELECT id_tipo_propuesta FROM tipo_propuesta WHERE cod_tipo_propuesta LIKE 'C'); SET @tipoServicio = (SELECT id_tipo_servicio FROM tipo_servicio WHERE cod_tipo_servicio LIKE 'GESBSC'); SET @tipoArea = (SELECT id_tipo_area FROM tipo_area WHERE cod_tipo_area LIKE 'BS'); set @situacion = (select id_situacion from situacion where nom_situacion like 'NO'); INSERT INTO propuesta VALUES (NULL, @cliente, NULL, NULL, @moneda, @tipoServicio, @tipoArea, @tipoPropuesta, @situacion, '03', 'P0121003', '', '2010-10-01', '0', '0', 0, 'Indicadores Gestion', 60600, null, 1, now(), null, 1, null);</v>
      </c>
    </row>
    <row r="1027" spans="1:30" ht="22.5" x14ac:dyDescent="0.25">
      <c r="A1027" t="s">
        <v>0</v>
      </c>
      <c r="B1027" s="7" t="s">
        <v>407</v>
      </c>
      <c r="C1027" s="2" t="s">
        <v>493</v>
      </c>
      <c r="D1027" s="22" t="s">
        <v>495</v>
      </c>
      <c r="E1027" s="2" t="s">
        <v>499</v>
      </c>
      <c r="F1027" s="26" t="s">
        <v>523</v>
      </c>
      <c r="G1027" s="2" t="s">
        <v>534</v>
      </c>
      <c r="H1027" s="22" t="s">
        <v>557</v>
      </c>
      <c r="I1027" s="2" t="s">
        <v>567</v>
      </c>
      <c r="J1027" s="5" t="s">
        <v>569</v>
      </c>
      <c r="K1027" s="2" t="s">
        <v>574</v>
      </c>
      <c r="L1027" t="s">
        <v>1808</v>
      </c>
      <c r="M1027" s="2" t="s">
        <v>1851</v>
      </c>
      <c r="N1027" s="7" t="s">
        <v>4489</v>
      </c>
      <c r="O1027" s="2" t="s">
        <v>1851</v>
      </c>
      <c r="P1027" s="56"/>
      <c r="Q1027" s="2" t="s">
        <v>1851</v>
      </c>
      <c r="R1027" t="s">
        <v>2498</v>
      </c>
      <c r="S1027" s="2" t="s">
        <v>1851</v>
      </c>
      <c r="T1027" s="5">
        <v>0</v>
      </c>
      <c r="U1027" s="2" t="s">
        <v>1851</v>
      </c>
      <c r="V1027" s="37">
        <v>0</v>
      </c>
      <c r="W1027" s="2" t="s">
        <v>1907</v>
      </c>
      <c r="X1027">
        <v>0</v>
      </c>
      <c r="Y1027" t="s">
        <v>1908</v>
      </c>
      <c r="Z1027" s="40" t="s">
        <v>3195</v>
      </c>
      <c r="AA1027" s="2" t="s">
        <v>1907</v>
      </c>
      <c r="AB1027" s="82">
        <v>8856</v>
      </c>
      <c r="AC1027" t="s">
        <v>2289</v>
      </c>
      <c r="AD1027" t="str">
        <f t="shared" ref="AD1027:AD1090" si="16">CONCATENATE(A1027,B1027,C1027,D1027,E1027,F1027,G1027,H1027,I1027,J1027,K1027,L1027,M1027,N1027,O1027,P1027,Q1027,R1027,S1027,T1027,U1027,V1027,W1027,X1027,Y1027,Z1027,AA1027,AB1027,AC1027)</f>
        <v>SET @cliente = (SELECT id_cliente FROM cliente WHERE cod_cliente LIKE 'C0121'); SET @tipoPropuesta = (SELECT id_tipo_propuesta FROM tipo_propuesta WHERE cod_tipo_propuesta LIKE 'C'); SET @tipoServicio = (SELECT id_tipo_servicio FROM tipo_servicio WHERE cod_tipo_servicio LIKE 'GESCOM'); SET @tipoArea = (SELECT id_tipo_area FROM tipo_area WHERE cod_tipo_area LIKE 'GC'); set @situacion = (select id_situacion from situacion where nom_situacion like 'NO'); INSERT INTO propuesta VALUES (NULL, @cliente, NULL, NULL, @moneda, @tipoServicio, @tipoArea, @tipoPropuesta, @situacion, '04', 'P0121004', '', '2011-09-01', '0', '0', 0, 'Diseño del Modelo de Competencias', 8856, null, 1, now(), null, 1, null);</v>
      </c>
    </row>
    <row r="1028" spans="1:30" ht="22.5" x14ac:dyDescent="0.25">
      <c r="A1028" t="s">
        <v>0</v>
      </c>
      <c r="B1028" s="7" t="s">
        <v>407</v>
      </c>
      <c r="C1028" s="2" t="s">
        <v>493</v>
      </c>
      <c r="D1028" s="22" t="s">
        <v>495</v>
      </c>
      <c r="E1028" s="2" t="s">
        <v>499</v>
      </c>
      <c r="F1028" s="26" t="s">
        <v>507</v>
      </c>
      <c r="G1028" s="2" t="s">
        <v>534</v>
      </c>
      <c r="H1028" s="22" t="s">
        <v>541</v>
      </c>
      <c r="I1028" s="2" t="s">
        <v>567</v>
      </c>
      <c r="J1028" s="5" t="s">
        <v>569</v>
      </c>
      <c r="K1028" s="2" t="s">
        <v>574</v>
      </c>
      <c r="L1028" t="s">
        <v>1809</v>
      </c>
      <c r="M1028" s="2" t="s">
        <v>1851</v>
      </c>
      <c r="N1028" s="7" t="s">
        <v>4490</v>
      </c>
      <c r="O1028" s="2" t="s">
        <v>1851</v>
      </c>
      <c r="P1028" s="56"/>
      <c r="Q1028" s="2" t="s">
        <v>1851</v>
      </c>
      <c r="R1028" t="s">
        <v>2498</v>
      </c>
      <c r="S1028" s="2" t="s">
        <v>1851</v>
      </c>
      <c r="T1028" s="5">
        <v>0</v>
      </c>
      <c r="U1028" s="2" t="s">
        <v>1851</v>
      </c>
      <c r="V1028" s="37">
        <v>0</v>
      </c>
      <c r="W1028" s="2" t="s">
        <v>1907</v>
      </c>
      <c r="X1028">
        <v>0</v>
      </c>
      <c r="Y1028" t="s">
        <v>1908</v>
      </c>
      <c r="Z1028" s="40" t="s">
        <v>3264</v>
      </c>
      <c r="AA1028" s="2" t="s">
        <v>1907</v>
      </c>
      <c r="AB1028" s="82">
        <v>8856</v>
      </c>
      <c r="AC1028" t="s">
        <v>2289</v>
      </c>
      <c r="AD1028" t="str">
        <f t="shared" si="16"/>
        <v>SET @cliente = (SELECT id_cliente FROM cliente WHERE cod_cliente LIKE 'C0121');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'NO'); INSERT INTO propuesta VALUES (NULL, @cliente, NULL, NULL, @moneda, @tipoServicio, @tipoArea, @tipoPropuesta, @situacion, '05', 'P0121005', '', '2011-09-01', '0', '0', 0, 'DISEÑO HERRAMIENTA DE DESEMPEÑO', 8856, null, 1, now(), null, 1, null);</v>
      </c>
    </row>
    <row r="1029" spans="1:30" ht="22.5" x14ac:dyDescent="0.25">
      <c r="A1029" t="s">
        <v>0</v>
      </c>
      <c r="B1029" s="7" t="s">
        <v>407</v>
      </c>
      <c r="C1029" s="2" t="s">
        <v>493</v>
      </c>
      <c r="D1029" s="17" t="s">
        <v>498</v>
      </c>
      <c r="E1029" s="2" t="s">
        <v>499</v>
      </c>
      <c r="F1029" s="26" t="s">
        <v>516</v>
      </c>
      <c r="G1029" s="2" t="s">
        <v>534</v>
      </c>
      <c r="H1029" s="17" t="s">
        <v>551</v>
      </c>
      <c r="I1029" s="2" t="s">
        <v>567</v>
      </c>
      <c r="J1029" s="5" t="s">
        <v>569</v>
      </c>
      <c r="K1029" s="2" t="s">
        <v>574</v>
      </c>
      <c r="L1029" t="s">
        <v>1810</v>
      </c>
      <c r="M1029" s="2" t="s">
        <v>1851</v>
      </c>
      <c r="N1029" s="7" t="s">
        <v>4491</v>
      </c>
      <c r="O1029" s="2" t="s">
        <v>1851</v>
      </c>
      <c r="P1029" s="56"/>
      <c r="Q1029" s="2" t="s">
        <v>1851</v>
      </c>
      <c r="R1029" t="s">
        <v>2498</v>
      </c>
      <c r="S1029" s="2" t="s">
        <v>1851</v>
      </c>
      <c r="T1029" s="5">
        <v>0</v>
      </c>
      <c r="U1029" s="2" t="s">
        <v>1851</v>
      </c>
      <c r="V1029" s="37">
        <v>0</v>
      </c>
      <c r="W1029" s="2" t="s">
        <v>1907</v>
      </c>
      <c r="X1029">
        <v>0</v>
      </c>
      <c r="Y1029" t="s">
        <v>1908</v>
      </c>
      <c r="Z1029" s="40" t="s">
        <v>3189</v>
      </c>
      <c r="AA1029" s="2" t="s">
        <v>1907</v>
      </c>
      <c r="AB1029" s="82">
        <v>8856</v>
      </c>
      <c r="AC1029" t="s">
        <v>2289</v>
      </c>
      <c r="AD1029" t="str">
        <f t="shared" si="16"/>
        <v>SET @cliente = (SELECT id_cliente FROM cliente WHERE cod_cliente LIKE 'C0121');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'06', 'P0121006', '', '2011-09-01', '0', '0', 0, 'Desempeño', 8856, null, 1, now(), null, 1, null);</v>
      </c>
    </row>
    <row r="1030" spans="1:30" ht="22.5" x14ac:dyDescent="0.25">
      <c r="A1030" t="s">
        <v>0</v>
      </c>
      <c r="B1030" s="7" t="s">
        <v>407</v>
      </c>
      <c r="C1030" s="2" t="s">
        <v>493</v>
      </c>
      <c r="D1030" s="22" t="s">
        <v>495</v>
      </c>
      <c r="E1030" s="2" t="s">
        <v>499</v>
      </c>
      <c r="F1030" s="26" t="s">
        <v>510</v>
      </c>
      <c r="G1030" s="2" t="s">
        <v>534</v>
      </c>
      <c r="H1030" s="22" t="s">
        <v>545</v>
      </c>
      <c r="I1030" s="2" t="s">
        <v>567</v>
      </c>
      <c r="J1030" s="5" t="s">
        <v>569</v>
      </c>
      <c r="K1030" s="2" t="s">
        <v>574</v>
      </c>
      <c r="L1030" t="s">
        <v>1811</v>
      </c>
      <c r="M1030" s="2" t="s">
        <v>1851</v>
      </c>
      <c r="N1030" s="7" t="s">
        <v>4492</v>
      </c>
      <c r="O1030" s="2" t="s">
        <v>1851</v>
      </c>
      <c r="P1030" s="56"/>
      <c r="Q1030" s="2" t="s">
        <v>1851</v>
      </c>
      <c r="R1030" t="s">
        <v>2487</v>
      </c>
      <c r="S1030" s="2" t="s">
        <v>1851</v>
      </c>
      <c r="T1030" s="5">
        <v>0</v>
      </c>
      <c r="U1030" s="2" t="s">
        <v>1851</v>
      </c>
      <c r="V1030" s="76">
        <v>1</v>
      </c>
      <c r="W1030" s="2" t="s">
        <v>1907</v>
      </c>
      <c r="X1030">
        <v>0</v>
      </c>
      <c r="Y1030" t="s">
        <v>1908</v>
      </c>
      <c r="Z1030" s="40" t="s">
        <v>2323</v>
      </c>
      <c r="AA1030" s="2" t="s">
        <v>1907</v>
      </c>
      <c r="AB1030" s="82">
        <v>0</v>
      </c>
      <c r="AC1030" t="s">
        <v>2289</v>
      </c>
      <c r="AD1030" t="str">
        <f t="shared" si="16"/>
        <v>SET @cliente = (SELECT id_cliente FROM cliente WHERE cod_cliente LIKE 'C0121');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'07', 'P0121007', '', '2011-10-01', '0', '1', 0, 'Gestion por Procesos', 0, null, 1, now(), null, 1, null);</v>
      </c>
    </row>
    <row r="1031" spans="1:30" ht="45" x14ac:dyDescent="0.25">
      <c r="A1031" t="s">
        <v>0</v>
      </c>
      <c r="B1031" s="7" t="s">
        <v>407</v>
      </c>
      <c r="C1031" s="2" t="s">
        <v>493</v>
      </c>
      <c r="D1031" s="22" t="s">
        <v>495</v>
      </c>
      <c r="E1031" s="2" t="s">
        <v>499</v>
      </c>
      <c r="F1031" s="26" t="s">
        <v>510</v>
      </c>
      <c r="G1031" s="2" t="s">
        <v>534</v>
      </c>
      <c r="H1031" s="22" t="s">
        <v>545</v>
      </c>
      <c r="I1031" s="2" t="s">
        <v>567</v>
      </c>
      <c r="J1031" s="5" t="s">
        <v>569</v>
      </c>
      <c r="K1031" s="2" t="s">
        <v>574</v>
      </c>
      <c r="L1031" t="s">
        <v>1812</v>
      </c>
      <c r="M1031" s="2" t="s">
        <v>1851</v>
      </c>
      <c r="N1031" s="35" t="s">
        <v>4493</v>
      </c>
      <c r="O1031" s="2" t="s">
        <v>1851</v>
      </c>
      <c r="P1031" s="56"/>
      <c r="Q1031" s="2" t="s">
        <v>1851</v>
      </c>
      <c r="R1031" t="s">
        <v>2520</v>
      </c>
      <c r="S1031" s="2" t="s">
        <v>1851</v>
      </c>
      <c r="T1031" s="5">
        <v>0</v>
      </c>
      <c r="U1031" s="2" t="s">
        <v>1851</v>
      </c>
      <c r="V1031" s="76">
        <v>1</v>
      </c>
      <c r="W1031" s="2" t="s">
        <v>1907</v>
      </c>
      <c r="X1031">
        <v>0</v>
      </c>
      <c r="Y1031" t="s">
        <v>1908</v>
      </c>
      <c r="Z1031" s="40" t="s">
        <v>2220</v>
      </c>
      <c r="AA1031" s="2" t="s">
        <v>1907</v>
      </c>
      <c r="AB1031" s="82">
        <v>188135</v>
      </c>
      <c r="AC1031" t="s">
        <v>2289</v>
      </c>
      <c r="AD1031" t="str">
        <f t="shared" si="16"/>
        <v>SET @cliente = (SELECT id_cliente FROM cliente WHERE cod_cliente LIKE 'C0121');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'08', 'P0121008', '', '2012-07-01', '0', '1', 0, 'servicio de consultoria para el desarrollo de una solucion de inteligencia de negocios
ADP 06-2012/SAT', 188135, null, 1, now(), null, 1, null);</v>
      </c>
    </row>
    <row r="1032" spans="1:30" ht="45" x14ac:dyDescent="0.25">
      <c r="A1032" t="s">
        <v>0</v>
      </c>
      <c r="B1032" s="7" t="s">
        <v>407</v>
      </c>
      <c r="C1032" s="2" t="s">
        <v>493</v>
      </c>
      <c r="D1032" s="22" t="s">
        <v>495</v>
      </c>
      <c r="E1032" s="2" t="s">
        <v>499</v>
      </c>
      <c r="F1032" s="26" t="s">
        <v>510</v>
      </c>
      <c r="G1032" s="2" t="s">
        <v>534</v>
      </c>
      <c r="H1032" s="22" t="s">
        <v>545</v>
      </c>
      <c r="I1032" s="2" t="s">
        <v>567</v>
      </c>
      <c r="J1032" s="5" t="s">
        <v>569</v>
      </c>
      <c r="K1032" s="2" t="s">
        <v>574</v>
      </c>
      <c r="L1032" t="s">
        <v>1813</v>
      </c>
      <c r="M1032" s="2" t="s">
        <v>1851</v>
      </c>
      <c r="N1032" s="7" t="s">
        <v>4494</v>
      </c>
      <c r="O1032" s="2" t="s">
        <v>1851</v>
      </c>
      <c r="P1032" s="56"/>
      <c r="Q1032" s="2" t="s">
        <v>1851</v>
      </c>
      <c r="R1032" t="s">
        <v>2520</v>
      </c>
      <c r="S1032" s="2" t="s">
        <v>1851</v>
      </c>
      <c r="T1032" s="5">
        <v>0</v>
      </c>
      <c r="U1032" s="2" t="s">
        <v>1851</v>
      </c>
      <c r="V1032" s="76">
        <v>1</v>
      </c>
      <c r="W1032" s="2" t="s">
        <v>1907</v>
      </c>
      <c r="X1032">
        <v>0</v>
      </c>
      <c r="Y1032" t="s">
        <v>1908</v>
      </c>
      <c r="Z1032" s="40" t="s">
        <v>2221</v>
      </c>
      <c r="AA1032" s="2" t="s">
        <v>1907</v>
      </c>
      <c r="AB1032" s="82">
        <v>144068</v>
      </c>
      <c r="AC1032" t="s">
        <v>2289</v>
      </c>
      <c r="AD1032" t="str">
        <f t="shared" si="16"/>
        <v>SET @cliente = (SELECT id_cliente FROM cliente WHERE cod_cliente LIKE 'C0121');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'09', 'P0121009', '', '2012-07-01', '0', '1', 0, 'consultoria para realizar el rediseno organizacional del servicio de administracion tributaria
AMC 07-2012/SAT', 144068, null, 1, now(), null, 1, null);</v>
      </c>
    </row>
    <row r="1033" spans="1:30" ht="22.5" x14ac:dyDescent="0.25">
      <c r="A1033" t="s">
        <v>0</v>
      </c>
      <c r="B1033" s="7" t="s">
        <v>407</v>
      </c>
      <c r="C1033" s="2" t="s">
        <v>493</v>
      </c>
      <c r="D1033" s="22" t="s">
        <v>495</v>
      </c>
      <c r="E1033" s="2" t="s">
        <v>499</v>
      </c>
      <c r="F1033" s="26" t="s">
        <v>533</v>
      </c>
      <c r="G1033" s="2" t="s">
        <v>534</v>
      </c>
      <c r="H1033" s="22" t="s">
        <v>566</v>
      </c>
      <c r="I1033" s="2" t="s">
        <v>567</v>
      </c>
      <c r="J1033" s="8" t="s">
        <v>570</v>
      </c>
      <c r="K1033" s="2" t="s">
        <v>574</v>
      </c>
      <c r="L1033" t="s">
        <v>1814</v>
      </c>
      <c r="M1033" s="2" t="s">
        <v>1851</v>
      </c>
      <c r="N1033" s="7" t="s">
        <v>4495</v>
      </c>
      <c r="O1033" s="2" t="s">
        <v>1851</v>
      </c>
      <c r="P1033" s="59" t="s">
        <v>1852</v>
      </c>
      <c r="Q1033" s="2" t="s">
        <v>1851</v>
      </c>
      <c r="R1033" t="s">
        <v>2499</v>
      </c>
      <c r="S1033" s="2" t="s">
        <v>1851</v>
      </c>
      <c r="T1033" s="5">
        <v>0</v>
      </c>
      <c r="U1033" s="2" t="s">
        <v>1851</v>
      </c>
      <c r="V1033" s="76">
        <v>1</v>
      </c>
      <c r="W1033" s="2" t="s">
        <v>1907</v>
      </c>
      <c r="X1033">
        <v>80</v>
      </c>
      <c r="Y1033" t="s">
        <v>1908</v>
      </c>
      <c r="Z1033" s="40" t="s">
        <v>2222</v>
      </c>
      <c r="AA1033" s="2" t="s">
        <v>1907</v>
      </c>
      <c r="AB1033" s="82">
        <v>133000</v>
      </c>
      <c r="AC1033" t="s">
        <v>2289</v>
      </c>
      <c r="AD1033" t="str">
        <f t="shared" si="16"/>
        <v>SET @cliente = (SELECT id_cliente FROM cliente WHERE cod_cliente LIKE 'C0121'); SET @tipoPropuesta = (SELECT id_tipo_propuesta FROM tipo_propuesta WHERE cod_tipo_propuesta LIKE 'C'); SET @tipoServicio = (SELECT id_tipo_servicio FROM tipo_servicio WHERE cod_tipo_servicio LIKE 'GESSST'); SET @tipoArea = (SELECT id_tipo_area FROM tipo_area WHERE cod_tipo_area LIKE 'SS'); set @situacion = (select id_situacion from situacion where nom_situacion like 'PDTE'); INSERT INTO propuesta VALUES (NULL, @cliente, NULL, NULL, @moneda, @tipoServicio, @tipoArea, @tipoPropuesta, @situacion, '10', 'P0121010', 'RESPUESTA', '2012-09-01', '0', '1', 80, 'Sistema de Seguridad y Salud en el Trabajo', 133000, null, 1, now(), null, 1, null);</v>
      </c>
    </row>
    <row r="1034" spans="1:30" ht="22.5" x14ac:dyDescent="0.25">
      <c r="A1034" t="s">
        <v>0</v>
      </c>
      <c r="B1034" s="7" t="s">
        <v>408</v>
      </c>
      <c r="C1034" s="2" t="s">
        <v>493</v>
      </c>
      <c r="D1034" s="22" t="s">
        <v>498</v>
      </c>
      <c r="E1034" s="2" t="s">
        <v>499</v>
      </c>
      <c r="F1034" s="26" t="s">
        <v>511</v>
      </c>
      <c r="G1034" s="2" t="s">
        <v>534</v>
      </c>
      <c r="H1034" s="22" t="s">
        <v>546</v>
      </c>
      <c r="I1034" s="2" t="s">
        <v>567</v>
      </c>
      <c r="J1034" s="5" t="s">
        <v>571</v>
      </c>
      <c r="K1034" s="2" t="s">
        <v>574</v>
      </c>
      <c r="L1034" t="s">
        <v>1805</v>
      </c>
      <c r="M1034" s="2" t="s">
        <v>1851</v>
      </c>
      <c r="N1034" s="7" t="s">
        <v>4496</v>
      </c>
      <c r="O1034" s="2" t="s">
        <v>1851</v>
      </c>
      <c r="P1034" s="60"/>
      <c r="Q1034" s="2" t="s">
        <v>1851</v>
      </c>
      <c r="R1034" t="s">
        <v>2516</v>
      </c>
      <c r="S1034" s="2" t="s">
        <v>1851</v>
      </c>
      <c r="T1034" s="5">
        <v>0</v>
      </c>
      <c r="U1034" s="2" t="s">
        <v>1851</v>
      </c>
      <c r="V1034" s="37">
        <v>0</v>
      </c>
      <c r="W1034" s="2" t="s">
        <v>1907</v>
      </c>
      <c r="X1034">
        <v>0</v>
      </c>
      <c r="Y1034" t="s">
        <v>1908</v>
      </c>
      <c r="Z1034" s="40" t="s">
        <v>1914</v>
      </c>
      <c r="AA1034" s="2" t="s">
        <v>1907</v>
      </c>
      <c r="AB1034" s="82">
        <v>8474.58</v>
      </c>
      <c r="AC1034" t="s">
        <v>2289</v>
      </c>
      <c r="AD1034" t="str">
        <f t="shared" si="16"/>
        <v>SET @cliente = (SELECT id_cliente FROM cliente WHERE cod_cliente LIKE 'C1191');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'01', 'P1191001', '', '2011-06-01', '0', '0', 0, 'Potencial', 8474.58, null, 1, now(), null, 1, null);</v>
      </c>
    </row>
    <row r="1035" spans="1:30" ht="22.5" x14ac:dyDescent="0.25">
      <c r="A1035" t="s">
        <v>0</v>
      </c>
      <c r="B1035" s="7" t="s">
        <v>408</v>
      </c>
      <c r="C1035" s="2" t="s">
        <v>493</v>
      </c>
      <c r="D1035" s="22" t="s">
        <v>498</v>
      </c>
      <c r="E1035" s="2" t="s">
        <v>499</v>
      </c>
      <c r="F1035" s="26" t="s">
        <v>511</v>
      </c>
      <c r="G1035" s="2" t="s">
        <v>534</v>
      </c>
      <c r="H1035" s="22" t="s">
        <v>546</v>
      </c>
      <c r="I1035" s="2" t="s">
        <v>567</v>
      </c>
      <c r="J1035" s="5" t="s">
        <v>571</v>
      </c>
      <c r="K1035" s="2" t="s">
        <v>574</v>
      </c>
      <c r="L1035" t="s">
        <v>1806</v>
      </c>
      <c r="M1035" s="2" t="s">
        <v>1851</v>
      </c>
      <c r="N1035" s="7" t="s">
        <v>4497</v>
      </c>
      <c r="O1035" s="2" t="s">
        <v>1851</v>
      </c>
      <c r="P1035" s="60"/>
      <c r="Q1035" s="2" t="s">
        <v>1851</v>
      </c>
      <c r="R1035" t="s">
        <v>2498</v>
      </c>
      <c r="S1035" s="2" t="s">
        <v>1851</v>
      </c>
      <c r="T1035" s="5">
        <v>0</v>
      </c>
      <c r="U1035" s="2" t="s">
        <v>1851</v>
      </c>
      <c r="V1035" s="37">
        <v>0</v>
      </c>
      <c r="W1035" s="2" t="s">
        <v>1907</v>
      </c>
      <c r="X1035">
        <v>0</v>
      </c>
      <c r="Y1035" t="s">
        <v>1908</v>
      </c>
      <c r="Z1035" s="40" t="s">
        <v>1943</v>
      </c>
      <c r="AA1035" s="2" t="s">
        <v>1907</v>
      </c>
      <c r="AB1035" s="82">
        <v>8054.24</v>
      </c>
      <c r="AC1035" t="s">
        <v>2289</v>
      </c>
      <c r="AD1035" t="str">
        <f t="shared" si="16"/>
        <v>SET @cliente = (SELECT id_cliente FROM cliente WHERE cod_cliente LIKE 'C1191');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'02', 'P1191002', '', '2011-09-01', '0', '0', 0, 'Candidatos', 8054.24, null, 1, now(), null, 1, null);</v>
      </c>
    </row>
    <row r="1036" spans="1:30" ht="22.5" x14ac:dyDescent="0.25">
      <c r="A1036" t="s">
        <v>0</v>
      </c>
      <c r="B1036" s="7" t="s">
        <v>409</v>
      </c>
      <c r="C1036" s="2" t="s">
        <v>493</v>
      </c>
      <c r="D1036" s="22" t="s">
        <v>498</v>
      </c>
      <c r="E1036" s="2" t="s">
        <v>499</v>
      </c>
      <c r="F1036" s="26" t="s">
        <v>509</v>
      </c>
      <c r="G1036" s="2" t="s">
        <v>534</v>
      </c>
      <c r="H1036" s="22" t="s">
        <v>543</v>
      </c>
      <c r="I1036" s="2" t="s">
        <v>567</v>
      </c>
      <c r="J1036" s="5" t="s">
        <v>569</v>
      </c>
      <c r="K1036" s="2" t="s">
        <v>574</v>
      </c>
      <c r="L1036" t="s">
        <v>1805</v>
      </c>
      <c r="M1036" s="2" t="s">
        <v>1851</v>
      </c>
      <c r="N1036" s="7" t="s">
        <v>4498</v>
      </c>
      <c r="O1036" s="2" t="s">
        <v>1851</v>
      </c>
      <c r="P1036" s="56"/>
      <c r="Q1036" s="2" t="s">
        <v>1851</v>
      </c>
      <c r="R1036" t="s">
        <v>2488</v>
      </c>
      <c r="S1036" s="2" t="s">
        <v>1851</v>
      </c>
      <c r="T1036" s="5">
        <v>0</v>
      </c>
      <c r="U1036" s="2" t="s">
        <v>1851</v>
      </c>
      <c r="V1036" s="37">
        <v>0</v>
      </c>
      <c r="W1036" s="2" t="s">
        <v>1907</v>
      </c>
      <c r="X1036">
        <v>0</v>
      </c>
      <c r="Y1036" t="s">
        <v>1908</v>
      </c>
      <c r="Z1036" s="40" t="s">
        <v>1943</v>
      </c>
      <c r="AA1036" s="2" t="s">
        <v>1907</v>
      </c>
      <c r="AB1036" s="82">
        <v>0</v>
      </c>
      <c r="AC1036" t="s">
        <v>2289</v>
      </c>
      <c r="AD1036" t="str">
        <f t="shared" si="16"/>
        <v>SET @cliente = (SELECT id_cliente FROM cliente WHERE cod_cliente LIKE 'C1171');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'P1171001', '', '2011-03-01', '0', '0', 0, 'Candidatos', 0, null, 1, now(), null, 1, null);</v>
      </c>
    </row>
    <row r="1037" spans="1:30" ht="45" x14ac:dyDescent="0.25">
      <c r="A1037" t="s">
        <v>0</v>
      </c>
      <c r="B1037" s="7" t="s">
        <v>410</v>
      </c>
      <c r="C1037" s="2" t="s">
        <v>493</v>
      </c>
      <c r="D1037" s="22" t="s">
        <v>495</v>
      </c>
      <c r="E1037" s="2" t="s">
        <v>499</v>
      </c>
      <c r="F1037" s="26" t="s">
        <v>510</v>
      </c>
      <c r="G1037" s="2" t="s">
        <v>534</v>
      </c>
      <c r="H1037" s="22" t="s">
        <v>545</v>
      </c>
      <c r="I1037" s="2" t="s">
        <v>567</v>
      </c>
      <c r="J1037" s="5" t="s">
        <v>569</v>
      </c>
      <c r="K1037" s="2" t="s">
        <v>574</v>
      </c>
      <c r="L1037" t="s">
        <v>1805</v>
      </c>
      <c r="M1037" s="2" t="s">
        <v>1851</v>
      </c>
      <c r="N1037" s="7" t="s">
        <v>4499</v>
      </c>
      <c r="O1037" s="2" t="s">
        <v>1851</v>
      </c>
      <c r="P1037" s="56"/>
      <c r="Q1037" s="2" t="s">
        <v>1851</v>
      </c>
      <c r="R1037" t="s">
        <v>2520</v>
      </c>
      <c r="S1037" s="2" t="s">
        <v>1851</v>
      </c>
      <c r="T1037" s="5">
        <v>0</v>
      </c>
      <c r="U1037" s="2" t="s">
        <v>1851</v>
      </c>
      <c r="V1037" s="76">
        <v>1</v>
      </c>
      <c r="W1037" s="2" t="s">
        <v>1907</v>
      </c>
      <c r="X1037">
        <v>0</v>
      </c>
      <c r="Y1037" t="s">
        <v>1908</v>
      </c>
      <c r="Z1037" s="40" t="s">
        <v>2223</v>
      </c>
      <c r="AA1037" s="2" t="s">
        <v>1907</v>
      </c>
      <c r="AB1037" s="82">
        <v>337288</v>
      </c>
      <c r="AC1037" t="s">
        <v>2289</v>
      </c>
      <c r="AD1037" t="str">
        <f t="shared" si="16"/>
        <v>SET @cliente = (SELECT id_cliente FROM cliente WHERE cod_cliente LIKE 'C0230');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'P0230001', '', '2012-07-01', '0', '1', 0, 'servicio para la incorporacion de mejoras al sistema de gestion de trabajo de analisis de la uif.
ADP PC 03-2012/SBS-SS', 337288, null, 1, now(), null, 1, null);</v>
      </c>
    </row>
    <row r="1038" spans="1:30" ht="22.5" x14ac:dyDescent="0.25">
      <c r="A1038" t="s">
        <v>0</v>
      </c>
      <c r="B1038" s="19" t="s">
        <v>411</v>
      </c>
      <c r="C1038" s="2" t="s">
        <v>493</v>
      </c>
      <c r="D1038" s="22" t="s">
        <v>496</v>
      </c>
      <c r="E1038" s="2" t="s">
        <v>499</v>
      </c>
      <c r="F1038" s="26" t="s">
        <v>512</v>
      </c>
      <c r="G1038" s="2" t="s">
        <v>534</v>
      </c>
      <c r="H1038" s="22" t="s">
        <v>547</v>
      </c>
      <c r="I1038" s="2" t="s">
        <v>567</v>
      </c>
      <c r="J1038" s="5" t="s">
        <v>569</v>
      </c>
      <c r="K1038" s="2" t="s">
        <v>574</v>
      </c>
      <c r="L1038" t="s">
        <v>1805</v>
      </c>
      <c r="M1038" s="2" t="s">
        <v>1851</v>
      </c>
      <c r="N1038" s="7" t="s">
        <v>4500</v>
      </c>
      <c r="O1038" s="2" t="s">
        <v>1851</v>
      </c>
      <c r="P1038" s="56"/>
      <c r="Q1038" s="2" t="s">
        <v>1851</v>
      </c>
      <c r="R1038" t="s">
        <v>2510</v>
      </c>
      <c r="S1038" s="2" t="s">
        <v>1851</v>
      </c>
      <c r="T1038" s="5">
        <v>0</v>
      </c>
      <c r="U1038" s="2" t="s">
        <v>1851</v>
      </c>
      <c r="V1038" s="37">
        <v>0</v>
      </c>
      <c r="W1038" s="2" t="s">
        <v>1907</v>
      </c>
      <c r="X1038">
        <v>0</v>
      </c>
      <c r="Y1038" t="s">
        <v>1908</v>
      </c>
      <c r="Z1038" s="40" t="s">
        <v>2028</v>
      </c>
      <c r="AA1038" s="2" t="s">
        <v>1907</v>
      </c>
      <c r="AB1038" s="82">
        <v>0</v>
      </c>
      <c r="AC1038" t="s">
        <v>2289</v>
      </c>
      <c r="AD1038" t="str">
        <f t="shared" si="16"/>
        <v>SET @cliente = (SELECT id_cliente FROM cliente WHERE cod_cliente LIKE 'C0005');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'P0005001', '', '2009-08-01', '0', '0', 0, 'Liderazgo', 0, null, 1, now(), null, 1, null);</v>
      </c>
    </row>
    <row r="1039" spans="1:30" ht="22.5" x14ac:dyDescent="0.25">
      <c r="A1039" t="s">
        <v>0</v>
      </c>
      <c r="B1039" s="20" t="s">
        <v>412</v>
      </c>
      <c r="C1039" s="2" t="s">
        <v>493</v>
      </c>
      <c r="D1039" s="22" t="s">
        <v>496</v>
      </c>
      <c r="E1039" s="2" t="s">
        <v>499</v>
      </c>
      <c r="F1039" s="26" t="s">
        <v>515</v>
      </c>
      <c r="G1039" s="2" t="s">
        <v>534</v>
      </c>
      <c r="H1039" s="22" t="s">
        <v>550</v>
      </c>
      <c r="I1039" s="2" t="s">
        <v>567</v>
      </c>
      <c r="J1039" s="5" t="s">
        <v>569</v>
      </c>
      <c r="K1039" s="2" t="s">
        <v>574</v>
      </c>
      <c r="L1039" t="s">
        <v>1805</v>
      </c>
      <c r="M1039" s="2" t="s">
        <v>1851</v>
      </c>
      <c r="N1039" s="7" t="s">
        <v>4501</v>
      </c>
      <c r="O1039" s="2" t="s">
        <v>1851</v>
      </c>
      <c r="P1039" s="56"/>
      <c r="Q1039" s="2" t="s">
        <v>1851</v>
      </c>
      <c r="R1039" t="s">
        <v>2500</v>
      </c>
      <c r="S1039" s="2" t="s">
        <v>1851</v>
      </c>
      <c r="T1039" s="5">
        <v>0</v>
      </c>
      <c r="U1039" s="2" t="s">
        <v>1851</v>
      </c>
      <c r="V1039" s="37">
        <v>0</v>
      </c>
      <c r="W1039" s="2" t="s">
        <v>1907</v>
      </c>
      <c r="X1039">
        <v>0</v>
      </c>
      <c r="Y1039" t="s">
        <v>1908</v>
      </c>
      <c r="Z1039" s="26" t="s">
        <v>1993</v>
      </c>
      <c r="AA1039" s="2" t="s">
        <v>1907</v>
      </c>
      <c r="AB1039" s="82">
        <v>0</v>
      </c>
      <c r="AC1039" t="s">
        <v>2289</v>
      </c>
      <c r="AD1039" t="str">
        <f t="shared" si="16"/>
        <v>SET @cliente = (SELECT id_cliente FROM cliente WHERE cod_cliente LIKE 'C1262');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'P1262001', '', '2012-02-01', '0', '0', 0, 'Outdoor ', 0, null, 1, now(), null, 1, null);</v>
      </c>
    </row>
    <row r="1040" spans="1:30" ht="22.5" x14ac:dyDescent="0.25">
      <c r="A1040" t="s">
        <v>0</v>
      </c>
      <c r="B1040" s="20" t="s">
        <v>412</v>
      </c>
      <c r="C1040" s="2" t="s">
        <v>493</v>
      </c>
      <c r="D1040" s="22" t="s">
        <v>497</v>
      </c>
      <c r="E1040" s="2" t="s">
        <v>499</v>
      </c>
      <c r="F1040" s="27" t="s">
        <v>505</v>
      </c>
      <c r="G1040" s="2" t="s">
        <v>534</v>
      </c>
      <c r="H1040" s="22" t="s">
        <v>539</v>
      </c>
      <c r="I1040" s="2" t="s">
        <v>567</v>
      </c>
      <c r="J1040" s="7" t="s">
        <v>505</v>
      </c>
      <c r="K1040" s="2" t="s">
        <v>574</v>
      </c>
      <c r="L1040" t="s">
        <v>1806</v>
      </c>
      <c r="M1040" s="2" t="s">
        <v>1851</v>
      </c>
      <c r="N1040" s="7" t="s">
        <v>4502</v>
      </c>
      <c r="O1040" s="2" t="s">
        <v>1851</v>
      </c>
      <c r="P1040" s="40"/>
      <c r="Q1040" s="2" t="s">
        <v>1851</v>
      </c>
      <c r="R1040" t="s">
        <v>2492</v>
      </c>
      <c r="S1040" s="2" t="s">
        <v>1851</v>
      </c>
      <c r="T1040" s="5">
        <v>0</v>
      </c>
      <c r="U1040" s="2" t="s">
        <v>1851</v>
      </c>
      <c r="V1040" s="37">
        <v>0</v>
      </c>
      <c r="W1040" s="2" t="s">
        <v>1907</v>
      </c>
      <c r="X1040">
        <v>0</v>
      </c>
      <c r="Y1040" t="s">
        <v>1908</v>
      </c>
      <c r="Z1040" s="40" t="s">
        <v>1911</v>
      </c>
      <c r="AA1040" s="2" t="s">
        <v>1907</v>
      </c>
      <c r="AB1040" s="82">
        <v>0</v>
      </c>
      <c r="AC1040" t="s">
        <v>2289</v>
      </c>
      <c r="AD1040" t="str">
        <f t="shared" si="16"/>
        <v>SET @cliente = (SELECT id_cliente FROM cliente WHERE cod_cliente LIKE 'C1262');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'P1262002', '', '2012-11-01', '0', '0', 0, 'Hacer Lobby', 0, null, 1, now(), null, 1, null);</v>
      </c>
    </row>
    <row r="1041" spans="1:30" ht="22.5" x14ac:dyDescent="0.25">
      <c r="A1041" t="s">
        <v>0</v>
      </c>
      <c r="B1041" s="7" t="s">
        <v>413</v>
      </c>
      <c r="C1041" s="2" t="s">
        <v>493</v>
      </c>
      <c r="D1041" s="22" t="s">
        <v>498</v>
      </c>
      <c r="E1041" s="2" t="s">
        <v>499</v>
      </c>
      <c r="F1041" s="26" t="s">
        <v>509</v>
      </c>
      <c r="G1041" s="2" t="s">
        <v>534</v>
      </c>
      <c r="H1041" s="22" t="s">
        <v>543</v>
      </c>
      <c r="I1041" s="2" t="s">
        <v>567</v>
      </c>
      <c r="J1041" s="5" t="s">
        <v>569</v>
      </c>
      <c r="K1041" s="2" t="s">
        <v>574</v>
      </c>
      <c r="L1041" t="s">
        <v>1805</v>
      </c>
      <c r="M1041" s="2" t="s">
        <v>1851</v>
      </c>
      <c r="N1041" s="7" t="s">
        <v>4503</v>
      </c>
      <c r="O1041" s="2" t="s">
        <v>1851</v>
      </c>
      <c r="P1041" s="56"/>
      <c r="Q1041" s="2" t="s">
        <v>1851</v>
      </c>
      <c r="R1041" t="s">
        <v>2506</v>
      </c>
      <c r="S1041" s="2" t="s">
        <v>1851</v>
      </c>
      <c r="T1041" s="5">
        <v>0</v>
      </c>
      <c r="U1041" s="2" t="s">
        <v>1851</v>
      </c>
      <c r="V1041" s="37">
        <v>0</v>
      </c>
      <c r="W1041" s="2" t="s">
        <v>1907</v>
      </c>
      <c r="X1041">
        <v>0</v>
      </c>
      <c r="Y1041" t="s">
        <v>1908</v>
      </c>
      <c r="Z1041" s="40" t="s">
        <v>1943</v>
      </c>
      <c r="AA1041" s="2" t="s">
        <v>1907</v>
      </c>
      <c r="AB1041" s="82">
        <v>0</v>
      </c>
      <c r="AC1041" t="s">
        <v>2289</v>
      </c>
      <c r="AD1041" t="str">
        <f t="shared" si="16"/>
        <v>SET @cliente = (SELECT id_cliente FROM cliente WHERE cod_cliente LIKE 'C1250');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'P1250001', '', '2011-11-01', '0', '0', 0, 'Candidatos', 0, null, 1, now(), null, 1, null);</v>
      </c>
    </row>
    <row r="1042" spans="1:30" ht="22.5" x14ac:dyDescent="0.25">
      <c r="A1042" t="s">
        <v>0</v>
      </c>
      <c r="B1042" s="7" t="s">
        <v>413</v>
      </c>
      <c r="C1042" s="2" t="s">
        <v>493</v>
      </c>
      <c r="D1042" s="22" t="s">
        <v>498</v>
      </c>
      <c r="E1042" s="2" t="s">
        <v>499</v>
      </c>
      <c r="F1042" s="26" t="s">
        <v>531</v>
      </c>
      <c r="G1042" s="2" t="s">
        <v>534</v>
      </c>
      <c r="H1042" s="22" t="s">
        <v>564</v>
      </c>
      <c r="I1042" s="2" t="s">
        <v>567</v>
      </c>
      <c r="J1042" s="5" t="s">
        <v>569</v>
      </c>
      <c r="K1042" s="2" t="s">
        <v>574</v>
      </c>
      <c r="L1042" t="s">
        <v>1806</v>
      </c>
      <c r="M1042" s="2" t="s">
        <v>1851</v>
      </c>
      <c r="N1042" s="7" t="s">
        <v>4504</v>
      </c>
      <c r="O1042" s="2" t="s">
        <v>1851</v>
      </c>
      <c r="P1042" s="56"/>
      <c r="Q1042" s="2" t="s">
        <v>1851</v>
      </c>
      <c r="R1042" t="s">
        <v>2500</v>
      </c>
      <c r="S1042" s="2" t="s">
        <v>1851</v>
      </c>
      <c r="T1042" s="5">
        <v>0</v>
      </c>
      <c r="U1042" s="2" t="s">
        <v>1851</v>
      </c>
      <c r="V1042" s="37">
        <v>0</v>
      </c>
      <c r="W1042" s="2" t="s">
        <v>1907</v>
      </c>
      <c r="X1042">
        <v>0</v>
      </c>
      <c r="Y1042" t="s">
        <v>1908</v>
      </c>
      <c r="Z1042" s="40" t="s">
        <v>2224</v>
      </c>
      <c r="AA1042" s="2" t="s">
        <v>1907</v>
      </c>
      <c r="AB1042" s="82">
        <v>21870</v>
      </c>
      <c r="AC1042" t="s">
        <v>2289</v>
      </c>
      <c r="AD1042" t="str">
        <f t="shared" si="16"/>
        <v>SET @cliente = (SELECT id_cliente FROM cliente WHERE cod_cliente LIKE 'C1250'); SET @tipoPropuesta = (SELECT id_tipo_propuesta FROM tipo_propuesta WHERE cod_tipo_propuesta LIKE 'S'); SET @tipoServicio = (SELECT id_tipo_servicio FROM tipo_servicio WHERE cod_tipo_servicio LIKE 'FOCUS'); SET @tipoArea = (SELECT id_tipo_area FROM tipo_area WHERE cod_tipo_area LIKE 'FG'); set @situacion = (select id_situacion from situacion where nom_situacion like 'NO'); INSERT INTO propuesta VALUES (NULL, @cliente, NULL, NULL, @moneda, @tipoServicio, @tipoArea, @tipoPropuesta, @situacion, '02', 'P1250002', '', '2012-02-01', '0', '0', 0, 'Focus de Clima ya realizado', 21870, null, 1, now(), null, 1, null);</v>
      </c>
    </row>
    <row r="1043" spans="1:30" ht="22.5" x14ac:dyDescent="0.25">
      <c r="A1043" t="s">
        <v>0</v>
      </c>
      <c r="B1043" s="7" t="s">
        <v>413</v>
      </c>
      <c r="C1043" s="2" t="s">
        <v>493</v>
      </c>
      <c r="D1043" s="22" t="s">
        <v>496</v>
      </c>
      <c r="E1043" s="2" t="s">
        <v>499</v>
      </c>
      <c r="F1043" s="26" t="s">
        <v>503</v>
      </c>
      <c r="G1043" s="2" t="s">
        <v>534</v>
      </c>
      <c r="H1043" s="22" t="s">
        <v>537</v>
      </c>
      <c r="I1043" s="2" t="s">
        <v>567</v>
      </c>
      <c r="J1043" s="6" t="s">
        <v>573</v>
      </c>
      <c r="K1043" s="2" t="s">
        <v>574</v>
      </c>
      <c r="L1043" t="s">
        <v>1807</v>
      </c>
      <c r="M1043" s="2" t="s">
        <v>1851</v>
      </c>
      <c r="N1043" s="7" t="s">
        <v>4505</v>
      </c>
      <c r="O1043" s="2" t="s">
        <v>1851</v>
      </c>
      <c r="P1043" s="58"/>
      <c r="Q1043" s="2" t="s">
        <v>1851</v>
      </c>
      <c r="R1043" t="s">
        <v>2501</v>
      </c>
      <c r="S1043" s="2" t="s">
        <v>1851</v>
      </c>
      <c r="T1043" s="5">
        <v>0</v>
      </c>
      <c r="U1043" s="2" t="s">
        <v>1851</v>
      </c>
      <c r="V1043" s="37">
        <v>0</v>
      </c>
      <c r="W1043" s="2" t="s">
        <v>1907</v>
      </c>
      <c r="X1043">
        <v>0</v>
      </c>
      <c r="Y1043" t="s">
        <v>1908</v>
      </c>
      <c r="Z1043" s="40" t="s">
        <v>3265</v>
      </c>
      <c r="AA1043" s="2" t="s">
        <v>1907</v>
      </c>
      <c r="AB1043" s="82">
        <v>11900</v>
      </c>
      <c r="AC1043" t="s">
        <v>2289</v>
      </c>
      <c r="AD1043" t="str">
        <f t="shared" si="16"/>
        <v>SET @cliente = (SELECT id_cliente FROM cliente WHERE cod_cliente LIKE 'C1250'); SET @tipoPropuesta = (SELECT id_tipo_propuesta FROM tipo_propuesta WHERE cod_tipo_propuesta LIKE 'D'); SET @tipoServicio = (SELECT id_tipo_servicio FROM tipo_servicio WHERE cod_tipo_servicio LIKE 'DISINDUC'); SET @tipoArea = (SELECT id_tipo_area FROM tipo_area WHERE cod_tipo_area LIKE 'DI'); set @situacion = (select id_situacion from situacion where nom_situacion like 'SI'); INSERT INTO propuesta VALUES (NULL, @cliente, NULL, NULL, @moneda, @tipoServicio, @tipoArea, @tipoPropuesta, @situacion, '03', 'P1250003', '', '2012-08-01', '0', '0', 0, 'Diseño del Programa de Induccion', 11900, null, 1, now(), null, 1, null);</v>
      </c>
    </row>
    <row r="1044" spans="1:30" ht="22.5" x14ac:dyDescent="0.25">
      <c r="A1044" t="s">
        <v>0</v>
      </c>
      <c r="B1044" s="7" t="s">
        <v>414</v>
      </c>
      <c r="C1044" s="2" t="s">
        <v>493</v>
      </c>
      <c r="D1044" s="17" t="s">
        <v>498</v>
      </c>
      <c r="E1044" s="2" t="s">
        <v>499</v>
      </c>
      <c r="F1044" s="26" t="s">
        <v>522</v>
      </c>
      <c r="G1044" s="2" t="s">
        <v>534</v>
      </c>
      <c r="H1044" s="17" t="s">
        <v>551</v>
      </c>
      <c r="I1044" s="2" t="s">
        <v>567</v>
      </c>
      <c r="J1044" s="5" t="s">
        <v>569</v>
      </c>
      <c r="K1044" s="2" t="s">
        <v>574</v>
      </c>
      <c r="L1044" t="s">
        <v>1805</v>
      </c>
      <c r="M1044" s="2" t="s">
        <v>1851</v>
      </c>
      <c r="N1044" s="7" t="s">
        <v>4506</v>
      </c>
      <c r="O1044" s="2" t="s">
        <v>1851</v>
      </c>
      <c r="P1044" s="56"/>
      <c r="Q1044" s="2" t="s">
        <v>1851</v>
      </c>
      <c r="R1044" t="s">
        <v>2521</v>
      </c>
      <c r="S1044" s="2" t="s">
        <v>1851</v>
      </c>
      <c r="T1044" s="5">
        <v>0</v>
      </c>
      <c r="U1044" s="2" t="s">
        <v>1851</v>
      </c>
      <c r="V1044" s="76">
        <v>1</v>
      </c>
      <c r="W1044" s="2" t="s">
        <v>1907</v>
      </c>
      <c r="X1044">
        <v>0</v>
      </c>
      <c r="Y1044" t="s">
        <v>1908</v>
      </c>
      <c r="Z1044" s="26" t="s">
        <v>1970</v>
      </c>
      <c r="AA1044" s="2" t="s">
        <v>1907</v>
      </c>
      <c r="AB1044" s="82">
        <v>45000</v>
      </c>
      <c r="AC1044" t="s">
        <v>2289</v>
      </c>
      <c r="AD1044" t="str">
        <f t="shared" si="16"/>
        <v>SET @cliente = (SELECT id_cliente FROM cliente WHERE cod_cliente LIKE 'C0174');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'P0174001', '', '2010-10-01', '0', '1', 0, 'Clima Cuantitativo+Cualitativo', 45000, null, 1, now(), null, 1, null);</v>
      </c>
    </row>
    <row r="1045" spans="1:30" ht="33.75" x14ac:dyDescent="0.25">
      <c r="A1045" t="s">
        <v>0</v>
      </c>
      <c r="B1045" s="7" t="s">
        <v>414</v>
      </c>
      <c r="C1045" s="2" t="s">
        <v>493</v>
      </c>
      <c r="D1045" s="22" t="s">
        <v>498</v>
      </c>
      <c r="E1045" s="2" t="s">
        <v>499</v>
      </c>
      <c r="F1045" s="26" t="s">
        <v>526</v>
      </c>
      <c r="G1045" s="2" t="s">
        <v>534</v>
      </c>
      <c r="H1045" s="17" t="s">
        <v>551</v>
      </c>
      <c r="I1045" s="2" t="s">
        <v>567</v>
      </c>
      <c r="J1045" s="5" t="s">
        <v>569</v>
      </c>
      <c r="K1045" s="2" t="s">
        <v>574</v>
      </c>
      <c r="L1045" t="s">
        <v>1806</v>
      </c>
      <c r="M1045" s="2" t="s">
        <v>1851</v>
      </c>
      <c r="N1045" s="7" t="s">
        <v>4507</v>
      </c>
      <c r="O1045" s="2" t="s">
        <v>1851</v>
      </c>
      <c r="P1045" s="56"/>
      <c r="Q1045" s="2" t="s">
        <v>1851</v>
      </c>
      <c r="R1045" t="s">
        <v>2507</v>
      </c>
      <c r="S1045" s="2" t="s">
        <v>1851</v>
      </c>
      <c r="T1045" s="5">
        <v>0</v>
      </c>
      <c r="U1045" s="2" t="s">
        <v>1851</v>
      </c>
      <c r="V1045" s="76">
        <v>1</v>
      </c>
      <c r="W1045" s="2" t="s">
        <v>1907</v>
      </c>
      <c r="X1045">
        <v>0</v>
      </c>
      <c r="Y1045" t="s">
        <v>1908</v>
      </c>
      <c r="Z1045" s="26" t="s">
        <v>2410</v>
      </c>
      <c r="AA1045" s="2" t="s">
        <v>1907</v>
      </c>
      <c r="AB1045" s="82">
        <v>147310</v>
      </c>
      <c r="AC1045" t="s">
        <v>2289</v>
      </c>
      <c r="AD1045" t="str">
        <f t="shared" si="16"/>
        <v>SET @cliente = (SELECT id_cliente FROM cliente WHERE cod_cliente LIKE 'C0174');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'02', 'P0174002', '', '2012-04-01', '0', '1', 0, 'Evaluacion por Competencias y Elaboracion del Plan de Capacitacion SEAL 2012', 147310, null, 1, now(), null, 1, null);</v>
      </c>
    </row>
    <row r="1046" spans="1:30" ht="22.5" x14ac:dyDescent="0.25">
      <c r="A1046" t="s">
        <v>0</v>
      </c>
      <c r="B1046" s="7" t="s">
        <v>414</v>
      </c>
      <c r="C1046" s="2" t="s">
        <v>493</v>
      </c>
      <c r="D1046" s="17" t="s">
        <v>498</v>
      </c>
      <c r="E1046" s="2" t="s">
        <v>499</v>
      </c>
      <c r="F1046" s="26" t="s">
        <v>522</v>
      </c>
      <c r="G1046" s="2" t="s">
        <v>534</v>
      </c>
      <c r="H1046" s="17" t="s">
        <v>551</v>
      </c>
      <c r="I1046" s="2" t="s">
        <v>567</v>
      </c>
      <c r="J1046" s="5" t="s">
        <v>569</v>
      </c>
      <c r="K1046" s="2" t="s">
        <v>574</v>
      </c>
      <c r="L1046" t="s">
        <v>1807</v>
      </c>
      <c r="M1046" s="2" t="s">
        <v>1851</v>
      </c>
      <c r="N1046" s="7" t="s">
        <v>4508</v>
      </c>
      <c r="O1046" s="2" t="s">
        <v>1851</v>
      </c>
      <c r="P1046" s="56"/>
      <c r="Q1046" s="2" t="s">
        <v>1851</v>
      </c>
      <c r="R1046" t="s">
        <v>2525</v>
      </c>
      <c r="S1046" s="2" t="s">
        <v>1851</v>
      </c>
      <c r="T1046" s="5">
        <v>0</v>
      </c>
      <c r="U1046" s="2" t="s">
        <v>1851</v>
      </c>
      <c r="V1046" s="76">
        <v>1</v>
      </c>
      <c r="W1046" s="2" t="s">
        <v>1907</v>
      </c>
      <c r="X1046">
        <v>0</v>
      </c>
      <c r="Y1046" t="s">
        <v>1908</v>
      </c>
      <c r="Z1046" s="26" t="s">
        <v>1970</v>
      </c>
      <c r="AA1046" s="2" t="s">
        <v>1907</v>
      </c>
      <c r="AB1046" s="82">
        <v>49705</v>
      </c>
      <c r="AC1046" t="s">
        <v>2289</v>
      </c>
      <c r="AD1046" t="str">
        <f t="shared" si="16"/>
        <v>SET @cliente = (SELECT id_cliente FROM cliente WHERE cod_cliente LIKE 'C0174');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'03', 'P0174003', '', '2012-10-01', '0', '1', 0, 'Clima Cuantitativo+Cualitativo', 49705, null, 1, now(), null, 1, null);</v>
      </c>
    </row>
    <row r="1047" spans="1:30" ht="22.5" x14ac:dyDescent="0.25">
      <c r="A1047" t="s">
        <v>0</v>
      </c>
      <c r="B1047" s="7" t="s">
        <v>415</v>
      </c>
      <c r="C1047" s="2" t="s">
        <v>493</v>
      </c>
      <c r="D1047" s="22" t="s">
        <v>498</v>
      </c>
      <c r="E1047" s="2" t="s">
        <v>499</v>
      </c>
      <c r="F1047" s="26" t="s">
        <v>506</v>
      </c>
      <c r="G1047" s="2" t="s">
        <v>534</v>
      </c>
      <c r="H1047" s="22" t="s">
        <v>540</v>
      </c>
      <c r="I1047" s="2" t="s">
        <v>567</v>
      </c>
      <c r="J1047" s="5" t="s">
        <v>569</v>
      </c>
      <c r="K1047" s="2" t="s">
        <v>574</v>
      </c>
      <c r="L1047" t="s">
        <v>1805</v>
      </c>
      <c r="M1047" s="2" t="s">
        <v>1851</v>
      </c>
      <c r="N1047" s="7" t="s">
        <v>4509</v>
      </c>
      <c r="O1047" s="2" t="s">
        <v>1851</v>
      </c>
      <c r="P1047" s="56"/>
      <c r="Q1047" s="2" t="s">
        <v>1851</v>
      </c>
      <c r="R1047" t="s">
        <v>2505</v>
      </c>
      <c r="S1047" s="2" t="s">
        <v>1851</v>
      </c>
      <c r="T1047" s="5">
        <v>0</v>
      </c>
      <c r="U1047" s="2" t="s">
        <v>1851</v>
      </c>
      <c r="V1047" s="37">
        <v>0</v>
      </c>
      <c r="W1047" s="2" t="s">
        <v>1907</v>
      </c>
      <c r="X1047">
        <v>0</v>
      </c>
      <c r="Y1047" t="s">
        <v>1908</v>
      </c>
      <c r="Z1047" s="40" t="s">
        <v>2225</v>
      </c>
      <c r="AA1047" s="2" t="s">
        <v>1907</v>
      </c>
      <c r="AB1047" s="82">
        <v>7500</v>
      </c>
      <c r="AC1047" t="s">
        <v>2289</v>
      </c>
      <c r="AD1047" t="str">
        <f t="shared" si="16"/>
        <v>SET @cliente = (SELECT id_cliente FROM cliente WHERE cod_cliente LIKE 'C0288');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'P0288001', '', '2011-02-01', '0', '0', 0, 'Tesorero', 7500, null, 1, now(), null, 1, null);</v>
      </c>
    </row>
    <row r="1048" spans="1:30" ht="22.5" x14ac:dyDescent="0.25">
      <c r="A1048" t="s">
        <v>0</v>
      </c>
      <c r="B1048" s="7" t="s">
        <v>415</v>
      </c>
      <c r="C1048" s="2" t="s">
        <v>493</v>
      </c>
      <c r="D1048" s="22" t="s">
        <v>498</v>
      </c>
      <c r="E1048" s="2" t="s">
        <v>499</v>
      </c>
      <c r="F1048" s="26" t="s">
        <v>506</v>
      </c>
      <c r="G1048" s="2" t="s">
        <v>534</v>
      </c>
      <c r="H1048" s="22" t="s">
        <v>540</v>
      </c>
      <c r="I1048" s="2" t="s">
        <v>567</v>
      </c>
      <c r="J1048" s="5" t="s">
        <v>571</v>
      </c>
      <c r="K1048" s="2" t="s">
        <v>574</v>
      </c>
      <c r="L1048" t="s">
        <v>1806</v>
      </c>
      <c r="M1048" s="2" t="s">
        <v>1851</v>
      </c>
      <c r="N1048" s="7" t="s">
        <v>4510</v>
      </c>
      <c r="O1048" s="2" t="s">
        <v>1851</v>
      </c>
      <c r="P1048" s="60"/>
      <c r="Q1048" s="2" t="s">
        <v>1851</v>
      </c>
      <c r="R1048" t="s">
        <v>2505</v>
      </c>
      <c r="S1048" s="2" t="s">
        <v>1851</v>
      </c>
      <c r="T1048" s="5">
        <v>0</v>
      </c>
      <c r="U1048" s="2" t="s">
        <v>1851</v>
      </c>
      <c r="V1048" s="37">
        <v>0</v>
      </c>
      <c r="W1048" s="2" t="s">
        <v>1907</v>
      </c>
      <c r="X1048">
        <v>0</v>
      </c>
      <c r="Y1048" t="s">
        <v>1908</v>
      </c>
      <c r="Z1048" s="40" t="s">
        <v>2226</v>
      </c>
      <c r="AA1048" s="2" t="s">
        <v>1907</v>
      </c>
      <c r="AB1048" s="82">
        <v>7500</v>
      </c>
      <c r="AC1048" t="s">
        <v>2289</v>
      </c>
      <c r="AD1048" t="str">
        <f t="shared" si="16"/>
        <v>SET @cliente = (SELECT id_cliente FROM cliente WHERE cod_cliente LIKE 'C0288');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'P0288002', '', '2011-02-01', '0', '0', 0, 'Jefe de riesgos ', 7500, null, 1, now(), null, 1, null);</v>
      </c>
    </row>
    <row r="1049" spans="1:30" ht="22.5" x14ac:dyDescent="0.25">
      <c r="A1049" t="s">
        <v>0</v>
      </c>
      <c r="B1049" s="7" t="s">
        <v>415</v>
      </c>
      <c r="C1049" s="2" t="s">
        <v>493</v>
      </c>
      <c r="D1049" s="22" t="s">
        <v>498</v>
      </c>
      <c r="E1049" s="2" t="s">
        <v>499</v>
      </c>
      <c r="F1049" s="26" t="s">
        <v>506</v>
      </c>
      <c r="G1049" s="2" t="s">
        <v>534</v>
      </c>
      <c r="H1049" s="22" t="s">
        <v>540</v>
      </c>
      <c r="I1049" s="2" t="s">
        <v>567</v>
      </c>
      <c r="J1049" s="5" t="s">
        <v>569</v>
      </c>
      <c r="K1049" s="2" t="s">
        <v>574</v>
      </c>
      <c r="L1049" t="s">
        <v>1807</v>
      </c>
      <c r="M1049" s="2" t="s">
        <v>1851</v>
      </c>
      <c r="N1049" s="7" t="s">
        <v>4511</v>
      </c>
      <c r="O1049" s="2" t="s">
        <v>1851</v>
      </c>
      <c r="P1049" s="56"/>
      <c r="Q1049" s="2" t="s">
        <v>1851</v>
      </c>
      <c r="R1049" t="s">
        <v>2527</v>
      </c>
      <c r="S1049" s="2" t="s">
        <v>1851</v>
      </c>
      <c r="T1049" s="5">
        <v>0</v>
      </c>
      <c r="U1049" s="2" t="s">
        <v>1851</v>
      </c>
      <c r="V1049" s="37">
        <v>0</v>
      </c>
      <c r="W1049" s="2" t="s">
        <v>1907</v>
      </c>
      <c r="X1049">
        <v>0</v>
      </c>
      <c r="Y1049" t="s">
        <v>1908</v>
      </c>
      <c r="Z1049" s="40" t="s">
        <v>2227</v>
      </c>
      <c r="AA1049" s="2" t="s">
        <v>1907</v>
      </c>
      <c r="AB1049" s="82">
        <v>0</v>
      </c>
      <c r="AC1049" t="s">
        <v>2289</v>
      </c>
      <c r="AD1049" t="str">
        <f t="shared" si="16"/>
        <v>SET @cliente = (SELECT id_cliente FROM cliente WHERE cod_cliente LIKE 'C0288');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'03', 'P0288003', '', '2011-04-01', '0', '0', 0, 'Asistente de cobranzas', 0, null, 1, now(), null, 1, null);</v>
      </c>
    </row>
    <row r="1050" spans="1:30" ht="22.5" x14ac:dyDescent="0.25">
      <c r="A1050" t="s">
        <v>0</v>
      </c>
      <c r="B1050" s="19" t="s">
        <v>416</v>
      </c>
      <c r="C1050" s="2" t="s">
        <v>493</v>
      </c>
      <c r="D1050" s="17" t="s">
        <v>498</v>
      </c>
      <c r="E1050" s="2" t="s">
        <v>499</v>
      </c>
      <c r="F1050" s="26" t="s">
        <v>516</v>
      </c>
      <c r="G1050" s="2" t="s">
        <v>534</v>
      </c>
      <c r="H1050" s="17" t="s">
        <v>551</v>
      </c>
      <c r="I1050" s="2" t="s">
        <v>567</v>
      </c>
      <c r="J1050" s="5" t="s">
        <v>569</v>
      </c>
      <c r="K1050" s="2" t="s">
        <v>574</v>
      </c>
      <c r="L1050" t="s">
        <v>1805</v>
      </c>
      <c r="M1050" s="2" t="s">
        <v>1851</v>
      </c>
      <c r="N1050" s="7" t="s">
        <v>4512</v>
      </c>
      <c r="O1050" s="2" t="s">
        <v>1851</v>
      </c>
      <c r="P1050" s="56"/>
      <c r="Q1050" s="2" t="s">
        <v>1851</v>
      </c>
      <c r="R1050" t="s">
        <v>2516</v>
      </c>
      <c r="S1050" s="2" t="s">
        <v>1851</v>
      </c>
      <c r="T1050" s="5">
        <v>0</v>
      </c>
      <c r="U1050" s="2" t="s">
        <v>1851</v>
      </c>
      <c r="V1050" s="37">
        <v>0</v>
      </c>
      <c r="W1050" s="2" t="s">
        <v>1907</v>
      </c>
      <c r="X1050">
        <v>0</v>
      </c>
      <c r="Y1050" t="s">
        <v>1908</v>
      </c>
      <c r="Z1050" s="40" t="s">
        <v>3266</v>
      </c>
      <c r="AA1050" s="2" t="s">
        <v>1907</v>
      </c>
      <c r="AB1050" s="82">
        <v>0</v>
      </c>
      <c r="AC1050" t="s">
        <v>2289</v>
      </c>
      <c r="AD1050" t="str">
        <f t="shared" si="16"/>
        <v>SET @cliente = (SELECT id_cliente FROM cliente WHERE cod_cliente LIKE 'C1195');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'P1195001', '', '2011-06-01', '0', '0', 0, 'Desempeño 360', 0, null, 1, now(), null, 1, null);</v>
      </c>
    </row>
    <row r="1051" spans="1:30" ht="22.5" x14ac:dyDescent="0.25">
      <c r="A1051" t="s">
        <v>0</v>
      </c>
      <c r="B1051" s="7" t="s">
        <v>417</v>
      </c>
      <c r="C1051" s="2" t="s">
        <v>493</v>
      </c>
      <c r="D1051" s="22" t="s">
        <v>495</v>
      </c>
      <c r="E1051" s="2" t="s">
        <v>499</v>
      </c>
      <c r="F1051" s="26" t="s">
        <v>501</v>
      </c>
      <c r="G1051" s="2" t="s">
        <v>534</v>
      </c>
      <c r="H1051" s="22" t="s">
        <v>535</v>
      </c>
      <c r="I1051" s="2" t="s">
        <v>567</v>
      </c>
      <c r="J1051" s="5" t="s">
        <v>569</v>
      </c>
      <c r="K1051" s="2" t="s">
        <v>574</v>
      </c>
      <c r="L1051" t="s">
        <v>1805</v>
      </c>
      <c r="M1051" s="2" t="s">
        <v>1851</v>
      </c>
      <c r="N1051" s="7" t="s">
        <v>4513</v>
      </c>
      <c r="O1051" s="2" t="s">
        <v>1851</v>
      </c>
      <c r="P1051" s="56"/>
      <c r="Q1051" s="2" t="s">
        <v>1851</v>
      </c>
      <c r="R1051" t="s">
        <v>2523</v>
      </c>
      <c r="S1051" s="2" t="s">
        <v>1851</v>
      </c>
      <c r="T1051" s="5">
        <v>0</v>
      </c>
      <c r="U1051" s="2" t="s">
        <v>1851</v>
      </c>
      <c r="V1051" s="37">
        <v>0</v>
      </c>
      <c r="W1051" s="2" t="s">
        <v>1907</v>
      </c>
      <c r="X1051">
        <v>0</v>
      </c>
      <c r="Y1051" t="s">
        <v>1908</v>
      </c>
      <c r="Z1051" s="40" t="s">
        <v>2038</v>
      </c>
      <c r="AA1051" s="2" t="s">
        <v>1907</v>
      </c>
      <c r="AB1051" s="82">
        <v>350000</v>
      </c>
      <c r="AC1051" t="s">
        <v>2289</v>
      </c>
      <c r="AD1051" t="str">
        <f t="shared" si="16"/>
        <v>SET @cliente = (SELECT id_cliente FROM cliente WHERE cod_cliente LIKE 'C0217');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'P0217001', '', '2010-12-01', '0', '0', 0, 'Diagnostico Organizativo', 350000, null, 1, now(), null, 1, null);</v>
      </c>
    </row>
    <row r="1052" spans="1:30" ht="33.75" x14ac:dyDescent="0.25">
      <c r="A1052" t="s">
        <v>0</v>
      </c>
      <c r="B1052" s="7" t="s">
        <v>418</v>
      </c>
      <c r="C1052" s="2" t="s">
        <v>493</v>
      </c>
      <c r="D1052" s="22" t="s">
        <v>496</v>
      </c>
      <c r="E1052" s="2" t="s">
        <v>499</v>
      </c>
      <c r="F1052" s="26" t="s">
        <v>512</v>
      </c>
      <c r="G1052" s="2" t="s">
        <v>534</v>
      </c>
      <c r="H1052" s="22" t="s">
        <v>547</v>
      </c>
      <c r="I1052" s="2" t="s">
        <v>567</v>
      </c>
      <c r="J1052" s="7" t="s">
        <v>571</v>
      </c>
      <c r="K1052" s="2" t="s">
        <v>574</v>
      </c>
      <c r="L1052" t="s">
        <v>1805</v>
      </c>
      <c r="M1052" s="2" t="s">
        <v>1851</v>
      </c>
      <c r="N1052" s="7" t="s">
        <v>4514</v>
      </c>
      <c r="O1052" s="2" t="s">
        <v>1851</v>
      </c>
      <c r="P1052" s="60"/>
      <c r="Q1052" s="2" t="s">
        <v>1851</v>
      </c>
      <c r="R1052" t="s">
        <v>2487</v>
      </c>
      <c r="S1052" s="2" t="s">
        <v>1851</v>
      </c>
      <c r="T1052" s="5">
        <v>0</v>
      </c>
      <c r="U1052" s="2" t="s">
        <v>1851</v>
      </c>
      <c r="V1052" s="37">
        <v>0</v>
      </c>
      <c r="W1052" s="2" t="s">
        <v>1907</v>
      </c>
      <c r="X1052">
        <v>0</v>
      </c>
      <c r="Y1052" t="s">
        <v>1908</v>
      </c>
      <c r="Z1052" s="42" t="s">
        <v>2474</v>
      </c>
      <c r="AA1052" s="2" t="s">
        <v>1907</v>
      </c>
      <c r="AB1052" s="82">
        <v>9240</v>
      </c>
      <c r="AC1052" t="s">
        <v>2289</v>
      </c>
      <c r="AD1052" t="str">
        <f t="shared" si="16"/>
        <v>SET @cliente = (SELECT id_cliente FROM cliente WHERE cod_cliente LIKE 'C1141');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'01', 'P1141001', '', '2011-10-01', '0', '0', 0, 'Servicio para capacitar a los especialistas del PRONASA en procesos de auditoria en sanidad avicola', 9240, null, 1, now(), null, 1, null);</v>
      </c>
    </row>
    <row r="1053" spans="1:30" ht="45" x14ac:dyDescent="0.25">
      <c r="A1053" t="s">
        <v>0</v>
      </c>
      <c r="B1053" s="7" t="s">
        <v>418</v>
      </c>
      <c r="C1053" s="2" t="s">
        <v>493</v>
      </c>
      <c r="D1053" s="17" t="s">
        <v>498</v>
      </c>
      <c r="E1053" s="2" t="s">
        <v>499</v>
      </c>
      <c r="F1053" s="26" t="s">
        <v>526</v>
      </c>
      <c r="G1053" s="2" t="s">
        <v>534</v>
      </c>
      <c r="H1053" s="17" t="s">
        <v>551</v>
      </c>
      <c r="I1053" s="2" t="s">
        <v>567</v>
      </c>
      <c r="J1053" s="7" t="s">
        <v>569</v>
      </c>
      <c r="K1053" s="2" t="s">
        <v>574</v>
      </c>
      <c r="L1053" t="s">
        <v>1806</v>
      </c>
      <c r="M1053" s="2" t="s">
        <v>1851</v>
      </c>
      <c r="N1053" s="7" t="s">
        <v>4515</v>
      </c>
      <c r="O1053" s="2" t="s">
        <v>1851</v>
      </c>
      <c r="P1053" s="40"/>
      <c r="Q1053" s="2" t="s">
        <v>1851</v>
      </c>
      <c r="R1053" t="s">
        <v>2487</v>
      </c>
      <c r="S1053" s="2" t="s">
        <v>1851</v>
      </c>
      <c r="T1053" s="5">
        <v>0</v>
      </c>
      <c r="U1053" s="2" t="s">
        <v>1851</v>
      </c>
      <c r="V1053" s="37">
        <v>0</v>
      </c>
      <c r="W1053" s="2" t="s">
        <v>1907</v>
      </c>
      <c r="X1053">
        <v>0</v>
      </c>
      <c r="Y1053" t="s">
        <v>1908</v>
      </c>
      <c r="Z1053" s="42" t="s">
        <v>2475</v>
      </c>
      <c r="AA1053" s="2" t="s">
        <v>1907</v>
      </c>
      <c r="AB1053" s="82">
        <v>9240</v>
      </c>
      <c r="AC1053" t="s">
        <v>2289</v>
      </c>
      <c r="AD1053" t="str">
        <f t="shared" si="16"/>
        <v>SET @cliente = (SELECT id_cliente FROM cliente WHERE cod_cliente LIKE 'C1141');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'02', 'P1141002', '', '2011-10-01', '0', '0', 0, 'Servicio de diagnostico y evaluacion de competencias personales del perfil de los especialistas del Programa Nacional de Sanidad Avicola.', 9240, null, 1, now(), null, 1, null);</v>
      </c>
    </row>
    <row r="1054" spans="1:30" ht="22.5" x14ac:dyDescent="0.25">
      <c r="A1054" t="s">
        <v>0</v>
      </c>
      <c r="B1054" s="7" t="s">
        <v>418</v>
      </c>
      <c r="C1054" s="2" t="s">
        <v>493</v>
      </c>
      <c r="D1054" s="17" t="s">
        <v>496</v>
      </c>
      <c r="E1054" s="2" t="s">
        <v>499</v>
      </c>
      <c r="F1054" s="26" t="s">
        <v>512</v>
      </c>
      <c r="G1054" s="2" t="s">
        <v>534</v>
      </c>
      <c r="H1054" s="17" t="s">
        <v>547</v>
      </c>
      <c r="I1054" s="2" t="s">
        <v>567</v>
      </c>
      <c r="J1054" s="7" t="s">
        <v>571</v>
      </c>
      <c r="K1054" s="2" t="s">
        <v>574</v>
      </c>
      <c r="L1054" t="s">
        <v>1807</v>
      </c>
      <c r="M1054" s="2" t="s">
        <v>1851</v>
      </c>
      <c r="N1054" s="7" t="s">
        <v>4516</v>
      </c>
      <c r="O1054" s="2" t="s">
        <v>1851</v>
      </c>
      <c r="P1054" s="60"/>
      <c r="Q1054" s="2" t="s">
        <v>1851</v>
      </c>
      <c r="R1054" t="s">
        <v>2520</v>
      </c>
      <c r="S1054" s="2" t="s">
        <v>1851</v>
      </c>
      <c r="T1054" s="5">
        <v>0</v>
      </c>
      <c r="U1054" s="2" t="s">
        <v>1851</v>
      </c>
      <c r="V1054" s="37">
        <v>0</v>
      </c>
      <c r="W1054" s="2" t="s">
        <v>1907</v>
      </c>
      <c r="X1054">
        <v>0</v>
      </c>
      <c r="Y1054" t="s">
        <v>1908</v>
      </c>
      <c r="Z1054" s="42" t="s">
        <v>2228</v>
      </c>
      <c r="AA1054" s="2" t="s">
        <v>1907</v>
      </c>
      <c r="AB1054" s="82">
        <v>810</v>
      </c>
      <c r="AC1054" t="s">
        <v>2289</v>
      </c>
      <c r="AD1054" t="str">
        <f t="shared" si="16"/>
        <v>SET @cliente = (SELECT id_cliente FROM cliente WHERE cod_cliente LIKE 'C1141');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'03', 'P1141003', '', '2012-07-01', '0', '0', 0, 'Conferencia de 1h sobre liderazgo', 810, null, 1, now(), null, 1, null);</v>
      </c>
    </row>
    <row r="1055" spans="1:30" ht="22.5" x14ac:dyDescent="0.25">
      <c r="A1055" t="s">
        <v>0</v>
      </c>
      <c r="B1055" s="7" t="s">
        <v>418</v>
      </c>
      <c r="C1055" s="2" t="s">
        <v>493</v>
      </c>
      <c r="D1055" s="17" t="s">
        <v>498</v>
      </c>
      <c r="E1055" s="2" t="s">
        <v>499</v>
      </c>
      <c r="F1055" s="26" t="s">
        <v>509</v>
      </c>
      <c r="G1055" s="2" t="s">
        <v>534</v>
      </c>
      <c r="H1055" s="17" t="s">
        <v>543</v>
      </c>
      <c r="I1055" s="2" t="s">
        <v>567</v>
      </c>
      <c r="J1055" s="15" t="s">
        <v>570</v>
      </c>
      <c r="K1055" s="2" t="s">
        <v>574</v>
      </c>
      <c r="L1055" t="s">
        <v>1808</v>
      </c>
      <c r="M1055" s="2" t="s">
        <v>1851</v>
      </c>
      <c r="N1055" s="7" t="s">
        <v>4517</v>
      </c>
      <c r="O1055" s="2" t="s">
        <v>1851</v>
      </c>
      <c r="P1055" s="67" t="s">
        <v>1855</v>
      </c>
      <c r="Q1055" s="2" t="s">
        <v>1851</v>
      </c>
      <c r="R1055" t="s">
        <v>2520</v>
      </c>
      <c r="S1055" s="2" t="s">
        <v>1851</v>
      </c>
      <c r="T1055" s="5">
        <v>0</v>
      </c>
      <c r="U1055" s="2" t="s">
        <v>1851</v>
      </c>
      <c r="V1055" s="76">
        <v>1</v>
      </c>
      <c r="W1055" s="2" t="s">
        <v>1907</v>
      </c>
      <c r="X1055">
        <v>10</v>
      </c>
      <c r="Y1055" t="s">
        <v>1908</v>
      </c>
      <c r="Z1055" s="42" t="s">
        <v>2486</v>
      </c>
      <c r="AA1055" s="2" t="s">
        <v>1907</v>
      </c>
      <c r="AB1055" s="82">
        <f>160*250</f>
        <v>40000</v>
      </c>
      <c r="AC1055" t="s">
        <v>2289</v>
      </c>
      <c r="AD1055" t="str">
        <f t="shared" si="16"/>
        <v>SET @cliente = (SELECT id_cliente FROM cliente WHERE cod_cliente LIKE 'C1141');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'PDTE'); INSERT INTO propuesta VALUES (NULL, @cliente, NULL, NULL, @moneda, @tipoServicio, @tipoArea, @tipoPropuesta, @situacion, '04', 'P1141004', 'LICITACION', '2012-07-01', '0', '1', 10, 'Evaluacion de candidatos (son 16 puestos pero no se sabe el numero de evaluados)', 40000, null, 1, now(), null, 1, null);</v>
      </c>
    </row>
    <row r="1056" spans="1:30" ht="22.5" x14ac:dyDescent="0.25">
      <c r="A1056" t="s">
        <v>0</v>
      </c>
      <c r="B1056" s="7" t="s">
        <v>418</v>
      </c>
      <c r="C1056" s="2" t="s">
        <v>493</v>
      </c>
      <c r="D1056" s="17" t="s">
        <v>498</v>
      </c>
      <c r="E1056" s="2" t="s">
        <v>499</v>
      </c>
      <c r="F1056" s="26" t="s">
        <v>516</v>
      </c>
      <c r="G1056" s="2" t="s">
        <v>534</v>
      </c>
      <c r="H1056" s="17" t="s">
        <v>551</v>
      </c>
      <c r="I1056" s="2" t="s">
        <v>567</v>
      </c>
      <c r="J1056" s="16" t="s">
        <v>570</v>
      </c>
      <c r="K1056" s="2" t="s">
        <v>574</v>
      </c>
      <c r="L1056" t="s">
        <v>1809</v>
      </c>
      <c r="M1056" s="2" t="s">
        <v>1851</v>
      </c>
      <c r="N1056" s="7" t="s">
        <v>4518</v>
      </c>
      <c r="O1056" s="2" t="s">
        <v>1851</v>
      </c>
      <c r="P1056" s="57" t="s">
        <v>3187</v>
      </c>
      <c r="Q1056" s="2" t="s">
        <v>1851</v>
      </c>
      <c r="R1056" t="s">
        <v>2492</v>
      </c>
      <c r="S1056" s="2" t="s">
        <v>1851</v>
      </c>
      <c r="T1056" s="5">
        <v>0</v>
      </c>
      <c r="U1056" s="2" t="s">
        <v>1851</v>
      </c>
      <c r="V1056" s="37">
        <v>0</v>
      </c>
      <c r="W1056" s="2" t="s">
        <v>1907</v>
      </c>
      <c r="X1056">
        <v>10</v>
      </c>
      <c r="Y1056" t="s">
        <v>1908</v>
      </c>
      <c r="Z1056" s="42" t="s">
        <v>3211</v>
      </c>
      <c r="AA1056" s="2" t="s">
        <v>1907</v>
      </c>
      <c r="AB1056" s="82">
        <v>0</v>
      </c>
      <c r="AC1056" t="s">
        <v>2289</v>
      </c>
      <c r="AD1056" t="str">
        <f t="shared" si="16"/>
        <v>SET @cliente = (SELECT id_cliente FROM cliente WHERE cod_cliente LIKE 'C1141');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'PDTE'); INSERT INTO propuesta VALUES (NULL, @cliente, NULL, NULL, @moneda, @tipoServicio, @tipoArea, @tipoPropuesta, @situacion, '05', 'P1141005', '1.REUNION', '2012-11-01', '0', '0', 10, 'Evaluacion de Desempeño', 0, null, 1, now(), null, 1, null);</v>
      </c>
    </row>
    <row r="1057" spans="1:30" ht="22.5" x14ac:dyDescent="0.25">
      <c r="A1057" t="s">
        <v>0</v>
      </c>
      <c r="B1057" s="19" t="s">
        <v>419</v>
      </c>
      <c r="C1057" s="2" t="s">
        <v>493</v>
      </c>
      <c r="D1057" s="22" t="s">
        <v>495</v>
      </c>
      <c r="E1057" s="2" t="s">
        <v>499</v>
      </c>
      <c r="F1057" s="26" t="s">
        <v>502</v>
      </c>
      <c r="G1057" s="2" t="s">
        <v>534</v>
      </c>
      <c r="H1057" s="22" t="s">
        <v>536</v>
      </c>
      <c r="I1057" s="2" t="s">
        <v>567</v>
      </c>
      <c r="J1057" s="5" t="s">
        <v>571</v>
      </c>
      <c r="K1057" s="2" t="s">
        <v>574</v>
      </c>
      <c r="L1057" t="s">
        <v>1805</v>
      </c>
      <c r="M1057" s="2" t="s">
        <v>1851</v>
      </c>
      <c r="N1057" s="7" t="s">
        <v>4519</v>
      </c>
      <c r="O1057" s="2" t="s">
        <v>1851</v>
      </c>
      <c r="P1057" s="60"/>
      <c r="Q1057" s="2" t="s">
        <v>1851</v>
      </c>
      <c r="R1057" t="s">
        <v>2533</v>
      </c>
      <c r="S1057" s="2" t="s">
        <v>1851</v>
      </c>
      <c r="T1057" s="5">
        <v>0</v>
      </c>
      <c r="U1057" s="2" t="s">
        <v>1851</v>
      </c>
      <c r="V1057" s="37">
        <v>0</v>
      </c>
      <c r="W1057" s="2" t="s">
        <v>1907</v>
      </c>
      <c r="X1057">
        <v>0</v>
      </c>
      <c r="Y1057" t="s">
        <v>1908</v>
      </c>
      <c r="Z1057" s="40" t="s">
        <v>2229</v>
      </c>
      <c r="AA1057" s="2" t="s">
        <v>1907</v>
      </c>
      <c r="AB1057" s="82">
        <v>30780</v>
      </c>
      <c r="AC1057" t="s">
        <v>2289</v>
      </c>
      <c r="AD1057" t="str">
        <f t="shared" si="16"/>
        <v>SET @cliente = (SELECT id_cliente FROM cliente WHERE cod_cliente LIKE 'C0001');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'FIN'); INSERT INTO propuesta VALUES (NULL, @cliente, NULL, NULL, @moneda, @tipoServicio, @tipoArea, @tipoPropuesta, @situacion, '01', 'P0001001', '', '2008-12-01', '0', '0', 0, 'Estructura Salarial (Instructores)', 30780, null, 1, now(), null, 1, null);</v>
      </c>
    </row>
    <row r="1058" spans="1:30" ht="22.5" x14ac:dyDescent="0.25">
      <c r="A1058" t="s">
        <v>0</v>
      </c>
      <c r="B1058" s="19" t="s">
        <v>419</v>
      </c>
      <c r="C1058" s="2" t="s">
        <v>493</v>
      </c>
      <c r="D1058" s="22" t="s">
        <v>495</v>
      </c>
      <c r="E1058" s="2" t="s">
        <v>499</v>
      </c>
      <c r="F1058" s="26" t="s">
        <v>501</v>
      </c>
      <c r="G1058" s="2" t="s">
        <v>534</v>
      </c>
      <c r="H1058" s="22" t="s">
        <v>535</v>
      </c>
      <c r="I1058" s="2" t="s">
        <v>567</v>
      </c>
      <c r="J1058" s="5" t="s">
        <v>571</v>
      </c>
      <c r="K1058" s="2" t="s">
        <v>574</v>
      </c>
      <c r="L1058" t="s">
        <v>1806</v>
      </c>
      <c r="M1058" s="2" t="s">
        <v>1851</v>
      </c>
      <c r="N1058" s="7" t="s">
        <v>4520</v>
      </c>
      <c r="O1058" s="2" t="s">
        <v>1851</v>
      </c>
      <c r="P1058" s="60"/>
      <c r="Q1058" s="2" t="s">
        <v>1851</v>
      </c>
      <c r="R1058" t="s">
        <v>2532</v>
      </c>
      <c r="S1058" s="2" t="s">
        <v>1851</v>
      </c>
      <c r="T1058" s="5">
        <v>0</v>
      </c>
      <c r="U1058" s="2" t="s">
        <v>1851</v>
      </c>
      <c r="V1058" s="37">
        <v>0</v>
      </c>
      <c r="W1058" s="2" t="s">
        <v>1907</v>
      </c>
      <c r="X1058">
        <v>0</v>
      </c>
      <c r="Y1058" t="s">
        <v>1908</v>
      </c>
      <c r="Z1058" s="40" t="s">
        <v>2469</v>
      </c>
      <c r="AA1058" s="2" t="s">
        <v>1907</v>
      </c>
      <c r="AB1058" s="82">
        <v>4446.08</v>
      </c>
      <c r="AC1058" t="s">
        <v>2289</v>
      </c>
      <c r="AD1058" t="str">
        <f t="shared" si="16"/>
        <v>SET @cliente = (SELECT id_cliente FROM cliente WHERE cod_cliente LIKE 'C0001');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'02', 'P0001002', '', '2009-03-01', '0', '0', 0, 'Auditoria RRHH', 4446.08, null, 1, now(), null, 1, null);</v>
      </c>
    </row>
    <row r="1059" spans="1:30" ht="22.5" x14ac:dyDescent="0.25">
      <c r="A1059" t="s">
        <v>0</v>
      </c>
      <c r="B1059" s="19" t="s">
        <v>419</v>
      </c>
      <c r="C1059" s="2" t="s">
        <v>493</v>
      </c>
      <c r="D1059" s="22" t="s">
        <v>495</v>
      </c>
      <c r="E1059" s="2" t="s">
        <v>499</v>
      </c>
      <c r="F1059" s="26" t="s">
        <v>501</v>
      </c>
      <c r="G1059" s="2" t="s">
        <v>534</v>
      </c>
      <c r="H1059" s="22" t="s">
        <v>535</v>
      </c>
      <c r="I1059" s="2" t="s">
        <v>567</v>
      </c>
      <c r="J1059" s="5" t="s">
        <v>571</v>
      </c>
      <c r="K1059" s="2" t="s">
        <v>574</v>
      </c>
      <c r="L1059" t="s">
        <v>1807</v>
      </c>
      <c r="M1059" s="2" t="s">
        <v>1851</v>
      </c>
      <c r="N1059" s="7" t="s">
        <v>4521</v>
      </c>
      <c r="O1059" s="2" t="s">
        <v>1851</v>
      </c>
      <c r="P1059" s="60"/>
      <c r="Q1059" s="2" t="s">
        <v>1851</v>
      </c>
      <c r="R1059" t="s">
        <v>2509</v>
      </c>
      <c r="S1059" s="2" t="s">
        <v>1851</v>
      </c>
      <c r="T1059" s="5">
        <v>0</v>
      </c>
      <c r="U1059" s="2" t="s">
        <v>1851</v>
      </c>
      <c r="V1059" s="37">
        <v>0</v>
      </c>
      <c r="W1059" s="2" t="s">
        <v>1907</v>
      </c>
      <c r="X1059">
        <v>0</v>
      </c>
      <c r="Y1059" t="s">
        <v>1908</v>
      </c>
      <c r="Z1059" s="40" t="s">
        <v>2469</v>
      </c>
      <c r="AA1059" s="2" t="s">
        <v>1907</v>
      </c>
      <c r="AB1059" s="82">
        <v>2700</v>
      </c>
      <c r="AC1059" t="s">
        <v>2289</v>
      </c>
      <c r="AD1059" t="str">
        <f t="shared" si="16"/>
        <v>SET @cliente = (SELECT id_cliente FROM cliente WHERE cod_cliente LIKE 'C0001');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'FIN'); INSERT INTO propuesta VALUES (NULL, @cliente, NULL, NULL, @moneda, @tipoServicio, @tipoArea, @tipoPropuesta, @situacion, '03', 'P0001003', '', '2009-07-01', '0', '0', 0, 'Auditoria RRHH', 2700, null, 1, now(), null, 1, null);</v>
      </c>
    </row>
    <row r="1060" spans="1:30" ht="22.5" x14ac:dyDescent="0.25">
      <c r="A1060" t="s">
        <v>0</v>
      </c>
      <c r="B1060" s="19" t="s">
        <v>419</v>
      </c>
      <c r="C1060" s="2" t="s">
        <v>493</v>
      </c>
      <c r="D1060" s="22" t="s">
        <v>498</v>
      </c>
      <c r="E1060" s="2" t="s">
        <v>499</v>
      </c>
      <c r="F1060" s="26" t="s">
        <v>509</v>
      </c>
      <c r="G1060" s="2" t="s">
        <v>534</v>
      </c>
      <c r="H1060" s="22" t="s">
        <v>543</v>
      </c>
      <c r="I1060" s="2" t="s">
        <v>567</v>
      </c>
      <c r="J1060" s="5" t="s">
        <v>569</v>
      </c>
      <c r="K1060" s="2" t="s">
        <v>574</v>
      </c>
      <c r="L1060" t="s">
        <v>1808</v>
      </c>
      <c r="M1060" s="2" t="s">
        <v>1851</v>
      </c>
      <c r="N1060" s="7" t="s">
        <v>4522</v>
      </c>
      <c r="O1060" s="2" t="s">
        <v>1851</v>
      </c>
      <c r="P1060" s="56"/>
      <c r="Q1060" s="2" t="s">
        <v>1851</v>
      </c>
      <c r="R1060" t="s">
        <v>2512</v>
      </c>
      <c r="S1060" s="2" t="s">
        <v>1851</v>
      </c>
      <c r="T1060" s="5">
        <v>0</v>
      </c>
      <c r="U1060" s="2" t="s">
        <v>1851</v>
      </c>
      <c r="V1060" s="37">
        <v>0</v>
      </c>
      <c r="W1060" s="2" t="s">
        <v>1907</v>
      </c>
      <c r="X1060">
        <v>0</v>
      </c>
      <c r="Y1060" t="s">
        <v>1908</v>
      </c>
      <c r="Z1060" s="40" t="s">
        <v>1914</v>
      </c>
      <c r="AA1060" s="2" t="s">
        <v>1907</v>
      </c>
      <c r="AB1060" s="82">
        <v>0</v>
      </c>
      <c r="AC1060" t="s">
        <v>2289</v>
      </c>
      <c r="AD1060" t="str">
        <f t="shared" si="16"/>
        <v>SET @cliente = (SELECT id_cliente FROM cliente WHERE cod_cliente LIKE 'C0001');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'04', 'P0001004', '', '2009-10-01', '0', '0', 0, 'Potencial', 0, null, 1, now(), null, 1, null);</v>
      </c>
    </row>
    <row r="1061" spans="1:30" ht="22.5" x14ac:dyDescent="0.25">
      <c r="A1061" t="s">
        <v>0</v>
      </c>
      <c r="B1061" s="7" t="s">
        <v>419</v>
      </c>
      <c r="C1061" s="2" t="s">
        <v>493</v>
      </c>
      <c r="D1061" s="22" t="s">
        <v>498</v>
      </c>
      <c r="E1061" s="2" t="s">
        <v>499</v>
      </c>
      <c r="F1061" s="26" t="s">
        <v>506</v>
      </c>
      <c r="G1061" s="2" t="s">
        <v>534</v>
      </c>
      <c r="H1061" s="22" t="s">
        <v>540</v>
      </c>
      <c r="I1061" s="2" t="s">
        <v>567</v>
      </c>
      <c r="J1061" s="5" t="s">
        <v>569</v>
      </c>
      <c r="K1061" s="2" t="s">
        <v>574</v>
      </c>
      <c r="L1061" t="s">
        <v>1809</v>
      </c>
      <c r="M1061" s="2" t="s">
        <v>1851</v>
      </c>
      <c r="N1061" s="7" t="s">
        <v>4523</v>
      </c>
      <c r="O1061" s="2" t="s">
        <v>1851</v>
      </c>
      <c r="P1061" s="56"/>
      <c r="Q1061" s="2" t="s">
        <v>1851</v>
      </c>
      <c r="R1061" t="s">
        <v>2493</v>
      </c>
      <c r="S1061" s="2" t="s">
        <v>1851</v>
      </c>
      <c r="T1061" s="5">
        <v>0</v>
      </c>
      <c r="U1061" s="2" t="s">
        <v>1851</v>
      </c>
      <c r="V1061" s="37">
        <v>0</v>
      </c>
      <c r="W1061" s="2" t="s">
        <v>1907</v>
      </c>
      <c r="X1061">
        <v>0</v>
      </c>
      <c r="Y1061" t="s">
        <v>1908</v>
      </c>
      <c r="Z1061" s="40" t="s">
        <v>2230</v>
      </c>
      <c r="AA1061" s="2" t="s">
        <v>1907</v>
      </c>
      <c r="AB1061" s="82">
        <v>15120</v>
      </c>
      <c r="AC1061" t="s">
        <v>2289</v>
      </c>
      <c r="AD1061" t="str">
        <f t="shared" si="16"/>
        <v>SET @cliente = (SELECT id_cliente FROM cliente WHERE cod_cliente LIKE 'C0001');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'05', 'P0001005', '', '2010-09-01', '0', '0', 0, 'Jefe de Seguridad', 15120, null, 1, now(), null, 1, null);</v>
      </c>
    </row>
    <row r="1062" spans="1:30" ht="22.5" x14ac:dyDescent="0.25">
      <c r="A1062" t="s">
        <v>0</v>
      </c>
      <c r="B1062" s="19" t="s">
        <v>420</v>
      </c>
      <c r="C1062" s="2" t="s">
        <v>493</v>
      </c>
      <c r="D1062" s="22" t="s">
        <v>498</v>
      </c>
      <c r="E1062" s="2" t="s">
        <v>499</v>
      </c>
      <c r="F1062" s="26" t="s">
        <v>506</v>
      </c>
      <c r="G1062" s="2" t="s">
        <v>534</v>
      </c>
      <c r="H1062" s="22" t="s">
        <v>540</v>
      </c>
      <c r="I1062" s="2" t="s">
        <v>567</v>
      </c>
      <c r="J1062" s="5" t="s">
        <v>571</v>
      </c>
      <c r="K1062" s="2" t="s">
        <v>574</v>
      </c>
      <c r="L1062" t="s">
        <v>1805</v>
      </c>
      <c r="M1062" s="2" t="s">
        <v>1851</v>
      </c>
      <c r="N1062" s="7" t="s">
        <v>4524</v>
      </c>
      <c r="O1062" s="2" t="s">
        <v>1851</v>
      </c>
      <c r="P1062" s="60"/>
      <c r="Q1062" s="2" t="s">
        <v>1851</v>
      </c>
      <c r="R1062" t="s">
        <v>2488</v>
      </c>
      <c r="S1062" s="2" t="s">
        <v>1851</v>
      </c>
      <c r="T1062" s="5">
        <v>0</v>
      </c>
      <c r="U1062" s="2" t="s">
        <v>1851</v>
      </c>
      <c r="V1062" s="37">
        <v>0</v>
      </c>
      <c r="W1062" s="2" t="s">
        <v>1907</v>
      </c>
      <c r="X1062">
        <v>0</v>
      </c>
      <c r="Y1062" t="s">
        <v>1908</v>
      </c>
      <c r="Z1062" s="40" t="s">
        <v>2231</v>
      </c>
      <c r="AA1062" s="2" t="s">
        <v>1907</v>
      </c>
      <c r="AB1062" s="82">
        <v>3300</v>
      </c>
      <c r="AC1062" t="s">
        <v>2289</v>
      </c>
      <c r="AD1062" t="str">
        <f t="shared" si="16"/>
        <v>SET @cliente = (SELECT id_cliente FROM cliente WHERE cod_cliente LIKE 'C0310');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'P0310001', '', '2011-03-01', '0', '0', 0, 'Asistente Administrativo contable', 3300, null, 1, now(), null, 1, null);</v>
      </c>
    </row>
    <row r="1063" spans="1:30" ht="22.5" x14ac:dyDescent="0.25">
      <c r="A1063" t="s">
        <v>0</v>
      </c>
      <c r="B1063" s="19" t="s">
        <v>421</v>
      </c>
      <c r="C1063" s="2" t="s">
        <v>493</v>
      </c>
      <c r="D1063" s="22" t="s">
        <v>495</v>
      </c>
      <c r="E1063" s="2" t="s">
        <v>499</v>
      </c>
      <c r="F1063" s="26" t="s">
        <v>513</v>
      </c>
      <c r="G1063" s="2" t="s">
        <v>534</v>
      </c>
      <c r="H1063" s="22" t="s">
        <v>548</v>
      </c>
      <c r="I1063" s="2" t="s">
        <v>567</v>
      </c>
      <c r="J1063" s="5" t="s">
        <v>569</v>
      </c>
      <c r="K1063" s="2" t="s">
        <v>574</v>
      </c>
      <c r="L1063" t="s">
        <v>1805</v>
      </c>
      <c r="M1063" s="2" t="s">
        <v>1851</v>
      </c>
      <c r="N1063" s="7" t="s">
        <v>4525</v>
      </c>
      <c r="O1063" s="2" t="s">
        <v>1851</v>
      </c>
      <c r="P1063" s="56"/>
      <c r="Q1063" s="2" t="s">
        <v>1851</v>
      </c>
      <c r="R1063" t="s">
        <v>2500</v>
      </c>
      <c r="S1063" s="2" t="s">
        <v>1851</v>
      </c>
      <c r="T1063" s="5">
        <v>0</v>
      </c>
      <c r="U1063" s="2" t="s">
        <v>1851</v>
      </c>
      <c r="V1063" s="37">
        <v>0</v>
      </c>
      <c r="W1063" s="2" t="s">
        <v>1907</v>
      </c>
      <c r="X1063">
        <v>0</v>
      </c>
      <c r="Y1063" t="s">
        <v>1908</v>
      </c>
      <c r="Z1063" s="40" t="s">
        <v>513</v>
      </c>
      <c r="AA1063" s="2" t="s">
        <v>1907</v>
      </c>
      <c r="AB1063" s="82">
        <v>0</v>
      </c>
      <c r="AC1063" t="s">
        <v>2289</v>
      </c>
      <c r="AD1063" t="str">
        <f t="shared" si="16"/>
        <v>SET @cliente = (SELECT id_cliente FROM cliente WHERE cod_cliente LIKE 'C1269');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'P1269001', '', '2012-02-01', '0', '0', 0, 'SIOF', 0, null, 1, now(), null, 1, null);</v>
      </c>
    </row>
    <row r="1064" spans="1:30" ht="22.5" x14ac:dyDescent="0.25">
      <c r="A1064" t="s">
        <v>0</v>
      </c>
      <c r="B1064" s="7" t="s">
        <v>422</v>
      </c>
      <c r="C1064" s="2" t="s">
        <v>493</v>
      </c>
      <c r="D1064" s="22" t="s">
        <v>498</v>
      </c>
      <c r="E1064" s="2" t="s">
        <v>499</v>
      </c>
      <c r="F1064" s="26" t="s">
        <v>509</v>
      </c>
      <c r="G1064" s="2" t="s">
        <v>534</v>
      </c>
      <c r="H1064" s="22" t="s">
        <v>543</v>
      </c>
      <c r="I1064" s="2" t="s">
        <v>567</v>
      </c>
      <c r="J1064" s="5" t="s">
        <v>569</v>
      </c>
      <c r="K1064" s="2" t="s">
        <v>574</v>
      </c>
      <c r="L1064" t="s">
        <v>1805</v>
      </c>
      <c r="M1064" s="2" t="s">
        <v>1851</v>
      </c>
      <c r="N1064" s="7" t="s">
        <v>4526</v>
      </c>
      <c r="O1064" s="2" t="s">
        <v>1851</v>
      </c>
      <c r="P1064" s="56"/>
      <c r="Q1064" s="2" t="s">
        <v>1851</v>
      </c>
      <c r="R1064" t="s">
        <v>2498</v>
      </c>
      <c r="S1064" s="2" t="s">
        <v>1851</v>
      </c>
      <c r="T1064" s="5">
        <v>0</v>
      </c>
      <c r="U1064" s="2" t="s">
        <v>1851</v>
      </c>
      <c r="V1064" s="37">
        <v>0</v>
      </c>
      <c r="W1064" s="2" t="s">
        <v>1907</v>
      </c>
      <c r="X1064">
        <v>0</v>
      </c>
      <c r="Y1064" t="s">
        <v>1908</v>
      </c>
      <c r="Z1064" s="40" t="s">
        <v>1914</v>
      </c>
      <c r="AA1064" s="2" t="s">
        <v>1907</v>
      </c>
      <c r="AB1064" s="82">
        <v>0</v>
      </c>
      <c r="AC1064" t="s">
        <v>2289</v>
      </c>
      <c r="AD1064" t="str">
        <f t="shared" si="16"/>
        <v>SET @cliente = (SELECT id_cliente FROM cliente WHERE cod_cliente LIKE 'C1247');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'P1247001', '', '2011-09-01', '0', '0', 0, 'Potencial', 0, null, 1, now(), null, 1, null);</v>
      </c>
    </row>
    <row r="1065" spans="1:30" ht="22.5" x14ac:dyDescent="0.25">
      <c r="A1065" t="s">
        <v>0</v>
      </c>
      <c r="B1065" s="7" t="s">
        <v>423</v>
      </c>
      <c r="C1065" s="2" t="s">
        <v>493</v>
      </c>
      <c r="D1065" s="22" t="s">
        <v>495</v>
      </c>
      <c r="E1065" s="2" t="s">
        <v>499</v>
      </c>
      <c r="F1065" s="26" t="s">
        <v>504</v>
      </c>
      <c r="G1065" s="2" t="s">
        <v>534</v>
      </c>
      <c r="H1065" s="22" t="s">
        <v>538</v>
      </c>
      <c r="I1065" s="2" t="s">
        <v>567</v>
      </c>
      <c r="J1065" s="5" t="s">
        <v>569</v>
      </c>
      <c r="K1065" s="2" t="s">
        <v>574</v>
      </c>
      <c r="L1065" t="s">
        <v>1805</v>
      </c>
      <c r="M1065" s="2" t="s">
        <v>1851</v>
      </c>
      <c r="N1065" s="7" t="s">
        <v>4527</v>
      </c>
      <c r="O1065" s="2" t="s">
        <v>1851</v>
      </c>
      <c r="P1065" s="56"/>
      <c r="Q1065" s="2" t="s">
        <v>1851</v>
      </c>
      <c r="R1065" t="s">
        <v>2521</v>
      </c>
      <c r="S1065" s="2" t="s">
        <v>1851</v>
      </c>
      <c r="T1065" s="5">
        <v>0</v>
      </c>
      <c r="U1065" s="2" t="s">
        <v>1851</v>
      </c>
      <c r="V1065" s="76">
        <v>1</v>
      </c>
      <c r="W1065" s="2" t="s">
        <v>1907</v>
      </c>
      <c r="X1065">
        <v>0</v>
      </c>
      <c r="Y1065" t="s">
        <v>1908</v>
      </c>
      <c r="Z1065" s="40" t="s">
        <v>2232</v>
      </c>
      <c r="AA1065" s="2" t="s">
        <v>1907</v>
      </c>
      <c r="AB1065" s="82">
        <v>147500</v>
      </c>
      <c r="AC1065" t="s">
        <v>2289</v>
      </c>
      <c r="AD1065" t="str">
        <f t="shared" si="16"/>
        <v>SET @cliente = (SELECT id_cliente FROM cliente WHERE cod_cliente LIKE 'C0162');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'P0162001', '', '2010-10-01', '0', '1', 0, 'Implementacion Plan Coaching', 147500, null, 1, now(), null, 1, null);</v>
      </c>
    </row>
    <row r="1066" spans="1:30" ht="22.5" x14ac:dyDescent="0.25">
      <c r="A1066" t="s">
        <v>0</v>
      </c>
      <c r="B1066" s="7" t="s">
        <v>423</v>
      </c>
      <c r="C1066" s="2" t="s">
        <v>493</v>
      </c>
      <c r="D1066" s="22" t="s">
        <v>498</v>
      </c>
      <c r="E1066" s="2" t="s">
        <v>499</v>
      </c>
      <c r="F1066" s="26" t="s">
        <v>506</v>
      </c>
      <c r="G1066" s="2" t="s">
        <v>534</v>
      </c>
      <c r="H1066" s="22" t="s">
        <v>540</v>
      </c>
      <c r="I1066" s="2" t="s">
        <v>567</v>
      </c>
      <c r="J1066" s="5" t="s">
        <v>569</v>
      </c>
      <c r="K1066" s="2" t="s">
        <v>574</v>
      </c>
      <c r="L1066" t="s">
        <v>1806</v>
      </c>
      <c r="M1066" s="2" t="s">
        <v>1851</v>
      </c>
      <c r="N1066" s="7" t="s">
        <v>4528</v>
      </c>
      <c r="O1066" s="2" t="s">
        <v>1851</v>
      </c>
      <c r="P1066" s="56"/>
      <c r="Q1066" s="2" t="s">
        <v>1851</v>
      </c>
      <c r="R1066" t="s">
        <v>2521</v>
      </c>
      <c r="S1066" s="2" t="s">
        <v>1851</v>
      </c>
      <c r="T1066" s="5">
        <v>0</v>
      </c>
      <c r="U1066" s="2" t="s">
        <v>1851</v>
      </c>
      <c r="V1066" s="76">
        <v>1</v>
      </c>
      <c r="W1066" s="2" t="s">
        <v>1907</v>
      </c>
      <c r="X1066">
        <v>0</v>
      </c>
      <c r="Y1066" t="s">
        <v>1908</v>
      </c>
      <c r="Z1066" s="40" t="s">
        <v>2233</v>
      </c>
      <c r="AA1066" s="2" t="s">
        <v>1907</v>
      </c>
      <c r="AB1066" s="82">
        <v>0</v>
      </c>
      <c r="AC1066" t="s">
        <v>2289</v>
      </c>
      <c r="AD1066" t="str">
        <f t="shared" si="16"/>
        <v>SET @cliente = (SELECT id_cliente FROM cliente WHERE cod_cliente LIKE 'C0162');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'P0162002', '', '2010-10-01', '0', '1', 0, 'Varios (6)', 0, null, 1, now(), null, 1, null);</v>
      </c>
    </row>
    <row r="1067" spans="1:30" ht="22.5" x14ac:dyDescent="0.25">
      <c r="A1067" t="s">
        <v>0</v>
      </c>
      <c r="B1067" s="7" t="s">
        <v>423</v>
      </c>
      <c r="C1067" s="2" t="s">
        <v>493</v>
      </c>
      <c r="D1067" s="22" t="s">
        <v>498</v>
      </c>
      <c r="E1067" s="2" t="s">
        <v>499</v>
      </c>
      <c r="F1067" s="26" t="s">
        <v>506</v>
      </c>
      <c r="G1067" s="2" t="s">
        <v>534</v>
      </c>
      <c r="H1067" s="22" t="s">
        <v>544</v>
      </c>
      <c r="I1067" s="2" t="s">
        <v>567</v>
      </c>
      <c r="J1067" s="5" t="s">
        <v>569</v>
      </c>
      <c r="K1067" s="2" t="s">
        <v>574</v>
      </c>
      <c r="L1067" t="s">
        <v>1807</v>
      </c>
      <c r="M1067" s="2" t="s">
        <v>1851</v>
      </c>
      <c r="N1067" s="7" t="s">
        <v>4529</v>
      </c>
      <c r="O1067" s="2" t="s">
        <v>1851</v>
      </c>
      <c r="P1067" s="56"/>
      <c r="Q1067" s="2" t="s">
        <v>1851</v>
      </c>
      <c r="R1067" t="s">
        <v>2521</v>
      </c>
      <c r="S1067" s="2" t="s">
        <v>1851</v>
      </c>
      <c r="T1067" s="5">
        <v>0</v>
      </c>
      <c r="U1067" s="2" t="s">
        <v>1851</v>
      </c>
      <c r="V1067" s="76">
        <v>1</v>
      </c>
      <c r="W1067" s="2" t="s">
        <v>1907</v>
      </c>
      <c r="X1067">
        <v>0</v>
      </c>
      <c r="Y1067" t="s">
        <v>1908</v>
      </c>
      <c r="Z1067" s="40" t="s">
        <v>2234</v>
      </c>
      <c r="AA1067" s="2" t="s">
        <v>1907</v>
      </c>
      <c r="AB1067" s="82">
        <v>0</v>
      </c>
      <c r="AC1067" t="s">
        <v>2289</v>
      </c>
      <c r="AD1067" t="str">
        <f t="shared" si="16"/>
        <v>SET @cliente = (SELECT id_cliente FROM cliente WHERE cod_cliente LIKE 'C0162');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'03', 'P0162003', '', '2010-10-01', '0', '1', 0, 'HH GERENTES PUBLICOS en PROVINCIAS', 0, null, 1, now(), null, 1, null);</v>
      </c>
    </row>
    <row r="1068" spans="1:30" ht="22.5" x14ac:dyDescent="0.25">
      <c r="A1068" t="s">
        <v>0</v>
      </c>
      <c r="B1068" s="7" t="s">
        <v>423</v>
      </c>
      <c r="C1068" s="2" t="s">
        <v>493</v>
      </c>
      <c r="D1068" s="22" t="s">
        <v>498</v>
      </c>
      <c r="E1068" s="2" t="s">
        <v>499</v>
      </c>
      <c r="F1068" s="26" t="s">
        <v>516</v>
      </c>
      <c r="G1068" s="2" t="s">
        <v>534</v>
      </c>
      <c r="H1068" s="17" t="s">
        <v>551</v>
      </c>
      <c r="I1068" s="2" t="s">
        <v>567</v>
      </c>
      <c r="J1068" s="10" t="s">
        <v>573</v>
      </c>
      <c r="K1068" s="2" t="s">
        <v>574</v>
      </c>
      <c r="L1068" t="s">
        <v>1808</v>
      </c>
      <c r="M1068" s="2" t="s">
        <v>1851</v>
      </c>
      <c r="N1068" s="7" t="s">
        <v>4530</v>
      </c>
      <c r="O1068" s="2" t="s">
        <v>1851</v>
      </c>
      <c r="P1068" s="40"/>
      <c r="Q1068" s="2" t="s">
        <v>1851</v>
      </c>
      <c r="R1068" t="s">
        <v>2520</v>
      </c>
      <c r="S1068" s="2" t="s">
        <v>1851</v>
      </c>
      <c r="T1068" s="5">
        <v>0</v>
      </c>
      <c r="U1068" s="2" t="s">
        <v>1851</v>
      </c>
      <c r="V1068" s="37">
        <v>0</v>
      </c>
      <c r="W1068" s="2" t="s">
        <v>1907</v>
      </c>
      <c r="X1068">
        <v>0</v>
      </c>
      <c r="Y1068" t="s">
        <v>1908</v>
      </c>
      <c r="Z1068" s="40" t="s">
        <v>3267</v>
      </c>
      <c r="AA1068" s="2" t="s">
        <v>1907</v>
      </c>
      <c r="AB1068" s="82">
        <v>9203.39</v>
      </c>
      <c r="AC1068" t="s">
        <v>2289</v>
      </c>
      <c r="AD1068" t="str">
        <f t="shared" si="16"/>
        <v>SET @cliente = (SELECT id_cliente FROM cliente WHERE cod_cliente LIKE 'C0162');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'SI'); INSERT INTO propuesta VALUES (NULL, @cliente, NULL, NULL, @moneda, @tipoServicio, @tipoArea, @tipoPropuesta, @situacion, '04', 'P0162004', '', '2012-07-01', '0', '0', 0, 'Evaluacion 360 Gerente de Administracion', 9203.39, null, 1, now(), null, 1, null);</v>
      </c>
    </row>
    <row r="1069" spans="1:30" ht="22.5" x14ac:dyDescent="0.25">
      <c r="A1069" t="s">
        <v>0</v>
      </c>
      <c r="B1069" s="7" t="s">
        <v>423</v>
      </c>
      <c r="C1069" s="2" t="s">
        <v>493</v>
      </c>
      <c r="D1069" s="22" t="s">
        <v>498</v>
      </c>
      <c r="E1069" s="2" t="s">
        <v>499</v>
      </c>
      <c r="F1069" s="26" t="s">
        <v>511</v>
      </c>
      <c r="G1069" s="2" t="s">
        <v>534</v>
      </c>
      <c r="H1069" s="22" t="s">
        <v>546</v>
      </c>
      <c r="I1069" s="2" t="s">
        <v>567</v>
      </c>
      <c r="J1069" s="10" t="s">
        <v>571</v>
      </c>
      <c r="K1069" s="2" t="s">
        <v>574</v>
      </c>
      <c r="L1069" t="s">
        <v>1809</v>
      </c>
      <c r="M1069" s="2" t="s">
        <v>1851</v>
      </c>
      <c r="N1069" s="7" t="s">
        <v>4531</v>
      </c>
      <c r="O1069" s="2" t="s">
        <v>1851</v>
      </c>
      <c r="P1069" s="61"/>
      <c r="Q1069" s="2" t="s">
        <v>1851</v>
      </c>
      <c r="R1069" t="s">
        <v>2520</v>
      </c>
      <c r="S1069" s="2" t="s">
        <v>1851</v>
      </c>
      <c r="T1069" s="5">
        <v>0</v>
      </c>
      <c r="U1069" s="2" t="s">
        <v>1851</v>
      </c>
      <c r="V1069" s="76">
        <v>1</v>
      </c>
      <c r="W1069" s="2" t="s">
        <v>1907</v>
      </c>
      <c r="X1069">
        <v>0</v>
      </c>
      <c r="Y1069" t="s">
        <v>1908</v>
      </c>
      <c r="Z1069" s="40" t="s">
        <v>2411</v>
      </c>
      <c r="AA1069" s="2" t="s">
        <v>1907</v>
      </c>
      <c r="AB1069" s="82">
        <v>12288.14</v>
      </c>
      <c r="AC1069" t="s">
        <v>2289</v>
      </c>
      <c r="AD1069" t="str">
        <f t="shared" si="16"/>
        <v>SET @cliente = (SELECT id_cliente FROM cliente WHERE cod_cliente LIKE 'C0162');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'05', 'P0162005', '', '2012-07-01', '0', '1', 0, 'Evaluacion por AS de 20 gerentes', 12288.14, null, 1, now(), null, 1, null);</v>
      </c>
    </row>
    <row r="1070" spans="1:30" ht="45" x14ac:dyDescent="0.25">
      <c r="A1070" t="s">
        <v>0</v>
      </c>
      <c r="B1070" s="7" t="s">
        <v>423</v>
      </c>
      <c r="C1070" s="2" t="s">
        <v>493</v>
      </c>
      <c r="D1070" s="22" t="s">
        <v>495</v>
      </c>
      <c r="E1070" s="2" t="s">
        <v>499</v>
      </c>
      <c r="F1070" s="26" t="s">
        <v>508</v>
      </c>
      <c r="G1070" s="2" t="s">
        <v>534</v>
      </c>
      <c r="H1070" s="22" t="s">
        <v>542</v>
      </c>
      <c r="I1070" s="2" t="s">
        <v>567</v>
      </c>
      <c r="J1070" s="10" t="s">
        <v>569</v>
      </c>
      <c r="K1070" s="2" t="s">
        <v>574</v>
      </c>
      <c r="L1070" t="s">
        <v>1810</v>
      </c>
      <c r="M1070" s="2" t="s">
        <v>1851</v>
      </c>
      <c r="N1070" s="7" t="s">
        <v>4532</v>
      </c>
      <c r="O1070" s="2" t="s">
        <v>1851</v>
      </c>
      <c r="P1070" s="61"/>
      <c r="Q1070" s="2" t="s">
        <v>1851</v>
      </c>
      <c r="R1070" t="s">
        <v>2501</v>
      </c>
      <c r="S1070" s="2" t="s">
        <v>1851</v>
      </c>
      <c r="T1070" s="5">
        <v>0</v>
      </c>
      <c r="U1070" s="2" t="s">
        <v>1851</v>
      </c>
      <c r="V1070" s="76">
        <v>1</v>
      </c>
      <c r="W1070" s="2" t="s">
        <v>1907</v>
      </c>
      <c r="X1070">
        <v>0</v>
      </c>
      <c r="Y1070" t="s">
        <v>1908</v>
      </c>
      <c r="Z1070" s="40" t="s">
        <v>3268</v>
      </c>
      <c r="AA1070" s="2" t="s">
        <v>1907</v>
      </c>
      <c r="AB1070" s="82">
        <v>0</v>
      </c>
      <c r="AC1070" t="s">
        <v>2289</v>
      </c>
      <c r="AD1070" t="str">
        <f t="shared" si="16"/>
        <v>SET @cliente = (SELECT id_cliente FROM cliente WHERE cod_cliente LIKE 'C0162');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'06', 'P0162006', '', '2012-08-01', '0', '1', 0, 'Verificacion de referencias (screening) de los participantes a la 6 convocatoria para la incorporacion al cuerpo de gerentes publicos', 0, null, 1, now(), null, 1, null);</v>
      </c>
    </row>
    <row r="1071" spans="1:30" ht="56.25" x14ac:dyDescent="0.25">
      <c r="A1071" t="s">
        <v>0</v>
      </c>
      <c r="B1071" s="7" t="s">
        <v>423</v>
      </c>
      <c r="C1071" s="2" t="s">
        <v>493</v>
      </c>
      <c r="D1071" s="22" t="s">
        <v>498</v>
      </c>
      <c r="E1071" s="2" t="s">
        <v>499</v>
      </c>
      <c r="F1071" s="26" t="s">
        <v>511</v>
      </c>
      <c r="G1071" s="2" t="s">
        <v>534</v>
      </c>
      <c r="H1071" s="22" t="s">
        <v>546</v>
      </c>
      <c r="I1071" s="2" t="s">
        <v>567</v>
      </c>
      <c r="J1071" s="7" t="s">
        <v>569</v>
      </c>
      <c r="K1071" s="2" t="s">
        <v>574</v>
      </c>
      <c r="L1071" t="s">
        <v>1811</v>
      </c>
      <c r="M1071" s="2" t="s">
        <v>1851</v>
      </c>
      <c r="N1071" s="7" t="s">
        <v>4533</v>
      </c>
      <c r="O1071" s="2" t="s">
        <v>1851</v>
      </c>
      <c r="P1071" s="40"/>
      <c r="Q1071" s="2" t="s">
        <v>1851</v>
      </c>
      <c r="R1071" t="s">
        <v>2501</v>
      </c>
      <c r="S1071" s="2" t="s">
        <v>1851</v>
      </c>
      <c r="T1071" s="5">
        <v>0</v>
      </c>
      <c r="U1071" s="2" t="s">
        <v>1851</v>
      </c>
      <c r="V1071" s="76">
        <v>1</v>
      </c>
      <c r="W1071" s="2" t="s">
        <v>1907</v>
      </c>
      <c r="X1071">
        <v>0</v>
      </c>
      <c r="Y1071" t="s">
        <v>1908</v>
      </c>
      <c r="Z1071" s="43" t="s">
        <v>3269</v>
      </c>
      <c r="AA1071" s="2" t="s">
        <v>1907</v>
      </c>
      <c r="AB1071" s="82">
        <v>0</v>
      </c>
      <c r="AC1071" t="s">
        <v>2289</v>
      </c>
      <c r="AD1071" t="str">
        <f t="shared" si="16"/>
        <v>SET @cliente = (SELECT id_cliente FROM cliente WHERE cod_cliente LIKE 'C0162');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'07', 'P0162007', '', '2012-08-01', '0', '1', 0, 'Desarrollo de Assessment Center para evaluacion de competencias gerenciales - curso de introduccion de la 6 convocatoria para la incorporacion al cuerpo de gerentes publicos (210pp)', 0, null, 1, now(), null, 1, null);</v>
      </c>
    </row>
    <row r="1072" spans="1:30" ht="33.75" x14ac:dyDescent="0.25">
      <c r="A1072" t="s">
        <v>0</v>
      </c>
      <c r="B1072" s="7" t="s">
        <v>423</v>
      </c>
      <c r="C1072" s="2" t="s">
        <v>493</v>
      </c>
      <c r="D1072" s="22" t="s">
        <v>3182</v>
      </c>
      <c r="E1072" s="2" t="s">
        <v>499</v>
      </c>
      <c r="F1072" s="26" t="s">
        <v>511</v>
      </c>
      <c r="G1072" s="2" t="s">
        <v>534</v>
      </c>
      <c r="H1072" s="22" t="s">
        <v>546</v>
      </c>
      <c r="I1072" s="2" t="s">
        <v>567</v>
      </c>
      <c r="J1072" s="15" t="s">
        <v>570</v>
      </c>
      <c r="K1072" s="2" t="s">
        <v>574</v>
      </c>
      <c r="L1072" t="s">
        <v>1812</v>
      </c>
      <c r="M1072" s="2" t="s">
        <v>1851</v>
      </c>
      <c r="N1072" s="7" t="s">
        <v>4534</v>
      </c>
      <c r="O1072" s="2" t="s">
        <v>1851</v>
      </c>
      <c r="P1072" s="67" t="s">
        <v>1855</v>
      </c>
      <c r="Q1072" s="2" t="s">
        <v>1851</v>
      </c>
      <c r="R1072" t="s">
        <v>2492</v>
      </c>
      <c r="S1072" s="2" t="s">
        <v>1851</v>
      </c>
      <c r="T1072" s="5">
        <v>0</v>
      </c>
      <c r="U1072" s="2" t="s">
        <v>1851</v>
      </c>
      <c r="V1072" s="76">
        <v>1</v>
      </c>
      <c r="W1072" s="2" t="s">
        <v>1907</v>
      </c>
      <c r="X1072">
        <v>10</v>
      </c>
      <c r="Y1072" t="s">
        <v>1908</v>
      </c>
      <c r="Z1072" s="43" t="s">
        <v>3270</v>
      </c>
      <c r="AA1072" s="2" t="s">
        <v>1907</v>
      </c>
      <c r="AB1072" s="82">
        <v>94250</v>
      </c>
      <c r="AC1072" t="s">
        <v>2289</v>
      </c>
      <c r="AD1072" t="str">
        <f t="shared" si="16"/>
        <v>SET @cliente = (SELECT id_cliente FROM cliente WHERE cod_cliente LIKE 'C0162'); SET @tipoPropuesta = (SELECT id_tipo_propuesta FROM tipo_propuesta WHERE cod_tipo_propuesta LIKE 'S '); SET @tipoServicio = (SELECT id_tipo_servicio FROM tipo_servicio WHERE cod_tipo_servicio LIKE 'ASSCENTER'); SET @tipoArea = (SELECT id_tipo_area FROM tipo_area WHERE cod_tipo_area LIKE 'AS'); set @situacion = (select id_situacion from situacion where nom_situacion like 'PDTE'); INSERT INTO propuesta VALUES (NULL, @cliente, NULL, NULL, @moneda, @tipoServicio, @tipoArea, @tipoPropuesta, @situacion, '08', 'P0162008', 'LICITACION', '2012-11-01', '0', '1', 10, 'AC Desarrollo de Assessment Center para la Evaluacion de Competencias Gerenciales 130pp', 94250, null, 1, now(), null, 1, null);</v>
      </c>
    </row>
    <row r="1073" spans="1:30" ht="22.5" x14ac:dyDescent="0.25">
      <c r="A1073" t="s">
        <v>0</v>
      </c>
      <c r="B1073" s="7" t="s">
        <v>424</v>
      </c>
      <c r="C1073" s="2" t="s">
        <v>493</v>
      </c>
      <c r="D1073" s="22" t="s">
        <v>495</v>
      </c>
      <c r="E1073" s="2" t="s">
        <v>499</v>
      </c>
      <c r="F1073" s="26" t="s">
        <v>504</v>
      </c>
      <c r="G1073" s="2" t="s">
        <v>534</v>
      </c>
      <c r="H1073" s="22" t="s">
        <v>538</v>
      </c>
      <c r="I1073" s="2" t="s">
        <v>567</v>
      </c>
      <c r="J1073" s="5" t="s">
        <v>569</v>
      </c>
      <c r="K1073" s="2" t="s">
        <v>574</v>
      </c>
      <c r="L1073" t="s">
        <v>1805</v>
      </c>
      <c r="M1073" s="2" t="s">
        <v>1851</v>
      </c>
      <c r="N1073" s="7" t="s">
        <v>4535</v>
      </c>
      <c r="O1073" s="2" t="s">
        <v>1851</v>
      </c>
      <c r="P1073" s="56"/>
      <c r="Q1073" s="2" t="s">
        <v>1851</v>
      </c>
      <c r="R1073" t="s">
        <v>2493</v>
      </c>
      <c r="S1073" s="2" t="s">
        <v>1851</v>
      </c>
      <c r="T1073" s="5">
        <v>0</v>
      </c>
      <c r="U1073" s="2" t="s">
        <v>1851</v>
      </c>
      <c r="V1073" s="37">
        <v>0</v>
      </c>
      <c r="W1073" s="2" t="s">
        <v>1907</v>
      </c>
      <c r="X1073">
        <v>0</v>
      </c>
      <c r="Y1073" t="s">
        <v>1908</v>
      </c>
      <c r="Z1073" s="40" t="s">
        <v>2235</v>
      </c>
      <c r="AA1073" s="2" t="s">
        <v>1907</v>
      </c>
      <c r="AB1073" s="82">
        <v>0</v>
      </c>
      <c r="AC1073" t="s">
        <v>2289</v>
      </c>
      <c r="AD1073" t="str">
        <f t="shared" si="16"/>
        <v>SET @cliente = (SELECT id_cliente FROM cliente WHERE cod_cliente LIKE 'C0331');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'P0331001', '', '2010-09-01', '0', '0', 0, 'Coaching', 0, null, 1, now(), null, 1, null);</v>
      </c>
    </row>
    <row r="1074" spans="1:30" ht="22.5" x14ac:dyDescent="0.25">
      <c r="A1074" t="s">
        <v>0</v>
      </c>
      <c r="B1074" s="7" t="s">
        <v>425</v>
      </c>
      <c r="C1074" s="2" t="s">
        <v>493</v>
      </c>
      <c r="D1074" s="22" t="s">
        <v>498</v>
      </c>
      <c r="E1074" s="2" t="s">
        <v>499</v>
      </c>
      <c r="F1074" s="26" t="s">
        <v>506</v>
      </c>
      <c r="G1074" s="2" t="s">
        <v>534</v>
      </c>
      <c r="H1074" s="22" t="s">
        <v>540</v>
      </c>
      <c r="I1074" s="2" t="s">
        <v>567</v>
      </c>
      <c r="J1074" s="5" t="s">
        <v>569</v>
      </c>
      <c r="K1074" s="2" t="s">
        <v>574</v>
      </c>
      <c r="L1074" t="s">
        <v>1805</v>
      </c>
      <c r="M1074" s="2" t="s">
        <v>1851</v>
      </c>
      <c r="N1074" s="7" t="s">
        <v>4536</v>
      </c>
      <c r="O1074" s="2" t="s">
        <v>1851</v>
      </c>
      <c r="P1074" s="56"/>
      <c r="Q1074" s="2" t="s">
        <v>1851</v>
      </c>
      <c r="R1074" t="s">
        <v>2511</v>
      </c>
      <c r="S1074" s="2" t="s">
        <v>1851</v>
      </c>
      <c r="T1074" s="5">
        <v>0</v>
      </c>
      <c r="U1074" s="2" t="s">
        <v>1851</v>
      </c>
      <c r="V1074" s="37">
        <v>0</v>
      </c>
      <c r="W1074" s="2" t="s">
        <v>1907</v>
      </c>
      <c r="X1074">
        <v>0</v>
      </c>
      <c r="Y1074" t="s">
        <v>1908</v>
      </c>
      <c r="Z1074" s="40" t="s">
        <v>2236</v>
      </c>
      <c r="AA1074" s="2" t="s">
        <v>1907</v>
      </c>
      <c r="AB1074" s="82">
        <v>0</v>
      </c>
      <c r="AC1074" t="s">
        <v>2289</v>
      </c>
      <c r="AD1074" t="str">
        <f t="shared" si="16"/>
        <v>SET @cliente = (SELECT id_cliente FROM cliente WHERE cod_cliente LIKE 'C0332');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'P0332001', '', '2009-09-01', '0', '0', 0, 'Gestores de Venta', 0, null, 1, now(), null, 1, null);</v>
      </c>
    </row>
    <row r="1075" spans="1:30" ht="22.5" x14ac:dyDescent="0.25">
      <c r="A1075" t="s">
        <v>0</v>
      </c>
      <c r="B1075" s="7" t="s">
        <v>426</v>
      </c>
      <c r="C1075" s="2" t="s">
        <v>493</v>
      </c>
      <c r="D1075" s="17" t="s">
        <v>498</v>
      </c>
      <c r="E1075" s="2" t="s">
        <v>499</v>
      </c>
      <c r="F1075" s="26" t="s">
        <v>516</v>
      </c>
      <c r="G1075" s="2" t="s">
        <v>534</v>
      </c>
      <c r="H1075" s="17" t="s">
        <v>551</v>
      </c>
      <c r="I1075" s="2" t="s">
        <v>567</v>
      </c>
      <c r="J1075" s="5" t="s">
        <v>572</v>
      </c>
      <c r="K1075" s="2" t="s">
        <v>574</v>
      </c>
      <c r="L1075" t="s">
        <v>1805</v>
      </c>
      <c r="M1075" s="2" t="s">
        <v>1851</v>
      </c>
      <c r="N1075" s="7" t="s">
        <v>4537</v>
      </c>
      <c r="O1075" s="2" t="s">
        <v>1851</v>
      </c>
      <c r="P1075" s="56" t="s">
        <v>1623</v>
      </c>
      <c r="Q1075" s="2" t="s">
        <v>1851</v>
      </c>
      <c r="R1075" t="s">
        <v>2493</v>
      </c>
      <c r="S1075" s="2" t="s">
        <v>1851</v>
      </c>
      <c r="T1075" s="5">
        <v>0</v>
      </c>
      <c r="U1075" s="2" t="s">
        <v>1851</v>
      </c>
      <c r="V1075" s="37">
        <v>0</v>
      </c>
      <c r="W1075" s="2" t="s">
        <v>1907</v>
      </c>
      <c r="X1075">
        <v>0</v>
      </c>
      <c r="Y1075" t="s">
        <v>1908</v>
      </c>
      <c r="Z1075" s="40" t="s">
        <v>3189</v>
      </c>
      <c r="AA1075" s="2" t="s">
        <v>1907</v>
      </c>
      <c r="AB1075" s="82">
        <v>0</v>
      </c>
      <c r="AC1075" t="s">
        <v>2289</v>
      </c>
      <c r="AD1075" t="str">
        <f t="shared" si="16"/>
        <v>SET @cliente = (SELECT id_cliente FROM cliente WHERE cod_cliente LIKE 'C0159');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'01', 'P0159001', 'P015902', '2010-09-01', '0', '0', 0, 'Desempeño', 0, null, 1, now(), null, 1, null);</v>
      </c>
    </row>
    <row r="1076" spans="1:30" ht="22.5" x14ac:dyDescent="0.25">
      <c r="A1076" t="s">
        <v>0</v>
      </c>
      <c r="B1076" s="7" t="s">
        <v>426</v>
      </c>
      <c r="C1076" s="2" t="s">
        <v>493</v>
      </c>
      <c r="D1076" s="17" t="s">
        <v>498</v>
      </c>
      <c r="E1076" s="2" t="s">
        <v>499</v>
      </c>
      <c r="F1076" s="26" t="s">
        <v>516</v>
      </c>
      <c r="G1076" s="2" t="s">
        <v>534</v>
      </c>
      <c r="H1076" s="17" t="s">
        <v>551</v>
      </c>
      <c r="I1076" s="2" t="s">
        <v>567</v>
      </c>
      <c r="J1076" s="5" t="s">
        <v>571</v>
      </c>
      <c r="K1076" s="2" t="s">
        <v>574</v>
      </c>
      <c r="L1076" t="s">
        <v>1806</v>
      </c>
      <c r="M1076" s="2" t="s">
        <v>1851</v>
      </c>
      <c r="N1076" s="7" t="s">
        <v>4538</v>
      </c>
      <c r="O1076" s="2" t="s">
        <v>1851</v>
      </c>
      <c r="P1076" s="60"/>
      <c r="Q1076" s="2" t="s">
        <v>1851</v>
      </c>
      <c r="R1076" t="s">
        <v>2505</v>
      </c>
      <c r="S1076" s="2" t="s">
        <v>1851</v>
      </c>
      <c r="T1076" s="5">
        <v>0</v>
      </c>
      <c r="U1076" s="2" t="s">
        <v>1851</v>
      </c>
      <c r="V1076" s="37">
        <v>0</v>
      </c>
      <c r="W1076" s="2" t="s">
        <v>1907</v>
      </c>
      <c r="X1076">
        <v>0</v>
      </c>
      <c r="Y1076" t="s">
        <v>1908</v>
      </c>
      <c r="Z1076" s="40" t="s">
        <v>3189</v>
      </c>
      <c r="AA1076" s="2" t="s">
        <v>1907</v>
      </c>
      <c r="AB1076" s="82">
        <v>0</v>
      </c>
      <c r="AC1076" t="s">
        <v>2289</v>
      </c>
      <c r="AD1076" t="str">
        <f t="shared" si="16"/>
        <v>SET @cliente = (SELECT id_cliente FROM cliente WHERE cod_cliente LIKE 'C0159');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'FIN'); INSERT INTO propuesta VALUES (NULL, @cliente, NULL, NULL, @moneda, @tipoServicio, @tipoArea, @tipoPropuesta, @situacion, '02', 'P0159002', '', '2011-02-01', '0', '0', 0, 'Desempeño', 0, null, 1, now(), null, 1, null);</v>
      </c>
    </row>
    <row r="1077" spans="1:30" ht="22.5" x14ac:dyDescent="0.25">
      <c r="A1077" t="s">
        <v>0</v>
      </c>
      <c r="B1077" s="7" t="s">
        <v>427</v>
      </c>
      <c r="C1077" s="2" t="s">
        <v>493</v>
      </c>
      <c r="D1077" s="22" t="s">
        <v>495</v>
      </c>
      <c r="E1077" s="2" t="s">
        <v>499</v>
      </c>
      <c r="F1077" s="26" t="s">
        <v>513</v>
      </c>
      <c r="G1077" s="2" t="s">
        <v>534</v>
      </c>
      <c r="H1077" s="22" t="s">
        <v>548</v>
      </c>
      <c r="I1077" s="2" t="s">
        <v>567</v>
      </c>
      <c r="J1077" s="5" t="s">
        <v>569</v>
      </c>
      <c r="K1077" s="2" t="s">
        <v>574</v>
      </c>
      <c r="L1077" t="s">
        <v>1805</v>
      </c>
      <c r="M1077" s="2" t="s">
        <v>1851</v>
      </c>
      <c r="N1077" s="7" t="s">
        <v>4539</v>
      </c>
      <c r="O1077" s="2" t="s">
        <v>1851</v>
      </c>
      <c r="P1077" s="56"/>
      <c r="Q1077" s="2" t="s">
        <v>1851</v>
      </c>
      <c r="R1077" t="s">
        <v>2506</v>
      </c>
      <c r="S1077" s="2" t="s">
        <v>1851</v>
      </c>
      <c r="T1077" s="5">
        <v>0</v>
      </c>
      <c r="U1077" s="2" t="s">
        <v>1851</v>
      </c>
      <c r="V1077" s="37">
        <v>0</v>
      </c>
      <c r="W1077" s="2" t="s">
        <v>1907</v>
      </c>
      <c r="X1077">
        <v>0</v>
      </c>
      <c r="Y1077" t="s">
        <v>1908</v>
      </c>
      <c r="Z1077" s="26" t="s">
        <v>2412</v>
      </c>
      <c r="AA1077" s="2" t="s">
        <v>1907</v>
      </c>
      <c r="AB1077" s="82">
        <v>41600</v>
      </c>
      <c r="AC1077" t="s">
        <v>2289</v>
      </c>
      <c r="AD1077" t="str">
        <f t="shared" si="16"/>
        <v>SET @cliente = (SELECT id_cliente FROM cliente WHERE cod_cliente LIKE 'C1251');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'01', 'P1251001', '', '2011-11-01', '0', '0', 0, 'Validacion de Puestos y MOF', 41600, null, 1, now(), null, 1, null);</v>
      </c>
    </row>
    <row r="1078" spans="1:30" ht="22.5" x14ac:dyDescent="0.25">
      <c r="A1078" t="s">
        <v>0</v>
      </c>
      <c r="B1078" s="7" t="s">
        <v>427</v>
      </c>
      <c r="C1078" s="2" t="s">
        <v>493</v>
      </c>
      <c r="D1078" s="22" t="s">
        <v>495</v>
      </c>
      <c r="E1078" s="2" t="s">
        <v>499</v>
      </c>
      <c r="F1078" s="26" t="s">
        <v>502</v>
      </c>
      <c r="G1078" s="2" t="s">
        <v>534</v>
      </c>
      <c r="H1078" s="22" t="s">
        <v>536</v>
      </c>
      <c r="I1078" s="2" t="s">
        <v>567</v>
      </c>
      <c r="J1078" s="6" t="s">
        <v>569</v>
      </c>
      <c r="K1078" s="2" t="s">
        <v>574</v>
      </c>
      <c r="L1078" t="s">
        <v>1806</v>
      </c>
      <c r="M1078" s="2" t="s">
        <v>1851</v>
      </c>
      <c r="N1078" s="7" t="s">
        <v>4540</v>
      </c>
      <c r="O1078" s="2" t="s">
        <v>1851</v>
      </c>
      <c r="P1078" s="58"/>
      <c r="Q1078" s="2" t="s">
        <v>1851</v>
      </c>
      <c r="R1078" t="s">
        <v>2519</v>
      </c>
      <c r="S1078" s="2" t="s">
        <v>1851</v>
      </c>
      <c r="T1078" s="5">
        <v>0</v>
      </c>
      <c r="U1078" s="2" t="s">
        <v>1851</v>
      </c>
      <c r="V1078" s="37">
        <v>0</v>
      </c>
      <c r="W1078" s="2" t="s">
        <v>1907</v>
      </c>
      <c r="X1078">
        <v>0</v>
      </c>
      <c r="Y1078" t="s">
        <v>1908</v>
      </c>
      <c r="Z1078" s="40" t="s">
        <v>1974</v>
      </c>
      <c r="AA1078" s="2" t="s">
        <v>1907</v>
      </c>
      <c r="AB1078" s="82">
        <v>20000</v>
      </c>
      <c r="AC1078" t="s">
        <v>2289</v>
      </c>
      <c r="AD1078" t="str">
        <f t="shared" si="16"/>
        <v>SET @cliente = (SELECT id_cliente FROM cliente WHERE cod_cliente LIKE 'C1251');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'02', 'P1251002', '', '2012-05-01', '0', '0', 0, 'Estructura Salarial', 20000, null, 1, now(), null, 1, null);</v>
      </c>
    </row>
    <row r="1079" spans="1:30" ht="22.5" x14ac:dyDescent="0.25">
      <c r="A1079" t="s">
        <v>0</v>
      </c>
      <c r="B1079" s="7" t="s">
        <v>427</v>
      </c>
      <c r="C1079" s="2" t="s">
        <v>493</v>
      </c>
      <c r="D1079" s="17" t="s">
        <v>498</v>
      </c>
      <c r="E1079" s="2" t="s">
        <v>499</v>
      </c>
      <c r="F1079" s="26" t="s">
        <v>522</v>
      </c>
      <c r="G1079" s="2" t="s">
        <v>534</v>
      </c>
      <c r="H1079" s="17" t="s">
        <v>551</v>
      </c>
      <c r="I1079" s="2" t="s">
        <v>567</v>
      </c>
      <c r="J1079" s="6" t="s">
        <v>569</v>
      </c>
      <c r="K1079" s="2" t="s">
        <v>574</v>
      </c>
      <c r="L1079" t="s">
        <v>1807</v>
      </c>
      <c r="M1079" s="2" t="s">
        <v>1851</v>
      </c>
      <c r="N1079" s="7" t="s">
        <v>4541</v>
      </c>
      <c r="O1079" s="2" t="s">
        <v>1851</v>
      </c>
      <c r="P1079" s="58"/>
      <c r="Q1079" s="2" t="s">
        <v>1851</v>
      </c>
      <c r="R1079" t="s">
        <v>2519</v>
      </c>
      <c r="S1079" s="2" t="s">
        <v>1851</v>
      </c>
      <c r="T1079" s="5">
        <v>0</v>
      </c>
      <c r="U1079" s="2" t="s">
        <v>1851</v>
      </c>
      <c r="V1079" s="37">
        <v>0</v>
      </c>
      <c r="W1079" s="2" t="s">
        <v>1907</v>
      </c>
      <c r="X1079">
        <v>0</v>
      </c>
      <c r="Y1079" t="s">
        <v>1908</v>
      </c>
      <c r="Z1079" s="40" t="s">
        <v>2237</v>
      </c>
      <c r="AA1079" s="2" t="s">
        <v>1907</v>
      </c>
      <c r="AB1079" s="82">
        <v>23480</v>
      </c>
      <c r="AC1079" t="s">
        <v>2289</v>
      </c>
      <c r="AD1079" t="str">
        <f t="shared" si="16"/>
        <v>SET @cliente = (SELECT id_cliente FROM cliente WHERE cod_cliente LIKE 'C1251');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'03', 'P1251003', '', '2012-05-01', '0', '0', 0, 'Medicion de Clima', 23480, null, 1, now(), null, 1, null);</v>
      </c>
    </row>
    <row r="1080" spans="1:30" ht="22.5" x14ac:dyDescent="0.25">
      <c r="A1080" t="s">
        <v>0</v>
      </c>
      <c r="B1080" s="7" t="s">
        <v>427</v>
      </c>
      <c r="C1080" s="2" t="s">
        <v>493</v>
      </c>
      <c r="D1080" s="17" t="s">
        <v>498</v>
      </c>
      <c r="E1080" s="2" t="s">
        <v>499</v>
      </c>
      <c r="F1080" s="26" t="s">
        <v>516</v>
      </c>
      <c r="G1080" s="2" t="s">
        <v>534</v>
      </c>
      <c r="H1080" s="17" t="s">
        <v>551</v>
      </c>
      <c r="I1080" s="2" t="s">
        <v>567</v>
      </c>
      <c r="J1080" s="6" t="s">
        <v>569</v>
      </c>
      <c r="K1080" s="2" t="s">
        <v>574</v>
      </c>
      <c r="L1080" t="s">
        <v>1808</v>
      </c>
      <c r="M1080" s="2" t="s">
        <v>1851</v>
      </c>
      <c r="N1080" s="7" t="s">
        <v>4542</v>
      </c>
      <c r="O1080" s="2" t="s">
        <v>1851</v>
      </c>
      <c r="P1080" s="58"/>
      <c r="Q1080" s="2" t="s">
        <v>1851</v>
      </c>
      <c r="R1080" t="s">
        <v>2519</v>
      </c>
      <c r="S1080" s="2" t="s">
        <v>1851</v>
      </c>
      <c r="T1080" s="5">
        <v>0</v>
      </c>
      <c r="U1080" s="2" t="s">
        <v>1851</v>
      </c>
      <c r="V1080" s="37">
        <v>0</v>
      </c>
      <c r="W1080" s="2" t="s">
        <v>1907</v>
      </c>
      <c r="X1080">
        <v>0</v>
      </c>
      <c r="Y1080" t="s">
        <v>1908</v>
      </c>
      <c r="Z1080" s="40" t="s">
        <v>3189</v>
      </c>
      <c r="AA1080" s="2" t="s">
        <v>1907</v>
      </c>
      <c r="AB1080" s="82">
        <v>28404</v>
      </c>
      <c r="AC1080" t="s">
        <v>2289</v>
      </c>
      <c r="AD1080" t="str">
        <f t="shared" si="16"/>
        <v>SET @cliente = (SELECT id_cliente FROM cliente WHERE cod_cliente LIKE 'C1251');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'04', 'P1251004', '', '2012-05-01', '0', '0', 0, 'Desempeño', 28404, null, 1, now(), null, 1, null);</v>
      </c>
    </row>
    <row r="1081" spans="1:30" ht="22.5" x14ac:dyDescent="0.25">
      <c r="A1081" t="s">
        <v>0</v>
      </c>
      <c r="B1081" s="7" t="s">
        <v>427</v>
      </c>
      <c r="C1081" s="2" t="s">
        <v>493</v>
      </c>
      <c r="D1081" s="22" t="s">
        <v>495</v>
      </c>
      <c r="E1081" s="2" t="s">
        <v>499</v>
      </c>
      <c r="F1081" s="26" t="s">
        <v>521</v>
      </c>
      <c r="G1081" s="2" t="s">
        <v>534</v>
      </c>
      <c r="H1081" s="22" t="s">
        <v>556</v>
      </c>
      <c r="I1081" s="2" t="s">
        <v>567</v>
      </c>
      <c r="J1081" s="6" t="s">
        <v>569</v>
      </c>
      <c r="K1081" s="2" t="s">
        <v>574</v>
      </c>
      <c r="L1081" t="s">
        <v>1809</v>
      </c>
      <c r="M1081" s="2" t="s">
        <v>1851</v>
      </c>
      <c r="N1081" s="17" t="s">
        <v>4543</v>
      </c>
      <c r="O1081" s="2" t="s">
        <v>1851</v>
      </c>
      <c r="P1081" s="58"/>
      <c r="Q1081" s="2" t="s">
        <v>1851</v>
      </c>
      <c r="R1081" t="s">
        <v>2519</v>
      </c>
      <c r="S1081" s="2" t="s">
        <v>1851</v>
      </c>
      <c r="T1081" s="5">
        <v>0</v>
      </c>
      <c r="U1081" s="2" t="s">
        <v>1851</v>
      </c>
      <c r="V1081" s="37">
        <v>0</v>
      </c>
      <c r="W1081" s="2" t="s">
        <v>1907</v>
      </c>
      <c r="X1081">
        <v>0</v>
      </c>
      <c r="Y1081" t="s">
        <v>1908</v>
      </c>
      <c r="Z1081" s="26" t="s">
        <v>2238</v>
      </c>
      <c r="AA1081" s="2" t="s">
        <v>1907</v>
      </c>
      <c r="AB1081" s="82">
        <v>54000</v>
      </c>
      <c r="AC1081" t="s">
        <v>2289</v>
      </c>
      <c r="AD1081" t="str">
        <f t="shared" si="16"/>
        <v>SET @cliente = (SELECT id_cliente FROM cliente WHERE cod_cliente LIKE 'C1251');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'05', 'P1251005', '', '2012-05-01', '0', '0', 0, 'Plan Estrategico', 54000, null, 1, now(), null, 1, null);</v>
      </c>
    </row>
    <row r="1082" spans="1:30" ht="22.5" x14ac:dyDescent="0.25">
      <c r="A1082" t="s">
        <v>0</v>
      </c>
      <c r="B1082" s="7" t="s">
        <v>427</v>
      </c>
      <c r="C1082" s="2" t="s">
        <v>493</v>
      </c>
      <c r="D1082" s="22" t="s">
        <v>496</v>
      </c>
      <c r="E1082" s="2" t="s">
        <v>499</v>
      </c>
      <c r="F1082" s="26" t="s">
        <v>512</v>
      </c>
      <c r="G1082" s="2" t="s">
        <v>534</v>
      </c>
      <c r="H1082" s="22" t="s">
        <v>547</v>
      </c>
      <c r="I1082" s="2" t="s">
        <v>567</v>
      </c>
      <c r="J1082" s="6" t="s">
        <v>569</v>
      </c>
      <c r="K1082" s="2" t="s">
        <v>574</v>
      </c>
      <c r="L1082" t="s">
        <v>1810</v>
      </c>
      <c r="M1082" s="2" t="s">
        <v>1851</v>
      </c>
      <c r="N1082" s="7" t="s">
        <v>4544</v>
      </c>
      <c r="O1082" s="2" t="s">
        <v>1851</v>
      </c>
      <c r="P1082" s="58"/>
      <c r="Q1082" s="2" t="s">
        <v>1851</v>
      </c>
      <c r="R1082" t="s">
        <v>2519</v>
      </c>
      <c r="S1082" s="2" t="s">
        <v>1851</v>
      </c>
      <c r="T1082" s="5">
        <v>0</v>
      </c>
      <c r="U1082" s="2" t="s">
        <v>1851</v>
      </c>
      <c r="V1082" s="37">
        <v>0</v>
      </c>
      <c r="W1082" s="2" t="s">
        <v>1907</v>
      </c>
      <c r="X1082">
        <v>0</v>
      </c>
      <c r="Y1082" t="s">
        <v>1908</v>
      </c>
      <c r="Z1082" s="26" t="s">
        <v>2476</v>
      </c>
      <c r="AA1082" s="2" t="s">
        <v>1907</v>
      </c>
      <c r="AB1082" s="82">
        <v>0</v>
      </c>
      <c r="AC1082" t="s">
        <v>2289</v>
      </c>
      <c r="AD1082" t="str">
        <f t="shared" si="16"/>
        <v>SET @cliente = (SELECT id_cliente FROM cliente WHERE cod_cliente LIKE 'C1251');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'06', 'P1251006', '', '2012-05-01', '0', '0', 0, 'Capacitacion para lideres', 0, null, 1, now(), null, 1, null);</v>
      </c>
    </row>
    <row r="1083" spans="1:30" ht="22.5" x14ac:dyDescent="0.25">
      <c r="A1083" t="s">
        <v>0</v>
      </c>
      <c r="B1083" s="7" t="s">
        <v>428</v>
      </c>
      <c r="C1083" s="2" t="s">
        <v>493</v>
      </c>
      <c r="D1083" s="17" t="s">
        <v>498</v>
      </c>
      <c r="E1083" s="2" t="s">
        <v>499</v>
      </c>
      <c r="F1083" s="26" t="s">
        <v>522</v>
      </c>
      <c r="G1083" s="2" t="s">
        <v>534</v>
      </c>
      <c r="H1083" s="17" t="s">
        <v>551</v>
      </c>
      <c r="I1083" s="2" t="s">
        <v>567</v>
      </c>
      <c r="J1083" s="5" t="s">
        <v>569</v>
      </c>
      <c r="K1083" s="2" t="s">
        <v>574</v>
      </c>
      <c r="L1083" t="s">
        <v>1805</v>
      </c>
      <c r="M1083" s="2" t="s">
        <v>1851</v>
      </c>
      <c r="N1083" s="7" t="s">
        <v>4545</v>
      </c>
      <c r="O1083" s="2" t="s">
        <v>1851</v>
      </c>
      <c r="P1083" s="56"/>
      <c r="Q1083" s="2" t="s">
        <v>1851</v>
      </c>
      <c r="R1083" t="s">
        <v>2505</v>
      </c>
      <c r="S1083" s="2" t="s">
        <v>1851</v>
      </c>
      <c r="T1083" s="5">
        <v>0</v>
      </c>
      <c r="U1083" s="2" t="s">
        <v>1851</v>
      </c>
      <c r="V1083" s="37">
        <v>0</v>
      </c>
      <c r="W1083" s="2" t="s">
        <v>1907</v>
      </c>
      <c r="X1083">
        <v>0</v>
      </c>
      <c r="Y1083" t="s">
        <v>1908</v>
      </c>
      <c r="Z1083" s="26" t="s">
        <v>1970</v>
      </c>
      <c r="AA1083" s="2" t="s">
        <v>1907</v>
      </c>
      <c r="AB1083" s="82">
        <f>1600*2.8</f>
        <v>4480</v>
      </c>
      <c r="AC1083" t="s">
        <v>2289</v>
      </c>
      <c r="AD1083" t="str">
        <f t="shared" si="16"/>
        <v>SET @cliente = (SELECT id_cliente FROM cliente WHERE cod_cliente LIKE 'C0278');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'P0278001', '', '2011-02-01', '0', '0', 0, 'Clima Cuantitativo+Cualitativo', 4480, null, 1, now(), null, 1, null);</v>
      </c>
    </row>
    <row r="1084" spans="1:30" ht="22.5" x14ac:dyDescent="0.25">
      <c r="A1084" t="s">
        <v>0</v>
      </c>
      <c r="B1084" s="7" t="s">
        <v>428</v>
      </c>
      <c r="C1084" s="2" t="s">
        <v>493</v>
      </c>
      <c r="D1084" s="17" t="s">
        <v>498</v>
      </c>
      <c r="E1084" s="2" t="s">
        <v>499</v>
      </c>
      <c r="F1084" s="26" t="s">
        <v>516</v>
      </c>
      <c r="G1084" s="2" t="s">
        <v>534</v>
      </c>
      <c r="H1084" s="17" t="s">
        <v>551</v>
      </c>
      <c r="I1084" s="2" t="s">
        <v>567</v>
      </c>
      <c r="J1084" s="5" t="s">
        <v>569</v>
      </c>
      <c r="K1084" s="2" t="s">
        <v>574</v>
      </c>
      <c r="L1084" t="s">
        <v>1806</v>
      </c>
      <c r="M1084" s="2" t="s">
        <v>1851</v>
      </c>
      <c r="N1084" s="7" t="s">
        <v>4546</v>
      </c>
      <c r="O1084" s="2" t="s">
        <v>1851</v>
      </c>
      <c r="P1084" s="56"/>
      <c r="Q1084" s="2" t="s">
        <v>1851</v>
      </c>
      <c r="R1084" t="s">
        <v>2505</v>
      </c>
      <c r="S1084" s="2" t="s">
        <v>1851</v>
      </c>
      <c r="T1084" s="5">
        <v>0</v>
      </c>
      <c r="U1084" s="2" t="s">
        <v>1851</v>
      </c>
      <c r="V1084" s="37">
        <v>0</v>
      </c>
      <c r="W1084" s="2" t="s">
        <v>1907</v>
      </c>
      <c r="X1084">
        <v>0</v>
      </c>
      <c r="Y1084" t="s">
        <v>1908</v>
      </c>
      <c r="Z1084" s="40" t="s">
        <v>3189</v>
      </c>
      <c r="AA1084" s="2" t="s">
        <v>1907</v>
      </c>
      <c r="AB1084" s="82">
        <f>3420*2.8</f>
        <v>9576</v>
      </c>
      <c r="AC1084" t="s">
        <v>2289</v>
      </c>
      <c r="AD1084" t="str">
        <f t="shared" si="16"/>
        <v>SET @cliente = (SELECT id_cliente FROM cliente WHERE cod_cliente LIKE 'C0278');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'P0278002', '', '2011-02-01', '0', '0', 0, 'Desempeño', 9576, null, 1, now(), null, 1, null);</v>
      </c>
    </row>
    <row r="1085" spans="1:30" ht="22.5" x14ac:dyDescent="0.25">
      <c r="A1085" t="s">
        <v>0</v>
      </c>
      <c r="B1085" s="7" t="s">
        <v>429</v>
      </c>
      <c r="C1085" s="2" t="s">
        <v>493</v>
      </c>
      <c r="D1085" s="22" t="s">
        <v>498</v>
      </c>
      <c r="E1085" s="2" t="s">
        <v>499</v>
      </c>
      <c r="F1085" s="26" t="s">
        <v>506</v>
      </c>
      <c r="G1085" s="2" t="s">
        <v>534</v>
      </c>
      <c r="H1085" s="22" t="s">
        <v>540</v>
      </c>
      <c r="I1085" s="2" t="s">
        <v>567</v>
      </c>
      <c r="J1085" s="5" t="s">
        <v>569</v>
      </c>
      <c r="K1085" s="2" t="s">
        <v>574</v>
      </c>
      <c r="L1085" t="s">
        <v>1805</v>
      </c>
      <c r="M1085" s="2" t="s">
        <v>1851</v>
      </c>
      <c r="N1085" s="7" t="s">
        <v>4547</v>
      </c>
      <c r="O1085" s="2" t="s">
        <v>1851</v>
      </c>
      <c r="P1085" s="56"/>
      <c r="Q1085" s="2" t="s">
        <v>1851</v>
      </c>
      <c r="R1085" t="s">
        <v>2489</v>
      </c>
      <c r="S1085" s="2" t="s">
        <v>1851</v>
      </c>
      <c r="T1085" s="5">
        <v>0</v>
      </c>
      <c r="U1085" s="2" t="s">
        <v>1851</v>
      </c>
      <c r="V1085" s="37">
        <v>0</v>
      </c>
      <c r="W1085" s="2" t="s">
        <v>1907</v>
      </c>
      <c r="X1085">
        <v>0</v>
      </c>
      <c r="Y1085" t="s">
        <v>1908</v>
      </c>
      <c r="Z1085" s="40" t="s">
        <v>1913</v>
      </c>
      <c r="AA1085" s="2" t="s">
        <v>1907</v>
      </c>
      <c r="AB1085" s="82">
        <v>5670</v>
      </c>
      <c r="AC1085" t="s">
        <v>2289</v>
      </c>
      <c r="AD1085" t="str">
        <f t="shared" si="16"/>
        <v>SET @cliente = (SELECT id_cliente FROM cliente WHERE cod_cliente LIKE 'C0188');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'P0188001', '', '2010-11-01', '0', '0', 0, 'Varios', 5670, null, 1, now(), null, 1, null);</v>
      </c>
    </row>
    <row r="1086" spans="1:30" ht="22.5" x14ac:dyDescent="0.25">
      <c r="A1086" t="s">
        <v>0</v>
      </c>
      <c r="B1086" s="7" t="s">
        <v>429</v>
      </c>
      <c r="C1086" s="2" t="s">
        <v>493</v>
      </c>
      <c r="D1086" s="22" t="s">
        <v>498</v>
      </c>
      <c r="E1086" s="2" t="s">
        <v>499</v>
      </c>
      <c r="F1086" s="26" t="s">
        <v>506</v>
      </c>
      <c r="G1086" s="2" t="s">
        <v>534</v>
      </c>
      <c r="H1086" s="22" t="s">
        <v>544</v>
      </c>
      <c r="I1086" s="2" t="s">
        <v>567</v>
      </c>
      <c r="J1086" s="10" t="s">
        <v>569</v>
      </c>
      <c r="K1086" s="2" t="s">
        <v>574</v>
      </c>
      <c r="L1086" t="s">
        <v>1806</v>
      </c>
      <c r="M1086" s="2" t="s">
        <v>1851</v>
      </c>
      <c r="N1086" s="7" t="s">
        <v>4548</v>
      </c>
      <c r="O1086" s="2" t="s">
        <v>1851</v>
      </c>
      <c r="P1086" s="61"/>
      <c r="Q1086" s="2" t="s">
        <v>1851</v>
      </c>
      <c r="R1086" t="s">
        <v>2501</v>
      </c>
      <c r="S1086" s="2" t="s">
        <v>1851</v>
      </c>
      <c r="T1086" s="5">
        <v>0</v>
      </c>
      <c r="U1086" s="2" t="s">
        <v>1851</v>
      </c>
      <c r="V1086" s="37">
        <v>0</v>
      </c>
      <c r="W1086" s="2" t="s">
        <v>1907</v>
      </c>
      <c r="X1086">
        <v>0</v>
      </c>
      <c r="Y1086" t="s">
        <v>1908</v>
      </c>
      <c r="Z1086" s="40" t="s">
        <v>2239</v>
      </c>
      <c r="AA1086" s="2" t="s">
        <v>1907</v>
      </c>
      <c r="AB1086" s="82">
        <v>21000</v>
      </c>
      <c r="AC1086" t="s">
        <v>2289</v>
      </c>
      <c r="AD1086" t="str">
        <f t="shared" si="16"/>
        <v>SET @cliente = (SELECT id_cliente FROM cliente WHERE cod_cliente LIKE 'C0188');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'02', 'P0188002', '', '2012-08-01', '0', '0', 0, 'Director para entidad educativa', 21000, null, 1, now(), null, 1, null);</v>
      </c>
    </row>
    <row r="1087" spans="1:30" ht="22.5" x14ac:dyDescent="0.25">
      <c r="A1087" t="s">
        <v>0</v>
      </c>
      <c r="B1087" s="7" t="s">
        <v>430</v>
      </c>
      <c r="C1087" s="2" t="s">
        <v>493</v>
      </c>
      <c r="D1087" s="22" t="s">
        <v>495</v>
      </c>
      <c r="E1087" s="2" t="s">
        <v>499</v>
      </c>
      <c r="F1087" s="26" t="s">
        <v>521</v>
      </c>
      <c r="G1087" s="2" t="s">
        <v>534</v>
      </c>
      <c r="H1087" s="22" t="s">
        <v>556</v>
      </c>
      <c r="I1087" s="2" t="s">
        <v>567</v>
      </c>
      <c r="J1087" s="5" t="s">
        <v>569</v>
      </c>
      <c r="K1087" s="2" t="s">
        <v>574</v>
      </c>
      <c r="L1087" t="s">
        <v>1805</v>
      </c>
      <c r="M1087" s="2" t="s">
        <v>1851</v>
      </c>
      <c r="N1087" s="7" t="s">
        <v>4549</v>
      </c>
      <c r="O1087" s="2" t="s">
        <v>1851</v>
      </c>
      <c r="P1087" s="56"/>
      <c r="Q1087" s="2" t="s">
        <v>1851</v>
      </c>
      <c r="R1087" t="s">
        <v>2487</v>
      </c>
      <c r="S1087" s="2" t="s">
        <v>1851</v>
      </c>
      <c r="T1087" s="5">
        <v>0</v>
      </c>
      <c r="U1087" s="2" t="s">
        <v>1851</v>
      </c>
      <c r="V1087" s="76">
        <v>1</v>
      </c>
      <c r="W1087" s="2" t="s">
        <v>1907</v>
      </c>
      <c r="X1087">
        <v>0</v>
      </c>
      <c r="Y1087" t="s">
        <v>1908</v>
      </c>
      <c r="Z1087" s="26" t="s">
        <v>2238</v>
      </c>
      <c r="AA1087" s="2" t="s">
        <v>1907</v>
      </c>
      <c r="AB1087" s="82">
        <v>40000</v>
      </c>
      <c r="AC1087" t="s">
        <v>2289</v>
      </c>
      <c r="AD1087" t="str">
        <f t="shared" si="16"/>
        <v>SET @cliente = (SELECT id_cliente FROM cliente WHERE cod_cliente LIKE 'C0896');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'P0896001', '', '2011-10-01', '0', '1', 0, 'Plan Estrategico', 40000, null, 1, now(), null, 1, null);</v>
      </c>
    </row>
    <row r="1088" spans="1:30" ht="22.5" x14ac:dyDescent="0.25">
      <c r="A1088" t="s">
        <v>0</v>
      </c>
      <c r="B1088" s="7" t="s">
        <v>431</v>
      </c>
      <c r="C1088" s="2" t="s">
        <v>493</v>
      </c>
      <c r="D1088" s="22" t="s">
        <v>498</v>
      </c>
      <c r="E1088" s="2" t="s">
        <v>499</v>
      </c>
      <c r="F1088" s="26" t="s">
        <v>506</v>
      </c>
      <c r="G1088" s="2" t="s">
        <v>534</v>
      </c>
      <c r="H1088" s="22" t="s">
        <v>540</v>
      </c>
      <c r="I1088" s="2" t="s">
        <v>567</v>
      </c>
      <c r="J1088" s="5" t="s">
        <v>569</v>
      </c>
      <c r="K1088" s="2" t="s">
        <v>574</v>
      </c>
      <c r="L1088" t="s">
        <v>1805</v>
      </c>
      <c r="M1088" s="2" t="s">
        <v>1851</v>
      </c>
      <c r="N1088" s="7" t="s">
        <v>4550</v>
      </c>
      <c r="O1088" s="2" t="s">
        <v>1851</v>
      </c>
      <c r="P1088" s="56"/>
      <c r="Q1088" s="2" t="s">
        <v>1851</v>
      </c>
      <c r="R1088" t="s">
        <v>2493</v>
      </c>
      <c r="S1088" s="2" t="s">
        <v>1851</v>
      </c>
      <c r="T1088" s="5">
        <v>0</v>
      </c>
      <c r="U1088" s="2" t="s">
        <v>1851</v>
      </c>
      <c r="V1088" s="37">
        <v>0</v>
      </c>
      <c r="W1088" s="2" t="s">
        <v>1907</v>
      </c>
      <c r="X1088">
        <v>0</v>
      </c>
      <c r="Y1088" t="s">
        <v>1908</v>
      </c>
      <c r="Z1088" s="40" t="s">
        <v>2413</v>
      </c>
      <c r="AA1088" s="2" t="s">
        <v>1907</v>
      </c>
      <c r="AB1088" s="82">
        <v>0</v>
      </c>
      <c r="AC1088" t="s">
        <v>2289</v>
      </c>
      <c r="AD1088" t="str">
        <f t="shared" si="16"/>
        <v>SET @cliente = (SELECT id_cliente FROM cliente WHERE cod_cliente LIKE 'C0333');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'P0333001', '', '2010-09-01', '0', '0', 0, 'Seleccion (varios)', 0, null, 1, now(), null, 1, null);</v>
      </c>
    </row>
    <row r="1089" spans="1:30" ht="22.5" x14ac:dyDescent="0.25">
      <c r="A1089" t="s">
        <v>0</v>
      </c>
      <c r="B1089" s="7" t="s">
        <v>432</v>
      </c>
      <c r="C1089" s="2" t="s">
        <v>493</v>
      </c>
      <c r="D1089" s="17" t="s">
        <v>498</v>
      </c>
      <c r="E1089" s="2" t="s">
        <v>499</v>
      </c>
      <c r="F1089" s="26" t="s">
        <v>516</v>
      </c>
      <c r="G1089" s="2" t="s">
        <v>534</v>
      </c>
      <c r="H1089" s="17" t="s">
        <v>551</v>
      </c>
      <c r="I1089" s="2" t="s">
        <v>567</v>
      </c>
      <c r="J1089" s="5" t="s">
        <v>569</v>
      </c>
      <c r="K1089" s="2" t="s">
        <v>574</v>
      </c>
      <c r="L1089" t="s">
        <v>1805</v>
      </c>
      <c r="M1089" s="2" t="s">
        <v>1851</v>
      </c>
      <c r="N1089" s="7" t="s">
        <v>4551</v>
      </c>
      <c r="O1089" s="2" t="s">
        <v>1851</v>
      </c>
      <c r="P1089" s="56"/>
      <c r="Q1089" s="2" t="s">
        <v>1851</v>
      </c>
      <c r="R1089" t="s">
        <v>2487</v>
      </c>
      <c r="S1089" s="2" t="s">
        <v>1851</v>
      </c>
      <c r="T1089" s="5">
        <v>0</v>
      </c>
      <c r="U1089" s="2" t="s">
        <v>1851</v>
      </c>
      <c r="V1089" s="37">
        <v>0</v>
      </c>
      <c r="W1089" s="2" t="s">
        <v>1907</v>
      </c>
      <c r="X1089">
        <v>0</v>
      </c>
      <c r="Y1089" t="s">
        <v>1908</v>
      </c>
      <c r="Z1089" s="40" t="s">
        <v>3189</v>
      </c>
      <c r="AA1089" s="2" t="s">
        <v>1907</v>
      </c>
      <c r="AB1089" s="82">
        <v>8240</v>
      </c>
      <c r="AC1089" t="s">
        <v>2289</v>
      </c>
      <c r="AD1089" t="str">
        <f t="shared" si="16"/>
        <v>SET @cliente = (SELECT id_cliente FROM cliente WHERE cod_cliente LIKE 'C1238');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'P1238001', '', '2011-10-01', '0', '0', 0, 'Desempeño', 8240, null, 1, now(), null, 1, null);</v>
      </c>
    </row>
    <row r="1090" spans="1:30" ht="22.5" x14ac:dyDescent="0.25">
      <c r="A1090" t="s">
        <v>0</v>
      </c>
      <c r="B1090" s="7" t="s">
        <v>432</v>
      </c>
      <c r="C1090" s="2" t="s">
        <v>493</v>
      </c>
      <c r="D1090" s="22" t="s">
        <v>497</v>
      </c>
      <c r="E1090" s="2" t="s">
        <v>499</v>
      </c>
      <c r="F1090" s="27" t="s">
        <v>505</v>
      </c>
      <c r="G1090" s="2" t="s">
        <v>534</v>
      </c>
      <c r="H1090" s="22" t="s">
        <v>539</v>
      </c>
      <c r="I1090" s="2" t="s">
        <v>567</v>
      </c>
      <c r="J1090" s="7" t="s">
        <v>505</v>
      </c>
      <c r="K1090" s="2" t="s">
        <v>574</v>
      </c>
      <c r="L1090" t="s">
        <v>1806</v>
      </c>
      <c r="M1090" s="2" t="s">
        <v>1851</v>
      </c>
      <c r="N1090" s="7" t="s">
        <v>4552</v>
      </c>
      <c r="O1090" s="2" t="s">
        <v>1851</v>
      </c>
      <c r="P1090" s="40"/>
      <c r="Q1090" s="2" t="s">
        <v>1851</v>
      </c>
      <c r="R1090" t="s">
        <v>2492</v>
      </c>
      <c r="S1090" s="2" t="s">
        <v>1851</v>
      </c>
      <c r="T1090" s="5">
        <v>0</v>
      </c>
      <c r="U1090" s="2" t="s">
        <v>1851</v>
      </c>
      <c r="V1090" s="37">
        <v>0</v>
      </c>
      <c r="W1090" s="2" t="s">
        <v>1907</v>
      </c>
      <c r="X1090">
        <v>0</v>
      </c>
      <c r="Y1090" t="s">
        <v>1908</v>
      </c>
      <c r="Z1090" s="40" t="s">
        <v>1911</v>
      </c>
      <c r="AA1090" s="2" t="s">
        <v>1907</v>
      </c>
      <c r="AB1090" s="82">
        <v>0</v>
      </c>
      <c r="AC1090" t="s">
        <v>2289</v>
      </c>
      <c r="AD1090" t="str">
        <f t="shared" si="16"/>
        <v>SET @cliente = (SELECT id_cliente FROM cliente WHERE cod_cliente LIKE 'C1238');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'P1238002', '', '2012-11-01', '0', '0', 0, 'Hacer Lobby', 0, null, 1, now(), null, 1, null);</v>
      </c>
    </row>
    <row r="1091" spans="1:30" ht="22.5" x14ac:dyDescent="0.25">
      <c r="A1091" t="s">
        <v>0</v>
      </c>
      <c r="B1091" s="7" t="s">
        <v>433</v>
      </c>
      <c r="C1091" s="2" t="s">
        <v>493</v>
      </c>
      <c r="D1091" s="22" t="s">
        <v>495</v>
      </c>
      <c r="E1091" s="2" t="s">
        <v>499</v>
      </c>
      <c r="F1091" s="26" t="s">
        <v>510</v>
      </c>
      <c r="G1091" s="2" t="s">
        <v>534</v>
      </c>
      <c r="H1091" s="22" t="s">
        <v>545</v>
      </c>
      <c r="I1091" s="2" t="s">
        <v>567</v>
      </c>
      <c r="J1091" s="5" t="s">
        <v>571</v>
      </c>
      <c r="K1091" s="2" t="s">
        <v>574</v>
      </c>
      <c r="L1091" t="s">
        <v>1805</v>
      </c>
      <c r="M1091" s="2" t="s">
        <v>1851</v>
      </c>
      <c r="N1091" s="7" t="s">
        <v>4553</v>
      </c>
      <c r="O1091" s="2" t="s">
        <v>1851</v>
      </c>
      <c r="P1091" s="60"/>
      <c r="Q1091" s="2" t="s">
        <v>1851</v>
      </c>
      <c r="R1091" t="s">
        <v>2515</v>
      </c>
      <c r="S1091" s="2" t="s">
        <v>1851</v>
      </c>
      <c r="T1091" s="5">
        <v>0</v>
      </c>
      <c r="U1091" s="2" t="s">
        <v>1851</v>
      </c>
      <c r="V1091" s="37">
        <v>0</v>
      </c>
      <c r="W1091" s="2" t="s">
        <v>1907</v>
      </c>
      <c r="X1091">
        <v>0</v>
      </c>
      <c r="Y1091" t="s">
        <v>1908</v>
      </c>
      <c r="Z1091" s="40" t="s">
        <v>2323</v>
      </c>
      <c r="AA1091" s="2" t="s">
        <v>1907</v>
      </c>
      <c r="AB1091" s="82">
        <v>78000</v>
      </c>
      <c r="AC1091" t="s">
        <v>2289</v>
      </c>
      <c r="AD1091" t="str">
        <f t="shared" ref="AD1091:AD1154" si="17">CONCATENATE(A1091,B1091,C1091,D1091,E1091,F1091,G1091,H1091,I1091,J1091,K1091,L1091,M1091,N1091,O1091,P1091,Q1091,R1091,S1091,T1091,U1091,V1091,W1091,X1091,Y1091,Z1091,AA1091,AB1091,AC1091)</f>
        <v>SET @cliente = (SELECT id_cliente FROM cliente WHERE cod_cliente LIKE 'C0105');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'FIN'); INSERT INTO propuesta VALUES (NULL, @cliente, NULL, NULL, @moneda, @tipoServicio, @tipoArea, @tipoPropuesta, @situacion, '01', 'P0105001', '', '2010-05-01', '0', '0', 0, 'Gestion por Procesos', 78000, null, 1, now(), null, 1, null);</v>
      </c>
    </row>
    <row r="1092" spans="1:30" ht="22.5" x14ac:dyDescent="0.25">
      <c r="A1092" t="s">
        <v>0</v>
      </c>
      <c r="B1092" s="7" t="s">
        <v>433</v>
      </c>
      <c r="C1092" s="2" t="s">
        <v>493</v>
      </c>
      <c r="D1092" s="22" t="s">
        <v>498</v>
      </c>
      <c r="E1092" s="2" t="s">
        <v>499</v>
      </c>
      <c r="F1092" s="26" t="s">
        <v>506</v>
      </c>
      <c r="G1092" s="2" t="s">
        <v>534</v>
      </c>
      <c r="H1092" s="22" t="s">
        <v>540</v>
      </c>
      <c r="I1092" s="2" t="s">
        <v>567</v>
      </c>
      <c r="J1092" s="5" t="s">
        <v>571</v>
      </c>
      <c r="K1092" s="2" t="s">
        <v>574</v>
      </c>
      <c r="L1092" t="s">
        <v>1806</v>
      </c>
      <c r="M1092" s="2" t="s">
        <v>1851</v>
      </c>
      <c r="N1092" s="7" t="s">
        <v>4554</v>
      </c>
      <c r="O1092" s="2" t="s">
        <v>1851</v>
      </c>
      <c r="P1092" s="60"/>
      <c r="Q1092" s="2" t="s">
        <v>1851</v>
      </c>
      <c r="R1092" t="s">
        <v>2502</v>
      </c>
      <c r="S1092" s="2" t="s">
        <v>1851</v>
      </c>
      <c r="T1092" s="5">
        <v>0</v>
      </c>
      <c r="U1092" s="2" t="s">
        <v>1851</v>
      </c>
      <c r="V1092" s="37">
        <v>0</v>
      </c>
      <c r="W1092" s="2" t="s">
        <v>1907</v>
      </c>
      <c r="X1092">
        <v>0</v>
      </c>
      <c r="Y1092" t="s">
        <v>1908</v>
      </c>
      <c r="Z1092" s="40" t="s">
        <v>2240</v>
      </c>
      <c r="AA1092" s="2" t="s">
        <v>1907</v>
      </c>
      <c r="AB1092" s="82">
        <v>5000</v>
      </c>
      <c r="AC1092" t="s">
        <v>2289</v>
      </c>
      <c r="AD1092" t="str">
        <f t="shared" si="17"/>
        <v>SET @cliente = (SELECT id_cliente FROM cliente WHERE cod_cliente LIKE 'C0105');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'02', 'P0105002', '', '2010-08-01', '0', '0', 0, 'Analista de Procesos', 5000, null, 1, now(), null, 1, null);</v>
      </c>
    </row>
    <row r="1093" spans="1:30" ht="22.5" x14ac:dyDescent="0.25">
      <c r="A1093" t="s">
        <v>0</v>
      </c>
      <c r="B1093" s="7" t="s">
        <v>433</v>
      </c>
      <c r="C1093" s="2" t="s">
        <v>493</v>
      </c>
      <c r="D1093" s="22" t="s">
        <v>496</v>
      </c>
      <c r="E1093" s="2" t="s">
        <v>499</v>
      </c>
      <c r="F1093" s="26" t="s">
        <v>512</v>
      </c>
      <c r="G1093" s="2" t="s">
        <v>534</v>
      </c>
      <c r="H1093" s="22" t="s">
        <v>547</v>
      </c>
      <c r="I1093" s="2" t="s">
        <v>567</v>
      </c>
      <c r="J1093" s="5" t="s">
        <v>569</v>
      </c>
      <c r="K1093" s="2" t="s">
        <v>574</v>
      </c>
      <c r="L1093" t="s">
        <v>1807</v>
      </c>
      <c r="M1093" s="2" t="s">
        <v>1851</v>
      </c>
      <c r="N1093" s="7" t="s">
        <v>4555</v>
      </c>
      <c r="O1093" s="2" t="s">
        <v>1851</v>
      </c>
      <c r="P1093" s="56"/>
      <c r="Q1093" s="2" t="s">
        <v>1851</v>
      </c>
      <c r="R1093" t="s">
        <v>2505</v>
      </c>
      <c r="S1093" s="2" t="s">
        <v>1851</v>
      </c>
      <c r="T1093" s="5">
        <v>0</v>
      </c>
      <c r="U1093" s="2" t="s">
        <v>1851</v>
      </c>
      <c r="V1093" s="37">
        <v>0</v>
      </c>
      <c r="W1093" s="2" t="s">
        <v>1907</v>
      </c>
      <c r="X1093">
        <v>0</v>
      </c>
      <c r="Y1093" t="s">
        <v>1908</v>
      </c>
      <c r="Z1093" s="40" t="s">
        <v>2241</v>
      </c>
      <c r="AA1093" s="2" t="s">
        <v>1907</v>
      </c>
      <c r="AB1093" s="82">
        <f>1200*2.8</f>
        <v>3360</v>
      </c>
      <c r="AC1093" t="s">
        <v>2289</v>
      </c>
      <c r="AD1093" t="str">
        <f t="shared" si="17"/>
        <v>SET @cliente = (SELECT id_cliente FROM cliente WHERE cod_cliente LIKE 'C0105');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'03', 'P0105003', '', '2011-02-01', '0', '0', 0, 'Manejo de Reuniones', 3360, null, 1, now(), null, 1, null);</v>
      </c>
    </row>
    <row r="1094" spans="1:30" ht="22.5" x14ac:dyDescent="0.25">
      <c r="A1094" t="s">
        <v>0</v>
      </c>
      <c r="B1094" s="7" t="s">
        <v>433</v>
      </c>
      <c r="C1094" s="2" t="s">
        <v>493</v>
      </c>
      <c r="D1094" s="22" t="s">
        <v>498</v>
      </c>
      <c r="E1094" s="2" t="s">
        <v>499</v>
      </c>
      <c r="F1094" s="26" t="s">
        <v>506</v>
      </c>
      <c r="G1094" s="2" t="s">
        <v>534</v>
      </c>
      <c r="H1094" s="22" t="s">
        <v>540</v>
      </c>
      <c r="I1094" s="2" t="s">
        <v>567</v>
      </c>
      <c r="J1094" s="5" t="s">
        <v>569</v>
      </c>
      <c r="K1094" s="2" t="s">
        <v>574</v>
      </c>
      <c r="L1094" t="s">
        <v>1808</v>
      </c>
      <c r="M1094" s="2" t="s">
        <v>1851</v>
      </c>
      <c r="N1094" s="7" t="s">
        <v>4556</v>
      </c>
      <c r="O1094" s="2" t="s">
        <v>1851</v>
      </c>
      <c r="P1094" s="56"/>
      <c r="Q1094" s="2" t="s">
        <v>1851</v>
      </c>
      <c r="R1094" t="s">
        <v>2505</v>
      </c>
      <c r="S1094" s="2" t="s">
        <v>1851</v>
      </c>
      <c r="T1094" s="5">
        <v>0</v>
      </c>
      <c r="U1094" s="2" t="s">
        <v>1851</v>
      </c>
      <c r="V1094" s="37">
        <v>0</v>
      </c>
      <c r="W1094" s="2" t="s">
        <v>1907</v>
      </c>
      <c r="X1094">
        <v>0</v>
      </c>
      <c r="Y1094" t="s">
        <v>1908</v>
      </c>
      <c r="Z1094" s="40" t="s">
        <v>1913</v>
      </c>
      <c r="AA1094" s="2" t="s">
        <v>1907</v>
      </c>
      <c r="AB1094" s="82">
        <v>13500</v>
      </c>
      <c r="AC1094" t="s">
        <v>2289</v>
      </c>
      <c r="AD1094" t="str">
        <f t="shared" si="17"/>
        <v>SET @cliente = (SELECT id_cliente FROM cliente WHERE cod_cliente LIKE 'C0105');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'P0105004', '', '2011-02-01', '0', '0', 0, 'Varios', 13500, null, 1, now(), null, 1, null);</v>
      </c>
    </row>
    <row r="1095" spans="1:30" ht="22.5" x14ac:dyDescent="0.25">
      <c r="A1095" t="s">
        <v>0</v>
      </c>
      <c r="B1095" s="7" t="s">
        <v>434</v>
      </c>
      <c r="C1095" s="2" t="s">
        <v>493</v>
      </c>
      <c r="D1095" s="22" t="s">
        <v>496</v>
      </c>
      <c r="E1095" s="2" t="s">
        <v>499</v>
      </c>
      <c r="F1095" s="26" t="s">
        <v>525</v>
      </c>
      <c r="G1095" s="2" t="s">
        <v>534</v>
      </c>
      <c r="H1095" s="22" t="s">
        <v>559</v>
      </c>
      <c r="I1095" s="2" t="s">
        <v>567</v>
      </c>
      <c r="J1095" s="5" t="s">
        <v>569</v>
      </c>
      <c r="K1095" s="2" t="s">
        <v>574</v>
      </c>
      <c r="L1095" t="s">
        <v>1805</v>
      </c>
      <c r="M1095" s="2" t="s">
        <v>1851</v>
      </c>
      <c r="N1095" s="7" t="s">
        <v>4557</v>
      </c>
      <c r="O1095" s="2" t="s">
        <v>1851</v>
      </c>
      <c r="P1095" s="56"/>
      <c r="Q1095" s="2" t="s">
        <v>1851</v>
      </c>
      <c r="R1095" t="s">
        <v>2523</v>
      </c>
      <c r="S1095" s="2" t="s">
        <v>1851</v>
      </c>
      <c r="T1095" s="5">
        <v>0</v>
      </c>
      <c r="U1095" s="2" t="s">
        <v>1851</v>
      </c>
      <c r="V1095" s="37">
        <v>0</v>
      </c>
      <c r="W1095" s="2" t="s">
        <v>1907</v>
      </c>
      <c r="X1095">
        <v>0</v>
      </c>
      <c r="Y1095" t="s">
        <v>1908</v>
      </c>
      <c r="Z1095" s="40" t="s">
        <v>2242</v>
      </c>
      <c r="AA1095" s="2" t="s">
        <v>1907</v>
      </c>
      <c r="AB1095" s="82">
        <v>25000</v>
      </c>
      <c r="AC1095" t="s">
        <v>2289</v>
      </c>
      <c r="AD1095" t="str">
        <f t="shared" si="17"/>
        <v>SET @cliente = (SELECT id_cliente FROM cliente WHERE cod_cliente LIKE 'C0223');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'01', 'P0223001', '', '2010-12-01', '0', '0', 0, 'Malla Curricular 2011', 25000, null, 1, now(), null, 1, null);</v>
      </c>
    </row>
    <row r="1096" spans="1:30" ht="22.5" x14ac:dyDescent="0.25">
      <c r="A1096" t="s">
        <v>0</v>
      </c>
      <c r="B1096" s="7" t="s">
        <v>434</v>
      </c>
      <c r="C1096" s="2" t="s">
        <v>493</v>
      </c>
      <c r="D1096" s="22" t="s">
        <v>498</v>
      </c>
      <c r="E1096" s="2" t="s">
        <v>499</v>
      </c>
      <c r="F1096" s="26" t="s">
        <v>506</v>
      </c>
      <c r="G1096" s="2" t="s">
        <v>534</v>
      </c>
      <c r="H1096" s="22" t="s">
        <v>540</v>
      </c>
      <c r="I1096" s="2" t="s">
        <v>567</v>
      </c>
      <c r="J1096" s="5" t="s">
        <v>569</v>
      </c>
      <c r="K1096" s="2" t="s">
        <v>574</v>
      </c>
      <c r="L1096" t="s">
        <v>1806</v>
      </c>
      <c r="M1096" s="2" t="s">
        <v>1851</v>
      </c>
      <c r="N1096" s="7" t="s">
        <v>4558</v>
      </c>
      <c r="O1096" s="2" t="s">
        <v>1851</v>
      </c>
      <c r="P1096" s="56"/>
      <c r="Q1096" s="2" t="s">
        <v>1851</v>
      </c>
      <c r="R1096" t="s">
        <v>2491</v>
      </c>
      <c r="S1096" s="2" t="s">
        <v>1851</v>
      </c>
      <c r="T1096" s="5">
        <v>0</v>
      </c>
      <c r="U1096" s="2" t="s">
        <v>1851</v>
      </c>
      <c r="V1096" s="37">
        <v>0</v>
      </c>
      <c r="W1096" s="2" t="s">
        <v>1907</v>
      </c>
      <c r="X1096">
        <v>0</v>
      </c>
      <c r="Y1096" t="s">
        <v>1908</v>
      </c>
      <c r="Z1096" s="40" t="s">
        <v>2414</v>
      </c>
      <c r="AA1096" s="2" t="s">
        <v>1907</v>
      </c>
      <c r="AB1096" s="82">
        <v>0</v>
      </c>
      <c r="AC1096" t="s">
        <v>2289</v>
      </c>
      <c r="AD1096" t="str">
        <f t="shared" si="17"/>
        <v>SET @cliente = (SELECT id_cliente FROM cliente WHERE cod_cliente LIKE 'C0223');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'P0223002', '', '2011-08-01', '0', '0', 0, 'Coordinador Seleccion RRHH', 0, null, 1, now(), null, 1, null);</v>
      </c>
    </row>
    <row r="1097" spans="1:30" ht="22.5" x14ac:dyDescent="0.25">
      <c r="A1097" t="s">
        <v>0</v>
      </c>
      <c r="B1097" s="7" t="s">
        <v>435</v>
      </c>
      <c r="C1097" s="2" t="s">
        <v>493</v>
      </c>
      <c r="D1097" s="22" t="s">
        <v>498</v>
      </c>
      <c r="E1097" s="2" t="s">
        <v>499</v>
      </c>
      <c r="F1097" s="26" t="s">
        <v>509</v>
      </c>
      <c r="G1097" s="2" t="s">
        <v>534</v>
      </c>
      <c r="H1097" s="22" t="s">
        <v>543</v>
      </c>
      <c r="I1097" s="2" t="s">
        <v>567</v>
      </c>
      <c r="J1097" s="5" t="s">
        <v>569</v>
      </c>
      <c r="K1097" s="2" t="s">
        <v>574</v>
      </c>
      <c r="L1097" t="s">
        <v>1805</v>
      </c>
      <c r="M1097" s="2" t="s">
        <v>1851</v>
      </c>
      <c r="N1097" s="7" t="s">
        <v>4559</v>
      </c>
      <c r="O1097" s="2" t="s">
        <v>1851</v>
      </c>
      <c r="P1097" s="56"/>
      <c r="Q1097" s="2" t="s">
        <v>1851</v>
      </c>
      <c r="R1097" t="s">
        <v>2505</v>
      </c>
      <c r="S1097" s="2" t="s">
        <v>1851</v>
      </c>
      <c r="T1097" s="5">
        <v>0</v>
      </c>
      <c r="U1097" s="2" t="s">
        <v>1851</v>
      </c>
      <c r="V1097" s="37">
        <v>0</v>
      </c>
      <c r="W1097" s="2" t="s">
        <v>1907</v>
      </c>
      <c r="X1097">
        <v>0</v>
      </c>
      <c r="Y1097" t="s">
        <v>1908</v>
      </c>
      <c r="Z1097" s="40" t="s">
        <v>1943</v>
      </c>
      <c r="AA1097" s="2" t="s">
        <v>1907</v>
      </c>
      <c r="AB1097" s="82">
        <v>0</v>
      </c>
      <c r="AC1097" t="s">
        <v>2289</v>
      </c>
      <c r="AD1097" t="str">
        <f t="shared" si="17"/>
        <v>SET @cliente = (SELECT id_cliente FROM cliente WHERE cod_cliente LIKE 'C0283');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'P0283001', '', '2011-02-01', '0', '0', 0, 'Candidatos', 0, null, 1, now(), null, 1, null);</v>
      </c>
    </row>
    <row r="1098" spans="1:30" ht="22.5" x14ac:dyDescent="0.25">
      <c r="A1098" t="s">
        <v>0</v>
      </c>
      <c r="B1098" s="7" t="s">
        <v>435</v>
      </c>
      <c r="C1098" s="2" t="s">
        <v>493</v>
      </c>
      <c r="D1098" s="22" t="s">
        <v>495</v>
      </c>
      <c r="E1098" s="2" t="s">
        <v>499</v>
      </c>
      <c r="F1098" s="26" t="s">
        <v>513</v>
      </c>
      <c r="G1098" s="2" t="s">
        <v>534</v>
      </c>
      <c r="H1098" s="22" t="s">
        <v>548</v>
      </c>
      <c r="I1098" s="2" t="s">
        <v>567</v>
      </c>
      <c r="J1098" s="5" t="s">
        <v>569</v>
      </c>
      <c r="K1098" s="2" t="s">
        <v>574</v>
      </c>
      <c r="L1098" t="s">
        <v>1806</v>
      </c>
      <c r="M1098" s="2" t="s">
        <v>1851</v>
      </c>
      <c r="N1098" s="7" t="s">
        <v>4560</v>
      </c>
      <c r="O1098" s="2" t="s">
        <v>1851</v>
      </c>
      <c r="P1098" s="58"/>
      <c r="Q1098" s="2" t="s">
        <v>1851</v>
      </c>
      <c r="R1098" t="s">
        <v>2501</v>
      </c>
      <c r="S1098" s="2" t="s">
        <v>1851</v>
      </c>
      <c r="T1098" s="5">
        <v>0</v>
      </c>
      <c r="U1098" s="2" t="s">
        <v>1851</v>
      </c>
      <c r="V1098" s="37">
        <v>0</v>
      </c>
      <c r="W1098" s="2" t="s">
        <v>1907</v>
      </c>
      <c r="X1098">
        <v>0</v>
      </c>
      <c r="Y1098" t="s">
        <v>1908</v>
      </c>
      <c r="Z1098" s="40" t="s">
        <v>2415</v>
      </c>
      <c r="AA1098" s="2" t="s">
        <v>1907</v>
      </c>
      <c r="AB1098" s="82">
        <v>0</v>
      </c>
      <c r="AC1098" t="s">
        <v>2289</v>
      </c>
      <c r="AD1098" t="str">
        <f t="shared" si="17"/>
        <v>SET @cliente = (SELECT id_cliente FROM cliente WHERE cod_cliente LIKE 'C0283');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'P0283002', '', '2012-08-01', '0', '0', 0, 'Descripcion de puestos y levantamiento de perfiles', 0, null, 1, now(), null, 1, null);</v>
      </c>
    </row>
    <row r="1099" spans="1:30" ht="22.5" x14ac:dyDescent="0.25">
      <c r="A1099" t="s">
        <v>0</v>
      </c>
      <c r="B1099" s="7" t="s">
        <v>436</v>
      </c>
      <c r="C1099" s="2" t="s">
        <v>493</v>
      </c>
      <c r="D1099" s="22" t="s">
        <v>495</v>
      </c>
      <c r="E1099" s="2" t="s">
        <v>499</v>
      </c>
      <c r="F1099" s="26" t="s">
        <v>521</v>
      </c>
      <c r="G1099" s="2" t="s">
        <v>534</v>
      </c>
      <c r="H1099" s="22" t="s">
        <v>556</v>
      </c>
      <c r="I1099" s="2" t="s">
        <v>567</v>
      </c>
      <c r="J1099" s="5" t="s">
        <v>569</v>
      </c>
      <c r="K1099" s="2" t="s">
        <v>574</v>
      </c>
      <c r="L1099" t="s">
        <v>1805</v>
      </c>
      <c r="M1099" s="2" t="s">
        <v>1851</v>
      </c>
      <c r="N1099" s="7" t="s">
        <v>4561</v>
      </c>
      <c r="O1099" s="2" t="s">
        <v>1851</v>
      </c>
      <c r="P1099" s="56"/>
      <c r="Q1099" s="2" t="s">
        <v>1851</v>
      </c>
      <c r="R1099" t="s">
        <v>2505</v>
      </c>
      <c r="S1099" s="2" t="s">
        <v>1851</v>
      </c>
      <c r="T1099" s="5">
        <v>0</v>
      </c>
      <c r="U1099" s="2" t="s">
        <v>1851</v>
      </c>
      <c r="V1099" s="37">
        <v>0</v>
      </c>
      <c r="W1099" s="2" t="s">
        <v>1907</v>
      </c>
      <c r="X1099">
        <v>0</v>
      </c>
      <c r="Y1099" t="s">
        <v>1908</v>
      </c>
      <c r="Z1099" s="40" t="s">
        <v>2238</v>
      </c>
      <c r="AA1099" s="2" t="s">
        <v>1907</v>
      </c>
      <c r="AB1099" s="82">
        <v>0</v>
      </c>
      <c r="AC1099" t="s">
        <v>2289</v>
      </c>
      <c r="AD1099" t="str">
        <f t="shared" si="17"/>
        <v>SET @cliente = (SELECT id_cliente FROM cliente WHERE cod_cliente LIKE 'C0307'); SET @tipoPropuesta = (SELECT id_tipo_propuesta FROM tipo_propuesta WHERE cod_tipo_propuesta LIKE 'C'); SET @tipoServicio = (SELECT id_tipo_servicio FROM tipo_servicio WHERE cod_tipo_servicio LIKE 'PEI-POI'); SET @tipoArea = (SELECT id_tipo_area FROM tipo_area WHERE cod_tipo_area LIKE 'PE'); set @situacion = (select id_situacion from situacion where nom_situacion like 'NO'); INSERT INTO propuesta VALUES (NULL, @cliente, NULL, NULL, @moneda, @tipoServicio, @tipoArea, @tipoPropuesta, @situacion, '01', 'P0307001', '', '2011-02-01', '0', '0', 0, 'Plan Estrategico', 0, null, 1, now(), null, 1, null);</v>
      </c>
    </row>
    <row r="1100" spans="1:30" ht="22.5" x14ac:dyDescent="0.25">
      <c r="A1100" t="s">
        <v>0</v>
      </c>
      <c r="B1100" s="7" t="s">
        <v>437</v>
      </c>
      <c r="C1100" s="2" t="s">
        <v>493</v>
      </c>
      <c r="D1100" s="17" t="s">
        <v>498</v>
      </c>
      <c r="E1100" s="2" t="s">
        <v>499</v>
      </c>
      <c r="F1100" s="26" t="s">
        <v>516</v>
      </c>
      <c r="G1100" s="2" t="s">
        <v>534</v>
      </c>
      <c r="H1100" s="17" t="s">
        <v>551</v>
      </c>
      <c r="I1100" s="2" t="s">
        <v>567</v>
      </c>
      <c r="J1100" s="5" t="s">
        <v>569</v>
      </c>
      <c r="K1100" s="2" t="s">
        <v>574</v>
      </c>
      <c r="L1100" t="s">
        <v>1805</v>
      </c>
      <c r="M1100" s="2" t="s">
        <v>1851</v>
      </c>
      <c r="N1100" s="7" t="s">
        <v>4562</v>
      </c>
      <c r="O1100" s="2" t="s">
        <v>1851</v>
      </c>
      <c r="P1100" s="56"/>
      <c r="Q1100" s="2" t="s">
        <v>1851</v>
      </c>
      <c r="R1100" t="s">
        <v>2505</v>
      </c>
      <c r="S1100" s="2" t="s">
        <v>1851</v>
      </c>
      <c r="T1100" s="5">
        <v>0</v>
      </c>
      <c r="U1100" s="2" t="s">
        <v>1851</v>
      </c>
      <c r="V1100" s="37">
        <v>0</v>
      </c>
      <c r="W1100" s="2" t="s">
        <v>1907</v>
      </c>
      <c r="X1100">
        <v>0</v>
      </c>
      <c r="Y1100" t="s">
        <v>1908</v>
      </c>
      <c r="Z1100" s="40" t="s">
        <v>3189</v>
      </c>
      <c r="AA1100" s="2" t="s">
        <v>1907</v>
      </c>
      <c r="AB1100" s="82">
        <v>0</v>
      </c>
      <c r="AC1100" t="s">
        <v>2289</v>
      </c>
      <c r="AD1100" t="str">
        <f t="shared" si="17"/>
        <v>SET @cliente = (SELECT id_cliente FROM cliente WHERE cod_cliente LIKE 'C0279');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'P0279001', '', '2011-02-01', '0', '0', 0, 'Desempeño', 0, null, 1, now(), null, 1, null);</v>
      </c>
    </row>
    <row r="1101" spans="1:30" ht="22.5" x14ac:dyDescent="0.25">
      <c r="A1101" t="s">
        <v>0</v>
      </c>
      <c r="B1101" s="7" t="s">
        <v>438</v>
      </c>
      <c r="C1101" s="2" t="s">
        <v>493</v>
      </c>
      <c r="D1101" s="22" t="s">
        <v>495</v>
      </c>
      <c r="E1101" s="2" t="s">
        <v>499</v>
      </c>
      <c r="F1101" s="26" t="s">
        <v>502</v>
      </c>
      <c r="G1101" s="2" t="s">
        <v>534</v>
      </c>
      <c r="H1101" s="22" t="s">
        <v>536</v>
      </c>
      <c r="I1101" s="2" t="s">
        <v>567</v>
      </c>
      <c r="J1101" s="5" t="s">
        <v>569</v>
      </c>
      <c r="K1101" s="2" t="s">
        <v>574</v>
      </c>
      <c r="L1101" t="s">
        <v>1805</v>
      </c>
      <c r="M1101" s="2" t="s">
        <v>1851</v>
      </c>
      <c r="N1101" s="7" t="s">
        <v>4563</v>
      </c>
      <c r="O1101" s="2" t="s">
        <v>1851</v>
      </c>
      <c r="P1101" s="56"/>
      <c r="Q1101" s="2" t="s">
        <v>1851</v>
      </c>
      <c r="R1101" t="s">
        <v>2521</v>
      </c>
      <c r="S1101" s="2" t="s">
        <v>1851</v>
      </c>
      <c r="T1101" s="5">
        <v>0</v>
      </c>
      <c r="U1101" s="2" t="s">
        <v>1851</v>
      </c>
      <c r="V1101" s="37">
        <v>0</v>
      </c>
      <c r="W1101" s="2" t="s">
        <v>1907</v>
      </c>
      <c r="X1101">
        <v>0</v>
      </c>
      <c r="Y1101" t="s">
        <v>1908</v>
      </c>
      <c r="Z1101" s="40" t="s">
        <v>1974</v>
      </c>
      <c r="AA1101" s="2" t="s">
        <v>1907</v>
      </c>
      <c r="AB1101" s="82">
        <v>30660</v>
      </c>
      <c r="AC1101" t="s">
        <v>2289</v>
      </c>
      <c r="AD1101" t="str">
        <f t="shared" si="17"/>
        <v>SET @cliente = (SELECT id_cliente FROM cliente WHERE cod_cliente LIKE 'C0179');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'P0179001', '', '2010-10-01', '0', '0', 0, 'Estructura Salarial', 30660, null, 1, now(), null, 1, null);</v>
      </c>
    </row>
    <row r="1102" spans="1:30" ht="22.5" x14ac:dyDescent="0.25">
      <c r="A1102" t="s">
        <v>0</v>
      </c>
      <c r="B1102" s="7" t="s">
        <v>438</v>
      </c>
      <c r="C1102" s="2" t="s">
        <v>493</v>
      </c>
      <c r="D1102" s="22" t="s">
        <v>497</v>
      </c>
      <c r="E1102" s="2" t="s">
        <v>499</v>
      </c>
      <c r="F1102" s="26" t="s">
        <v>524</v>
      </c>
      <c r="G1102" s="2" t="s">
        <v>534</v>
      </c>
      <c r="H1102" s="22" t="s">
        <v>558</v>
      </c>
      <c r="I1102" s="2" t="s">
        <v>567</v>
      </c>
      <c r="J1102" s="5" t="s">
        <v>569</v>
      </c>
      <c r="K1102" s="2" t="s">
        <v>574</v>
      </c>
      <c r="L1102" t="s">
        <v>1806</v>
      </c>
      <c r="M1102" s="2" t="s">
        <v>1851</v>
      </c>
      <c r="N1102" s="7" t="s">
        <v>4564</v>
      </c>
      <c r="O1102" s="2" t="s">
        <v>1851</v>
      </c>
      <c r="P1102" s="56"/>
      <c r="Q1102" s="2" t="s">
        <v>1851</v>
      </c>
      <c r="R1102" t="s">
        <v>2500</v>
      </c>
      <c r="S1102" s="2" t="s">
        <v>1851</v>
      </c>
      <c r="T1102" s="5">
        <v>0</v>
      </c>
      <c r="U1102" s="2" t="s">
        <v>1851</v>
      </c>
      <c r="V1102" s="37">
        <v>0</v>
      </c>
      <c r="W1102" s="2" t="s">
        <v>1907</v>
      </c>
      <c r="X1102">
        <v>0</v>
      </c>
      <c r="Y1102" t="s">
        <v>1908</v>
      </c>
      <c r="Z1102" s="40" t="s">
        <v>2126</v>
      </c>
      <c r="AA1102" s="2" t="s">
        <v>1907</v>
      </c>
      <c r="AB1102" s="82">
        <v>0</v>
      </c>
      <c r="AC1102" t="s">
        <v>2289</v>
      </c>
      <c r="AD1102" t="str">
        <f t="shared" si="17"/>
        <v>SET @cliente = (SELECT id_cliente FROM cliente WHERE cod_cliente LIKE 'C0179');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'02', 'P0179002', '', '2012-02-01', '0', '0', 0, 'Informacion', 0, null, 1, now(), null, 1, null);</v>
      </c>
    </row>
    <row r="1103" spans="1:30" ht="22.5" x14ac:dyDescent="0.25">
      <c r="A1103" t="s">
        <v>0</v>
      </c>
      <c r="B1103" s="7" t="s">
        <v>439</v>
      </c>
      <c r="C1103" s="2" t="s">
        <v>493</v>
      </c>
      <c r="D1103" s="22" t="s">
        <v>496</v>
      </c>
      <c r="E1103" s="2" t="s">
        <v>499</v>
      </c>
      <c r="F1103" s="26" t="s">
        <v>515</v>
      </c>
      <c r="G1103" s="2" t="s">
        <v>534</v>
      </c>
      <c r="H1103" s="22" t="s">
        <v>550</v>
      </c>
      <c r="I1103" s="2" t="s">
        <v>567</v>
      </c>
      <c r="J1103" s="5" t="s">
        <v>569</v>
      </c>
      <c r="K1103" s="2" t="s">
        <v>574</v>
      </c>
      <c r="L1103" t="s">
        <v>1805</v>
      </c>
      <c r="M1103" s="2" t="s">
        <v>1851</v>
      </c>
      <c r="N1103" s="7" t="s">
        <v>4565</v>
      </c>
      <c r="O1103" s="2" t="s">
        <v>1851</v>
      </c>
      <c r="P1103" s="56"/>
      <c r="Q1103" s="2" t="s">
        <v>1851</v>
      </c>
      <c r="R1103" t="s">
        <v>2494</v>
      </c>
      <c r="S1103" s="2" t="s">
        <v>1851</v>
      </c>
      <c r="T1103" s="5">
        <v>0</v>
      </c>
      <c r="U1103" s="2" t="s">
        <v>1851</v>
      </c>
      <c r="V1103" s="37">
        <v>0</v>
      </c>
      <c r="W1103" s="2" t="s">
        <v>1907</v>
      </c>
      <c r="X1103">
        <v>0</v>
      </c>
      <c r="Y1103" t="s">
        <v>1908</v>
      </c>
      <c r="Z1103" s="40" t="s">
        <v>2416</v>
      </c>
      <c r="AA1103" s="2" t="s">
        <v>1907</v>
      </c>
      <c r="AB1103" s="82">
        <v>0</v>
      </c>
      <c r="AC1103" t="s">
        <v>2289</v>
      </c>
      <c r="AD1103" t="str">
        <f t="shared" si="17"/>
        <v>SET @cliente = (SELECT id_cliente FROM cliente WHERE cod_cliente LIKE 'C0260');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'P0260001', '', '2011-01-01', '0', '0', 0, 'Outdoor Comunicacion Efectiva (32 pp)', 0, null, 1, now(), null, 1, null);</v>
      </c>
    </row>
    <row r="1104" spans="1:30" ht="22.5" x14ac:dyDescent="0.25">
      <c r="A1104" t="s">
        <v>0</v>
      </c>
      <c r="B1104" s="7" t="s">
        <v>440</v>
      </c>
      <c r="C1104" s="2" t="s">
        <v>493</v>
      </c>
      <c r="D1104" s="22" t="s">
        <v>496</v>
      </c>
      <c r="E1104" s="2" t="s">
        <v>499</v>
      </c>
      <c r="F1104" s="26" t="s">
        <v>512</v>
      </c>
      <c r="G1104" s="2" t="s">
        <v>534</v>
      </c>
      <c r="H1104" s="22" t="s">
        <v>547</v>
      </c>
      <c r="I1104" s="2" t="s">
        <v>567</v>
      </c>
      <c r="J1104" s="5" t="s">
        <v>569</v>
      </c>
      <c r="K1104" s="2" t="s">
        <v>574</v>
      </c>
      <c r="L1104" t="s">
        <v>1805</v>
      </c>
      <c r="M1104" s="2" t="s">
        <v>1851</v>
      </c>
      <c r="N1104" s="7" t="s">
        <v>4566</v>
      </c>
      <c r="O1104" s="2" t="s">
        <v>1851</v>
      </c>
      <c r="P1104" s="56"/>
      <c r="Q1104" s="2" t="s">
        <v>1851</v>
      </c>
      <c r="R1104" t="s">
        <v>2503</v>
      </c>
      <c r="S1104" s="2" t="s">
        <v>1851</v>
      </c>
      <c r="T1104" s="5">
        <v>0</v>
      </c>
      <c r="U1104" s="2" t="s">
        <v>1851</v>
      </c>
      <c r="V1104" s="37">
        <v>0</v>
      </c>
      <c r="W1104" s="2" t="s">
        <v>1907</v>
      </c>
      <c r="X1104">
        <v>0</v>
      </c>
      <c r="Y1104" t="s">
        <v>1908</v>
      </c>
      <c r="Z1104" s="40" t="s">
        <v>2417</v>
      </c>
      <c r="AA1104" s="2" t="s">
        <v>1907</v>
      </c>
      <c r="AB1104" s="82">
        <v>0</v>
      </c>
      <c r="AC1104" t="s">
        <v>2289</v>
      </c>
      <c r="AD1104" t="str">
        <f t="shared" si="17"/>
        <v>SET @cliente = (SELECT id_cliente FROM cliente WHERE cod_cliente LIKE 'C0334');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'P0334001', '', '2009-12-01', '0', '0', 0, 'Taller del "Poder de la Accion"', 0, null, 1, now(), null, 1, null);</v>
      </c>
    </row>
    <row r="1105" spans="1:30" ht="22.5" x14ac:dyDescent="0.25">
      <c r="A1105" t="s">
        <v>0</v>
      </c>
      <c r="B1105" s="7" t="s">
        <v>441</v>
      </c>
      <c r="C1105" s="2" t="s">
        <v>493</v>
      </c>
      <c r="D1105" s="17" t="s">
        <v>498</v>
      </c>
      <c r="E1105" s="2" t="s">
        <v>499</v>
      </c>
      <c r="F1105" s="26" t="s">
        <v>516</v>
      </c>
      <c r="G1105" s="2" t="s">
        <v>534</v>
      </c>
      <c r="H1105" s="17" t="s">
        <v>551</v>
      </c>
      <c r="I1105" s="2" t="s">
        <v>567</v>
      </c>
      <c r="J1105" s="5" t="s">
        <v>572</v>
      </c>
      <c r="K1105" s="2" t="s">
        <v>574</v>
      </c>
      <c r="L1105" t="s">
        <v>1805</v>
      </c>
      <c r="M1105" s="2" t="s">
        <v>1851</v>
      </c>
      <c r="N1105" s="7" t="s">
        <v>4567</v>
      </c>
      <c r="O1105" s="2" t="s">
        <v>1851</v>
      </c>
      <c r="P1105" s="56" t="s">
        <v>1656</v>
      </c>
      <c r="Q1105" s="2" t="s">
        <v>1851</v>
      </c>
      <c r="R1105" t="s">
        <v>2522</v>
      </c>
      <c r="S1105" s="2" t="s">
        <v>1851</v>
      </c>
      <c r="T1105" s="5">
        <v>0</v>
      </c>
      <c r="U1105" s="2" t="s">
        <v>1851</v>
      </c>
      <c r="V1105" s="37">
        <v>0</v>
      </c>
      <c r="W1105" s="2" t="s">
        <v>1907</v>
      </c>
      <c r="X1105">
        <v>0</v>
      </c>
      <c r="Y1105" t="s">
        <v>1908</v>
      </c>
      <c r="Z1105" s="40" t="s">
        <v>3189</v>
      </c>
      <c r="AA1105" s="2" t="s">
        <v>1907</v>
      </c>
      <c r="AB1105" s="82">
        <v>0</v>
      </c>
      <c r="AC1105" t="s">
        <v>2289</v>
      </c>
      <c r="AD1105"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'OTRA'); INSERT INTO propuesta VALUES (NULL, @cliente, NULL, NULL, @moneda, @tipoServicio, @tipoArea, @tipoPropuesta, @situacion, '01', 'P0107001', 'P010705', '2010-06-01', '0', '0', 0, 'Desempeño', 0, null, 1, now(), null, 1, null);</v>
      </c>
    </row>
    <row r="1106" spans="1:30" ht="22.5" x14ac:dyDescent="0.25">
      <c r="A1106" t="s">
        <v>0</v>
      </c>
      <c r="B1106" s="7" t="s">
        <v>441</v>
      </c>
      <c r="C1106" s="2" t="s">
        <v>493</v>
      </c>
      <c r="D1106" s="22" t="s">
        <v>495</v>
      </c>
      <c r="E1106" s="2" t="s">
        <v>499</v>
      </c>
      <c r="F1106" s="26" t="s">
        <v>510</v>
      </c>
      <c r="G1106" s="2" t="s">
        <v>534</v>
      </c>
      <c r="H1106" s="22" t="s">
        <v>545</v>
      </c>
      <c r="I1106" s="2" t="s">
        <v>567</v>
      </c>
      <c r="J1106" s="5" t="s">
        <v>569</v>
      </c>
      <c r="K1106" s="2" t="s">
        <v>574</v>
      </c>
      <c r="L1106" t="s">
        <v>1806</v>
      </c>
      <c r="M1106" s="2" t="s">
        <v>1851</v>
      </c>
      <c r="N1106" s="7" t="s">
        <v>4568</v>
      </c>
      <c r="O1106" s="2" t="s">
        <v>1851</v>
      </c>
      <c r="P1106" s="56"/>
      <c r="Q1106" s="2" t="s">
        <v>1851</v>
      </c>
      <c r="R1106" t="s">
        <v>2522</v>
      </c>
      <c r="S1106" s="2" t="s">
        <v>1851</v>
      </c>
      <c r="T1106" s="5">
        <v>0</v>
      </c>
      <c r="U1106" s="2" t="s">
        <v>1851</v>
      </c>
      <c r="V1106" s="76">
        <v>1</v>
      </c>
      <c r="W1106" s="2" t="s">
        <v>1907</v>
      </c>
      <c r="X1106">
        <v>0</v>
      </c>
      <c r="Y1106" t="s">
        <v>1908</v>
      </c>
      <c r="Z1106" s="40" t="s">
        <v>2243</v>
      </c>
      <c r="AA1106" s="2" t="s">
        <v>1907</v>
      </c>
      <c r="AB1106" s="82">
        <v>42900</v>
      </c>
      <c r="AC1106" t="s">
        <v>2289</v>
      </c>
      <c r="AD1106"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'P0107002', '', '2010-06-01', '0', '1', 0, 'Definicion proceso desarrollo SSII', 42900, null, 1, now(), null, 1, null);</v>
      </c>
    </row>
    <row r="1107" spans="1:30" ht="22.5" x14ac:dyDescent="0.25">
      <c r="A1107" t="s">
        <v>0</v>
      </c>
      <c r="B1107" s="7" t="s">
        <v>441</v>
      </c>
      <c r="C1107" s="2" t="s">
        <v>493</v>
      </c>
      <c r="D1107" s="22" t="s">
        <v>495</v>
      </c>
      <c r="E1107" s="2" t="s">
        <v>499</v>
      </c>
      <c r="F1107" s="26" t="s">
        <v>520</v>
      </c>
      <c r="G1107" s="2" t="s">
        <v>534</v>
      </c>
      <c r="H1107" s="22" t="s">
        <v>555</v>
      </c>
      <c r="I1107" s="2" t="s">
        <v>567</v>
      </c>
      <c r="J1107" s="5" t="s">
        <v>569</v>
      </c>
      <c r="K1107" s="2" t="s">
        <v>574</v>
      </c>
      <c r="L1107" t="s">
        <v>1807</v>
      </c>
      <c r="M1107" s="2" t="s">
        <v>1851</v>
      </c>
      <c r="N1107" s="7" t="s">
        <v>4569</v>
      </c>
      <c r="O1107" s="2" t="s">
        <v>1851</v>
      </c>
      <c r="P1107" s="56"/>
      <c r="Q1107" s="2" t="s">
        <v>1851</v>
      </c>
      <c r="R1107" t="s">
        <v>2522</v>
      </c>
      <c r="S1107" s="2" t="s">
        <v>1851</v>
      </c>
      <c r="T1107" s="5">
        <v>0</v>
      </c>
      <c r="U1107" s="2" t="s">
        <v>1851</v>
      </c>
      <c r="V1107" s="76">
        <v>1</v>
      </c>
      <c r="W1107" s="2" t="s">
        <v>1907</v>
      </c>
      <c r="X1107">
        <v>0</v>
      </c>
      <c r="Y1107" t="s">
        <v>1908</v>
      </c>
      <c r="Z1107" s="40" t="s">
        <v>2244</v>
      </c>
      <c r="AA1107" s="2" t="s">
        <v>1907</v>
      </c>
      <c r="AB1107" s="82">
        <v>57200</v>
      </c>
      <c r="AC1107" t="s">
        <v>2289</v>
      </c>
      <c r="AD1107"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'GESCAL'); SET @tipoArea = (SELECT id_tipo_area FROM tipo_area WHERE cod_tipo_area LIKE 'QL'); set @situacion = (select id_situacion from situacion where nom_situacion like 'NO'); INSERT INTO propuesta VALUES (NULL, @cliente, NULL, NULL, @moneda, @tipoServicio, @tipoArea, @tipoPropuesta, @situacion, '03', 'P0107003', '', '2010-06-01', '0', '1', 0, 'Documentar Sistema Gestion Calidad de SSII', 57200, null, 1, now(), null, 1, null);</v>
      </c>
    </row>
    <row r="1108" spans="1:30" ht="22.5" x14ac:dyDescent="0.25">
      <c r="A1108" t="s">
        <v>0</v>
      </c>
      <c r="B1108" s="7" t="s">
        <v>441</v>
      </c>
      <c r="C1108" s="2" t="s">
        <v>493</v>
      </c>
      <c r="D1108" s="22" t="s">
        <v>495</v>
      </c>
      <c r="E1108" s="2" t="s">
        <v>499</v>
      </c>
      <c r="F1108" s="26" t="s">
        <v>510</v>
      </c>
      <c r="G1108" s="2" t="s">
        <v>534</v>
      </c>
      <c r="H1108" s="22" t="s">
        <v>545</v>
      </c>
      <c r="I1108" s="2" t="s">
        <v>567</v>
      </c>
      <c r="J1108" s="5" t="s">
        <v>569</v>
      </c>
      <c r="K1108" s="2" t="s">
        <v>574</v>
      </c>
      <c r="L1108" t="s">
        <v>1808</v>
      </c>
      <c r="M1108" s="2" t="s">
        <v>1851</v>
      </c>
      <c r="N1108" s="7" t="s">
        <v>4570</v>
      </c>
      <c r="O1108" s="2" t="s">
        <v>1851</v>
      </c>
      <c r="P1108" s="56"/>
      <c r="Q1108" s="2" t="s">
        <v>1851</v>
      </c>
      <c r="R1108" t="s">
        <v>2522</v>
      </c>
      <c r="S1108" s="2" t="s">
        <v>1851</v>
      </c>
      <c r="T1108" s="5">
        <v>0</v>
      </c>
      <c r="U1108" s="2" t="s">
        <v>1851</v>
      </c>
      <c r="V1108" s="76">
        <v>1</v>
      </c>
      <c r="W1108" s="2" t="s">
        <v>1907</v>
      </c>
      <c r="X1108">
        <v>0</v>
      </c>
      <c r="Y1108" t="s">
        <v>1908</v>
      </c>
      <c r="Z1108" s="40" t="s">
        <v>2245</v>
      </c>
      <c r="AA1108" s="2" t="s">
        <v>1907</v>
      </c>
      <c r="AB1108" s="82">
        <v>85800</v>
      </c>
      <c r="AC1108" t="s">
        <v>2289</v>
      </c>
      <c r="AD1108"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'04', 'P0107004', '', '2010-06-01', '0', '1', 0, 'Definicion Proceso Planeamiento y Control Gestion SSII', 85800, null, 1, now(), null, 1, null);</v>
      </c>
    </row>
    <row r="1109" spans="1:30" ht="22.5" x14ac:dyDescent="0.25">
      <c r="A1109" t="s">
        <v>0</v>
      </c>
      <c r="B1109" s="7" t="s">
        <v>441</v>
      </c>
      <c r="C1109" s="2" t="s">
        <v>493</v>
      </c>
      <c r="D1109" s="22" t="s">
        <v>495</v>
      </c>
      <c r="E1109" s="2" t="s">
        <v>499</v>
      </c>
      <c r="F1109" s="26" t="s">
        <v>507</v>
      </c>
      <c r="G1109" s="2" t="s">
        <v>534</v>
      </c>
      <c r="H1109" s="22" t="s">
        <v>541</v>
      </c>
      <c r="I1109" s="2" t="s">
        <v>567</v>
      </c>
      <c r="J1109" s="5" t="s">
        <v>571</v>
      </c>
      <c r="K1109" s="2" t="s">
        <v>574</v>
      </c>
      <c r="L1109" t="s">
        <v>1809</v>
      </c>
      <c r="M1109" s="2" t="s">
        <v>1851</v>
      </c>
      <c r="N1109" s="7" t="s">
        <v>4571</v>
      </c>
      <c r="O1109" s="2" t="s">
        <v>1851</v>
      </c>
      <c r="P1109" s="60"/>
      <c r="Q1109" s="2" t="s">
        <v>1851</v>
      </c>
      <c r="R1109" t="s">
        <v>2522</v>
      </c>
      <c r="S1109" s="2" t="s">
        <v>1851</v>
      </c>
      <c r="T1109" s="5">
        <v>0</v>
      </c>
      <c r="U1109" s="2" t="s">
        <v>1851</v>
      </c>
      <c r="V1109" s="76">
        <v>1</v>
      </c>
      <c r="W1109" s="2" t="s">
        <v>1907</v>
      </c>
      <c r="X1109">
        <v>0</v>
      </c>
      <c r="Y1109" t="s">
        <v>1908</v>
      </c>
      <c r="Z1109" s="40" t="s">
        <v>3271</v>
      </c>
      <c r="AA1109" s="2" t="s">
        <v>1907</v>
      </c>
      <c r="AB1109" s="82">
        <v>131050</v>
      </c>
      <c r="AC1109" t="s">
        <v>2289</v>
      </c>
      <c r="AD1109"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'GESDES'); SET @tipoArea = (SELECT id_tipo_area FROM tipo_area WHERE cod_tipo_area LIKE 'GD'); set @situacion = (select id_situacion from situacion where nom_situacion like 'FIN'); INSERT INTO propuesta VALUES (NULL, @cliente, NULL, NULL, @moneda, @tipoServicio, @tipoArea, @tipoPropuesta, @situacion, '05', 'P0107005', '', '2010-06-01', '0', '1', 0, 'Definicion Politicas y Procedimientos Evaluacion Desempeño', 131050, null, 1, now(), null, 1, null);</v>
      </c>
    </row>
    <row r="1110" spans="1:30" ht="22.5" x14ac:dyDescent="0.25">
      <c r="A1110" t="s">
        <v>0</v>
      </c>
      <c r="B1110" s="7" t="s">
        <v>441</v>
      </c>
      <c r="C1110" s="2" t="s">
        <v>493</v>
      </c>
      <c r="D1110" s="22" t="s">
        <v>498</v>
      </c>
      <c r="E1110" s="2" t="s">
        <v>499</v>
      </c>
      <c r="F1110" s="26" t="s">
        <v>506</v>
      </c>
      <c r="G1110" s="2" t="s">
        <v>534</v>
      </c>
      <c r="H1110" s="22" t="s">
        <v>540</v>
      </c>
      <c r="I1110" s="2" t="s">
        <v>567</v>
      </c>
      <c r="J1110" s="5" t="s">
        <v>569</v>
      </c>
      <c r="K1110" s="2" t="s">
        <v>574</v>
      </c>
      <c r="L1110" t="s">
        <v>1810</v>
      </c>
      <c r="M1110" s="2" t="s">
        <v>1851</v>
      </c>
      <c r="N1110" s="7" t="s">
        <v>4572</v>
      </c>
      <c r="O1110" s="2" t="s">
        <v>1851</v>
      </c>
      <c r="P1110" s="56"/>
      <c r="Q1110" s="2" t="s">
        <v>1851</v>
      </c>
      <c r="R1110" t="s">
        <v>2522</v>
      </c>
      <c r="S1110" s="2" t="s">
        <v>1851</v>
      </c>
      <c r="T1110" s="5">
        <v>0</v>
      </c>
      <c r="U1110" s="2" t="s">
        <v>1851</v>
      </c>
      <c r="V1110" s="37">
        <v>0</v>
      </c>
      <c r="W1110" s="2" t="s">
        <v>1907</v>
      </c>
      <c r="X1110">
        <v>0</v>
      </c>
      <c r="Y1110" t="s">
        <v>1908</v>
      </c>
      <c r="Z1110" s="40" t="s">
        <v>1913</v>
      </c>
      <c r="AA1110" s="2" t="s">
        <v>1907</v>
      </c>
      <c r="AB1110" s="82">
        <v>0</v>
      </c>
      <c r="AC1110" t="s">
        <v>2289</v>
      </c>
      <c r="AD1110"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'06', 'P0107006', '', '2010-06-01', '0', '0', 0, 'Varios', 0, null, 1, now(), null, 1, null);</v>
      </c>
    </row>
    <row r="1111" spans="1:30" ht="22.5" x14ac:dyDescent="0.25">
      <c r="A1111" t="s">
        <v>0</v>
      </c>
      <c r="B1111" s="7" t="s">
        <v>441</v>
      </c>
      <c r="C1111" s="2" t="s">
        <v>493</v>
      </c>
      <c r="D1111" s="22" t="s">
        <v>498</v>
      </c>
      <c r="E1111" s="2" t="s">
        <v>499</v>
      </c>
      <c r="F1111" s="26" t="s">
        <v>509</v>
      </c>
      <c r="G1111" s="2" t="s">
        <v>534</v>
      </c>
      <c r="H1111" s="22" t="s">
        <v>543</v>
      </c>
      <c r="I1111" s="2" t="s">
        <v>567</v>
      </c>
      <c r="J1111" s="5" t="s">
        <v>572</v>
      </c>
      <c r="K1111" s="2" t="s">
        <v>574</v>
      </c>
      <c r="L1111" t="s">
        <v>1811</v>
      </c>
      <c r="M1111" s="2" t="s">
        <v>1851</v>
      </c>
      <c r="N1111" s="7" t="s">
        <v>4573</v>
      </c>
      <c r="O1111" s="2" t="s">
        <v>1851</v>
      </c>
      <c r="P1111" s="56" t="s">
        <v>1667</v>
      </c>
      <c r="Q1111" s="2" t="s">
        <v>1851</v>
      </c>
      <c r="R1111" t="s">
        <v>2522</v>
      </c>
      <c r="S1111" s="2" t="s">
        <v>1851</v>
      </c>
      <c r="T1111" s="5">
        <v>0</v>
      </c>
      <c r="U1111" s="2" t="s">
        <v>1851</v>
      </c>
      <c r="V1111" s="37">
        <v>0</v>
      </c>
      <c r="W1111" s="2" t="s">
        <v>1907</v>
      </c>
      <c r="X1111">
        <v>0</v>
      </c>
      <c r="Y1111" t="s">
        <v>1908</v>
      </c>
      <c r="Z1111" s="40" t="s">
        <v>1914</v>
      </c>
      <c r="AA1111" s="2" t="s">
        <v>1907</v>
      </c>
      <c r="AB1111" s="82">
        <v>0</v>
      </c>
      <c r="AC1111" t="s">
        <v>2289</v>
      </c>
      <c r="AD1111"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'07', 'P0107007', 'P010716', '2010-06-01', '0', '0', 0, 'Potencial', 0, null, 1, now(), null, 1, null);</v>
      </c>
    </row>
    <row r="1112" spans="1:30" ht="22.5" x14ac:dyDescent="0.25">
      <c r="A1112" t="s">
        <v>0</v>
      </c>
      <c r="B1112" s="7" t="s">
        <v>441</v>
      </c>
      <c r="C1112" s="2" t="s">
        <v>493</v>
      </c>
      <c r="D1112" s="17" t="s">
        <v>498</v>
      </c>
      <c r="E1112" s="2" t="s">
        <v>499</v>
      </c>
      <c r="F1112" s="26" t="s">
        <v>526</v>
      </c>
      <c r="G1112" s="2" t="s">
        <v>534</v>
      </c>
      <c r="H1112" s="17" t="s">
        <v>551</v>
      </c>
      <c r="I1112" s="2" t="s">
        <v>567</v>
      </c>
      <c r="J1112" s="5" t="s">
        <v>569</v>
      </c>
      <c r="K1112" s="2" t="s">
        <v>574</v>
      </c>
      <c r="L1112" t="s">
        <v>1812</v>
      </c>
      <c r="M1112" s="2" t="s">
        <v>1851</v>
      </c>
      <c r="N1112" s="7" t="s">
        <v>4574</v>
      </c>
      <c r="O1112" s="2" t="s">
        <v>1851</v>
      </c>
      <c r="P1112" s="56"/>
      <c r="Q1112" s="2" t="s">
        <v>1851</v>
      </c>
      <c r="R1112" t="s">
        <v>2502</v>
      </c>
      <c r="S1112" s="2" t="s">
        <v>1851</v>
      </c>
      <c r="T1112" s="5">
        <v>0</v>
      </c>
      <c r="U1112" s="2" t="s">
        <v>1851</v>
      </c>
      <c r="V1112" s="37">
        <v>0</v>
      </c>
      <c r="W1112" s="2" t="s">
        <v>1907</v>
      </c>
      <c r="X1112">
        <v>0</v>
      </c>
      <c r="Y1112" t="s">
        <v>1908</v>
      </c>
      <c r="Z1112" s="40" t="s">
        <v>1924</v>
      </c>
      <c r="AA1112" s="2" t="s">
        <v>1907</v>
      </c>
      <c r="AB1112" s="82">
        <v>0</v>
      </c>
      <c r="AC1112" t="s">
        <v>2289</v>
      </c>
      <c r="AD1112"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'08', 'P0107008', '', '2010-08-01', '0', '0', 0, 'Habilidades Directivas', 0, null, 1, now(), null, 1, null);</v>
      </c>
    </row>
    <row r="1113" spans="1:30" ht="22.5" x14ac:dyDescent="0.25">
      <c r="A1113" t="s">
        <v>0</v>
      </c>
      <c r="B1113" s="7" t="s">
        <v>441</v>
      </c>
      <c r="C1113" s="2" t="s">
        <v>493</v>
      </c>
      <c r="D1113" s="22" t="s">
        <v>495</v>
      </c>
      <c r="E1113" s="2" t="s">
        <v>499</v>
      </c>
      <c r="F1113" s="26" t="s">
        <v>508</v>
      </c>
      <c r="G1113" s="2" t="s">
        <v>534</v>
      </c>
      <c r="H1113" s="22" t="s">
        <v>542</v>
      </c>
      <c r="I1113" s="2" t="s">
        <v>567</v>
      </c>
      <c r="J1113" s="5" t="s">
        <v>569</v>
      </c>
      <c r="K1113" s="2" t="s">
        <v>574</v>
      </c>
      <c r="L1113" t="s">
        <v>1813</v>
      </c>
      <c r="M1113" s="2" t="s">
        <v>1851</v>
      </c>
      <c r="N1113" s="7" t="s">
        <v>4575</v>
      </c>
      <c r="O1113" s="2" t="s">
        <v>1851</v>
      </c>
      <c r="P1113" s="56"/>
      <c r="Q1113" s="2" t="s">
        <v>1851</v>
      </c>
      <c r="R1113" t="s">
        <v>2502</v>
      </c>
      <c r="S1113" s="2" t="s">
        <v>1851</v>
      </c>
      <c r="T1113" s="5">
        <v>0</v>
      </c>
      <c r="U1113" s="2" t="s">
        <v>1851</v>
      </c>
      <c r="V1113" s="76">
        <v>1</v>
      </c>
      <c r="W1113" s="2" t="s">
        <v>1907</v>
      </c>
      <c r="X1113">
        <v>0</v>
      </c>
      <c r="Y1113" t="s">
        <v>1908</v>
      </c>
      <c r="Z1113" s="40" t="s">
        <v>2418</v>
      </c>
      <c r="AA1113" s="2" t="s">
        <v>1907</v>
      </c>
      <c r="AB1113" s="82">
        <v>0</v>
      </c>
      <c r="AC1113" t="s">
        <v>2289</v>
      </c>
      <c r="AD1113"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'09', 'P0107009', '', '2010-08-01', '0', '1', 0, 'Implementacion mecanismos de comunicacion interna', 0, null, 1, now(), null, 1, null);</v>
      </c>
    </row>
    <row r="1114" spans="1:30" ht="22.5" x14ac:dyDescent="0.25">
      <c r="A1114" t="s">
        <v>0</v>
      </c>
      <c r="B1114" s="7" t="s">
        <v>441</v>
      </c>
      <c r="C1114" s="2" t="s">
        <v>493</v>
      </c>
      <c r="D1114" s="22" t="s">
        <v>498</v>
      </c>
      <c r="E1114" s="2" t="s">
        <v>499</v>
      </c>
      <c r="F1114" s="26" t="s">
        <v>509</v>
      </c>
      <c r="G1114" s="2" t="s">
        <v>534</v>
      </c>
      <c r="H1114" s="22" t="s">
        <v>543</v>
      </c>
      <c r="I1114" s="2" t="s">
        <v>567</v>
      </c>
      <c r="J1114" s="5" t="s">
        <v>572</v>
      </c>
      <c r="K1114" s="2" t="s">
        <v>574</v>
      </c>
      <c r="L1114" t="s">
        <v>1814</v>
      </c>
      <c r="M1114" s="2" t="s">
        <v>1851</v>
      </c>
      <c r="N1114" s="7" t="s">
        <v>4576</v>
      </c>
      <c r="O1114" s="2" t="s">
        <v>1851</v>
      </c>
      <c r="P1114" s="56" t="s">
        <v>1667</v>
      </c>
      <c r="Q1114" s="2" t="s">
        <v>1851</v>
      </c>
      <c r="R1114" t="s">
        <v>2493</v>
      </c>
      <c r="S1114" s="2" t="s">
        <v>1851</v>
      </c>
      <c r="T1114" s="5">
        <v>0</v>
      </c>
      <c r="U1114" s="2" t="s">
        <v>1851</v>
      </c>
      <c r="V1114" s="37">
        <v>0</v>
      </c>
      <c r="W1114" s="2" t="s">
        <v>1907</v>
      </c>
      <c r="X1114">
        <v>0</v>
      </c>
      <c r="Y1114" t="s">
        <v>1908</v>
      </c>
      <c r="Z1114" s="40" t="s">
        <v>1943</v>
      </c>
      <c r="AA1114" s="2" t="s">
        <v>1907</v>
      </c>
      <c r="AB1114" s="82">
        <v>0</v>
      </c>
      <c r="AC1114" t="s">
        <v>2289</v>
      </c>
      <c r="AD1114"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'10', 'P0107010', 'P010716', '2010-09-01', '0', '0', 0, 'Candidatos', 0, null, 1, now(), null, 1, null);</v>
      </c>
    </row>
    <row r="1115" spans="1:30" ht="22.5" x14ac:dyDescent="0.25">
      <c r="A1115" t="s">
        <v>0</v>
      </c>
      <c r="B1115" s="7" t="s">
        <v>441</v>
      </c>
      <c r="C1115" s="2" t="s">
        <v>493</v>
      </c>
      <c r="D1115" s="22" t="s">
        <v>495</v>
      </c>
      <c r="E1115" s="2" t="s">
        <v>499</v>
      </c>
      <c r="F1115" s="26" t="s">
        <v>530</v>
      </c>
      <c r="G1115" s="2" t="s">
        <v>534</v>
      </c>
      <c r="H1115" s="22" t="s">
        <v>563</v>
      </c>
      <c r="I1115" s="2" t="s">
        <v>567</v>
      </c>
      <c r="J1115" s="5" t="s">
        <v>569</v>
      </c>
      <c r="K1115" s="2" t="s">
        <v>574</v>
      </c>
      <c r="L1115" t="s">
        <v>1815</v>
      </c>
      <c r="M1115" s="2" t="s">
        <v>1851</v>
      </c>
      <c r="N1115" s="7" t="s">
        <v>4577</v>
      </c>
      <c r="O1115" s="2" t="s">
        <v>1851</v>
      </c>
      <c r="P1115" s="56"/>
      <c r="Q1115" s="2" t="s">
        <v>1851</v>
      </c>
      <c r="R1115" t="s">
        <v>2493</v>
      </c>
      <c r="S1115" s="2" t="s">
        <v>1851</v>
      </c>
      <c r="T1115" s="5">
        <v>0</v>
      </c>
      <c r="U1115" s="2" t="s">
        <v>1851</v>
      </c>
      <c r="V1115" s="37">
        <v>0</v>
      </c>
      <c r="W1115" s="2" t="s">
        <v>1907</v>
      </c>
      <c r="X1115">
        <v>0</v>
      </c>
      <c r="Y1115" t="s">
        <v>1908</v>
      </c>
      <c r="Z1115" s="40" t="s">
        <v>2246</v>
      </c>
      <c r="AA1115" s="2" t="s">
        <v>1907</v>
      </c>
      <c r="AB1115" s="82">
        <v>84000</v>
      </c>
      <c r="AC1115" t="s">
        <v>2289</v>
      </c>
      <c r="AD1115"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'SI-ERP'); SET @tipoArea = (SELECT id_tipo_area FROM tipo_area WHERE cod_tipo_area LIKE 'ER'); set @situacion = (select id_situacion from situacion where nom_situacion like 'NO'); INSERT INTO propuesta VALUES (NULL, @cliente, NULL, NULL, @moneda, @tipoServicio, @tipoArea, @tipoPropuesta, @situacion, '11', 'P0107011', '', '2010-09-01', '0', '0', 0, 'IMPLEMENTACION ERP', 84000, null, 1, now(), null, 1, null);</v>
      </c>
    </row>
    <row r="1116" spans="1:30" ht="22.5" x14ac:dyDescent="0.25">
      <c r="A1116" t="s">
        <v>0</v>
      </c>
      <c r="B1116" s="7" t="s">
        <v>441</v>
      </c>
      <c r="C1116" s="2" t="s">
        <v>493</v>
      </c>
      <c r="D1116" s="22" t="s">
        <v>498</v>
      </c>
      <c r="E1116" s="2" t="s">
        <v>499</v>
      </c>
      <c r="F1116" s="26" t="s">
        <v>511</v>
      </c>
      <c r="G1116" s="2" t="s">
        <v>534</v>
      </c>
      <c r="H1116" s="22" t="s">
        <v>546</v>
      </c>
      <c r="I1116" s="2" t="s">
        <v>567</v>
      </c>
      <c r="J1116" s="5" t="s">
        <v>569</v>
      </c>
      <c r="K1116" s="2" t="s">
        <v>574</v>
      </c>
      <c r="L1116" t="s">
        <v>1816</v>
      </c>
      <c r="M1116" s="2" t="s">
        <v>1851</v>
      </c>
      <c r="N1116" s="7" t="s">
        <v>4578</v>
      </c>
      <c r="O1116" s="2" t="s">
        <v>1851</v>
      </c>
      <c r="P1116" s="56"/>
      <c r="Q1116" s="2" t="s">
        <v>1851</v>
      </c>
      <c r="R1116" t="s">
        <v>2493</v>
      </c>
      <c r="S1116" s="2" t="s">
        <v>1851</v>
      </c>
      <c r="T1116" s="5">
        <v>0</v>
      </c>
      <c r="U1116" s="2" t="s">
        <v>1851</v>
      </c>
      <c r="V1116" s="37">
        <v>0</v>
      </c>
      <c r="W1116" s="2" t="s">
        <v>1907</v>
      </c>
      <c r="X1116">
        <v>0</v>
      </c>
      <c r="Y1116" t="s">
        <v>1908</v>
      </c>
      <c r="Z1116" s="40" t="s">
        <v>2247</v>
      </c>
      <c r="AA1116" s="2" t="s">
        <v>1907</v>
      </c>
      <c r="AB1116" s="82">
        <v>42000</v>
      </c>
      <c r="AC1116" t="s">
        <v>2289</v>
      </c>
      <c r="AD1116"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'12', 'P0107012', '', '2010-09-01', '0', '0', 0, 'Assessment Center', 42000, null, 1, now(), null, 1, null);</v>
      </c>
    </row>
    <row r="1117" spans="1:30" ht="22.5" x14ac:dyDescent="0.25">
      <c r="A1117" t="s">
        <v>0</v>
      </c>
      <c r="B1117" s="7" t="s">
        <v>441</v>
      </c>
      <c r="C1117" s="2" t="s">
        <v>493</v>
      </c>
      <c r="D1117" s="22" t="s">
        <v>495</v>
      </c>
      <c r="E1117" s="2" t="s">
        <v>499</v>
      </c>
      <c r="F1117" s="26" t="s">
        <v>532</v>
      </c>
      <c r="G1117" s="2" t="s">
        <v>534</v>
      </c>
      <c r="H1117" s="22" t="s">
        <v>565</v>
      </c>
      <c r="I1117" s="2" t="s">
        <v>567</v>
      </c>
      <c r="J1117" s="5" t="s">
        <v>569</v>
      </c>
      <c r="K1117" s="2" t="s">
        <v>574</v>
      </c>
      <c r="L1117" t="s">
        <v>1817</v>
      </c>
      <c r="M1117" s="2" t="s">
        <v>1851</v>
      </c>
      <c r="N1117" s="7" t="s">
        <v>4579</v>
      </c>
      <c r="O1117" s="2" t="s">
        <v>1851</v>
      </c>
      <c r="P1117" s="56"/>
      <c r="Q1117" s="2" t="s">
        <v>1851</v>
      </c>
      <c r="R1117" t="s">
        <v>2493</v>
      </c>
      <c r="S1117" s="2" t="s">
        <v>1851</v>
      </c>
      <c r="T1117" s="5">
        <v>0</v>
      </c>
      <c r="U1117" s="2" t="s">
        <v>1851</v>
      </c>
      <c r="V1117" s="76">
        <v>1</v>
      </c>
      <c r="W1117" s="2" t="s">
        <v>1907</v>
      </c>
      <c r="X1117">
        <v>0</v>
      </c>
      <c r="Y1117" t="s">
        <v>1908</v>
      </c>
      <c r="Z1117" s="40" t="s">
        <v>2248</v>
      </c>
      <c r="AA1117" s="2" t="s">
        <v>1907</v>
      </c>
      <c r="AB1117" s="82">
        <v>45000</v>
      </c>
      <c r="AC1117" t="s">
        <v>2289</v>
      </c>
      <c r="AD1117"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'GESBSC'); SET @tipoArea = (SELECT id_tipo_area FROM tipo_area WHERE cod_tipo_area LIKE 'BS'); set @situacion = (select id_situacion from situacion where nom_situacion like 'NO'); INSERT INTO propuesta VALUES (NULL, @cliente, NULL, NULL, @moneda, @tipoServicio, @tipoArea, @tipoPropuesta, @situacion, '13', 'P0107013', '', '2010-09-01', '0', '1', 0, 'Construccion indicadores de gestion Institucional', 45000, null, 1, now(), null, 1, null);</v>
      </c>
    </row>
    <row r="1118" spans="1:30" ht="33.75" x14ac:dyDescent="0.25">
      <c r="A1118" t="s">
        <v>0</v>
      </c>
      <c r="B1118" s="7" t="s">
        <v>441</v>
      </c>
      <c r="C1118" s="2" t="s">
        <v>493</v>
      </c>
      <c r="D1118" s="22" t="s">
        <v>495</v>
      </c>
      <c r="E1118" s="2" t="s">
        <v>499</v>
      </c>
      <c r="F1118" s="26" t="s">
        <v>510</v>
      </c>
      <c r="G1118" s="2" t="s">
        <v>534</v>
      </c>
      <c r="H1118" s="22" t="s">
        <v>545</v>
      </c>
      <c r="I1118" s="2" t="s">
        <v>567</v>
      </c>
      <c r="J1118" s="5" t="s">
        <v>569</v>
      </c>
      <c r="K1118" s="2" t="s">
        <v>574</v>
      </c>
      <c r="L1118" t="s">
        <v>1818</v>
      </c>
      <c r="M1118" s="2" t="s">
        <v>1851</v>
      </c>
      <c r="N1118" s="7" t="s">
        <v>4580</v>
      </c>
      <c r="O1118" s="2" t="s">
        <v>1851</v>
      </c>
      <c r="P1118" s="56"/>
      <c r="Q1118" s="2" t="s">
        <v>1851</v>
      </c>
      <c r="R1118" t="s">
        <v>2493</v>
      </c>
      <c r="S1118" s="2" t="s">
        <v>1851</v>
      </c>
      <c r="T1118" s="5">
        <v>0</v>
      </c>
      <c r="U1118" s="2" t="s">
        <v>1851</v>
      </c>
      <c r="V1118" s="76">
        <v>1</v>
      </c>
      <c r="W1118" s="2" t="s">
        <v>1907</v>
      </c>
      <c r="X1118">
        <v>0</v>
      </c>
      <c r="Y1118" t="s">
        <v>1908</v>
      </c>
      <c r="Z1118" s="40" t="s">
        <v>2456</v>
      </c>
      <c r="AA1118" s="2" t="s">
        <v>1907</v>
      </c>
      <c r="AB1118" s="82">
        <v>94958</v>
      </c>
      <c r="AC1118" t="s">
        <v>2289</v>
      </c>
      <c r="AD1118"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'14', 'P0107014', '', '2010-09-01', '0', '1', 0, 'Incorporar uso tecnicas BPM y caracterizacion procesos de un proyecto piloto', 94958, null, 1, now(), null, 1, null);</v>
      </c>
    </row>
    <row r="1119" spans="1:30" ht="33.75" x14ac:dyDescent="0.25">
      <c r="A1119" t="s">
        <v>0</v>
      </c>
      <c r="B1119" s="7" t="s">
        <v>441</v>
      </c>
      <c r="C1119" s="2" t="s">
        <v>493</v>
      </c>
      <c r="D1119" s="22" t="s">
        <v>495</v>
      </c>
      <c r="E1119" s="2" t="s">
        <v>499</v>
      </c>
      <c r="F1119" s="26" t="s">
        <v>501</v>
      </c>
      <c r="G1119" s="2" t="s">
        <v>534</v>
      </c>
      <c r="H1119" s="22" t="s">
        <v>535</v>
      </c>
      <c r="I1119" s="2" t="s">
        <v>567</v>
      </c>
      <c r="J1119" s="5" t="s">
        <v>569</v>
      </c>
      <c r="K1119" s="2" t="s">
        <v>574</v>
      </c>
      <c r="L1119" t="s">
        <v>1819</v>
      </c>
      <c r="M1119" s="2" t="s">
        <v>1851</v>
      </c>
      <c r="N1119" s="7" t="s">
        <v>4581</v>
      </c>
      <c r="O1119" s="2" t="s">
        <v>1851</v>
      </c>
      <c r="P1119" s="56"/>
      <c r="Q1119" s="2" t="s">
        <v>1851</v>
      </c>
      <c r="R1119" t="s">
        <v>2493</v>
      </c>
      <c r="S1119" s="2" t="s">
        <v>1851</v>
      </c>
      <c r="T1119" s="5">
        <v>0</v>
      </c>
      <c r="U1119" s="2" t="s">
        <v>1851</v>
      </c>
      <c r="V1119" s="76">
        <v>1</v>
      </c>
      <c r="W1119" s="2" t="s">
        <v>1907</v>
      </c>
      <c r="X1119">
        <v>0</v>
      </c>
      <c r="Y1119" t="s">
        <v>1908</v>
      </c>
      <c r="Z1119" s="40" t="s">
        <v>2249</v>
      </c>
      <c r="AA1119" s="2" t="s">
        <v>1907</v>
      </c>
      <c r="AB1119" s="82">
        <v>60084</v>
      </c>
      <c r="AC1119" t="s">
        <v>2289</v>
      </c>
      <c r="AD1119"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'15', 'P0107015', '', '2010-09-01', '0', '1', 0, 'Definir metodologias, procedimientos e instrumentos del proceso mejoramiento procesos', 60084, null, 1, now(), null, 1, null);</v>
      </c>
    </row>
    <row r="1120" spans="1:30" ht="22.5" x14ac:dyDescent="0.25">
      <c r="A1120" t="s">
        <v>0</v>
      </c>
      <c r="B1120" s="7" t="s">
        <v>441</v>
      </c>
      <c r="C1120" s="2" t="s">
        <v>493</v>
      </c>
      <c r="D1120" s="22" t="s">
        <v>498</v>
      </c>
      <c r="E1120" s="2" t="s">
        <v>499</v>
      </c>
      <c r="F1120" s="26" t="s">
        <v>511</v>
      </c>
      <c r="G1120" s="2" t="s">
        <v>534</v>
      </c>
      <c r="H1120" s="22" t="s">
        <v>546</v>
      </c>
      <c r="I1120" s="2" t="s">
        <v>567</v>
      </c>
      <c r="J1120" s="5" t="s">
        <v>571</v>
      </c>
      <c r="K1120" s="2" t="s">
        <v>574</v>
      </c>
      <c r="L1120" t="s">
        <v>1820</v>
      </c>
      <c r="M1120" s="2" t="s">
        <v>1851</v>
      </c>
      <c r="N1120" s="7" t="s">
        <v>4582</v>
      </c>
      <c r="O1120" s="2" t="s">
        <v>1851</v>
      </c>
      <c r="P1120" s="60"/>
      <c r="Q1120" s="2" t="s">
        <v>1851</v>
      </c>
      <c r="R1120" t="s">
        <v>2521</v>
      </c>
      <c r="S1120" s="2" t="s">
        <v>1851</v>
      </c>
      <c r="T1120" s="5">
        <v>0</v>
      </c>
      <c r="U1120" s="2" t="s">
        <v>1851</v>
      </c>
      <c r="V1120" s="37">
        <v>0</v>
      </c>
      <c r="W1120" s="2" t="s">
        <v>1907</v>
      </c>
      <c r="X1120">
        <v>0</v>
      </c>
      <c r="Y1120" t="s">
        <v>1908</v>
      </c>
      <c r="Z1120" s="40" t="s">
        <v>2247</v>
      </c>
      <c r="AA1120" s="2" t="s">
        <v>1907</v>
      </c>
      <c r="AB1120" s="82">
        <v>13647.5</v>
      </c>
      <c r="AC1120" t="s">
        <v>2289</v>
      </c>
      <c r="AD1120"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'16', 'P0107016', '', '2010-10-01', '0', '0', 0, 'Assessment Center', 13647.5, null, 1, now(), null, 1, null);</v>
      </c>
    </row>
    <row r="1121" spans="1:30" ht="22.5" x14ac:dyDescent="0.25">
      <c r="A1121" t="s">
        <v>0</v>
      </c>
      <c r="B1121" s="7" t="s">
        <v>441</v>
      </c>
      <c r="C1121" s="2" t="s">
        <v>493</v>
      </c>
      <c r="D1121" s="22" t="s">
        <v>498</v>
      </c>
      <c r="E1121" s="2" t="s">
        <v>499</v>
      </c>
      <c r="F1121" s="26" t="s">
        <v>509</v>
      </c>
      <c r="G1121" s="2" t="s">
        <v>534</v>
      </c>
      <c r="H1121" s="22" t="s">
        <v>543</v>
      </c>
      <c r="I1121" s="2" t="s">
        <v>567</v>
      </c>
      <c r="J1121" s="5" t="s">
        <v>572</v>
      </c>
      <c r="K1121" s="2" t="s">
        <v>574</v>
      </c>
      <c r="L1121" t="s">
        <v>1821</v>
      </c>
      <c r="M1121" s="2" t="s">
        <v>1851</v>
      </c>
      <c r="N1121" s="7" t="s">
        <v>4583</v>
      </c>
      <c r="O1121" s="2" t="s">
        <v>1851</v>
      </c>
      <c r="P1121" s="56" t="s">
        <v>1669</v>
      </c>
      <c r="Q1121" s="2" t="s">
        <v>1851</v>
      </c>
      <c r="R1121" t="s">
        <v>2521</v>
      </c>
      <c r="S1121" s="2" t="s">
        <v>1851</v>
      </c>
      <c r="T1121" s="5">
        <v>0</v>
      </c>
      <c r="U1121" s="2" t="s">
        <v>1851</v>
      </c>
      <c r="V1121" s="37">
        <v>0</v>
      </c>
      <c r="W1121" s="2" t="s">
        <v>1907</v>
      </c>
      <c r="X1121">
        <v>0</v>
      </c>
      <c r="Y1121" t="s">
        <v>1908</v>
      </c>
      <c r="Z1121" s="40" t="s">
        <v>1943</v>
      </c>
      <c r="AA1121" s="2" t="s">
        <v>1907</v>
      </c>
      <c r="AB1121" s="82">
        <v>0</v>
      </c>
      <c r="AC1121" t="s">
        <v>2289</v>
      </c>
      <c r="AD1121"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'17', 'P0107017', 'P010718', '2010-10-01', '0', '0', 0, 'Candidatos', 0, null, 1, now(), null, 1, null);</v>
      </c>
    </row>
    <row r="1122" spans="1:30" ht="22.5" x14ac:dyDescent="0.25">
      <c r="A1122" t="s">
        <v>0</v>
      </c>
      <c r="B1122" s="7" t="s">
        <v>441</v>
      </c>
      <c r="C1122" s="2" t="s">
        <v>493</v>
      </c>
      <c r="D1122" s="22" t="s">
        <v>498</v>
      </c>
      <c r="E1122" s="2" t="s">
        <v>499</v>
      </c>
      <c r="F1122" s="26" t="s">
        <v>511</v>
      </c>
      <c r="G1122" s="2" t="s">
        <v>534</v>
      </c>
      <c r="H1122" s="22" t="s">
        <v>546</v>
      </c>
      <c r="I1122" s="2" t="s">
        <v>567</v>
      </c>
      <c r="J1122" s="5" t="s">
        <v>571</v>
      </c>
      <c r="K1122" s="2" t="s">
        <v>574</v>
      </c>
      <c r="L1122" t="s">
        <v>1822</v>
      </c>
      <c r="M1122" s="2" t="s">
        <v>1851</v>
      </c>
      <c r="N1122" s="7" t="s">
        <v>4584</v>
      </c>
      <c r="O1122" s="2" t="s">
        <v>1851</v>
      </c>
      <c r="P1122" s="60"/>
      <c r="Q1122" s="2" t="s">
        <v>1851</v>
      </c>
      <c r="R1122" t="s">
        <v>2488</v>
      </c>
      <c r="S1122" s="2" t="s">
        <v>1851</v>
      </c>
      <c r="T1122" s="5">
        <v>0</v>
      </c>
      <c r="U1122" s="2" t="s">
        <v>1851</v>
      </c>
      <c r="V1122" s="37">
        <v>0</v>
      </c>
      <c r="W1122" s="2" t="s">
        <v>1907</v>
      </c>
      <c r="X1122">
        <v>0</v>
      </c>
      <c r="Y1122" t="s">
        <v>1908</v>
      </c>
      <c r="Z1122" s="40" t="s">
        <v>2247</v>
      </c>
      <c r="AA1122" s="2" t="s">
        <v>1907</v>
      </c>
      <c r="AB1122" s="82">
        <v>8877.5</v>
      </c>
      <c r="AC1122" t="s">
        <v>2289</v>
      </c>
      <c r="AD1122"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'18', 'P0107018', '', '2011-03-01', '0', '0', 0, 'Assessment Center', 8877.5, null, 1, now(), null, 1, null);</v>
      </c>
    </row>
    <row r="1123" spans="1:30" ht="22.5" x14ac:dyDescent="0.25">
      <c r="A1123" t="s">
        <v>0</v>
      </c>
      <c r="B1123" s="7" t="s">
        <v>441</v>
      </c>
      <c r="C1123" s="2" t="s">
        <v>493</v>
      </c>
      <c r="D1123" s="22" t="s">
        <v>496</v>
      </c>
      <c r="E1123" s="2" t="s">
        <v>499</v>
      </c>
      <c r="F1123" s="26" t="s">
        <v>515</v>
      </c>
      <c r="G1123" s="2" t="s">
        <v>534</v>
      </c>
      <c r="H1123" s="22" t="s">
        <v>550</v>
      </c>
      <c r="I1123" s="2" t="s">
        <v>567</v>
      </c>
      <c r="J1123" s="5" t="s">
        <v>569</v>
      </c>
      <c r="K1123" s="2" t="s">
        <v>574</v>
      </c>
      <c r="L1123" t="s">
        <v>1823</v>
      </c>
      <c r="M1123" s="2" t="s">
        <v>1851</v>
      </c>
      <c r="N1123" s="7" t="s">
        <v>4585</v>
      </c>
      <c r="O1123" s="2" t="s">
        <v>1851</v>
      </c>
      <c r="P1123" s="56"/>
      <c r="Q1123" s="2" t="s">
        <v>1851</v>
      </c>
      <c r="R1123" t="s">
        <v>2487</v>
      </c>
      <c r="S1123" s="2" t="s">
        <v>1851</v>
      </c>
      <c r="T1123" s="5">
        <v>0</v>
      </c>
      <c r="U1123" s="2" t="s">
        <v>1851</v>
      </c>
      <c r="V1123" s="37">
        <v>0</v>
      </c>
      <c r="W1123" s="2" t="s">
        <v>1907</v>
      </c>
      <c r="X1123">
        <v>0</v>
      </c>
      <c r="Y1123" t="s">
        <v>1908</v>
      </c>
      <c r="Z1123" s="40" t="s">
        <v>2419</v>
      </c>
      <c r="AA1123" s="2" t="s">
        <v>1907</v>
      </c>
      <c r="AB1123" s="82">
        <v>7000</v>
      </c>
      <c r="AC1123" t="s">
        <v>2289</v>
      </c>
      <c r="AD1123"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'19', 'P0107019', '', '2011-10-01', '0', '0', 0, 'Jornada de Planeamiento y Gestion', 7000, null, 1, now(), null, 1, null);</v>
      </c>
    </row>
    <row r="1124" spans="1:30" ht="22.5" x14ac:dyDescent="0.25">
      <c r="A1124" t="s">
        <v>0</v>
      </c>
      <c r="B1124" s="7" t="s">
        <v>441</v>
      </c>
      <c r="C1124" s="2" t="s">
        <v>493</v>
      </c>
      <c r="D1124" s="22" t="s">
        <v>496</v>
      </c>
      <c r="E1124" s="2" t="s">
        <v>499</v>
      </c>
      <c r="F1124" s="26" t="s">
        <v>515</v>
      </c>
      <c r="G1124" s="2" t="s">
        <v>534</v>
      </c>
      <c r="H1124" s="22" t="s">
        <v>550</v>
      </c>
      <c r="I1124" s="2" t="s">
        <v>567</v>
      </c>
      <c r="J1124" s="5" t="s">
        <v>569</v>
      </c>
      <c r="K1124" s="2" t="s">
        <v>574</v>
      </c>
      <c r="L1124" t="s">
        <v>1824</v>
      </c>
      <c r="M1124" s="2" t="s">
        <v>1851</v>
      </c>
      <c r="N1124" s="7" t="s">
        <v>4586</v>
      </c>
      <c r="O1124" s="2" t="s">
        <v>1851</v>
      </c>
      <c r="P1124" s="56"/>
      <c r="Q1124" s="2" t="s">
        <v>1851</v>
      </c>
      <c r="R1124" t="s">
        <v>2487</v>
      </c>
      <c r="S1124" s="2" t="s">
        <v>1851</v>
      </c>
      <c r="T1124" s="5">
        <v>0</v>
      </c>
      <c r="U1124" s="2" t="s">
        <v>1851</v>
      </c>
      <c r="V1124" s="37">
        <v>0</v>
      </c>
      <c r="W1124" s="2" t="s">
        <v>1907</v>
      </c>
      <c r="X1124">
        <v>0</v>
      </c>
      <c r="Y1124" t="s">
        <v>1908</v>
      </c>
      <c r="Z1124" s="40" t="s">
        <v>2457</v>
      </c>
      <c r="AA1124" s="2" t="s">
        <v>1907</v>
      </c>
      <c r="AB1124" s="82">
        <v>0</v>
      </c>
      <c r="AC1124" t="s">
        <v>2289</v>
      </c>
      <c r="AD1124"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'20', 'P0107020', '', '2011-10-01', '0', '0', 0, 'Dinamicas para Plan Estrategico', 0, null, 1, now(), null, 1, null);</v>
      </c>
    </row>
    <row r="1125" spans="1:30" ht="22.5" x14ac:dyDescent="0.25">
      <c r="A1125" t="s">
        <v>0</v>
      </c>
      <c r="B1125" s="7" t="s">
        <v>441</v>
      </c>
      <c r="C1125" s="2" t="s">
        <v>493</v>
      </c>
      <c r="D1125" s="22" t="s">
        <v>498</v>
      </c>
      <c r="E1125" s="2" t="s">
        <v>499</v>
      </c>
      <c r="F1125" s="26" t="s">
        <v>511</v>
      </c>
      <c r="G1125" s="2" t="s">
        <v>534</v>
      </c>
      <c r="H1125" s="22" t="s">
        <v>546</v>
      </c>
      <c r="I1125" s="2" t="s">
        <v>567</v>
      </c>
      <c r="J1125" s="5" t="s">
        <v>569</v>
      </c>
      <c r="K1125" s="2" t="s">
        <v>574</v>
      </c>
      <c r="L1125" t="s">
        <v>1825</v>
      </c>
      <c r="M1125" s="2" t="s">
        <v>1851</v>
      </c>
      <c r="N1125" s="7" t="s">
        <v>4587</v>
      </c>
      <c r="O1125" s="2" t="s">
        <v>1851</v>
      </c>
      <c r="P1125" s="56"/>
      <c r="Q1125" s="2" t="s">
        <v>1851</v>
      </c>
      <c r="R1125" t="s">
        <v>2496</v>
      </c>
      <c r="S1125" s="2" t="s">
        <v>1851</v>
      </c>
      <c r="T1125" s="5">
        <v>0</v>
      </c>
      <c r="U1125" s="2" t="s">
        <v>1851</v>
      </c>
      <c r="V1125" s="37">
        <v>0</v>
      </c>
      <c r="W1125" s="2" t="s">
        <v>1907</v>
      </c>
      <c r="X1125">
        <v>0</v>
      </c>
      <c r="Y1125" t="s">
        <v>1908</v>
      </c>
      <c r="Z1125" s="40" t="s">
        <v>2247</v>
      </c>
      <c r="AA1125" s="2" t="s">
        <v>1907</v>
      </c>
      <c r="AB1125" s="82">
        <v>8878</v>
      </c>
      <c r="AC1125" t="s">
        <v>2289</v>
      </c>
      <c r="AD1125"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'21', 'P0107021', '', '2011-05-01', '0', '0', 0, 'Assessment Center', 8878, null, 1, now(), null, 1, null);</v>
      </c>
    </row>
    <row r="1126" spans="1:30" ht="22.5" x14ac:dyDescent="0.25">
      <c r="A1126" t="s">
        <v>0</v>
      </c>
      <c r="B1126" s="7" t="s">
        <v>441</v>
      </c>
      <c r="C1126" s="2" t="s">
        <v>493</v>
      </c>
      <c r="D1126" s="17" t="s">
        <v>498</v>
      </c>
      <c r="E1126" s="2" t="s">
        <v>499</v>
      </c>
      <c r="F1126" s="26" t="s">
        <v>516</v>
      </c>
      <c r="G1126" s="2" t="s">
        <v>534</v>
      </c>
      <c r="H1126" s="17" t="s">
        <v>551</v>
      </c>
      <c r="I1126" s="2" t="s">
        <v>567</v>
      </c>
      <c r="J1126" s="15" t="s">
        <v>570</v>
      </c>
      <c r="K1126" s="2" t="s">
        <v>574</v>
      </c>
      <c r="L1126" t="s">
        <v>1826</v>
      </c>
      <c r="M1126" s="2" t="s">
        <v>1851</v>
      </c>
      <c r="N1126" s="7" t="s">
        <v>4588</v>
      </c>
      <c r="O1126" s="2" t="s">
        <v>1851</v>
      </c>
      <c r="P1126" s="67" t="s">
        <v>1855</v>
      </c>
      <c r="Q1126" s="2" t="s">
        <v>1851</v>
      </c>
      <c r="R1126" t="s">
        <v>2506</v>
      </c>
      <c r="S1126" s="2" t="s">
        <v>1851</v>
      </c>
      <c r="T1126" s="5">
        <v>0</v>
      </c>
      <c r="U1126" s="2" t="s">
        <v>1851</v>
      </c>
      <c r="V1126" s="76">
        <v>1</v>
      </c>
      <c r="W1126" s="2" t="s">
        <v>1907</v>
      </c>
      <c r="X1126">
        <v>10</v>
      </c>
      <c r="Y1126" t="s">
        <v>1908</v>
      </c>
      <c r="Z1126" s="40" t="s">
        <v>3272</v>
      </c>
      <c r="AA1126" s="2" t="s">
        <v>1907</v>
      </c>
      <c r="AB1126" s="82">
        <v>258500</v>
      </c>
      <c r="AC1126" t="s">
        <v>2289</v>
      </c>
      <c r="AD1126"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'PDTE'); INSERT INTO propuesta VALUES (NULL, @cliente, NULL, NULL, @moneda, @tipoServicio, @tipoArea, @tipoPropuesta, @situacion, '22', 'P0107022', 'LICITACION', '2011-11-01', '0', '1', 10, 'Desempeño para toda la Sunat', 258500, null, 1, now(), null, 1, null);</v>
      </c>
    </row>
    <row r="1127" spans="1:30" ht="22.5" x14ac:dyDescent="0.25">
      <c r="A1127" t="s">
        <v>0</v>
      </c>
      <c r="B1127" s="7" t="s">
        <v>441</v>
      </c>
      <c r="C1127" s="2" t="s">
        <v>493</v>
      </c>
      <c r="D1127" s="22" t="s">
        <v>498</v>
      </c>
      <c r="E1127" s="2" t="s">
        <v>499</v>
      </c>
      <c r="F1127" s="26" t="s">
        <v>511</v>
      </c>
      <c r="G1127" s="2" t="s">
        <v>534</v>
      </c>
      <c r="H1127" s="22" t="s">
        <v>546</v>
      </c>
      <c r="I1127" s="2" t="s">
        <v>567</v>
      </c>
      <c r="J1127" s="5" t="s">
        <v>571</v>
      </c>
      <c r="K1127" s="2" t="s">
        <v>574</v>
      </c>
      <c r="L1127" t="s">
        <v>1827</v>
      </c>
      <c r="M1127" s="2" t="s">
        <v>1851</v>
      </c>
      <c r="N1127" s="7" t="s">
        <v>4589</v>
      </c>
      <c r="O1127" s="2" t="s">
        <v>1851</v>
      </c>
      <c r="P1127" s="60"/>
      <c r="Q1127" s="2" t="s">
        <v>1851</v>
      </c>
      <c r="R1127" t="s">
        <v>2506</v>
      </c>
      <c r="S1127" s="2" t="s">
        <v>1851</v>
      </c>
      <c r="T1127" s="5">
        <v>0</v>
      </c>
      <c r="U1127" s="2" t="s">
        <v>1851</v>
      </c>
      <c r="V1127" s="37">
        <v>0</v>
      </c>
      <c r="W1127" s="2" t="s">
        <v>1907</v>
      </c>
      <c r="X1127">
        <v>0</v>
      </c>
      <c r="Y1127" t="s">
        <v>1908</v>
      </c>
      <c r="Z1127" s="40" t="s">
        <v>2250</v>
      </c>
      <c r="AA1127" s="2" t="s">
        <v>1907</v>
      </c>
      <c r="AB1127" s="82">
        <v>15360</v>
      </c>
      <c r="AC1127" t="s">
        <v>2289</v>
      </c>
      <c r="AD1127"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'23', 'P0107023', '', '2011-11-01', '0', '0', 0, 'Assessment Center (96)', 15360, null, 1, now(), null, 1, null);</v>
      </c>
    </row>
    <row r="1128" spans="1:30" ht="22.5" x14ac:dyDescent="0.25">
      <c r="A1128" t="s">
        <v>0</v>
      </c>
      <c r="B1128" s="7" t="s">
        <v>441</v>
      </c>
      <c r="C1128" s="2" t="s">
        <v>493</v>
      </c>
      <c r="D1128" s="22" t="s">
        <v>496</v>
      </c>
      <c r="E1128" s="2" t="s">
        <v>499</v>
      </c>
      <c r="F1128" s="26" t="s">
        <v>515</v>
      </c>
      <c r="G1128" s="2" t="s">
        <v>534</v>
      </c>
      <c r="H1128" s="22" t="s">
        <v>550</v>
      </c>
      <c r="I1128" s="2" t="s">
        <v>567</v>
      </c>
      <c r="J1128" s="7" t="s">
        <v>573</v>
      </c>
      <c r="K1128" s="2" t="s">
        <v>574</v>
      </c>
      <c r="L1128" t="s">
        <v>1828</v>
      </c>
      <c r="M1128" s="2" t="s">
        <v>1851</v>
      </c>
      <c r="N1128" s="7" t="s">
        <v>4590</v>
      </c>
      <c r="O1128" s="2" t="s">
        <v>1851</v>
      </c>
      <c r="P1128" s="60"/>
      <c r="Q1128" s="2" t="s">
        <v>1851</v>
      </c>
      <c r="R1128" t="s">
        <v>2518</v>
      </c>
      <c r="S1128" s="2" t="s">
        <v>1851</v>
      </c>
      <c r="T1128" s="5">
        <v>0</v>
      </c>
      <c r="U1128" s="2" t="s">
        <v>1851</v>
      </c>
      <c r="V1128" s="37">
        <v>0</v>
      </c>
      <c r="W1128" s="2" t="s">
        <v>1907</v>
      </c>
      <c r="X1128">
        <v>0</v>
      </c>
      <c r="Y1128" t="s">
        <v>1908</v>
      </c>
      <c r="Z1128" s="40" t="s">
        <v>2251</v>
      </c>
      <c r="AA1128" s="2" t="s">
        <v>1907</v>
      </c>
      <c r="AB1128" s="82">
        <v>166250</v>
      </c>
      <c r="AC1128" t="s">
        <v>2289</v>
      </c>
      <c r="AD1128"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'SI'); INSERT INTO propuesta VALUES (NULL, @cliente, NULL, NULL, @moneda, @tipoServicio, @tipoArea, @tipoPropuesta, @situacion, '24', 'P0107024', '', '2012-01-01', '0', '0', 0, 'Outdoor IRL (2520 personas)', 166250, null, 1, now(), null, 1, null);</v>
      </c>
    </row>
    <row r="1129" spans="1:30" ht="22.5" x14ac:dyDescent="0.25">
      <c r="A1129" t="s">
        <v>0</v>
      </c>
      <c r="B1129" s="7" t="s">
        <v>441</v>
      </c>
      <c r="C1129" s="2" t="s">
        <v>493</v>
      </c>
      <c r="D1129" s="22" t="s">
        <v>496</v>
      </c>
      <c r="E1129" s="2" t="s">
        <v>499</v>
      </c>
      <c r="F1129" s="26" t="s">
        <v>515</v>
      </c>
      <c r="G1129" s="2" t="s">
        <v>534</v>
      </c>
      <c r="H1129" s="22" t="s">
        <v>550</v>
      </c>
      <c r="I1129" s="2" t="s">
        <v>567</v>
      </c>
      <c r="J1129" s="5" t="s">
        <v>569</v>
      </c>
      <c r="K1129" s="2" t="s">
        <v>574</v>
      </c>
      <c r="L1129" t="s">
        <v>1829</v>
      </c>
      <c r="M1129" s="2" t="s">
        <v>1851</v>
      </c>
      <c r="N1129" s="7" t="s">
        <v>4591</v>
      </c>
      <c r="O1129" s="2" t="s">
        <v>1851</v>
      </c>
      <c r="P1129" s="56"/>
      <c r="Q1129" s="2" t="s">
        <v>1851</v>
      </c>
      <c r="R1129" t="s">
        <v>2519</v>
      </c>
      <c r="S1129" s="2" t="s">
        <v>1851</v>
      </c>
      <c r="T1129" s="5">
        <v>0</v>
      </c>
      <c r="U1129" s="2" t="s">
        <v>1851</v>
      </c>
      <c r="V1129" s="37">
        <v>0</v>
      </c>
      <c r="W1129" s="2" t="s">
        <v>1907</v>
      </c>
      <c r="X1129">
        <v>0</v>
      </c>
      <c r="Y1129" t="s">
        <v>1908</v>
      </c>
      <c r="Z1129" s="40" t="s">
        <v>2252</v>
      </c>
      <c r="AA1129" s="2" t="s">
        <v>1907</v>
      </c>
      <c r="AB1129" s="82">
        <v>9100</v>
      </c>
      <c r="AC1129" t="s">
        <v>2289</v>
      </c>
      <c r="AD1129"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'25', 'P0107025', '', '2012-05-01', '0', '0', 0, 'Outdoor ICA (130); para el viernes 28 de mayo', 9100, null, 1, now(), null, 1, null);</v>
      </c>
    </row>
    <row r="1130" spans="1:30" ht="22.5" x14ac:dyDescent="0.25">
      <c r="A1130" t="s">
        <v>0</v>
      </c>
      <c r="B1130" s="7" t="s">
        <v>441</v>
      </c>
      <c r="C1130" s="2" t="s">
        <v>493</v>
      </c>
      <c r="D1130" s="22" t="s">
        <v>496</v>
      </c>
      <c r="E1130" s="2" t="s">
        <v>499</v>
      </c>
      <c r="F1130" s="26" t="s">
        <v>515</v>
      </c>
      <c r="G1130" s="2" t="s">
        <v>534</v>
      </c>
      <c r="H1130" s="22" t="s">
        <v>550</v>
      </c>
      <c r="I1130" s="2" t="s">
        <v>567</v>
      </c>
      <c r="J1130" s="5" t="s">
        <v>569</v>
      </c>
      <c r="K1130" s="2" t="s">
        <v>574</v>
      </c>
      <c r="L1130" t="s">
        <v>1830</v>
      </c>
      <c r="M1130" s="2" t="s">
        <v>1851</v>
      </c>
      <c r="N1130" s="7" t="s">
        <v>4592</v>
      </c>
      <c r="O1130" s="2" t="s">
        <v>1851</v>
      </c>
      <c r="P1130" s="56"/>
      <c r="Q1130" s="2" t="s">
        <v>1851</v>
      </c>
      <c r="R1130" t="s">
        <v>2519</v>
      </c>
      <c r="S1130" s="2" t="s">
        <v>1851</v>
      </c>
      <c r="T1130" s="5">
        <v>0</v>
      </c>
      <c r="U1130" s="2" t="s">
        <v>1851</v>
      </c>
      <c r="V1130" s="37">
        <v>0</v>
      </c>
      <c r="W1130" s="2" t="s">
        <v>1907</v>
      </c>
      <c r="X1130">
        <v>0</v>
      </c>
      <c r="Y1130" t="s">
        <v>1908</v>
      </c>
      <c r="Z1130" s="40" t="s">
        <v>2253</v>
      </c>
      <c r="AA1130" s="2" t="s">
        <v>1907</v>
      </c>
      <c r="AB1130" s="82">
        <v>25200</v>
      </c>
      <c r="AC1130" t="s">
        <v>2289</v>
      </c>
      <c r="AD1130"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'26', 'P0107026', '', '2012-05-01', '0', '0', 0, 'Outdoor IAAC Callao (360 personas)', 25200, null, 1, now(), null, 1, null);</v>
      </c>
    </row>
    <row r="1131" spans="1:30" ht="22.5" x14ac:dyDescent="0.25">
      <c r="A1131" t="s">
        <v>0</v>
      </c>
      <c r="B1131" s="7" t="s">
        <v>441</v>
      </c>
      <c r="C1131" s="2" t="s">
        <v>493</v>
      </c>
      <c r="D1131" s="22" t="s">
        <v>496</v>
      </c>
      <c r="E1131" s="2" t="s">
        <v>499</v>
      </c>
      <c r="F1131" s="26" t="s">
        <v>515</v>
      </c>
      <c r="G1131" s="2" t="s">
        <v>534</v>
      </c>
      <c r="H1131" s="22" t="s">
        <v>550</v>
      </c>
      <c r="I1131" s="2" t="s">
        <v>567</v>
      </c>
      <c r="J1131" s="7" t="s">
        <v>571</v>
      </c>
      <c r="K1131" s="2" t="s">
        <v>574</v>
      </c>
      <c r="L1131" t="s">
        <v>1831</v>
      </c>
      <c r="M1131" s="2" t="s">
        <v>1851</v>
      </c>
      <c r="N1131" s="7" t="s">
        <v>4593</v>
      </c>
      <c r="O1131" s="2" t="s">
        <v>1851</v>
      </c>
      <c r="P1131" s="60"/>
      <c r="Q1131" s="2" t="s">
        <v>1851</v>
      </c>
      <c r="R1131" t="s">
        <v>2519</v>
      </c>
      <c r="S1131" s="2" t="s">
        <v>1851</v>
      </c>
      <c r="T1131" s="5">
        <v>0</v>
      </c>
      <c r="U1131" s="2" t="s">
        <v>1851</v>
      </c>
      <c r="V1131" s="37">
        <v>0</v>
      </c>
      <c r="W1131" s="2" t="s">
        <v>1907</v>
      </c>
      <c r="X1131">
        <v>0</v>
      </c>
      <c r="Y1131" t="s">
        <v>1908</v>
      </c>
      <c r="Z1131" s="40" t="s">
        <v>2254</v>
      </c>
      <c r="AA1131" s="2" t="s">
        <v>1907</v>
      </c>
      <c r="AB1131" s="82">
        <v>8890</v>
      </c>
      <c r="AC1131" t="s">
        <v>2289</v>
      </c>
      <c r="AD1131"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'27', 'P0107027', '', '2012-05-01', '0', '0', 0, 'Outdoor INCT (120 personas)', 8890, null, 1, now(), null, 1, null);</v>
      </c>
    </row>
    <row r="1132" spans="1:30" ht="22.5" x14ac:dyDescent="0.25">
      <c r="A1132" t="s">
        <v>0</v>
      </c>
      <c r="B1132" s="7" t="s">
        <v>441</v>
      </c>
      <c r="C1132" s="2" t="s">
        <v>493</v>
      </c>
      <c r="D1132" s="22" t="s">
        <v>496</v>
      </c>
      <c r="E1132" s="2" t="s">
        <v>499</v>
      </c>
      <c r="F1132" s="26" t="s">
        <v>515</v>
      </c>
      <c r="G1132" s="2" t="s">
        <v>534</v>
      </c>
      <c r="H1132" s="22" t="s">
        <v>550</v>
      </c>
      <c r="I1132" s="2" t="s">
        <v>567</v>
      </c>
      <c r="J1132" s="7" t="s">
        <v>572</v>
      </c>
      <c r="K1132" s="2" t="s">
        <v>574</v>
      </c>
      <c r="L1132" t="s">
        <v>1832</v>
      </c>
      <c r="M1132" s="2" t="s">
        <v>1851</v>
      </c>
      <c r="N1132" s="7" t="s">
        <v>4594</v>
      </c>
      <c r="O1132" s="2" t="s">
        <v>1851</v>
      </c>
      <c r="P1132" s="60" t="s">
        <v>1691</v>
      </c>
      <c r="Q1132" s="2" t="s">
        <v>1851</v>
      </c>
      <c r="R1132" t="s">
        <v>2519</v>
      </c>
      <c r="S1132" s="2" t="s">
        <v>1851</v>
      </c>
      <c r="T1132" s="5">
        <v>0</v>
      </c>
      <c r="U1132" s="2" t="s">
        <v>1851</v>
      </c>
      <c r="V1132" s="37">
        <v>0</v>
      </c>
      <c r="W1132" s="2" t="s">
        <v>1907</v>
      </c>
      <c r="X1132">
        <v>0</v>
      </c>
      <c r="Y1132" t="s">
        <v>1908</v>
      </c>
      <c r="Z1132" s="40" t="s">
        <v>2255</v>
      </c>
      <c r="AA1132" s="2" t="s">
        <v>1907</v>
      </c>
      <c r="AB1132" s="82">
        <v>7000</v>
      </c>
      <c r="AC1132" t="s">
        <v>2289</v>
      </c>
      <c r="AD1132"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'OTRA'); INSERT INTO propuesta VALUES (NULL, @cliente, NULL, NULL, @moneda, @tipoServicio, @tipoArea, @tipoPropuesta, @situacion, '28', 'P0107028', 'P010740', '2012-05-01', '0', '0', 0, 'Outdoor INTA (100 personas)', 7000, null, 1, now(), null, 1, null);</v>
      </c>
    </row>
    <row r="1133" spans="1:30" ht="22.5" x14ac:dyDescent="0.25">
      <c r="A1133" t="s">
        <v>0</v>
      </c>
      <c r="B1133" s="7" t="s">
        <v>441</v>
      </c>
      <c r="C1133" s="2" t="s">
        <v>493</v>
      </c>
      <c r="D1133" s="22" t="s">
        <v>496</v>
      </c>
      <c r="E1133" s="2" t="s">
        <v>499</v>
      </c>
      <c r="F1133" s="26" t="s">
        <v>515</v>
      </c>
      <c r="G1133" s="2" t="s">
        <v>534</v>
      </c>
      <c r="H1133" s="22" t="s">
        <v>550</v>
      </c>
      <c r="I1133" s="2" t="s">
        <v>567</v>
      </c>
      <c r="J1133" s="7" t="s">
        <v>571</v>
      </c>
      <c r="K1133" s="2" t="s">
        <v>574</v>
      </c>
      <c r="L1133" t="s">
        <v>1833</v>
      </c>
      <c r="M1133" s="2" t="s">
        <v>1851</v>
      </c>
      <c r="N1133" s="7" t="s">
        <v>4595</v>
      </c>
      <c r="O1133" s="2" t="s">
        <v>1851</v>
      </c>
      <c r="P1133" s="60"/>
      <c r="Q1133" s="2" t="s">
        <v>1851</v>
      </c>
      <c r="R1133" t="s">
        <v>2519</v>
      </c>
      <c r="S1133" s="2" t="s">
        <v>1851</v>
      </c>
      <c r="T1133" s="5">
        <v>0</v>
      </c>
      <c r="U1133" s="2" t="s">
        <v>1851</v>
      </c>
      <c r="V1133" s="37">
        <v>0</v>
      </c>
      <c r="W1133" s="2" t="s">
        <v>1907</v>
      </c>
      <c r="X1133">
        <v>0</v>
      </c>
      <c r="Y1133" t="s">
        <v>1908</v>
      </c>
      <c r="Z1133" s="40" t="s">
        <v>2256</v>
      </c>
      <c r="AA1133" s="2" t="s">
        <v>1907</v>
      </c>
      <c r="AB1133" s="82">
        <v>34300</v>
      </c>
      <c r="AC1133" t="s">
        <v>2289</v>
      </c>
      <c r="AD1133"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'29', 'P0107029', '', '2012-05-01', '0', '0', 0, 'Outdoor IAMC Callao (490 personas)', 34300, null, 1, now(), null, 1, null);</v>
      </c>
    </row>
    <row r="1134" spans="1:30" ht="22.5" x14ac:dyDescent="0.25">
      <c r="A1134" t="s">
        <v>0</v>
      </c>
      <c r="B1134" s="7" t="s">
        <v>441</v>
      </c>
      <c r="C1134" s="2" t="s">
        <v>493</v>
      </c>
      <c r="D1134" s="22" t="s">
        <v>496</v>
      </c>
      <c r="E1134" s="2" t="s">
        <v>499</v>
      </c>
      <c r="F1134" s="26" t="s">
        <v>515</v>
      </c>
      <c r="G1134" s="2" t="s">
        <v>534</v>
      </c>
      <c r="H1134" s="22" t="s">
        <v>550</v>
      </c>
      <c r="I1134" s="2" t="s">
        <v>567</v>
      </c>
      <c r="J1134" s="7" t="s">
        <v>571</v>
      </c>
      <c r="K1134" s="2" t="s">
        <v>574</v>
      </c>
      <c r="L1134" t="s">
        <v>1834</v>
      </c>
      <c r="M1134" s="2" t="s">
        <v>1851</v>
      </c>
      <c r="N1134" s="7" t="s">
        <v>4596</v>
      </c>
      <c r="O1134" s="2" t="s">
        <v>1851</v>
      </c>
      <c r="P1134" s="60"/>
      <c r="Q1134" s="2" t="s">
        <v>1851</v>
      </c>
      <c r="R1134" t="s">
        <v>2528</v>
      </c>
      <c r="S1134" s="2" t="s">
        <v>1851</v>
      </c>
      <c r="T1134" s="5">
        <v>0</v>
      </c>
      <c r="U1134" s="2" t="s">
        <v>1851</v>
      </c>
      <c r="V1134" s="37">
        <v>0</v>
      </c>
      <c r="W1134" s="2" t="s">
        <v>1907</v>
      </c>
      <c r="X1134">
        <v>0</v>
      </c>
      <c r="Y1134" t="s">
        <v>1908</v>
      </c>
      <c r="Z1134" s="40" t="s">
        <v>2257</v>
      </c>
      <c r="AA1134" s="2" t="s">
        <v>1907</v>
      </c>
      <c r="AB1134" s="82">
        <v>26320</v>
      </c>
      <c r="AC1134" t="s">
        <v>2289</v>
      </c>
      <c r="AD1134"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'30', 'P0107030', '', '2012-06-01', '0', '0', 0, 'Outdoor INA (424 personas)', 26320, null, 1, now(), null, 1, null);</v>
      </c>
    </row>
    <row r="1135" spans="1:30" ht="22.5" x14ac:dyDescent="0.25">
      <c r="A1135" t="s">
        <v>0</v>
      </c>
      <c r="B1135" s="7" t="s">
        <v>441</v>
      </c>
      <c r="C1135" s="2" t="s">
        <v>493</v>
      </c>
      <c r="D1135" s="22" t="s">
        <v>498</v>
      </c>
      <c r="E1135" s="2" t="s">
        <v>499</v>
      </c>
      <c r="F1135" s="26" t="s">
        <v>511</v>
      </c>
      <c r="G1135" s="2" t="s">
        <v>534</v>
      </c>
      <c r="H1135" s="22" t="s">
        <v>546</v>
      </c>
      <c r="I1135" s="2" t="s">
        <v>567</v>
      </c>
      <c r="J1135" s="7" t="s">
        <v>572</v>
      </c>
      <c r="K1135" s="2" t="s">
        <v>574</v>
      </c>
      <c r="L1135" t="s">
        <v>1835</v>
      </c>
      <c r="M1135" s="2" t="s">
        <v>1851</v>
      </c>
      <c r="N1135" s="7" t="s">
        <v>4597</v>
      </c>
      <c r="O1135" s="2" t="s">
        <v>1851</v>
      </c>
      <c r="P1135" s="40" t="s">
        <v>1688</v>
      </c>
      <c r="Q1135" s="2" t="s">
        <v>1851</v>
      </c>
      <c r="R1135" t="s">
        <v>2528</v>
      </c>
      <c r="S1135" s="2" t="s">
        <v>1851</v>
      </c>
      <c r="T1135" s="5">
        <v>0</v>
      </c>
      <c r="U1135" s="2" t="s">
        <v>1851</v>
      </c>
      <c r="V1135" s="37">
        <v>0</v>
      </c>
      <c r="W1135" s="2" t="s">
        <v>1907</v>
      </c>
      <c r="X1135">
        <v>0</v>
      </c>
      <c r="Y1135" t="s">
        <v>1908</v>
      </c>
      <c r="Z1135" s="40" t="s">
        <v>2017</v>
      </c>
      <c r="AA1135" s="2" t="s">
        <v>1907</v>
      </c>
      <c r="AB1135" s="82">
        <v>8000</v>
      </c>
      <c r="AC1135" t="s">
        <v>2289</v>
      </c>
      <c r="AD1135"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'OTRA'); INSERT INTO propuesta VALUES (NULL, @cliente, NULL, NULL, @moneda, @tipoServicio, @tipoArea, @tipoPropuesta, @situacion, '31', 'P0107031', 'P010737', '2012-06-01', '0', '0', 0, 'Evaluaciones de Candidatos por Assessment Center', 8000, null, 1, now(), null, 1, null);</v>
      </c>
    </row>
    <row r="1136" spans="1:30" ht="22.5" x14ac:dyDescent="0.25">
      <c r="A1136" t="s">
        <v>0</v>
      </c>
      <c r="B1136" s="7" t="s">
        <v>441</v>
      </c>
      <c r="C1136" s="2" t="s">
        <v>493</v>
      </c>
      <c r="D1136" s="22" t="s">
        <v>496</v>
      </c>
      <c r="E1136" s="2" t="s">
        <v>499</v>
      </c>
      <c r="F1136" s="26" t="s">
        <v>515</v>
      </c>
      <c r="G1136" s="2" t="s">
        <v>534</v>
      </c>
      <c r="H1136" s="22" t="s">
        <v>550</v>
      </c>
      <c r="I1136" s="2" t="s">
        <v>567</v>
      </c>
      <c r="J1136" s="5" t="s">
        <v>569</v>
      </c>
      <c r="K1136" s="2" t="s">
        <v>574</v>
      </c>
      <c r="L1136" t="s">
        <v>1836</v>
      </c>
      <c r="M1136" s="2" t="s">
        <v>1851</v>
      </c>
      <c r="N1136" s="7" t="s">
        <v>4598</v>
      </c>
      <c r="O1136" s="2" t="s">
        <v>1851</v>
      </c>
      <c r="P1136" s="56"/>
      <c r="Q1136" s="2" t="s">
        <v>1851</v>
      </c>
      <c r="R1136" t="s">
        <v>2528</v>
      </c>
      <c r="S1136" s="2" t="s">
        <v>1851</v>
      </c>
      <c r="T1136" s="5">
        <v>0</v>
      </c>
      <c r="U1136" s="2" t="s">
        <v>1851</v>
      </c>
      <c r="V1136" s="37">
        <v>0</v>
      </c>
      <c r="W1136" s="2" t="s">
        <v>1907</v>
      </c>
      <c r="X1136">
        <v>0</v>
      </c>
      <c r="Y1136" t="s">
        <v>1908</v>
      </c>
      <c r="Z1136" s="40" t="s">
        <v>2258</v>
      </c>
      <c r="AA1136" s="2" t="s">
        <v>1907</v>
      </c>
      <c r="AB1136" s="82">
        <v>27720</v>
      </c>
      <c r="AC1136" t="s">
        <v>2289</v>
      </c>
      <c r="AD1136"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'32', 'P0107032', '', '2012-06-01', '0', '0', 0, 'Outdoor IPCN (450 personas)', 27720, null, 1, now(), null, 1, null);</v>
      </c>
    </row>
    <row r="1137" spans="1:30" ht="45" x14ac:dyDescent="0.25">
      <c r="A1137" t="s">
        <v>0</v>
      </c>
      <c r="B1137" s="7" t="s">
        <v>441</v>
      </c>
      <c r="C1137" s="2" t="s">
        <v>493</v>
      </c>
      <c r="D1137" s="17" t="s">
        <v>498</v>
      </c>
      <c r="E1137" s="2" t="s">
        <v>499</v>
      </c>
      <c r="F1137" s="26" t="s">
        <v>522</v>
      </c>
      <c r="G1137" s="2" t="s">
        <v>534</v>
      </c>
      <c r="H1137" s="17" t="s">
        <v>551</v>
      </c>
      <c r="I1137" s="2" t="s">
        <v>567</v>
      </c>
      <c r="J1137" s="7" t="s">
        <v>569</v>
      </c>
      <c r="K1137" s="2" t="s">
        <v>574</v>
      </c>
      <c r="L1137" t="s">
        <v>1837</v>
      </c>
      <c r="M1137" s="2" t="s">
        <v>1851</v>
      </c>
      <c r="N1137" s="7" t="s">
        <v>4599</v>
      </c>
      <c r="O1137" s="2" t="s">
        <v>1851</v>
      </c>
      <c r="P1137" s="40"/>
      <c r="Q1137" s="2" t="s">
        <v>1851</v>
      </c>
      <c r="R1137" t="s">
        <v>2501</v>
      </c>
      <c r="S1137" s="2" t="s">
        <v>1851</v>
      </c>
      <c r="T1137" s="5">
        <v>0</v>
      </c>
      <c r="U1137" s="2" t="s">
        <v>1851</v>
      </c>
      <c r="V1137" s="76">
        <v>1</v>
      </c>
      <c r="W1137" s="2" t="s">
        <v>1907</v>
      </c>
      <c r="X1137">
        <v>0</v>
      </c>
      <c r="Y1137" t="s">
        <v>1908</v>
      </c>
      <c r="Z1137" s="40" t="s">
        <v>3273</v>
      </c>
      <c r="AA1137" s="2" t="s">
        <v>1907</v>
      </c>
      <c r="AB1137" s="82">
        <v>134000</v>
      </c>
      <c r="AC1137" t="s">
        <v>2289</v>
      </c>
      <c r="AD1137"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'33', 'P0107033', '', '2012-08-01', '0', '1', 0, 'Clima para el 30% de la planilla de SUNAT (10,264pp), segun licitacion: ADS Num 0058-2012-SUNAT/4G0000-PRIMERA CONVOCATORIA', 134000, null, 1, now(), null, 1, null);</v>
      </c>
    </row>
    <row r="1138" spans="1:30" ht="22.5" x14ac:dyDescent="0.25">
      <c r="A1138" t="s">
        <v>0</v>
      </c>
      <c r="B1138" s="7" t="s">
        <v>441</v>
      </c>
      <c r="C1138" s="2" t="s">
        <v>493</v>
      </c>
      <c r="D1138" s="22" t="s">
        <v>496</v>
      </c>
      <c r="E1138" s="2" t="s">
        <v>499</v>
      </c>
      <c r="F1138" s="26" t="s">
        <v>515</v>
      </c>
      <c r="G1138" s="2" t="s">
        <v>534</v>
      </c>
      <c r="H1138" s="22" t="s">
        <v>550</v>
      </c>
      <c r="I1138" s="2" t="s">
        <v>567</v>
      </c>
      <c r="J1138" s="5" t="s">
        <v>569</v>
      </c>
      <c r="K1138" s="2" t="s">
        <v>574</v>
      </c>
      <c r="L1138" t="s">
        <v>1838</v>
      </c>
      <c r="M1138" s="2" t="s">
        <v>1851</v>
      </c>
      <c r="N1138" s="7" t="s">
        <v>4600</v>
      </c>
      <c r="O1138" s="2" t="s">
        <v>1851</v>
      </c>
      <c r="P1138" s="56"/>
      <c r="Q1138" s="2" t="s">
        <v>1851</v>
      </c>
      <c r="R1138" t="s">
        <v>2519</v>
      </c>
      <c r="S1138" s="2" t="s">
        <v>1851</v>
      </c>
      <c r="T1138" s="5">
        <v>0</v>
      </c>
      <c r="U1138" s="2" t="s">
        <v>1851</v>
      </c>
      <c r="V1138" s="37">
        <v>0</v>
      </c>
      <c r="W1138" s="2" t="s">
        <v>1907</v>
      </c>
      <c r="X1138">
        <v>0</v>
      </c>
      <c r="Y1138" t="s">
        <v>1908</v>
      </c>
      <c r="Z1138" s="40" t="s">
        <v>2259</v>
      </c>
      <c r="AA1138" s="2" t="s">
        <v>1907</v>
      </c>
      <c r="AB1138" s="82">
        <v>0</v>
      </c>
      <c r="AC1138" t="s">
        <v>2289</v>
      </c>
      <c r="AD1138"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'34', 'P0107034', '', '2012-05-01', '0', '0', 0, 'Outdoor CUSCO', 0, null, 1, now(), null, 1, null);</v>
      </c>
    </row>
    <row r="1139" spans="1:30" ht="45" x14ac:dyDescent="0.25">
      <c r="A1139" t="s">
        <v>0</v>
      </c>
      <c r="B1139" s="7" t="s">
        <v>441</v>
      </c>
      <c r="C1139" s="2" t="s">
        <v>493</v>
      </c>
      <c r="D1139" s="22" t="s">
        <v>495</v>
      </c>
      <c r="E1139" s="2" t="s">
        <v>499</v>
      </c>
      <c r="F1139" s="26" t="s">
        <v>529</v>
      </c>
      <c r="G1139" s="2" t="s">
        <v>534</v>
      </c>
      <c r="H1139" s="22" t="s">
        <v>562</v>
      </c>
      <c r="I1139" s="2" t="s">
        <v>567</v>
      </c>
      <c r="J1139" s="5" t="s">
        <v>569</v>
      </c>
      <c r="K1139" s="2" t="s">
        <v>574</v>
      </c>
      <c r="L1139" t="s">
        <v>1839</v>
      </c>
      <c r="M1139" s="2" t="s">
        <v>1851</v>
      </c>
      <c r="N1139" s="7" t="s">
        <v>4601</v>
      </c>
      <c r="O1139" s="2" t="s">
        <v>1851</v>
      </c>
      <c r="P1139" s="56"/>
      <c r="Q1139" s="2" t="s">
        <v>1851</v>
      </c>
      <c r="R1139" t="s">
        <v>2520</v>
      </c>
      <c r="S1139" s="2" t="s">
        <v>1851</v>
      </c>
      <c r="T1139" s="5">
        <v>0</v>
      </c>
      <c r="U1139" s="2" t="s">
        <v>1851</v>
      </c>
      <c r="V1139" s="76">
        <v>1</v>
      </c>
      <c r="W1139" s="2" t="s">
        <v>1907</v>
      </c>
      <c r="X1139">
        <v>0</v>
      </c>
      <c r="Y1139" t="s">
        <v>1908</v>
      </c>
      <c r="Z1139" s="40" t="s">
        <v>2260</v>
      </c>
      <c r="AA1139" s="2" t="s">
        <v>1907</v>
      </c>
      <c r="AB1139" s="82">
        <v>397768</v>
      </c>
      <c r="AC1139" t="s">
        <v>2289</v>
      </c>
      <c r="AD1139"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'VARIOS'); SET @tipoArea = (SELECT id_tipo_area FROM tipo_area WHERE cod_tipo_area LIKE 'CE'); set @situacion = (select id_situacion from situacion where nom_situacion like 'NO'); INSERT INTO propuesta VALUES (NULL, @cliente, NULL, NULL, @moneda, @tipoServicio, @tipoArea, @tipoPropuesta, @situacion, '35', 'P0107035', '', '2012-07-01', '0', '1', 0, 'servicio de encuesta de satisfaccion 2012 de la calidad de lso servicios al contribuyente
CP 011-2012/SUNAT/4G0000', 397768, null, 1, now(), null, 1, null);</v>
      </c>
    </row>
    <row r="1140" spans="1:30" ht="33.75" x14ac:dyDescent="0.25">
      <c r="A1140" t="s">
        <v>0</v>
      </c>
      <c r="B1140" s="7" t="s">
        <v>441</v>
      </c>
      <c r="C1140" s="2" t="s">
        <v>493</v>
      </c>
      <c r="D1140" s="22" t="s">
        <v>496</v>
      </c>
      <c r="E1140" s="2" t="s">
        <v>499</v>
      </c>
      <c r="F1140" s="26" t="s">
        <v>512</v>
      </c>
      <c r="G1140" s="2" t="s">
        <v>534</v>
      </c>
      <c r="H1140" s="22" t="s">
        <v>547</v>
      </c>
      <c r="I1140" s="2" t="s">
        <v>567</v>
      </c>
      <c r="J1140" s="5" t="s">
        <v>569</v>
      </c>
      <c r="K1140" s="2" t="s">
        <v>574</v>
      </c>
      <c r="L1140" t="s">
        <v>1840</v>
      </c>
      <c r="M1140" s="2" t="s">
        <v>1851</v>
      </c>
      <c r="N1140" s="7" t="s">
        <v>4602</v>
      </c>
      <c r="O1140" s="2" t="s">
        <v>1851</v>
      </c>
      <c r="P1140" s="56"/>
      <c r="Q1140" s="2" t="s">
        <v>1851</v>
      </c>
      <c r="R1140" t="s">
        <v>2520</v>
      </c>
      <c r="S1140" s="2" t="s">
        <v>1851</v>
      </c>
      <c r="T1140" s="5">
        <v>0</v>
      </c>
      <c r="U1140" s="2" t="s">
        <v>1851</v>
      </c>
      <c r="V1140" s="76">
        <v>1</v>
      </c>
      <c r="W1140" s="2" t="s">
        <v>1907</v>
      </c>
      <c r="X1140">
        <v>0</v>
      </c>
      <c r="Y1140" t="s">
        <v>1908</v>
      </c>
      <c r="Z1140" s="40" t="s">
        <v>2261</v>
      </c>
      <c r="AA1140" s="2" t="s">
        <v>1907</v>
      </c>
      <c r="AB1140" s="82">
        <v>22881</v>
      </c>
      <c r="AC1140" t="s">
        <v>2289</v>
      </c>
      <c r="AD1140"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'36', 'P0107036', '', '2012-07-01', '0', '1', 0, 'servicio en talleres de gestion por procesos
AMC 041-2012/SUNAT/4G0000', 22881, null, 1, now(), null, 1, null);</v>
      </c>
    </row>
    <row r="1141" spans="1:30" ht="78.75" x14ac:dyDescent="0.25">
      <c r="A1141" t="s">
        <v>0</v>
      </c>
      <c r="B1141" s="7" t="s">
        <v>441</v>
      </c>
      <c r="C1141" s="2" t="s">
        <v>493</v>
      </c>
      <c r="D1141" s="22" t="s">
        <v>498</v>
      </c>
      <c r="E1141" s="2" t="s">
        <v>499</v>
      </c>
      <c r="F1141" s="26" t="s">
        <v>511</v>
      </c>
      <c r="G1141" s="2" t="s">
        <v>534</v>
      </c>
      <c r="H1141" s="22" t="s">
        <v>546</v>
      </c>
      <c r="I1141" s="2" t="s">
        <v>567</v>
      </c>
      <c r="J1141" s="7" t="s">
        <v>569</v>
      </c>
      <c r="K1141" s="2" t="s">
        <v>574</v>
      </c>
      <c r="L1141" t="s">
        <v>1841</v>
      </c>
      <c r="M1141" s="2" t="s">
        <v>1851</v>
      </c>
      <c r="N1141" s="7" t="s">
        <v>4603</v>
      </c>
      <c r="O1141" s="2" t="s">
        <v>1851</v>
      </c>
      <c r="P1141" s="40"/>
      <c r="Q1141" s="2" t="s">
        <v>1851</v>
      </c>
      <c r="R1141" t="s">
        <v>2520</v>
      </c>
      <c r="S1141" s="2" t="s">
        <v>1851</v>
      </c>
      <c r="T1141" s="5">
        <v>0</v>
      </c>
      <c r="U1141" s="2" t="s">
        <v>1851</v>
      </c>
      <c r="V1141" s="76">
        <v>1</v>
      </c>
      <c r="W1141" s="2" t="s">
        <v>1907</v>
      </c>
      <c r="X1141">
        <v>0</v>
      </c>
      <c r="Y1141" t="s">
        <v>1908</v>
      </c>
      <c r="Z1141" s="40" t="s">
        <v>2458</v>
      </c>
      <c r="AA1141" s="2" t="s">
        <v>1907</v>
      </c>
      <c r="AB1141" s="82">
        <v>292764</v>
      </c>
      <c r="AC1141" t="s">
        <v>2289</v>
      </c>
      <c r="AD1141"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'37', 'P0107037', '', '2012-07-01', '0', '1', 0, 'proceso de seleccion completo: evaluacion curricular, evaluacion tecnica, habilidades directivas (pruebas psicometricas, proyectivas, ac y ec) para evaluar a 600 cargos directivos aproximadamente, con un promedio de 1500 postulantes.', 292764, null, 1, now(), null, 1, null);</v>
      </c>
    </row>
    <row r="1142" spans="1:30" ht="22.5" x14ac:dyDescent="0.25">
      <c r="A1142" t="s">
        <v>0</v>
      </c>
      <c r="B1142" s="7" t="s">
        <v>441</v>
      </c>
      <c r="C1142" s="2" t="s">
        <v>493</v>
      </c>
      <c r="D1142" s="22" t="s">
        <v>496</v>
      </c>
      <c r="E1142" s="2" t="s">
        <v>499</v>
      </c>
      <c r="F1142" s="26" t="s">
        <v>515</v>
      </c>
      <c r="G1142" s="2" t="s">
        <v>534</v>
      </c>
      <c r="H1142" s="22" t="s">
        <v>550</v>
      </c>
      <c r="I1142" s="2" t="s">
        <v>567</v>
      </c>
      <c r="J1142" s="10" t="s">
        <v>569</v>
      </c>
      <c r="K1142" s="2" t="s">
        <v>574</v>
      </c>
      <c r="L1142" t="s">
        <v>1842</v>
      </c>
      <c r="M1142" s="2" t="s">
        <v>1851</v>
      </c>
      <c r="N1142" s="7" t="s">
        <v>4604</v>
      </c>
      <c r="O1142" s="2" t="s">
        <v>1851</v>
      </c>
      <c r="P1142" s="61"/>
      <c r="Q1142" s="2" t="s">
        <v>1851</v>
      </c>
      <c r="R1142" t="s">
        <v>2501</v>
      </c>
      <c r="S1142" s="2" t="s">
        <v>1851</v>
      </c>
      <c r="T1142" s="5">
        <v>0</v>
      </c>
      <c r="U1142" s="2" t="s">
        <v>1851</v>
      </c>
      <c r="V1142" s="37">
        <v>0</v>
      </c>
      <c r="W1142" s="2" t="s">
        <v>1907</v>
      </c>
      <c r="X1142">
        <v>0</v>
      </c>
      <c r="Y1142" t="s">
        <v>1908</v>
      </c>
      <c r="Z1142" s="40" t="s">
        <v>2262</v>
      </c>
      <c r="AA1142" s="2" t="s">
        <v>1907</v>
      </c>
      <c r="AB1142" s="85">
        <v>56000</v>
      </c>
      <c r="AC1142" t="s">
        <v>2289</v>
      </c>
      <c r="AD1142"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'38', 'P0107038', '', '2012-08-01', '0', '0', 0, 'Outdoor INSC (800 personas)', 56000, null, 1, now(), null, 1, null);</v>
      </c>
    </row>
    <row r="1143" spans="1:30" ht="22.5" x14ac:dyDescent="0.25">
      <c r="A1143" t="s">
        <v>0</v>
      </c>
      <c r="B1143" s="7" t="s">
        <v>441</v>
      </c>
      <c r="C1143" s="2" t="s">
        <v>493</v>
      </c>
      <c r="D1143" s="22" t="s">
        <v>498</v>
      </c>
      <c r="E1143" s="2" t="s">
        <v>499</v>
      </c>
      <c r="F1143" s="26" t="s">
        <v>511</v>
      </c>
      <c r="G1143" s="2" t="s">
        <v>534</v>
      </c>
      <c r="H1143" s="22" t="s">
        <v>546</v>
      </c>
      <c r="I1143" s="2" t="s">
        <v>567</v>
      </c>
      <c r="J1143" s="6" t="s">
        <v>571</v>
      </c>
      <c r="K1143" s="2" t="s">
        <v>574</v>
      </c>
      <c r="L1143" t="s">
        <v>1843</v>
      </c>
      <c r="M1143" s="2" t="s">
        <v>1851</v>
      </c>
      <c r="N1143" s="7" t="s">
        <v>4605</v>
      </c>
      <c r="O1143" s="2" t="s">
        <v>1851</v>
      </c>
      <c r="P1143" s="58"/>
      <c r="Q1143" s="2" t="s">
        <v>1851</v>
      </c>
      <c r="R1143" t="s">
        <v>2501</v>
      </c>
      <c r="S1143" s="2" t="s">
        <v>1851</v>
      </c>
      <c r="T1143" s="5">
        <v>0</v>
      </c>
      <c r="U1143" s="2" t="s">
        <v>1851</v>
      </c>
      <c r="V1143" s="37">
        <v>0</v>
      </c>
      <c r="W1143" s="2" t="s">
        <v>1907</v>
      </c>
      <c r="X1143">
        <v>0</v>
      </c>
      <c r="Y1143" t="s">
        <v>1908</v>
      </c>
      <c r="Z1143" s="40" t="s">
        <v>2263</v>
      </c>
      <c r="AA1143" s="2" t="s">
        <v>1907</v>
      </c>
      <c r="AB1143" s="82">
        <v>17711.87</v>
      </c>
      <c r="AC1143" t="s">
        <v>2289</v>
      </c>
      <c r="AD1143" t="str">
        <f t="shared" si="17"/>
        <v>SET @cliente = (SELECT id_cliente FROM cliente WHERE cod_cliente LIKE 'C0107');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'39', 'P0107039', '', '2012-08-01', '0', '0', 0, 'Assessment 95 pp.', 17711.87, null, 1, now(), null, 1, null);</v>
      </c>
    </row>
    <row r="1144" spans="1:30" ht="22.5" x14ac:dyDescent="0.25">
      <c r="A1144" t="s">
        <v>0</v>
      </c>
      <c r="B1144" s="7" t="s">
        <v>441</v>
      </c>
      <c r="C1144" s="2" t="s">
        <v>493</v>
      </c>
      <c r="D1144" s="22" t="s">
        <v>496</v>
      </c>
      <c r="E1144" s="2" t="s">
        <v>499</v>
      </c>
      <c r="F1144" s="26" t="s">
        <v>515</v>
      </c>
      <c r="G1144" s="2" t="s">
        <v>534</v>
      </c>
      <c r="H1144" s="22" t="s">
        <v>550</v>
      </c>
      <c r="I1144" s="2" t="s">
        <v>567</v>
      </c>
      <c r="J1144" s="5" t="s">
        <v>571</v>
      </c>
      <c r="K1144" s="2" t="s">
        <v>574</v>
      </c>
      <c r="L1144" t="s">
        <v>1844</v>
      </c>
      <c r="M1144" s="2" t="s">
        <v>1851</v>
      </c>
      <c r="N1144" s="7" t="s">
        <v>4606</v>
      </c>
      <c r="O1144" s="2" t="s">
        <v>1851</v>
      </c>
      <c r="P1144" s="56"/>
      <c r="Q1144" s="2" t="s">
        <v>1851</v>
      </c>
      <c r="R1144" t="s">
        <v>2525</v>
      </c>
      <c r="S1144" s="2" t="s">
        <v>1851</v>
      </c>
      <c r="T1144" s="5">
        <v>0</v>
      </c>
      <c r="U1144" s="2" t="s">
        <v>1851</v>
      </c>
      <c r="V1144" s="37">
        <v>0</v>
      </c>
      <c r="W1144" s="2" t="s">
        <v>1907</v>
      </c>
      <c r="X1144">
        <v>0</v>
      </c>
      <c r="Y1144" t="s">
        <v>1908</v>
      </c>
      <c r="Z1144" s="40" t="s">
        <v>2264</v>
      </c>
      <c r="AA1144" s="2" t="s">
        <v>1907</v>
      </c>
      <c r="AB1144" s="82">
        <v>9240</v>
      </c>
      <c r="AC1144" t="s">
        <v>2289</v>
      </c>
      <c r="AD1144"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'40', 'P0107040', '', '2012-10-01', '0', '0', 0, 'Outdoor INTA (132 personas)', 9240, null, 1, now(), null, 1, null);</v>
      </c>
    </row>
    <row r="1145" spans="1:30" ht="22.5" x14ac:dyDescent="0.25">
      <c r="A1145" t="s">
        <v>0</v>
      </c>
      <c r="B1145" s="7" t="s">
        <v>441</v>
      </c>
      <c r="C1145" s="2" t="s">
        <v>493</v>
      </c>
      <c r="D1145" s="22" t="s">
        <v>496</v>
      </c>
      <c r="E1145" s="2" t="s">
        <v>499</v>
      </c>
      <c r="F1145" s="26" t="s">
        <v>515</v>
      </c>
      <c r="G1145" s="2" t="s">
        <v>534</v>
      </c>
      <c r="H1145" s="22" t="s">
        <v>550</v>
      </c>
      <c r="I1145" s="2" t="s">
        <v>567</v>
      </c>
      <c r="J1145" s="5" t="s">
        <v>573</v>
      </c>
      <c r="K1145" s="2" t="s">
        <v>574</v>
      </c>
      <c r="L1145" t="s">
        <v>1845</v>
      </c>
      <c r="M1145" s="2" t="s">
        <v>1851</v>
      </c>
      <c r="N1145" s="7" t="s">
        <v>4607</v>
      </c>
      <c r="O1145" s="2" t="s">
        <v>1851</v>
      </c>
      <c r="P1145" s="56"/>
      <c r="Q1145" s="2" t="s">
        <v>1851</v>
      </c>
      <c r="R1145" t="s">
        <v>2525</v>
      </c>
      <c r="S1145" s="2" t="s">
        <v>1851</v>
      </c>
      <c r="T1145" s="5">
        <v>0</v>
      </c>
      <c r="U1145" s="2" t="s">
        <v>1851</v>
      </c>
      <c r="V1145" s="37">
        <v>0</v>
      </c>
      <c r="W1145" s="2" t="s">
        <v>1907</v>
      </c>
      <c r="X1145">
        <v>0</v>
      </c>
      <c r="Y1145" t="s">
        <v>1908</v>
      </c>
      <c r="Z1145" s="40" t="s">
        <v>2265</v>
      </c>
      <c r="AA1145" s="2" t="s">
        <v>1907</v>
      </c>
      <c r="AB1145" s="82">
        <v>6608</v>
      </c>
      <c r="AC1145" t="s">
        <v>2289</v>
      </c>
      <c r="AD1145"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'SI'); INSERT INTO propuesta VALUES (NULL, @cliente, NULL, NULL, @moneda, @tipoServicio, @tipoArea, @tipoPropuesta, @situacion, '41', 'P0107041', '', '2012-10-01', '0', '0', 0, 'Outdoor IATA (80 personas)', 6608, null, 1, now(), null, 1, null);</v>
      </c>
    </row>
    <row r="1146" spans="1:30" ht="22.5" x14ac:dyDescent="0.25">
      <c r="A1146" t="s">
        <v>0</v>
      </c>
      <c r="B1146" s="7" t="s">
        <v>441</v>
      </c>
      <c r="C1146" s="2" t="s">
        <v>493</v>
      </c>
      <c r="D1146" s="22" t="s">
        <v>496</v>
      </c>
      <c r="E1146" s="2" t="s">
        <v>499</v>
      </c>
      <c r="F1146" s="26" t="s">
        <v>512</v>
      </c>
      <c r="G1146" s="2" t="s">
        <v>534</v>
      </c>
      <c r="H1146" s="22" t="s">
        <v>547</v>
      </c>
      <c r="I1146" s="2" t="s">
        <v>567</v>
      </c>
      <c r="J1146" s="10" t="s">
        <v>569</v>
      </c>
      <c r="K1146" s="2" t="s">
        <v>574</v>
      </c>
      <c r="L1146" t="s">
        <v>1846</v>
      </c>
      <c r="M1146" s="2" t="s">
        <v>1851</v>
      </c>
      <c r="N1146" s="7" t="s">
        <v>4608</v>
      </c>
      <c r="O1146" s="2" t="s">
        <v>1851</v>
      </c>
      <c r="P1146" s="61"/>
      <c r="Q1146" s="2" t="s">
        <v>1851</v>
      </c>
      <c r="R1146" t="s">
        <v>2525</v>
      </c>
      <c r="S1146" s="2" t="s">
        <v>1851</v>
      </c>
      <c r="T1146" s="5">
        <v>0</v>
      </c>
      <c r="U1146" s="2" t="s">
        <v>1851</v>
      </c>
      <c r="V1146" s="76">
        <v>1</v>
      </c>
      <c r="W1146" s="2" t="s">
        <v>1907</v>
      </c>
      <c r="X1146">
        <v>0</v>
      </c>
      <c r="Y1146" t="s">
        <v>1908</v>
      </c>
      <c r="Z1146" s="40" t="s">
        <v>2420</v>
      </c>
      <c r="AA1146" s="2" t="s">
        <v>1907</v>
      </c>
      <c r="AB1146" s="82">
        <v>136549.6</v>
      </c>
      <c r="AC1146" t="s">
        <v>2289</v>
      </c>
      <c r="AD1146"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'42', 'P0107042', '', '2012-10-01', '0', '1', 0, 'Taller de Formacion de Voceros Institucionales', 136549.6, null, 1, now(), null, 1, null);</v>
      </c>
    </row>
    <row r="1147" spans="1:30" ht="22.5" x14ac:dyDescent="0.25">
      <c r="A1147" t="s">
        <v>0</v>
      </c>
      <c r="B1147" s="7" t="s">
        <v>441</v>
      </c>
      <c r="C1147" s="2" t="s">
        <v>493</v>
      </c>
      <c r="D1147" s="22" t="s">
        <v>495</v>
      </c>
      <c r="E1147" s="2" t="s">
        <v>499</v>
      </c>
      <c r="F1147" s="26" t="s">
        <v>501</v>
      </c>
      <c r="G1147" s="2" t="s">
        <v>534</v>
      </c>
      <c r="H1147" s="22" t="s">
        <v>535</v>
      </c>
      <c r="I1147" s="2" t="s">
        <v>567</v>
      </c>
      <c r="J1147" s="10" t="s">
        <v>569</v>
      </c>
      <c r="K1147" s="2" t="s">
        <v>574</v>
      </c>
      <c r="L1147" t="s">
        <v>1847</v>
      </c>
      <c r="M1147" s="2" t="s">
        <v>1851</v>
      </c>
      <c r="N1147" s="7" t="s">
        <v>4609</v>
      </c>
      <c r="O1147" s="2" t="s">
        <v>1851</v>
      </c>
      <c r="P1147" s="61"/>
      <c r="Q1147" s="2" t="s">
        <v>1851</v>
      </c>
      <c r="R1147" t="s">
        <v>2525</v>
      </c>
      <c r="S1147" s="2" t="s">
        <v>1851</v>
      </c>
      <c r="T1147" s="5">
        <v>0</v>
      </c>
      <c r="U1147" s="2" t="s">
        <v>1851</v>
      </c>
      <c r="V1147" s="76">
        <v>1</v>
      </c>
      <c r="W1147" s="2" t="s">
        <v>1907</v>
      </c>
      <c r="X1147">
        <v>0</v>
      </c>
      <c r="Y1147" t="s">
        <v>1908</v>
      </c>
      <c r="Z1147" s="40" t="s">
        <v>3274</v>
      </c>
      <c r="AA1147" s="2" t="s">
        <v>1907</v>
      </c>
      <c r="AB1147" s="82">
        <v>179495</v>
      </c>
      <c r="AC1147" t="s">
        <v>2289</v>
      </c>
      <c r="AD1147"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'43', 'P0107043', '', '2012-10-01', '0', '1', 0, 'Diseño y elaboracion de un estudio de Mapa de Actores y/o Grupos de Interes', 179495, null, 1, now(), null, 1, null);</v>
      </c>
    </row>
    <row r="1148" spans="1:30" ht="22.5" x14ac:dyDescent="0.25">
      <c r="A1148" t="s">
        <v>0</v>
      </c>
      <c r="B1148" s="7" t="s">
        <v>441</v>
      </c>
      <c r="C1148" s="2" t="s">
        <v>493</v>
      </c>
      <c r="D1148" s="22" t="s">
        <v>496</v>
      </c>
      <c r="E1148" s="2" t="s">
        <v>499</v>
      </c>
      <c r="F1148" s="26" t="s">
        <v>515</v>
      </c>
      <c r="G1148" s="2" t="s">
        <v>534</v>
      </c>
      <c r="H1148" s="22" t="s">
        <v>550</v>
      </c>
      <c r="I1148" s="2" t="s">
        <v>567</v>
      </c>
      <c r="J1148" s="6" t="s">
        <v>569</v>
      </c>
      <c r="K1148" s="2" t="s">
        <v>574</v>
      </c>
      <c r="L1148" t="s">
        <v>1848</v>
      </c>
      <c r="M1148" s="2" t="s">
        <v>1851</v>
      </c>
      <c r="N1148" s="7" t="s">
        <v>4610</v>
      </c>
      <c r="O1148" s="2" t="s">
        <v>1851</v>
      </c>
      <c r="P1148" s="58"/>
      <c r="Q1148" s="2" t="s">
        <v>1851</v>
      </c>
      <c r="R1148" t="s">
        <v>2525</v>
      </c>
      <c r="S1148" s="2" t="s">
        <v>1851</v>
      </c>
      <c r="T1148" s="5">
        <v>0</v>
      </c>
      <c r="U1148" s="2" t="s">
        <v>1851</v>
      </c>
      <c r="V1148" s="37">
        <v>0</v>
      </c>
      <c r="W1148" s="2" t="s">
        <v>1907</v>
      </c>
      <c r="X1148">
        <v>0</v>
      </c>
      <c r="Y1148" t="s">
        <v>1908</v>
      </c>
      <c r="Z1148" s="40" t="s">
        <v>2266</v>
      </c>
      <c r="AA1148" s="2" t="s">
        <v>1907</v>
      </c>
      <c r="AB1148" s="82">
        <f>70*90</f>
        <v>6300</v>
      </c>
      <c r="AC1148" t="s">
        <v>2289</v>
      </c>
      <c r="AD1148"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'44', 'P0107044', '', '2012-10-01', '0', '0', 0, 'Outdoor INRH (90 personas)', 6300, null, 1, now(), null, 1, null);</v>
      </c>
    </row>
    <row r="1149" spans="1:30" ht="22.5" x14ac:dyDescent="0.25">
      <c r="A1149" t="s">
        <v>0</v>
      </c>
      <c r="B1149" s="7" t="s">
        <v>441</v>
      </c>
      <c r="C1149" s="2" t="s">
        <v>493</v>
      </c>
      <c r="D1149" s="22" t="s">
        <v>495</v>
      </c>
      <c r="E1149" s="2" t="s">
        <v>499</v>
      </c>
      <c r="F1149" s="26" t="s">
        <v>508</v>
      </c>
      <c r="G1149" s="2" t="s">
        <v>534</v>
      </c>
      <c r="H1149" s="22" t="s">
        <v>542</v>
      </c>
      <c r="I1149" s="2" t="s">
        <v>567</v>
      </c>
      <c r="J1149" s="10" t="s">
        <v>569</v>
      </c>
      <c r="K1149" s="2" t="s">
        <v>574</v>
      </c>
      <c r="L1149" t="s">
        <v>1849</v>
      </c>
      <c r="M1149" s="2" t="s">
        <v>1851</v>
      </c>
      <c r="N1149" s="7" t="s">
        <v>4611</v>
      </c>
      <c r="O1149" s="2" t="s">
        <v>1851</v>
      </c>
      <c r="P1149" s="61"/>
      <c r="Q1149" s="2" t="s">
        <v>1851</v>
      </c>
      <c r="R1149" t="s">
        <v>2525</v>
      </c>
      <c r="S1149" s="2" t="s">
        <v>1851</v>
      </c>
      <c r="T1149" s="5">
        <v>0</v>
      </c>
      <c r="U1149" s="2" t="s">
        <v>1851</v>
      </c>
      <c r="V1149" s="76">
        <v>1</v>
      </c>
      <c r="W1149" s="2" t="s">
        <v>1907</v>
      </c>
      <c r="X1149">
        <v>0</v>
      </c>
      <c r="Y1149" t="s">
        <v>1908</v>
      </c>
      <c r="Z1149" s="40" t="s">
        <v>2421</v>
      </c>
      <c r="AA1149" s="2" t="s">
        <v>1907</v>
      </c>
      <c r="AB1149" s="82">
        <v>466825.7</v>
      </c>
      <c r="AC1149" t="s">
        <v>2289</v>
      </c>
      <c r="AD1149" t="str">
        <f t="shared" si="17"/>
        <v>SET @cliente = (SELECT id_cliente FROM cliente WHERE cod_cliente LIKE 'C0107'); SET @tipoPropuesta = (SELECT id_tipo_propuesta FROM tipo_propuesta WHERE cod_tipo_propuesta LIKE 'C'); SET @tipoServicio = (SELECT id_tipo_servicio FROM tipo_servicio WHERE cod_tipo_servicio LIKE 'GESRRHH'); SET @tipoArea = (SELECT id_tipo_area FROM tipo_area WHERE cod_tipo_area LIKE 'CR'); set @situacion = (select id_situacion from situacion where nom_situacion like 'NO'); INSERT INTO propuesta VALUES (NULL, @cliente, NULL, NULL, @moneda, @tipoServicio, @tipoArea, @tipoPropuesta, @situacion, '45', 'P0107045', '', '2012-10-01', '0', '1', 0, 'Estudio de investigacion a profundidad sobre Comunicacion Interna', 466825.7, null, 1, now(), null, 1, null);</v>
      </c>
    </row>
    <row r="1150" spans="1:30" ht="22.5" x14ac:dyDescent="0.25">
      <c r="A1150" t="s">
        <v>0</v>
      </c>
      <c r="B1150" s="7" t="s">
        <v>441</v>
      </c>
      <c r="C1150" s="2" t="s">
        <v>493</v>
      </c>
      <c r="D1150" s="22" t="s">
        <v>496</v>
      </c>
      <c r="E1150" s="2" t="s">
        <v>499</v>
      </c>
      <c r="F1150" s="26" t="s">
        <v>515</v>
      </c>
      <c r="G1150" s="2" t="s">
        <v>534</v>
      </c>
      <c r="H1150" s="22" t="s">
        <v>550</v>
      </c>
      <c r="I1150" s="2" t="s">
        <v>567</v>
      </c>
      <c r="J1150" s="10" t="s">
        <v>569</v>
      </c>
      <c r="K1150" s="2" t="s">
        <v>574</v>
      </c>
      <c r="L1150" t="s">
        <v>1850</v>
      </c>
      <c r="M1150" s="2" t="s">
        <v>1851</v>
      </c>
      <c r="N1150" s="7" t="s">
        <v>4612</v>
      </c>
      <c r="O1150" s="2" t="s">
        <v>1851</v>
      </c>
      <c r="P1150" s="61"/>
      <c r="Q1150" s="2" t="s">
        <v>1851</v>
      </c>
      <c r="R1150" t="s">
        <v>2525</v>
      </c>
      <c r="S1150" s="2" t="s">
        <v>1851</v>
      </c>
      <c r="T1150" s="5">
        <v>0</v>
      </c>
      <c r="U1150" s="2" t="s">
        <v>1851</v>
      </c>
      <c r="V1150" s="37">
        <v>0</v>
      </c>
      <c r="W1150" s="2" t="s">
        <v>1907</v>
      </c>
      <c r="X1150">
        <v>0</v>
      </c>
      <c r="Y1150" t="s">
        <v>1908</v>
      </c>
      <c r="Z1150" s="40" t="s">
        <v>2477</v>
      </c>
      <c r="AA1150" s="2" t="s">
        <v>1907</v>
      </c>
      <c r="AB1150" s="82">
        <f>7929.6/1.18</f>
        <v>6720.0000000000009</v>
      </c>
      <c r="AC1150" t="s">
        <v>2289</v>
      </c>
      <c r="AD1150"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'46', 'P0107046', '', '2012-10-01', '0', '0', 0, 'Outdoor Secretaria Institucional (96 personas)', 6720, null, 1, now(), null, 1, null);</v>
      </c>
    </row>
    <row r="1151" spans="1:30" ht="33.75" x14ac:dyDescent="0.25">
      <c r="A1151" t="s">
        <v>0</v>
      </c>
      <c r="B1151" s="7" t="s">
        <v>441</v>
      </c>
      <c r="C1151" s="2" t="s">
        <v>493</v>
      </c>
      <c r="D1151" s="22" t="s">
        <v>496</v>
      </c>
      <c r="E1151" s="2" t="s">
        <v>499</v>
      </c>
      <c r="F1151" s="26" t="s">
        <v>515</v>
      </c>
      <c r="G1151" s="2" t="s">
        <v>534</v>
      </c>
      <c r="H1151" s="22" t="s">
        <v>550</v>
      </c>
      <c r="I1151" s="2" t="s">
        <v>567</v>
      </c>
      <c r="J1151" s="10" t="s">
        <v>569</v>
      </c>
      <c r="K1151" s="2" t="s">
        <v>574</v>
      </c>
      <c r="L1151" t="s">
        <v>3465</v>
      </c>
      <c r="M1151" s="2" t="s">
        <v>1851</v>
      </c>
      <c r="N1151" s="7" t="s">
        <v>4613</v>
      </c>
      <c r="O1151" s="2" t="s">
        <v>1851</v>
      </c>
      <c r="P1151" s="61"/>
      <c r="Q1151" s="2" t="s">
        <v>1851</v>
      </c>
      <c r="R1151" t="s">
        <v>2492</v>
      </c>
      <c r="S1151" s="2" t="s">
        <v>1851</v>
      </c>
      <c r="T1151" s="5">
        <v>0</v>
      </c>
      <c r="U1151" s="2" t="s">
        <v>1851</v>
      </c>
      <c r="V1151" s="37">
        <v>0</v>
      </c>
      <c r="W1151" s="2" t="s">
        <v>1907</v>
      </c>
      <c r="X1151">
        <v>0</v>
      </c>
      <c r="Y1151" t="s">
        <v>1908</v>
      </c>
      <c r="Z1151" s="40" t="s">
        <v>4755</v>
      </c>
      <c r="AA1151" s="2" t="s">
        <v>1907</v>
      </c>
      <c r="AB1151" s="82">
        <v>11900</v>
      </c>
      <c r="AC1151" t="s">
        <v>2289</v>
      </c>
      <c r="AD1151" t="str">
        <f t="shared" si="17"/>
        <v>SET @cliente = (SELECT id_cliente FROM cliente WHERE cod_cliente LIKE 'C0107');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'47', 'P0107047', '', '2012-11-01', '0', '0', 0, 'Outdoor Intendencia Fiscalizacion Aduanera (INFA), dos talleres de 70 y 100pp', 11900, null, 1, now(), null, 1, null);</v>
      </c>
    </row>
    <row r="1152" spans="1:30" ht="22.5" x14ac:dyDescent="0.25">
      <c r="A1152" t="s">
        <v>0</v>
      </c>
      <c r="B1152" s="7" t="s">
        <v>442</v>
      </c>
      <c r="C1152" s="2" t="s">
        <v>493</v>
      </c>
      <c r="D1152" s="22" t="s">
        <v>498</v>
      </c>
      <c r="E1152" s="2" t="s">
        <v>499</v>
      </c>
      <c r="F1152" s="26" t="s">
        <v>506</v>
      </c>
      <c r="G1152" s="2" t="s">
        <v>534</v>
      </c>
      <c r="H1152" s="22" t="s">
        <v>540</v>
      </c>
      <c r="I1152" s="2" t="s">
        <v>567</v>
      </c>
      <c r="J1152" s="5" t="s">
        <v>569</v>
      </c>
      <c r="K1152" s="2" t="s">
        <v>574</v>
      </c>
      <c r="L1152" t="s">
        <v>1805</v>
      </c>
      <c r="M1152" s="2" t="s">
        <v>1851</v>
      </c>
      <c r="N1152" s="7" t="s">
        <v>4614</v>
      </c>
      <c r="O1152" s="2" t="s">
        <v>1851</v>
      </c>
      <c r="P1152" s="56"/>
      <c r="Q1152" s="2" t="s">
        <v>1851</v>
      </c>
      <c r="R1152" t="s">
        <v>2523</v>
      </c>
      <c r="S1152" s="2" t="s">
        <v>1851</v>
      </c>
      <c r="T1152" s="5">
        <v>0</v>
      </c>
      <c r="U1152" s="2" t="s">
        <v>1851</v>
      </c>
      <c r="V1152" s="37">
        <v>0</v>
      </c>
      <c r="W1152" s="2" t="s">
        <v>1907</v>
      </c>
      <c r="X1152">
        <v>0</v>
      </c>
      <c r="Y1152" t="s">
        <v>1908</v>
      </c>
      <c r="Z1152" s="40" t="s">
        <v>1913</v>
      </c>
      <c r="AA1152" s="2" t="s">
        <v>1907</v>
      </c>
      <c r="AB1152" s="82">
        <v>0</v>
      </c>
      <c r="AC1152" t="s">
        <v>2289</v>
      </c>
      <c r="AD1152" t="str">
        <f t="shared" si="17"/>
        <v>SET @cliente = (SELECT id_cliente FROM cliente WHERE cod_cliente LIKE 'C0226');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'P0226001', '', '2010-12-01', '0', '0', 0, 'Varios', 0, null, 1, now(), null, 1, null);</v>
      </c>
    </row>
    <row r="1153" spans="1:30" ht="22.5" x14ac:dyDescent="0.25">
      <c r="A1153" t="s">
        <v>0</v>
      </c>
      <c r="B1153" s="7" t="s">
        <v>443</v>
      </c>
      <c r="C1153" s="2" t="s">
        <v>493</v>
      </c>
      <c r="D1153" s="17" t="s">
        <v>498</v>
      </c>
      <c r="E1153" s="2" t="s">
        <v>499</v>
      </c>
      <c r="F1153" s="26" t="s">
        <v>522</v>
      </c>
      <c r="G1153" s="2" t="s">
        <v>534</v>
      </c>
      <c r="H1153" s="17" t="s">
        <v>551</v>
      </c>
      <c r="I1153" s="2" t="s">
        <v>567</v>
      </c>
      <c r="J1153" s="5" t="s">
        <v>569</v>
      </c>
      <c r="K1153" s="2" t="s">
        <v>574</v>
      </c>
      <c r="L1153" t="s">
        <v>1805</v>
      </c>
      <c r="M1153" s="2" t="s">
        <v>1851</v>
      </c>
      <c r="N1153" s="7" t="s">
        <v>4615</v>
      </c>
      <c r="O1153" s="2" t="s">
        <v>1851</v>
      </c>
      <c r="P1153" s="56"/>
      <c r="Q1153" s="2" t="s">
        <v>1851</v>
      </c>
      <c r="R1153" t="s">
        <v>2505</v>
      </c>
      <c r="S1153" s="2" t="s">
        <v>1851</v>
      </c>
      <c r="T1153" s="5">
        <v>0</v>
      </c>
      <c r="U1153" s="2" t="s">
        <v>1851</v>
      </c>
      <c r="V1153" s="37">
        <v>0</v>
      </c>
      <c r="W1153" s="2" t="s">
        <v>1907</v>
      </c>
      <c r="X1153">
        <v>0</v>
      </c>
      <c r="Y1153" t="s">
        <v>1908</v>
      </c>
      <c r="Z1153" s="26" t="s">
        <v>1970</v>
      </c>
      <c r="AA1153" s="2" t="s">
        <v>1907</v>
      </c>
      <c r="AB1153" s="82">
        <f>3936*2.8</f>
        <v>11020.8</v>
      </c>
      <c r="AC1153" t="s">
        <v>2289</v>
      </c>
      <c r="AD1153" t="str">
        <f t="shared" si="17"/>
        <v>SET @cliente = (SELECT id_cliente FROM cliente WHERE cod_cliente LIKE 'C0284');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'P0284001', '', '2011-02-01', '0', '0', 0, 'Clima Cuantitativo+Cualitativo', 11020.8, null, 1, now(), null, 1, null);</v>
      </c>
    </row>
    <row r="1154" spans="1:30" ht="22.5" x14ac:dyDescent="0.25">
      <c r="A1154" t="s">
        <v>0</v>
      </c>
      <c r="B1154" s="7" t="s">
        <v>444</v>
      </c>
      <c r="C1154" s="2" t="s">
        <v>493</v>
      </c>
      <c r="D1154" s="22" t="s">
        <v>495</v>
      </c>
      <c r="E1154" s="2" t="s">
        <v>499</v>
      </c>
      <c r="F1154" s="26" t="s">
        <v>510</v>
      </c>
      <c r="G1154" s="2" t="s">
        <v>534</v>
      </c>
      <c r="H1154" s="22" t="s">
        <v>545</v>
      </c>
      <c r="I1154" s="2" t="s">
        <v>567</v>
      </c>
      <c r="J1154" s="5" t="s">
        <v>569</v>
      </c>
      <c r="K1154" s="2" t="s">
        <v>574</v>
      </c>
      <c r="L1154" t="s">
        <v>1805</v>
      </c>
      <c r="M1154" s="2" t="s">
        <v>1851</v>
      </c>
      <c r="N1154" s="7" t="s">
        <v>4616</v>
      </c>
      <c r="O1154" s="2" t="s">
        <v>1851</v>
      </c>
      <c r="P1154" s="56"/>
      <c r="Q1154" s="2" t="s">
        <v>1851</v>
      </c>
      <c r="R1154" t="s">
        <v>2493</v>
      </c>
      <c r="S1154" s="2" t="s">
        <v>1851</v>
      </c>
      <c r="T1154" s="5">
        <v>0</v>
      </c>
      <c r="U1154" s="2" t="s">
        <v>1851</v>
      </c>
      <c r="V1154" s="37">
        <v>0</v>
      </c>
      <c r="W1154" s="2" t="s">
        <v>1907</v>
      </c>
      <c r="X1154">
        <v>0</v>
      </c>
      <c r="Y1154" t="s">
        <v>1908</v>
      </c>
      <c r="Z1154" s="40" t="s">
        <v>2323</v>
      </c>
      <c r="AA1154" s="2" t="s">
        <v>1907</v>
      </c>
      <c r="AB1154" s="82">
        <v>22400</v>
      </c>
      <c r="AC1154" t="s">
        <v>2289</v>
      </c>
      <c r="AD1154" t="str">
        <f t="shared" si="17"/>
        <v>SET @cliente = (SELECT id_cliente FROM cliente WHERE cod_cliente LIKE 'C0148');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'P0148001', '', '2010-09-01', '0', '0', 0, 'Gestion por Procesos', 22400, null, 1, now(), null, 1, null);</v>
      </c>
    </row>
    <row r="1155" spans="1:30" ht="22.5" x14ac:dyDescent="0.25">
      <c r="A1155" t="s">
        <v>0</v>
      </c>
      <c r="B1155" s="7" t="s">
        <v>445</v>
      </c>
      <c r="C1155" s="2" t="s">
        <v>493</v>
      </c>
      <c r="D1155" s="22" t="s">
        <v>495</v>
      </c>
      <c r="E1155" s="2" t="s">
        <v>499</v>
      </c>
      <c r="F1155" s="26" t="s">
        <v>510</v>
      </c>
      <c r="G1155" s="2" t="s">
        <v>534</v>
      </c>
      <c r="H1155" s="22" t="s">
        <v>545</v>
      </c>
      <c r="I1155" s="2" t="s">
        <v>567</v>
      </c>
      <c r="J1155" s="5" t="s">
        <v>569</v>
      </c>
      <c r="K1155" s="2" t="s">
        <v>574</v>
      </c>
      <c r="L1155" t="s">
        <v>1805</v>
      </c>
      <c r="M1155" s="2" t="s">
        <v>1851</v>
      </c>
      <c r="N1155" s="7" t="s">
        <v>4617</v>
      </c>
      <c r="O1155" s="2" t="s">
        <v>1851</v>
      </c>
      <c r="P1155" s="56"/>
      <c r="Q1155" s="2" t="s">
        <v>1851</v>
      </c>
      <c r="R1155" t="s">
        <v>2494</v>
      </c>
      <c r="S1155" s="2" t="s">
        <v>1851</v>
      </c>
      <c r="T1155" s="5">
        <v>0</v>
      </c>
      <c r="U1155" s="2" t="s">
        <v>1851</v>
      </c>
      <c r="V1155" s="37">
        <v>0</v>
      </c>
      <c r="W1155" s="2" t="s">
        <v>1907</v>
      </c>
      <c r="X1155">
        <v>0</v>
      </c>
      <c r="Y1155" t="s">
        <v>1908</v>
      </c>
      <c r="Z1155" s="40" t="s">
        <v>2422</v>
      </c>
      <c r="AA1155" s="2" t="s">
        <v>1907</v>
      </c>
      <c r="AB1155" s="82">
        <v>35000</v>
      </c>
      <c r="AC1155" t="s">
        <v>2289</v>
      </c>
      <c r="AD1155" t="str">
        <f t="shared" ref="AD1155:AD1218" si="18">CONCATENATE(A1155,B1155,C1155,D1155,E1155,F1155,G1155,H1155,I1155,J1155,K1155,L1155,M1155,N1155,O1155,P1155,Q1155,R1155,S1155,T1155,U1155,V1155,W1155,X1155,Y1155,Z1155,AA1155,AB1155,AC1155)</f>
        <v>SET @cliente = (SELECT id_cliente FROM cliente WHERE cod_cliente LIKE 'C0267');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'P0267001', '', '2011-01-01', '0', '0', 0, 'Optimizacion Procesos RRHH', 35000, null, 1, now(), null, 1, null);</v>
      </c>
    </row>
    <row r="1156" spans="1:30" ht="22.5" x14ac:dyDescent="0.25">
      <c r="A1156" t="s">
        <v>0</v>
      </c>
      <c r="B1156" s="7" t="s">
        <v>445</v>
      </c>
      <c r="C1156" s="2" t="s">
        <v>493</v>
      </c>
      <c r="D1156" s="22" t="s">
        <v>498</v>
      </c>
      <c r="E1156" s="2" t="s">
        <v>499</v>
      </c>
      <c r="F1156" s="26" t="s">
        <v>506</v>
      </c>
      <c r="G1156" s="2" t="s">
        <v>534</v>
      </c>
      <c r="H1156" s="22" t="s">
        <v>544</v>
      </c>
      <c r="I1156" s="2" t="s">
        <v>567</v>
      </c>
      <c r="J1156" s="5" t="s">
        <v>569</v>
      </c>
      <c r="K1156" s="2" t="s">
        <v>574</v>
      </c>
      <c r="L1156" t="s">
        <v>1806</v>
      </c>
      <c r="M1156" s="2" t="s">
        <v>1851</v>
      </c>
      <c r="N1156" s="7" t="s">
        <v>4618</v>
      </c>
      <c r="O1156" s="2" t="s">
        <v>1851</v>
      </c>
      <c r="P1156" s="56"/>
      <c r="Q1156" s="2" t="s">
        <v>1851</v>
      </c>
      <c r="R1156" t="s">
        <v>2498</v>
      </c>
      <c r="S1156" s="2" t="s">
        <v>1851</v>
      </c>
      <c r="T1156" s="5">
        <v>0</v>
      </c>
      <c r="U1156" s="2" t="s">
        <v>1851</v>
      </c>
      <c r="V1156" s="37">
        <v>0</v>
      </c>
      <c r="W1156" s="2" t="s">
        <v>1907</v>
      </c>
      <c r="X1156">
        <v>0</v>
      </c>
      <c r="Y1156" t="s">
        <v>1908</v>
      </c>
      <c r="Z1156" s="40" t="s">
        <v>2267</v>
      </c>
      <c r="AA1156" s="2" t="s">
        <v>1907</v>
      </c>
      <c r="AB1156" s="82">
        <v>0</v>
      </c>
      <c r="AC1156" t="s">
        <v>2289</v>
      </c>
      <c r="AD1156" t="str">
        <f t="shared" si="18"/>
        <v>SET @cliente = (SELECT id_cliente FROM cliente WHERE cod_cliente LIKE 'C0267');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'02', 'P0267002', '', '2011-09-01', '0', '0', 0, 'HH MANDOS MEDIOS', 0, null, 1, now(), null, 1, null);</v>
      </c>
    </row>
    <row r="1157" spans="1:30" ht="22.5" x14ac:dyDescent="0.25">
      <c r="A1157" t="s">
        <v>0</v>
      </c>
      <c r="B1157" s="7" t="s">
        <v>446</v>
      </c>
      <c r="C1157" s="2" t="s">
        <v>493</v>
      </c>
      <c r="D1157" s="22" t="s">
        <v>498</v>
      </c>
      <c r="E1157" s="2" t="s">
        <v>499</v>
      </c>
      <c r="F1157" s="26" t="s">
        <v>509</v>
      </c>
      <c r="G1157" s="2" t="s">
        <v>534</v>
      </c>
      <c r="H1157" s="22" t="s">
        <v>543</v>
      </c>
      <c r="I1157" s="2" t="s">
        <v>567</v>
      </c>
      <c r="J1157" s="5" t="s">
        <v>569</v>
      </c>
      <c r="K1157" s="2" t="s">
        <v>574</v>
      </c>
      <c r="L1157" t="s">
        <v>1805</v>
      </c>
      <c r="M1157" s="2" t="s">
        <v>1851</v>
      </c>
      <c r="N1157" s="7" t="s">
        <v>4619</v>
      </c>
      <c r="O1157" s="2" t="s">
        <v>1851</v>
      </c>
      <c r="P1157" s="56"/>
      <c r="Q1157" s="2" t="s">
        <v>1851</v>
      </c>
      <c r="R1157" t="s">
        <v>2491</v>
      </c>
      <c r="S1157" s="2" t="s">
        <v>1851</v>
      </c>
      <c r="T1157" s="5">
        <v>0</v>
      </c>
      <c r="U1157" s="2" t="s">
        <v>1851</v>
      </c>
      <c r="V1157" s="37">
        <v>0</v>
      </c>
      <c r="W1157" s="2" t="s">
        <v>1907</v>
      </c>
      <c r="X1157">
        <v>0</v>
      </c>
      <c r="Y1157" t="s">
        <v>1908</v>
      </c>
      <c r="Z1157" s="40" t="s">
        <v>1943</v>
      </c>
      <c r="AA1157" s="2" t="s">
        <v>1907</v>
      </c>
      <c r="AB1157" s="82">
        <v>0</v>
      </c>
      <c r="AC1157" t="s">
        <v>2289</v>
      </c>
      <c r="AD1157" t="str">
        <f t="shared" si="18"/>
        <v>SET @cliente = (SELECT id_cliente FROM cliente WHERE cod_cliente LIKE 'C1214');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'P1214001', '', '2011-08-01', '0', '0', 0, 'Candidatos', 0, null, 1, now(), null, 1, null);</v>
      </c>
    </row>
    <row r="1158" spans="1:30" ht="22.5" x14ac:dyDescent="0.25">
      <c r="A1158" t="s">
        <v>0</v>
      </c>
      <c r="B1158" s="7" t="s">
        <v>447</v>
      </c>
      <c r="C1158" s="2" t="s">
        <v>493</v>
      </c>
      <c r="D1158" s="22" t="s">
        <v>498</v>
      </c>
      <c r="E1158" s="2" t="s">
        <v>499</v>
      </c>
      <c r="F1158" s="26" t="s">
        <v>509</v>
      </c>
      <c r="G1158" s="2" t="s">
        <v>534</v>
      </c>
      <c r="H1158" s="22" t="s">
        <v>543</v>
      </c>
      <c r="I1158" s="2" t="s">
        <v>567</v>
      </c>
      <c r="J1158" s="5" t="s">
        <v>569</v>
      </c>
      <c r="K1158" s="2" t="s">
        <v>574</v>
      </c>
      <c r="L1158" t="s">
        <v>1805</v>
      </c>
      <c r="M1158" s="2" t="s">
        <v>1851</v>
      </c>
      <c r="N1158" s="7" t="s">
        <v>4620</v>
      </c>
      <c r="O1158" s="2" t="s">
        <v>1851</v>
      </c>
      <c r="P1158" s="56"/>
      <c r="Q1158" s="2" t="s">
        <v>1851</v>
      </c>
      <c r="R1158" t="s">
        <v>2505</v>
      </c>
      <c r="S1158" s="2" t="s">
        <v>1851</v>
      </c>
      <c r="T1158" s="5">
        <v>0</v>
      </c>
      <c r="U1158" s="2" t="s">
        <v>1851</v>
      </c>
      <c r="V1158" s="37">
        <v>0</v>
      </c>
      <c r="W1158" s="2" t="s">
        <v>1907</v>
      </c>
      <c r="X1158">
        <v>0</v>
      </c>
      <c r="Y1158" t="s">
        <v>1908</v>
      </c>
      <c r="Z1158" s="40" t="s">
        <v>1943</v>
      </c>
      <c r="AA1158" s="2" t="s">
        <v>1907</v>
      </c>
      <c r="AB1158" s="82">
        <v>0</v>
      </c>
      <c r="AC1158" t="s">
        <v>2289</v>
      </c>
      <c r="AD1158" t="str">
        <f t="shared" si="18"/>
        <v>SET @cliente = (SELECT id_cliente FROM cliente WHERE cod_cliente LIKE 'C0282');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'P0282001', '', '2011-02-01', '0', '0', 0, 'Candidatos', 0, null, 1, now(), null, 1, null);</v>
      </c>
    </row>
    <row r="1159" spans="1:30" ht="22.5" x14ac:dyDescent="0.25">
      <c r="A1159" t="s">
        <v>0</v>
      </c>
      <c r="B1159" s="19" t="s">
        <v>448</v>
      </c>
      <c r="C1159" s="2" t="s">
        <v>493</v>
      </c>
      <c r="D1159" s="22" t="s">
        <v>498</v>
      </c>
      <c r="E1159" s="2" t="s">
        <v>499</v>
      </c>
      <c r="F1159" s="26" t="s">
        <v>506</v>
      </c>
      <c r="G1159" s="2" t="s">
        <v>534</v>
      </c>
      <c r="H1159" s="22" t="s">
        <v>540</v>
      </c>
      <c r="I1159" s="2" t="s">
        <v>567</v>
      </c>
      <c r="J1159" s="5" t="s">
        <v>571</v>
      </c>
      <c r="K1159" s="2" t="s">
        <v>574</v>
      </c>
      <c r="L1159" t="s">
        <v>1805</v>
      </c>
      <c r="M1159" s="2" t="s">
        <v>1851</v>
      </c>
      <c r="N1159" s="7" t="s">
        <v>4621</v>
      </c>
      <c r="O1159" s="2" t="s">
        <v>1851</v>
      </c>
      <c r="P1159" s="60"/>
      <c r="Q1159" s="2" t="s">
        <v>1851</v>
      </c>
      <c r="R1159" t="s">
        <v>2512</v>
      </c>
      <c r="S1159" s="2" t="s">
        <v>1851</v>
      </c>
      <c r="T1159" s="5">
        <v>0</v>
      </c>
      <c r="U1159" s="2" t="s">
        <v>1851</v>
      </c>
      <c r="V1159" s="37">
        <v>0</v>
      </c>
      <c r="W1159" s="2" t="s">
        <v>1907</v>
      </c>
      <c r="X1159">
        <v>0</v>
      </c>
      <c r="Y1159" t="s">
        <v>1908</v>
      </c>
      <c r="Z1159" s="40" t="s">
        <v>1992</v>
      </c>
      <c r="AA1159" s="2" t="s">
        <v>1907</v>
      </c>
      <c r="AB1159" s="82">
        <v>1960</v>
      </c>
      <c r="AC1159" t="s">
        <v>2289</v>
      </c>
      <c r="AD1159" t="str">
        <f t="shared" si="18"/>
        <v>SET @cliente = (SELECT id_cliente FROM cliente WHERE cod_cliente LIKE 'C0049');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'P0049001', '', '2009-10-01', '0', '0', 0, 'Representante Ventas', 1960, null, 1, now(), null, 1, null);</v>
      </c>
    </row>
    <row r="1160" spans="1:30" ht="22.5" x14ac:dyDescent="0.25">
      <c r="A1160" t="s">
        <v>0</v>
      </c>
      <c r="B1160" s="7" t="s">
        <v>448</v>
      </c>
      <c r="C1160" s="2" t="s">
        <v>493</v>
      </c>
      <c r="D1160" s="22" t="s">
        <v>498</v>
      </c>
      <c r="E1160" s="2" t="s">
        <v>499</v>
      </c>
      <c r="F1160" s="26" t="s">
        <v>506</v>
      </c>
      <c r="G1160" s="2" t="s">
        <v>534</v>
      </c>
      <c r="H1160" s="22" t="s">
        <v>540</v>
      </c>
      <c r="I1160" s="2" t="s">
        <v>567</v>
      </c>
      <c r="J1160" s="5" t="s">
        <v>569</v>
      </c>
      <c r="K1160" s="2" t="s">
        <v>574</v>
      </c>
      <c r="L1160" t="s">
        <v>1806</v>
      </c>
      <c r="M1160" s="2" t="s">
        <v>1851</v>
      </c>
      <c r="N1160" s="7" t="s">
        <v>4622</v>
      </c>
      <c r="O1160" s="2" t="s">
        <v>1851</v>
      </c>
      <c r="P1160" s="56"/>
      <c r="Q1160" s="2" t="s">
        <v>1851</v>
      </c>
      <c r="R1160" t="s">
        <v>2489</v>
      </c>
      <c r="S1160" s="2" t="s">
        <v>1851</v>
      </c>
      <c r="T1160" s="5">
        <v>0</v>
      </c>
      <c r="U1160" s="2" t="s">
        <v>1851</v>
      </c>
      <c r="V1160" s="37">
        <v>0</v>
      </c>
      <c r="W1160" s="2" t="s">
        <v>1907</v>
      </c>
      <c r="X1160">
        <v>0</v>
      </c>
      <c r="Y1160" t="s">
        <v>1908</v>
      </c>
      <c r="Z1160" s="40" t="s">
        <v>1995</v>
      </c>
      <c r="AA1160" s="2" t="s">
        <v>1907</v>
      </c>
      <c r="AB1160" s="82">
        <v>0</v>
      </c>
      <c r="AC1160" t="s">
        <v>2289</v>
      </c>
      <c r="AD1160" t="str">
        <f t="shared" si="18"/>
        <v>SET @cliente = (SELECT id_cliente FROM cliente WHERE cod_cliente LIKE 'C0049');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'P0049002', '', '2010-11-01', '0', '0', 0, 'EJECUTIVOS', 0, null, 1, now(), null, 1, null);</v>
      </c>
    </row>
    <row r="1161" spans="1:30" ht="22.5" x14ac:dyDescent="0.25">
      <c r="A1161" t="s">
        <v>0</v>
      </c>
      <c r="B1161" s="7" t="s">
        <v>448</v>
      </c>
      <c r="C1161" s="2" t="s">
        <v>493</v>
      </c>
      <c r="D1161" s="22" t="s">
        <v>498</v>
      </c>
      <c r="E1161" s="2" t="s">
        <v>499</v>
      </c>
      <c r="F1161" s="26" t="s">
        <v>509</v>
      </c>
      <c r="G1161" s="2" t="s">
        <v>534</v>
      </c>
      <c r="H1161" s="22" t="s">
        <v>543</v>
      </c>
      <c r="I1161" s="2" t="s">
        <v>567</v>
      </c>
      <c r="J1161" s="5" t="s">
        <v>569</v>
      </c>
      <c r="K1161" s="2" t="s">
        <v>574</v>
      </c>
      <c r="L1161" t="s">
        <v>1807</v>
      </c>
      <c r="M1161" s="2" t="s">
        <v>1851</v>
      </c>
      <c r="N1161" s="7" t="s">
        <v>4623</v>
      </c>
      <c r="O1161" s="2" t="s">
        <v>1851</v>
      </c>
      <c r="P1161" s="56"/>
      <c r="Q1161" s="2" t="s">
        <v>1851</v>
      </c>
      <c r="R1161" t="s">
        <v>2489</v>
      </c>
      <c r="S1161" s="2" t="s">
        <v>1851</v>
      </c>
      <c r="T1161" s="5">
        <v>0</v>
      </c>
      <c r="U1161" s="2" t="s">
        <v>1851</v>
      </c>
      <c r="V1161" s="37">
        <v>0</v>
      </c>
      <c r="W1161" s="2" t="s">
        <v>1907</v>
      </c>
      <c r="X1161">
        <v>0</v>
      </c>
      <c r="Y1161" t="s">
        <v>1908</v>
      </c>
      <c r="Z1161" s="40" t="s">
        <v>1943</v>
      </c>
      <c r="AA1161" s="2" t="s">
        <v>1907</v>
      </c>
      <c r="AB1161" s="82">
        <v>0</v>
      </c>
      <c r="AC1161" t="s">
        <v>2289</v>
      </c>
      <c r="AD1161" t="str">
        <f t="shared" si="18"/>
        <v>SET @cliente = (SELECT id_cliente FROM cliente WHERE cod_cliente LIKE 'C0049');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'03', 'P0049003', '', '2010-11-01', '0', '0', 0, 'Candidatos', 0, null, 1, now(), null, 1, null);</v>
      </c>
    </row>
    <row r="1162" spans="1:30" ht="22.5" x14ac:dyDescent="0.25">
      <c r="A1162" t="s">
        <v>0</v>
      </c>
      <c r="B1162" s="19" t="s">
        <v>449</v>
      </c>
      <c r="C1162" s="2" t="s">
        <v>493</v>
      </c>
      <c r="D1162" s="22" t="s">
        <v>498</v>
      </c>
      <c r="E1162" s="2" t="s">
        <v>499</v>
      </c>
      <c r="F1162" s="26" t="s">
        <v>509</v>
      </c>
      <c r="G1162" s="2" t="s">
        <v>534</v>
      </c>
      <c r="H1162" s="22" t="s">
        <v>543</v>
      </c>
      <c r="I1162" s="2" t="s">
        <v>567</v>
      </c>
      <c r="J1162" s="5" t="s">
        <v>572</v>
      </c>
      <c r="K1162" s="2" t="s">
        <v>574</v>
      </c>
      <c r="L1162" t="s">
        <v>1805</v>
      </c>
      <c r="M1162" s="2" t="s">
        <v>1851</v>
      </c>
      <c r="N1162" s="7" t="s">
        <v>4624</v>
      </c>
      <c r="O1162" s="2" t="s">
        <v>1851</v>
      </c>
      <c r="P1162" s="56" t="s">
        <v>1709</v>
      </c>
      <c r="Q1162" s="2" t="s">
        <v>1851</v>
      </c>
      <c r="R1162" t="s">
        <v>2513</v>
      </c>
      <c r="S1162" s="2" t="s">
        <v>1851</v>
      </c>
      <c r="T1162" s="5">
        <v>0</v>
      </c>
      <c r="U1162" s="2" t="s">
        <v>1851</v>
      </c>
      <c r="V1162" s="37">
        <v>0</v>
      </c>
      <c r="W1162" s="2" t="s">
        <v>1907</v>
      </c>
      <c r="X1162">
        <v>0</v>
      </c>
      <c r="Y1162" t="s">
        <v>1908</v>
      </c>
      <c r="Z1162" s="40" t="s">
        <v>1914</v>
      </c>
      <c r="AA1162" s="2" t="s">
        <v>1907</v>
      </c>
      <c r="AB1162" s="82">
        <v>0</v>
      </c>
      <c r="AC1162" t="s">
        <v>2289</v>
      </c>
      <c r="AD1162"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'01', 'P0044001', 'P004402', '2009-11-01', '0', '0', 0, 'Potencial', 0, null, 1, now(), null, 1, null);</v>
      </c>
    </row>
    <row r="1163" spans="1:30" ht="22.5" x14ac:dyDescent="0.25">
      <c r="A1163" t="s">
        <v>0</v>
      </c>
      <c r="B1163" s="19" t="s">
        <v>449</v>
      </c>
      <c r="C1163" s="2" t="s">
        <v>493</v>
      </c>
      <c r="D1163" s="22" t="s">
        <v>498</v>
      </c>
      <c r="E1163" s="2" t="s">
        <v>499</v>
      </c>
      <c r="F1163" s="26" t="s">
        <v>509</v>
      </c>
      <c r="G1163" s="2" t="s">
        <v>534</v>
      </c>
      <c r="H1163" s="22" t="s">
        <v>543</v>
      </c>
      <c r="I1163" s="2" t="s">
        <v>567</v>
      </c>
      <c r="J1163" s="5" t="s">
        <v>571</v>
      </c>
      <c r="K1163" s="2" t="s">
        <v>574</v>
      </c>
      <c r="L1163" t="s">
        <v>1806</v>
      </c>
      <c r="M1163" s="2" t="s">
        <v>1851</v>
      </c>
      <c r="N1163" s="7" t="s">
        <v>4625</v>
      </c>
      <c r="O1163" s="2" t="s">
        <v>1851</v>
      </c>
      <c r="P1163" s="60"/>
      <c r="Q1163" s="2" t="s">
        <v>1851</v>
      </c>
      <c r="R1163" t="s">
        <v>2503</v>
      </c>
      <c r="S1163" s="2" t="s">
        <v>1851</v>
      </c>
      <c r="T1163" s="5">
        <v>0</v>
      </c>
      <c r="U1163" s="2" t="s">
        <v>1851</v>
      </c>
      <c r="V1163" s="37">
        <v>0</v>
      </c>
      <c r="W1163" s="2" t="s">
        <v>1907</v>
      </c>
      <c r="X1163">
        <v>0</v>
      </c>
      <c r="Y1163" t="s">
        <v>1908</v>
      </c>
      <c r="Z1163" s="40" t="s">
        <v>1914</v>
      </c>
      <c r="AA1163" s="2" t="s">
        <v>1907</v>
      </c>
      <c r="AB1163" s="82">
        <v>576</v>
      </c>
      <c r="AC1163" t="s">
        <v>2289</v>
      </c>
      <c r="AD1163"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'02', 'P0044002', '', '2009-12-01', '0', '0', 0, 'Potencial', 576, null, 1, now(), null, 1, null);</v>
      </c>
    </row>
    <row r="1164" spans="1:30" ht="22.5" x14ac:dyDescent="0.25">
      <c r="A1164" t="s">
        <v>0</v>
      </c>
      <c r="B1164" s="7" t="s">
        <v>449</v>
      </c>
      <c r="C1164" s="2" t="s">
        <v>493</v>
      </c>
      <c r="D1164" s="22" t="s">
        <v>498</v>
      </c>
      <c r="E1164" s="2" t="s">
        <v>499</v>
      </c>
      <c r="F1164" s="26" t="s">
        <v>509</v>
      </c>
      <c r="G1164" s="2" t="s">
        <v>534</v>
      </c>
      <c r="H1164" s="22" t="s">
        <v>543</v>
      </c>
      <c r="I1164" s="2" t="s">
        <v>567</v>
      </c>
      <c r="J1164" s="5" t="s">
        <v>571</v>
      </c>
      <c r="K1164" s="2" t="s">
        <v>574</v>
      </c>
      <c r="L1164" t="s">
        <v>1807</v>
      </c>
      <c r="M1164" s="2" t="s">
        <v>1851</v>
      </c>
      <c r="N1164" s="7" t="s">
        <v>4626</v>
      </c>
      <c r="O1164" s="2" t="s">
        <v>1851</v>
      </c>
      <c r="P1164" s="60"/>
      <c r="Q1164" s="2" t="s">
        <v>1851</v>
      </c>
      <c r="R1164" t="s">
        <v>2514</v>
      </c>
      <c r="S1164" s="2" t="s">
        <v>1851</v>
      </c>
      <c r="T1164" s="5">
        <v>0</v>
      </c>
      <c r="U1164" s="2" t="s">
        <v>1851</v>
      </c>
      <c r="V1164" s="37">
        <v>0</v>
      </c>
      <c r="W1164" s="2" t="s">
        <v>1907</v>
      </c>
      <c r="X1164">
        <v>0</v>
      </c>
      <c r="Y1164" t="s">
        <v>1908</v>
      </c>
      <c r="Z1164" s="40" t="s">
        <v>1914</v>
      </c>
      <c r="AA1164" s="2" t="s">
        <v>1907</v>
      </c>
      <c r="AB1164" s="82">
        <v>285</v>
      </c>
      <c r="AC1164" t="s">
        <v>2289</v>
      </c>
      <c r="AD1164"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'03', 'P0044003', '', '2010-02-01', '0', '0', 0, 'Potencial', 285, null, 1, now(), null, 1, null);</v>
      </c>
    </row>
    <row r="1165" spans="1:30" ht="22.5" x14ac:dyDescent="0.25">
      <c r="A1165" t="s">
        <v>0</v>
      </c>
      <c r="B1165" s="7" t="s">
        <v>449</v>
      </c>
      <c r="C1165" s="2" t="s">
        <v>493</v>
      </c>
      <c r="D1165" s="22" t="s">
        <v>498</v>
      </c>
      <c r="E1165" s="2" t="s">
        <v>499</v>
      </c>
      <c r="F1165" s="26" t="s">
        <v>509</v>
      </c>
      <c r="G1165" s="2" t="s">
        <v>534</v>
      </c>
      <c r="H1165" s="22" t="s">
        <v>543</v>
      </c>
      <c r="I1165" s="2" t="s">
        <v>567</v>
      </c>
      <c r="J1165" s="5" t="s">
        <v>571</v>
      </c>
      <c r="K1165" s="2" t="s">
        <v>574</v>
      </c>
      <c r="L1165" t="s">
        <v>1808</v>
      </c>
      <c r="M1165" s="2" t="s">
        <v>1851</v>
      </c>
      <c r="N1165" s="7" t="s">
        <v>4627</v>
      </c>
      <c r="O1165" s="2" t="s">
        <v>1851</v>
      </c>
      <c r="P1165" s="60"/>
      <c r="Q1165" s="2" t="s">
        <v>1851</v>
      </c>
      <c r="R1165" t="s">
        <v>2514</v>
      </c>
      <c r="S1165" s="2" t="s">
        <v>1851</v>
      </c>
      <c r="T1165" s="5">
        <v>0</v>
      </c>
      <c r="U1165" s="2" t="s">
        <v>1851</v>
      </c>
      <c r="V1165" s="37">
        <v>0</v>
      </c>
      <c r="W1165" s="2" t="s">
        <v>1907</v>
      </c>
      <c r="X1165">
        <v>0</v>
      </c>
      <c r="Y1165" t="s">
        <v>1908</v>
      </c>
      <c r="Z1165" s="40" t="s">
        <v>1914</v>
      </c>
      <c r="AA1165" s="2" t="s">
        <v>1907</v>
      </c>
      <c r="AB1165" s="82">
        <v>570</v>
      </c>
      <c r="AC1165" t="s">
        <v>2289</v>
      </c>
      <c r="AD1165"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'04', 'P0044004', '', '2010-02-01', '0', '0', 0, 'Potencial', 570, null, 1, now(), null, 1, null);</v>
      </c>
    </row>
    <row r="1166" spans="1:30" ht="22.5" x14ac:dyDescent="0.25">
      <c r="A1166" t="s">
        <v>0</v>
      </c>
      <c r="B1166" s="7" t="s">
        <v>449</v>
      </c>
      <c r="C1166" s="2" t="s">
        <v>493</v>
      </c>
      <c r="D1166" s="17" t="s">
        <v>498</v>
      </c>
      <c r="E1166" s="2" t="s">
        <v>499</v>
      </c>
      <c r="F1166" s="26" t="s">
        <v>516</v>
      </c>
      <c r="G1166" s="2" t="s">
        <v>534</v>
      </c>
      <c r="H1166" s="17" t="s">
        <v>551</v>
      </c>
      <c r="I1166" s="2" t="s">
        <v>567</v>
      </c>
      <c r="J1166" s="5" t="s">
        <v>569</v>
      </c>
      <c r="K1166" s="2" t="s">
        <v>574</v>
      </c>
      <c r="L1166" t="s">
        <v>1809</v>
      </c>
      <c r="M1166" s="2" t="s">
        <v>1851</v>
      </c>
      <c r="N1166" s="7" t="s">
        <v>4628</v>
      </c>
      <c r="O1166" s="2" t="s">
        <v>1851</v>
      </c>
      <c r="P1166" s="56"/>
      <c r="Q1166" s="2" t="s">
        <v>1851</v>
      </c>
      <c r="R1166" t="s">
        <v>2493</v>
      </c>
      <c r="S1166" s="2" t="s">
        <v>1851</v>
      </c>
      <c r="T1166" s="5">
        <v>0</v>
      </c>
      <c r="U1166" s="2" t="s">
        <v>1851</v>
      </c>
      <c r="V1166" s="37">
        <v>0</v>
      </c>
      <c r="W1166" s="2" t="s">
        <v>1907</v>
      </c>
      <c r="X1166">
        <v>0</v>
      </c>
      <c r="Y1166" t="s">
        <v>1908</v>
      </c>
      <c r="Z1166" s="40" t="s">
        <v>3189</v>
      </c>
      <c r="AA1166" s="2" t="s">
        <v>1907</v>
      </c>
      <c r="AB1166" s="82">
        <v>0</v>
      </c>
      <c r="AC1166" t="s">
        <v>2289</v>
      </c>
      <c r="AD1166"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'05', 'P0044005', '', '2010-09-01', '0', '0', 0, 'Desempeño', 0, null, 1, now(), null, 1, null);</v>
      </c>
    </row>
    <row r="1167" spans="1:30" ht="22.5" x14ac:dyDescent="0.25">
      <c r="A1167" t="s">
        <v>0</v>
      </c>
      <c r="B1167" s="7" t="s">
        <v>449</v>
      </c>
      <c r="C1167" s="2" t="s">
        <v>493</v>
      </c>
      <c r="D1167" s="22" t="s">
        <v>498</v>
      </c>
      <c r="E1167" s="2" t="s">
        <v>499</v>
      </c>
      <c r="F1167" s="26" t="s">
        <v>509</v>
      </c>
      <c r="G1167" s="2" t="s">
        <v>534</v>
      </c>
      <c r="H1167" s="22" t="s">
        <v>543</v>
      </c>
      <c r="I1167" s="2" t="s">
        <v>567</v>
      </c>
      <c r="J1167" s="5" t="s">
        <v>572</v>
      </c>
      <c r="K1167" s="2" t="s">
        <v>574</v>
      </c>
      <c r="L1167" t="s">
        <v>1810</v>
      </c>
      <c r="M1167" s="2" t="s">
        <v>1851</v>
      </c>
      <c r="N1167" s="7" t="s">
        <v>4629</v>
      </c>
      <c r="O1167" s="2" t="s">
        <v>1851</v>
      </c>
      <c r="P1167" s="56" t="s">
        <v>1714</v>
      </c>
      <c r="Q1167" s="2" t="s">
        <v>1851</v>
      </c>
      <c r="R1167" t="s">
        <v>2498</v>
      </c>
      <c r="S1167" s="2" t="s">
        <v>1851</v>
      </c>
      <c r="T1167" s="5">
        <v>0</v>
      </c>
      <c r="U1167" s="2" t="s">
        <v>1851</v>
      </c>
      <c r="V1167" s="37">
        <v>0</v>
      </c>
      <c r="W1167" s="2" t="s">
        <v>1907</v>
      </c>
      <c r="X1167">
        <v>0</v>
      </c>
      <c r="Y1167" t="s">
        <v>1908</v>
      </c>
      <c r="Z1167" s="40" t="s">
        <v>1943</v>
      </c>
      <c r="AA1167" s="2" t="s">
        <v>1907</v>
      </c>
      <c r="AB1167" s="82">
        <v>0</v>
      </c>
      <c r="AC1167" t="s">
        <v>2289</v>
      </c>
      <c r="AD1167"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'OTRA'); INSERT INTO propuesta VALUES (NULL, @cliente, NULL, NULL, @moneda, @tipoServicio, @tipoArea, @tipoPropuesta, @situacion, '06', 'P0044006', 'P004407', '2011-09-01', '0', '0', 0, 'Candidatos', 0, null, 1, now(), null, 1, null);</v>
      </c>
    </row>
    <row r="1168" spans="1:30" ht="22.5" x14ac:dyDescent="0.25">
      <c r="A1168" t="s">
        <v>0</v>
      </c>
      <c r="B1168" s="7" t="s">
        <v>449</v>
      </c>
      <c r="C1168" s="2" t="s">
        <v>493</v>
      </c>
      <c r="D1168" s="22" t="s">
        <v>498</v>
      </c>
      <c r="E1168" s="2" t="s">
        <v>499</v>
      </c>
      <c r="F1168" s="26" t="s">
        <v>509</v>
      </c>
      <c r="G1168" s="2" t="s">
        <v>534</v>
      </c>
      <c r="H1168" s="22" t="s">
        <v>543</v>
      </c>
      <c r="I1168" s="2" t="s">
        <v>567</v>
      </c>
      <c r="J1168" s="5" t="s">
        <v>571</v>
      </c>
      <c r="K1168" s="2" t="s">
        <v>574</v>
      </c>
      <c r="L1168" t="s">
        <v>1811</v>
      </c>
      <c r="M1168" s="2" t="s">
        <v>1851</v>
      </c>
      <c r="N1168" s="7" t="s">
        <v>4630</v>
      </c>
      <c r="O1168" s="2" t="s">
        <v>1851</v>
      </c>
      <c r="P1168" s="60"/>
      <c r="Q1168" s="2" t="s">
        <v>1851</v>
      </c>
      <c r="R1168" t="s">
        <v>2500</v>
      </c>
      <c r="S1168" s="2" t="s">
        <v>1851</v>
      </c>
      <c r="T1168" s="5">
        <v>0</v>
      </c>
      <c r="U1168" s="2" t="s">
        <v>1851</v>
      </c>
      <c r="V1168" s="37">
        <v>0</v>
      </c>
      <c r="W1168" s="2" t="s">
        <v>1907</v>
      </c>
      <c r="X1168">
        <v>0</v>
      </c>
      <c r="Y1168" t="s">
        <v>1908</v>
      </c>
      <c r="Z1168" s="40" t="s">
        <v>2423</v>
      </c>
      <c r="AA1168" s="2" t="s">
        <v>1907</v>
      </c>
      <c r="AB1168" s="82">
        <v>1080</v>
      </c>
      <c r="AC1168" t="s">
        <v>2289</v>
      </c>
      <c r="AD1168"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'07', 'P0044007', '', '2012-02-01', '0', '0', 0, 'Evaluacion Analista de RRHH (3)', 1080, null, 1, now(), null, 1, null);</v>
      </c>
    </row>
    <row r="1169" spans="1:30" ht="22.5" x14ac:dyDescent="0.25">
      <c r="A1169" t="s">
        <v>0</v>
      </c>
      <c r="B1169" s="7" t="s">
        <v>449</v>
      </c>
      <c r="C1169" s="2" t="s">
        <v>493</v>
      </c>
      <c r="D1169" s="22" t="s">
        <v>498</v>
      </c>
      <c r="E1169" s="2" t="s">
        <v>499</v>
      </c>
      <c r="F1169" s="26" t="s">
        <v>506</v>
      </c>
      <c r="G1169" s="2" t="s">
        <v>534</v>
      </c>
      <c r="H1169" s="22" t="s">
        <v>540</v>
      </c>
      <c r="I1169" s="2" t="s">
        <v>567</v>
      </c>
      <c r="J1169" s="5" t="s">
        <v>569</v>
      </c>
      <c r="K1169" s="2" t="s">
        <v>574</v>
      </c>
      <c r="L1169" t="s">
        <v>1812</v>
      </c>
      <c r="M1169" s="2" t="s">
        <v>1851</v>
      </c>
      <c r="N1169" s="7" t="s">
        <v>4631</v>
      </c>
      <c r="O1169" s="2" t="s">
        <v>1851</v>
      </c>
      <c r="P1169" s="56"/>
      <c r="Q1169" s="2" t="s">
        <v>1851</v>
      </c>
      <c r="R1169" t="s">
        <v>2524</v>
      </c>
      <c r="S1169" s="2" t="s">
        <v>1851</v>
      </c>
      <c r="T1169" s="5">
        <v>0</v>
      </c>
      <c r="U1169" s="2" t="s">
        <v>1851</v>
      </c>
      <c r="V1169" s="37">
        <v>0</v>
      </c>
      <c r="W1169" s="2" t="s">
        <v>1907</v>
      </c>
      <c r="X1169">
        <v>0</v>
      </c>
      <c r="Y1169" t="s">
        <v>1908</v>
      </c>
      <c r="Z1169" s="40" t="s">
        <v>2268</v>
      </c>
      <c r="AA1169" s="2" t="s">
        <v>1907</v>
      </c>
      <c r="AB1169" s="82">
        <v>0</v>
      </c>
      <c r="AC1169" t="s">
        <v>2289</v>
      </c>
      <c r="AD1169"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'08', 'P0044008', '', '2012-03-01', '0', '0', 0, 'Coordinadora de RRHH', 0, null, 1, now(), null, 1, null);</v>
      </c>
    </row>
    <row r="1170" spans="1:30" ht="22.5" x14ac:dyDescent="0.25">
      <c r="A1170" t="s">
        <v>0</v>
      </c>
      <c r="B1170" s="7" t="s">
        <v>449</v>
      </c>
      <c r="C1170" s="2" t="s">
        <v>493</v>
      </c>
      <c r="D1170" s="22" t="s">
        <v>498</v>
      </c>
      <c r="E1170" s="2" t="s">
        <v>499</v>
      </c>
      <c r="F1170" s="26" t="s">
        <v>509</v>
      </c>
      <c r="G1170" s="2" t="s">
        <v>534</v>
      </c>
      <c r="H1170" s="22" t="s">
        <v>543</v>
      </c>
      <c r="I1170" s="2" t="s">
        <v>567</v>
      </c>
      <c r="J1170" s="7" t="s">
        <v>571</v>
      </c>
      <c r="K1170" s="2" t="s">
        <v>574</v>
      </c>
      <c r="L1170" t="s">
        <v>1813</v>
      </c>
      <c r="M1170" s="2" t="s">
        <v>1851</v>
      </c>
      <c r="N1170" s="7" t="s">
        <v>4632</v>
      </c>
      <c r="O1170" s="2" t="s">
        <v>1851</v>
      </c>
      <c r="P1170" s="60"/>
      <c r="Q1170" s="2" t="s">
        <v>1851</v>
      </c>
      <c r="R1170" t="s">
        <v>2507</v>
      </c>
      <c r="S1170" s="2" t="s">
        <v>1851</v>
      </c>
      <c r="T1170" s="5">
        <v>0</v>
      </c>
      <c r="U1170" s="2" t="s">
        <v>1851</v>
      </c>
      <c r="V1170" s="37">
        <v>0</v>
      </c>
      <c r="W1170" s="2" t="s">
        <v>1907</v>
      </c>
      <c r="X1170">
        <v>0</v>
      </c>
      <c r="Y1170" t="s">
        <v>1908</v>
      </c>
      <c r="Z1170" s="40" t="s">
        <v>3198</v>
      </c>
      <c r="AA1170" s="2" t="s">
        <v>1907</v>
      </c>
      <c r="AB1170" s="82">
        <v>1650</v>
      </c>
      <c r="AC1170" t="s">
        <v>2289</v>
      </c>
      <c r="AD1170" t="str">
        <f t="shared" si="18"/>
        <v>SET @cliente = (SELECT id_cliente FROM cliente WHERE cod_cliente LIKE 'C0044');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'09', 'P0044009', '', '2012-04-01', '0', '0', 0, 'Evaluacion de Candidatos año 2012', 1650, null, 1, now(), null, 1, null);</v>
      </c>
    </row>
    <row r="1171" spans="1:30" ht="22.5" x14ac:dyDescent="0.25">
      <c r="A1171" t="s">
        <v>0</v>
      </c>
      <c r="B1171" s="7" t="s">
        <v>449</v>
      </c>
      <c r="C1171" s="2" t="s">
        <v>493</v>
      </c>
      <c r="D1171" s="22" t="s">
        <v>496</v>
      </c>
      <c r="E1171" s="2" t="s">
        <v>499</v>
      </c>
      <c r="F1171" s="26" t="s">
        <v>515</v>
      </c>
      <c r="G1171" s="2" t="s">
        <v>534</v>
      </c>
      <c r="H1171" s="22" t="s">
        <v>550</v>
      </c>
      <c r="I1171" s="2" t="s">
        <v>567</v>
      </c>
      <c r="J1171" s="7" t="s">
        <v>571</v>
      </c>
      <c r="K1171" s="2" t="s">
        <v>574</v>
      </c>
      <c r="L1171" t="s">
        <v>1814</v>
      </c>
      <c r="M1171" s="2" t="s">
        <v>1851</v>
      </c>
      <c r="N1171" s="7" t="s">
        <v>4633</v>
      </c>
      <c r="O1171" s="2" t="s">
        <v>1851</v>
      </c>
      <c r="P1171" s="40"/>
      <c r="Q1171" s="2" t="s">
        <v>1851</v>
      </c>
      <c r="R1171" t="s">
        <v>2520</v>
      </c>
      <c r="S1171" s="2" t="s">
        <v>1851</v>
      </c>
      <c r="T1171" s="5">
        <v>0</v>
      </c>
      <c r="U1171" s="2" t="s">
        <v>1851</v>
      </c>
      <c r="V1171" s="37">
        <v>0</v>
      </c>
      <c r="W1171" s="2" t="s">
        <v>1907</v>
      </c>
      <c r="X1171">
        <v>0</v>
      </c>
      <c r="Y1171" t="s">
        <v>1908</v>
      </c>
      <c r="Z1171" s="40" t="s">
        <v>2424</v>
      </c>
      <c r="AA1171" s="2" t="s">
        <v>1907</v>
      </c>
      <c r="AB1171" s="82">
        <v>4237.29</v>
      </c>
      <c r="AC1171" t="s">
        <v>2289</v>
      </c>
      <c r="AD1171" t="str">
        <f t="shared" si="18"/>
        <v>SET @cliente = (SELECT id_cliente FROM cliente WHERE cod_cliente LIKE 'C0044');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'FIN'); INSERT INTO propuesta VALUES (NULL, @cliente, NULL, NULL, @moneda, @tipoServicio, @tipoArea, @tipoPropuesta, @situacion, '10', 'P0044010', '', '2012-07-01', '0', '0', 0, 'Comunicacion y Coordinacion (100 pp)', 4237.29, null, 1, now(), null, 1, null);</v>
      </c>
    </row>
    <row r="1172" spans="1:30" ht="22.5" x14ac:dyDescent="0.25">
      <c r="A1172" t="s">
        <v>0</v>
      </c>
      <c r="B1172" s="7" t="s">
        <v>450</v>
      </c>
      <c r="C1172" s="2" t="s">
        <v>493</v>
      </c>
      <c r="D1172" s="17" t="s">
        <v>498</v>
      </c>
      <c r="E1172" s="2" t="s">
        <v>499</v>
      </c>
      <c r="F1172" s="26" t="s">
        <v>516</v>
      </c>
      <c r="G1172" s="2" t="s">
        <v>534</v>
      </c>
      <c r="H1172" s="17" t="s">
        <v>551</v>
      </c>
      <c r="I1172" s="2" t="s">
        <v>567</v>
      </c>
      <c r="J1172" s="5" t="s">
        <v>569</v>
      </c>
      <c r="K1172" s="2" t="s">
        <v>574</v>
      </c>
      <c r="L1172" t="s">
        <v>1805</v>
      </c>
      <c r="M1172" s="2" t="s">
        <v>1851</v>
      </c>
      <c r="N1172" s="7" t="s">
        <v>4634</v>
      </c>
      <c r="O1172" s="2" t="s">
        <v>1851</v>
      </c>
      <c r="P1172" s="56"/>
      <c r="Q1172" s="2" t="s">
        <v>1851</v>
      </c>
      <c r="R1172" t="s">
        <v>2506</v>
      </c>
      <c r="S1172" s="2" t="s">
        <v>1851</v>
      </c>
      <c r="T1172" s="5">
        <v>0</v>
      </c>
      <c r="U1172" s="2" t="s">
        <v>1851</v>
      </c>
      <c r="V1172" s="37">
        <v>0</v>
      </c>
      <c r="W1172" s="2" t="s">
        <v>1907</v>
      </c>
      <c r="X1172">
        <v>0</v>
      </c>
      <c r="Y1172" t="s">
        <v>1908</v>
      </c>
      <c r="Z1172" s="40" t="s">
        <v>3275</v>
      </c>
      <c r="AA1172" s="2" t="s">
        <v>1907</v>
      </c>
      <c r="AB1172" s="82">
        <v>8300</v>
      </c>
      <c r="AC1172" t="s">
        <v>2289</v>
      </c>
      <c r="AD1172" t="str">
        <f t="shared" si="18"/>
        <v>SET @cliente = (SELECT id_cliente FROM cliente WHERE cod_cliente LIKE 'C0770');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'P0770001', '', '2011-11-01', '0', '0', 0, 'Desempeño (50pp)', 8300, null, 1, now(), null, 1, null);</v>
      </c>
    </row>
    <row r="1173" spans="1:30" ht="22.5" x14ac:dyDescent="0.25">
      <c r="A1173" t="s">
        <v>0</v>
      </c>
      <c r="B1173" s="19" t="s">
        <v>451</v>
      </c>
      <c r="C1173" s="2" t="s">
        <v>493</v>
      </c>
      <c r="D1173" s="22" t="s">
        <v>496</v>
      </c>
      <c r="E1173" s="2" t="s">
        <v>499</v>
      </c>
      <c r="F1173" s="26" t="s">
        <v>512</v>
      </c>
      <c r="G1173" s="2" t="s">
        <v>534</v>
      </c>
      <c r="H1173" s="22" t="s">
        <v>547</v>
      </c>
      <c r="I1173" s="2" t="s">
        <v>567</v>
      </c>
      <c r="J1173" s="5" t="s">
        <v>569</v>
      </c>
      <c r="K1173" s="2" t="s">
        <v>574</v>
      </c>
      <c r="L1173" t="s">
        <v>1805</v>
      </c>
      <c r="M1173" s="2" t="s">
        <v>1851</v>
      </c>
      <c r="N1173" s="7" t="s">
        <v>4635</v>
      </c>
      <c r="O1173" s="2" t="s">
        <v>1851</v>
      </c>
      <c r="P1173" s="56"/>
      <c r="Q1173" s="2" t="s">
        <v>1851</v>
      </c>
      <c r="R1173" t="s">
        <v>2490</v>
      </c>
      <c r="S1173" s="2" t="s">
        <v>1851</v>
      </c>
      <c r="T1173" s="5">
        <v>0</v>
      </c>
      <c r="U1173" s="2" t="s">
        <v>1851</v>
      </c>
      <c r="V1173" s="37">
        <v>0</v>
      </c>
      <c r="W1173" s="2" t="s">
        <v>1907</v>
      </c>
      <c r="X1173">
        <v>0</v>
      </c>
      <c r="Y1173" t="s">
        <v>1908</v>
      </c>
      <c r="Z1173" s="40" t="s">
        <v>1924</v>
      </c>
      <c r="AA1173" s="2" t="s">
        <v>1907</v>
      </c>
      <c r="AB1173" s="82">
        <v>0</v>
      </c>
      <c r="AC1173" t="s">
        <v>2289</v>
      </c>
      <c r="AD1173" t="str">
        <f t="shared" si="18"/>
        <v>SET @cliente = (SELECT id_cliente FROM cliente WHERE cod_cliente LIKE 'C0016');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'P0016001', '', '2009-06-01', '0', '0', 0, 'Habilidades Directivas', 0, null, 1, now(), null, 1, null);</v>
      </c>
    </row>
    <row r="1174" spans="1:30" ht="22.5" x14ac:dyDescent="0.25">
      <c r="A1174" t="s">
        <v>0</v>
      </c>
      <c r="B1174" s="19" t="s">
        <v>452</v>
      </c>
      <c r="C1174" s="2" t="s">
        <v>493</v>
      </c>
      <c r="D1174" s="17" t="s">
        <v>498</v>
      </c>
      <c r="E1174" s="2" t="s">
        <v>499</v>
      </c>
      <c r="F1174" s="26" t="s">
        <v>526</v>
      </c>
      <c r="G1174" s="2" t="s">
        <v>534</v>
      </c>
      <c r="H1174" s="17" t="s">
        <v>551</v>
      </c>
      <c r="I1174" s="2" t="s">
        <v>567</v>
      </c>
      <c r="J1174" s="5" t="s">
        <v>569</v>
      </c>
      <c r="K1174" s="2" t="s">
        <v>574</v>
      </c>
      <c r="L1174" t="s">
        <v>1805</v>
      </c>
      <c r="M1174" s="2" t="s">
        <v>1851</v>
      </c>
      <c r="N1174" s="7" t="s">
        <v>4636</v>
      </c>
      <c r="O1174" s="2" t="s">
        <v>1851</v>
      </c>
      <c r="P1174" s="56"/>
      <c r="Q1174" s="2" t="s">
        <v>1851</v>
      </c>
      <c r="R1174" t="s">
        <v>2496</v>
      </c>
      <c r="S1174" s="2" t="s">
        <v>1851</v>
      </c>
      <c r="T1174" s="5">
        <v>0</v>
      </c>
      <c r="U1174" s="2" t="s">
        <v>1851</v>
      </c>
      <c r="V1174" s="37">
        <v>0</v>
      </c>
      <c r="W1174" s="2" t="s">
        <v>1907</v>
      </c>
      <c r="X1174">
        <v>0</v>
      </c>
      <c r="Y1174" t="s">
        <v>1908</v>
      </c>
      <c r="Z1174" s="40" t="s">
        <v>1924</v>
      </c>
      <c r="AA1174" s="2" t="s">
        <v>1907</v>
      </c>
      <c r="AB1174" s="82">
        <v>0</v>
      </c>
      <c r="AC1174" t="s">
        <v>2289</v>
      </c>
      <c r="AD1174" t="str">
        <f t="shared" si="18"/>
        <v>SET @cliente = (SELECT id_cliente FROM cliente WHERE cod_cliente LIKE 'C1180');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'P1180001', '', '2011-05-01', '0', '0', 0, 'Habilidades Directivas', 0, null, 1, now(), null, 1, null);</v>
      </c>
    </row>
    <row r="1175" spans="1:30" ht="22.5" x14ac:dyDescent="0.25">
      <c r="A1175" t="s">
        <v>0</v>
      </c>
      <c r="B1175" s="19" t="s">
        <v>452</v>
      </c>
      <c r="C1175" s="2" t="s">
        <v>493</v>
      </c>
      <c r="D1175" s="22" t="s">
        <v>497</v>
      </c>
      <c r="E1175" s="2" t="s">
        <v>499</v>
      </c>
      <c r="F1175" s="27" t="s">
        <v>505</v>
      </c>
      <c r="G1175" s="2" t="s">
        <v>534</v>
      </c>
      <c r="H1175" s="22" t="s">
        <v>539</v>
      </c>
      <c r="I1175" s="2" t="s">
        <v>567</v>
      </c>
      <c r="J1175" s="7" t="s">
        <v>505</v>
      </c>
      <c r="K1175" s="2" t="s">
        <v>574</v>
      </c>
      <c r="L1175" t="s">
        <v>1806</v>
      </c>
      <c r="M1175" s="2" t="s">
        <v>1851</v>
      </c>
      <c r="N1175" s="7" t="s">
        <v>4637</v>
      </c>
      <c r="O1175" s="2" t="s">
        <v>1851</v>
      </c>
      <c r="P1175" s="40"/>
      <c r="Q1175" s="2" t="s">
        <v>1851</v>
      </c>
      <c r="R1175" t="s">
        <v>2492</v>
      </c>
      <c r="S1175" s="2" t="s">
        <v>1851</v>
      </c>
      <c r="T1175" s="5">
        <v>0</v>
      </c>
      <c r="U1175" s="2" t="s">
        <v>1851</v>
      </c>
      <c r="V1175" s="37">
        <v>0</v>
      </c>
      <c r="W1175" s="2" t="s">
        <v>1907</v>
      </c>
      <c r="X1175">
        <v>0</v>
      </c>
      <c r="Y1175" t="s">
        <v>1908</v>
      </c>
      <c r="Z1175" s="40" t="s">
        <v>1911</v>
      </c>
      <c r="AA1175" s="2" t="s">
        <v>1907</v>
      </c>
      <c r="AB1175" s="82">
        <v>0</v>
      </c>
      <c r="AC1175" t="s">
        <v>2289</v>
      </c>
      <c r="AD1175" t="str">
        <f t="shared" si="18"/>
        <v>SET @cliente = (SELECT id_cliente FROM cliente WHERE cod_cliente LIKE 'C1180');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'P1180002', '', '2012-11-01', '0', '0', 0, 'Hacer Lobby', 0, null, 1, now(), null, 1, null);</v>
      </c>
    </row>
    <row r="1176" spans="1:30" ht="22.5" x14ac:dyDescent="0.25">
      <c r="A1176" t="s">
        <v>0</v>
      </c>
      <c r="B1176" s="19" t="s">
        <v>453</v>
      </c>
      <c r="C1176" s="2" t="s">
        <v>493</v>
      </c>
      <c r="D1176" s="22" t="s">
        <v>495</v>
      </c>
      <c r="E1176" s="2" t="s">
        <v>499</v>
      </c>
      <c r="F1176" s="26" t="s">
        <v>502</v>
      </c>
      <c r="G1176" s="2" t="s">
        <v>534</v>
      </c>
      <c r="H1176" s="22" t="s">
        <v>536</v>
      </c>
      <c r="I1176" s="2" t="s">
        <v>567</v>
      </c>
      <c r="J1176" s="5" t="s">
        <v>569</v>
      </c>
      <c r="K1176" s="2" t="s">
        <v>574</v>
      </c>
      <c r="L1176" t="s">
        <v>1805</v>
      </c>
      <c r="M1176" s="2" t="s">
        <v>1851</v>
      </c>
      <c r="N1176" s="7" t="s">
        <v>4638</v>
      </c>
      <c r="O1176" s="2" t="s">
        <v>1851</v>
      </c>
      <c r="P1176" s="56"/>
      <c r="Q1176" s="2" t="s">
        <v>1851</v>
      </c>
      <c r="R1176" t="s">
        <v>2512</v>
      </c>
      <c r="S1176" s="2" t="s">
        <v>1851</v>
      </c>
      <c r="T1176" s="5">
        <v>0</v>
      </c>
      <c r="U1176" s="2" t="s">
        <v>1851</v>
      </c>
      <c r="V1176" s="37">
        <v>0</v>
      </c>
      <c r="W1176" s="2" t="s">
        <v>1907</v>
      </c>
      <c r="X1176">
        <v>0</v>
      </c>
      <c r="Y1176" t="s">
        <v>1908</v>
      </c>
      <c r="Z1176" s="41" t="s">
        <v>1949</v>
      </c>
      <c r="AA1176" s="2" t="s">
        <v>1907</v>
      </c>
      <c r="AB1176" s="82">
        <v>11115</v>
      </c>
      <c r="AC1176" t="s">
        <v>2289</v>
      </c>
      <c r="AD1176" t="str">
        <f t="shared" si="18"/>
        <v>SET @cliente = (SELECT id_cliente FROM cliente WHERE cod_cliente LIKE 'C0041');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'P0041001', '', '2009-10-01', '0', '0', 0, 'MOF + Estructura Salarial', 11115, null, 1, now(), null, 1, null);</v>
      </c>
    </row>
    <row r="1177" spans="1:30" ht="22.5" x14ac:dyDescent="0.25">
      <c r="A1177" t="s">
        <v>0</v>
      </c>
      <c r="B1177" s="19" t="s">
        <v>453</v>
      </c>
      <c r="C1177" s="2" t="s">
        <v>493</v>
      </c>
      <c r="D1177" s="22" t="s">
        <v>495</v>
      </c>
      <c r="E1177" s="2" t="s">
        <v>499</v>
      </c>
      <c r="F1177" s="26" t="s">
        <v>513</v>
      </c>
      <c r="G1177" s="2" t="s">
        <v>534</v>
      </c>
      <c r="H1177" s="22" t="s">
        <v>548</v>
      </c>
      <c r="I1177" s="2" t="s">
        <v>567</v>
      </c>
      <c r="J1177" s="5" t="s">
        <v>569</v>
      </c>
      <c r="K1177" s="2" t="s">
        <v>574</v>
      </c>
      <c r="L1177" t="s">
        <v>1806</v>
      </c>
      <c r="M1177" s="2" t="s">
        <v>1851</v>
      </c>
      <c r="N1177" s="7" t="s">
        <v>4639</v>
      </c>
      <c r="O1177" s="2" t="s">
        <v>1851</v>
      </c>
      <c r="P1177" s="56"/>
      <c r="Q1177" s="2" t="s">
        <v>1851</v>
      </c>
      <c r="R1177" t="s">
        <v>2513</v>
      </c>
      <c r="S1177" s="2" t="s">
        <v>1851</v>
      </c>
      <c r="T1177" s="5">
        <v>0</v>
      </c>
      <c r="U1177" s="2" t="s">
        <v>1851</v>
      </c>
      <c r="V1177" s="37">
        <v>0</v>
      </c>
      <c r="W1177" s="2" t="s">
        <v>1907</v>
      </c>
      <c r="X1177">
        <v>0</v>
      </c>
      <c r="Y1177" t="s">
        <v>1908</v>
      </c>
      <c r="Z1177" s="40" t="s">
        <v>2176</v>
      </c>
      <c r="AA1177" s="2" t="s">
        <v>1907</v>
      </c>
      <c r="AB1177" s="82">
        <v>26700</v>
      </c>
      <c r="AC1177" t="s">
        <v>2289</v>
      </c>
      <c r="AD1177" t="str">
        <f t="shared" si="18"/>
        <v>SET @cliente = (SELECT id_cliente FROM cliente WHERE cod_cliente LIKE 'C0041'); SET @tipoPropuesta = (SELECT id_tipo_propuesta FROM tipo_propuesta WHERE cod_tipo_propuesta LIKE 'C'); SET @tipoServicio = (SELECT id_tipo_servicio FROM tipo_servicio WHERE cod_tipo_servicio LIKE 'SIOF'); SET @tipoArea = (SELECT id_tipo_area FROM tipo_area WHERE cod_tipo_area LIKE 'MF'); set @situacion = (select id_situacion from situacion where nom_situacion like 'NO'); INSERT INTO propuesta VALUES (NULL, @cliente, NULL, NULL, @moneda, @tipoServicio, @tipoArea, @tipoPropuesta, @situacion, '02', 'P0041002', '', '2009-11-01', '0', '0', 0, 'Descripcion de Puestos', 26700, null, 1, now(), null, 1, null);</v>
      </c>
    </row>
    <row r="1178" spans="1:30" ht="22.5" x14ac:dyDescent="0.25">
      <c r="A1178" t="s">
        <v>0</v>
      </c>
      <c r="B1178" s="7" t="s">
        <v>453</v>
      </c>
      <c r="C1178" s="2" t="s">
        <v>493</v>
      </c>
      <c r="D1178" s="22" t="s">
        <v>495</v>
      </c>
      <c r="E1178" s="2" t="s">
        <v>499</v>
      </c>
      <c r="F1178" s="26" t="s">
        <v>510</v>
      </c>
      <c r="G1178" s="2" t="s">
        <v>534</v>
      </c>
      <c r="H1178" s="22" t="s">
        <v>545</v>
      </c>
      <c r="I1178" s="2" t="s">
        <v>567</v>
      </c>
      <c r="J1178" s="5" t="s">
        <v>569</v>
      </c>
      <c r="K1178" s="2" t="s">
        <v>574</v>
      </c>
      <c r="L1178" t="s">
        <v>1807</v>
      </c>
      <c r="M1178" s="2" t="s">
        <v>1851</v>
      </c>
      <c r="N1178" s="7" t="s">
        <v>4640</v>
      </c>
      <c r="O1178" s="2" t="s">
        <v>1851</v>
      </c>
      <c r="P1178" s="56"/>
      <c r="Q1178" s="2" t="s">
        <v>1851</v>
      </c>
      <c r="R1178" t="s">
        <v>2489</v>
      </c>
      <c r="S1178" s="2" t="s">
        <v>1851</v>
      </c>
      <c r="T1178" s="5">
        <v>0</v>
      </c>
      <c r="U1178" s="2" t="s">
        <v>1851</v>
      </c>
      <c r="V1178" s="37">
        <v>0</v>
      </c>
      <c r="W1178" s="2" t="s">
        <v>1907</v>
      </c>
      <c r="X1178">
        <v>0</v>
      </c>
      <c r="Y1178" t="s">
        <v>1908</v>
      </c>
      <c r="Z1178" s="40" t="s">
        <v>2323</v>
      </c>
      <c r="AA1178" s="2" t="s">
        <v>1907</v>
      </c>
      <c r="AB1178" s="82">
        <v>0</v>
      </c>
      <c r="AC1178" t="s">
        <v>2289</v>
      </c>
      <c r="AD1178" t="str">
        <f t="shared" si="18"/>
        <v>SET @cliente = (SELECT id_cliente FROM cliente WHERE cod_cliente LIKE 'C0041');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'03', 'P0041003', '', '2010-11-01', '0', '0', 0, 'Gestion por Procesos', 0, null, 1, now(), null, 1, null);</v>
      </c>
    </row>
    <row r="1179" spans="1:30" ht="22.5" x14ac:dyDescent="0.25">
      <c r="A1179" t="s">
        <v>0</v>
      </c>
      <c r="B1179" s="7" t="s">
        <v>454</v>
      </c>
      <c r="C1179" s="2" t="s">
        <v>493</v>
      </c>
      <c r="D1179" s="17" t="s">
        <v>498</v>
      </c>
      <c r="E1179" s="2" t="s">
        <v>499</v>
      </c>
      <c r="F1179" s="26" t="s">
        <v>522</v>
      </c>
      <c r="G1179" s="2" t="s">
        <v>534</v>
      </c>
      <c r="H1179" s="17" t="s">
        <v>551</v>
      </c>
      <c r="I1179" s="2" t="s">
        <v>567</v>
      </c>
      <c r="J1179" s="5" t="s">
        <v>569</v>
      </c>
      <c r="K1179" s="2" t="s">
        <v>574</v>
      </c>
      <c r="L1179" t="s">
        <v>1805</v>
      </c>
      <c r="M1179" s="2" t="s">
        <v>1851</v>
      </c>
      <c r="N1179" s="7" t="s">
        <v>4641</v>
      </c>
      <c r="O1179" s="2" t="s">
        <v>1851</v>
      </c>
      <c r="P1179" s="56"/>
      <c r="Q1179" s="2" t="s">
        <v>1851</v>
      </c>
      <c r="R1179" t="s">
        <v>2488</v>
      </c>
      <c r="S1179" s="2" t="s">
        <v>1851</v>
      </c>
      <c r="T1179" s="5">
        <v>0</v>
      </c>
      <c r="U1179" s="2" t="s">
        <v>1851</v>
      </c>
      <c r="V1179" s="37">
        <v>0</v>
      </c>
      <c r="W1179" s="2" t="s">
        <v>1907</v>
      </c>
      <c r="X1179">
        <v>0</v>
      </c>
      <c r="Y1179" t="s">
        <v>1908</v>
      </c>
      <c r="Z1179" s="26" t="s">
        <v>2204</v>
      </c>
      <c r="AA1179" s="2" t="s">
        <v>1907</v>
      </c>
      <c r="AB1179" s="82">
        <f>3600*2.8</f>
        <v>10080</v>
      </c>
      <c r="AC1179" t="s">
        <v>2289</v>
      </c>
      <c r="AD1179" t="str">
        <f t="shared" si="18"/>
        <v>SET @cliente = (SELECT id_cliente FROM cliente WHERE cod_cliente LIKE 'C0317');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'P0317001', '', '2011-03-01', '0', '0', 0, 'Clima Cualitativo', 10080, null, 1, now(), null, 1, null);</v>
      </c>
    </row>
    <row r="1180" spans="1:30" ht="22.5" x14ac:dyDescent="0.25">
      <c r="A1180" t="s">
        <v>0</v>
      </c>
      <c r="B1180" s="7" t="s">
        <v>455</v>
      </c>
      <c r="C1180" s="2" t="s">
        <v>493</v>
      </c>
      <c r="D1180" s="22" t="s">
        <v>495</v>
      </c>
      <c r="E1180" s="2" t="s">
        <v>499</v>
      </c>
      <c r="F1180" s="26" t="s">
        <v>504</v>
      </c>
      <c r="G1180" s="2" t="s">
        <v>534</v>
      </c>
      <c r="H1180" s="22" t="s">
        <v>538</v>
      </c>
      <c r="I1180" s="2" t="s">
        <v>567</v>
      </c>
      <c r="J1180" s="5" t="s">
        <v>569</v>
      </c>
      <c r="K1180" s="2" t="s">
        <v>574</v>
      </c>
      <c r="L1180" t="s">
        <v>1805</v>
      </c>
      <c r="M1180" s="2" t="s">
        <v>1851</v>
      </c>
      <c r="N1180" s="7" t="s">
        <v>4642</v>
      </c>
      <c r="O1180" s="2" t="s">
        <v>1851</v>
      </c>
      <c r="P1180" s="56"/>
      <c r="Q1180" s="2" t="s">
        <v>1851</v>
      </c>
      <c r="R1180" t="s">
        <v>2504</v>
      </c>
      <c r="S1180" s="2" t="s">
        <v>1851</v>
      </c>
      <c r="T1180" s="5">
        <v>0</v>
      </c>
      <c r="U1180" s="2" t="s">
        <v>1851</v>
      </c>
      <c r="V1180" s="37">
        <v>0</v>
      </c>
      <c r="W1180" s="2" t="s">
        <v>1907</v>
      </c>
      <c r="X1180">
        <v>0</v>
      </c>
      <c r="Y1180" t="s">
        <v>1908</v>
      </c>
      <c r="Z1180" s="40" t="s">
        <v>2269</v>
      </c>
      <c r="AA1180" s="2" t="s">
        <v>1907</v>
      </c>
      <c r="AB1180" s="82">
        <v>25000</v>
      </c>
      <c r="AC1180" t="s">
        <v>2289</v>
      </c>
      <c r="AD1180" t="str">
        <f t="shared" si="18"/>
        <v>SET @cliente = (SELECT id_cliente FROM cliente WHERE cod_cliente LIKE 'C0084');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'P0084001', '', '2010-03-01', '0', '0', 0, 'Desarrollo Grupal', 25000, null, 1, now(), null, 1, null);</v>
      </c>
    </row>
    <row r="1181" spans="1:30" ht="22.5" x14ac:dyDescent="0.25">
      <c r="A1181" t="s">
        <v>0</v>
      </c>
      <c r="B1181" s="7" t="s">
        <v>455</v>
      </c>
      <c r="C1181" s="2" t="s">
        <v>493</v>
      </c>
      <c r="D1181" s="22" t="s">
        <v>496</v>
      </c>
      <c r="E1181" s="2" t="s">
        <v>499</v>
      </c>
      <c r="F1181" s="26" t="s">
        <v>512</v>
      </c>
      <c r="G1181" s="2" t="s">
        <v>534</v>
      </c>
      <c r="H1181" s="22" t="s">
        <v>547</v>
      </c>
      <c r="I1181" s="2" t="s">
        <v>567</v>
      </c>
      <c r="J1181" s="5" t="s">
        <v>569</v>
      </c>
      <c r="K1181" s="2" t="s">
        <v>574</v>
      </c>
      <c r="L1181" t="s">
        <v>1806</v>
      </c>
      <c r="M1181" s="2" t="s">
        <v>1851</v>
      </c>
      <c r="N1181" s="7" t="s">
        <v>4643</v>
      </c>
      <c r="O1181" s="2" t="s">
        <v>1851</v>
      </c>
      <c r="P1181" s="56"/>
      <c r="Q1181" s="2" t="s">
        <v>1851</v>
      </c>
      <c r="R1181" t="s">
        <v>2504</v>
      </c>
      <c r="S1181" s="2" t="s">
        <v>1851</v>
      </c>
      <c r="T1181" s="5">
        <v>0</v>
      </c>
      <c r="U1181" s="2" t="s">
        <v>1851</v>
      </c>
      <c r="V1181" s="37">
        <v>0</v>
      </c>
      <c r="W1181" s="2" t="s">
        <v>1907</v>
      </c>
      <c r="X1181">
        <v>0</v>
      </c>
      <c r="Y1181" t="s">
        <v>1908</v>
      </c>
      <c r="Z1181" s="40" t="s">
        <v>1924</v>
      </c>
      <c r="AA1181" s="2" t="s">
        <v>1907</v>
      </c>
      <c r="AB1181" s="82">
        <v>16350</v>
      </c>
      <c r="AC1181" t="s">
        <v>2289</v>
      </c>
      <c r="AD1181" t="str">
        <f t="shared" si="18"/>
        <v>SET @cliente = (SELECT id_cliente FROM cliente WHERE cod_cliente LIKE 'C0084');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'02', 'P0084002', '', '2010-03-01', '0', '0', 0, 'Habilidades Directivas', 16350, null, 1, now(), null, 1, null);</v>
      </c>
    </row>
    <row r="1182" spans="1:30" ht="22.5" x14ac:dyDescent="0.25">
      <c r="A1182" t="s">
        <v>0</v>
      </c>
      <c r="B1182" s="7" t="s">
        <v>456</v>
      </c>
      <c r="C1182" s="2" t="s">
        <v>493</v>
      </c>
      <c r="D1182" s="22" t="s">
        <v>498</v>
      </c>
      <c r="E1182" s="2" t="s">
        <v>499</v>
      </c>
      <c r="F1182" s="26" t="s">
        <v>506</v>
      </c>
      <c r="G1182" s="2" t="s">
        <v>534</v>
      </c>
      <c r="H1182" s="22" t="s">
        <v>540</v>
      </c>
      <c r="I1182" s="2" t="s">
        <v>567</v>
      </c>
      <c r="J1182" s="5" t="s">
        <v>569</v>
      </c>
      <c r="K1182" s="2" t="s">
        <v>574</v>
      </c>
      <c r="L1182" t="s">
        <v>1805</v>
      </c>
      <c r="M1182" s="2" t="s">
        <v>1851</v>
      </c>
      <c r="N1182" s="7" t="s">
        <v>4644</v>
      </c>
      <c r="O1182" s="2" t="s">
        <v>1851</v>
      </c>
      <c r="P1182" s="56"/>
      <c r="Q1182" s="2" t="s">
        <v>1851</v>
      </c>
      <c r="R1182" t="s">
        <v>2516</v>
      </c>
      <c r="S1182" s="2" t="s">
        <v>1851</v>
      </c>
      <c r="T1182" s="5">
        <v>0</v>
      </c>
      <c r="U1182" s="2" t="s">
        <v>1851</v>
      </c>
      <c r="V1182" s="37">
        <v>0</v>
      </c>
      <c r="W1182" s="2" t="s">
        <v>1907</v>
      </c>
      <c r="X1182">
        <v>0</v>
      </c>
      <c r="Y1182" t="s">
        <v>1908</v>
      </c>
      <c r="Z1182" s="40" t="s">
        <v>2103</v>
      </c>
      <c r="AA1182" s="2" t="s">
        <v>1907</v>
      </c>
      <c r="AB1182" s="82">
        <v>0</v>
      </c>
      <c r="AC1182" t="s">
        <v>2289</v>
      </c>
      <c r="AD1182" t="str">
        <f t="shared" si="18"/>
        <v>SET @cliente = (SELECT id_cliente FROM cliente WHERE cod_cliente LIKE 'C1194');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'P1194001', '', '2011-06-01', '0', '0', 0, 'Jefe de Ventas', 0, null, 1, now(), null, 1, null);</v>
      </c>
    </row>
    <row r="1183" spans="1:30" ht="22.5" x14ac:dyDescent="0.25">
      <c r="A1183" t="s">
        <v>0</v>
      </c>
      <c r="B1183" s="7" t="s">
        <v>457</v>
      </c>
      <c r="C1183" s="2" t="s">
        <v>493</v>
      </c>
      <c r="D1183" s="22" t="s">
        <v>495</v>
      </c>
      <c r="E1183" s="2" t="s">
        <v>499</v>
      </c>
      <c r="F1183" s="26" t="s">
        <v>501</v>
      </c>
      <c r="G1183" s="2" t="s">
        <v>534</v>
      </c>
      <c r="H1183" s="22" t="s">
        <v>535</v>
      </c>
      <c r="I1183" s="2" t="s">
        <v>567</v>
      </c>
      <c r="J1183" s="5" t="s">
        <v>569</v>
      </c>
      <c r="K1183" s="2" t="s">
        <v>574</v>
      </c>
      <c r="L1183" t="s">
        <v>1805</v>
      </c>
      <c r="M1183" s="2" t="s">
        <v>1851</v>
      </c>
      <c r="N1183" s="7" t="s">
        <v>4645</v>
      </c>
      <c r="O1183" s="2" t="s">
        <v>1851</v>
      </c>
      <c r="P1183" s="56"/>
      <c r="Q1183" s="2" t="s">
        <v>1851</v>
      </c>
      <c r="R1183" t="s">
        <v>2523</v>
      </c>
      <c r="S1183" s="2" t="s">
        <v>1851</v>
      </c>
      <c r="T1183" s="5">
        <v>0</v>
      </c>
      <c r="U1183" s="2" t="s">
        <v>1851</v>
      </c>
      <c r="V1183" s="37">
        <v>0</v>
      </c>
      <c r="W1183" s="2" t="s">
        <v>1907</v>
      </c>
      <c r="X1183">
        <v>0</v>
      </c>
      <c r="Y1183" t="s">
        <v>1908</v>
      </c>
      <c r="Z1183" s="40" t="s">
        <v>2392</v>
      </c>
      <c r="AA1183" s="2" t="s">
        <v>1907</v>
      </c>
      <c r="AB1183" s="82">
        <v>0</v>
      </c>
      <c r="AC1183" t="s">
        <v>2289</v>
      </c>
      <c r="AD1183" t="str">
        <f t="shared" si="18"/>
        <v>SET @cliente = (SELECT id_cliente FROM cliente WHERE cod_cliente LIKE 'C0257');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'P0257001', '', '2010-12-01', '0', '0', 0, 'Validacion de procesos', 0, null, 1, now(), null, 1, null);</v>
      </c>
    </row>
    <row r="1184" spans="1:30" ht="22.5" x14ac:dyDescent="0.25">
      <c r="A1184" t="s">
        <v>0</v>
      </c>
      <c r="B1184" s="7" t="s">
        <v>457</v>
      </c>
      <c r="C1184" s="2" t="s">
        <v>493</v>
      </c>
      <c r="D1184" s="17" t="s">
        <v>498</v>
      </c>
      <c r="E1184" s="2" t="s">
        <v>499</v>
      </c>
      <c r="F1184" s="26" t="s">
        <v>522</v>
      </c>
      <c r="G1184" s="2" t="s">
        <v>534</v>
      </c>
      <c r="H1184" s="17" t="s">
        <v>551</v>
      </c>
      <c r="I1184" s="2" t="s">
        <v>567</v>
      </c>
      <c r="J1184" s="5" t="s">
        <v>569</v>
      </c>
      <c r="K1184" s="2" t="s">
        <v>574</v>
      </c>
      <c r="L1184" t="s">
        <v>1806</v>
      </c>
      <c r="M1184" s="2" t="s">
        <v>1851</v>
      </c>
      <c r="N1184" s="7" t="s">
        <v>4646</v>
      </c>
      <c r="O1184" s="2" t="s">
        <v>1851</v>
      </c>
      <c r="P1184" s="56"/>
      <c r="Q1184" s="2" t="s">
        <v>1851</v>
      </c>
      <c r="R1184" t="s">
        <v>2488</v>
      </c>
      <c r="S1184" s="2" t="s">
        <v>1851</v>
      </c>
      <c r="T1184" s="5">
        <v>0</v>
      </c>
      <c r="U1184" s="2" t="s">
        <v>1851</v>
      </c>
      <c r="V1184" s="37">
        <v>0</v>
      </c>
      <c r="W1184" s="2" t="s">
        <v>1907</v>
      </c>
      <c r="X1184">
        <v>0</v>
      </c>
      <c r="Y1184" t="s">
        <v>1908</v>
      </c>
      <c r="Z1184" s="26" t="s">
        <v>1970</v>
      </c>
      <c r="AA1184" s="2" t="s">
        <v>1907</v>
      </c>
      <c r="AB1184" s="82">
        <v>27850</v>
      </c>
      <c r="AC1184" t="s">
        <v>2289</v>
      </c>
      <c r="AD1184" t="str">
        <f t="shared" si="18"/>
        <v>SET @cliente = (SELECT id_cliente FROM cliente WHERE cod_cliente LIKE 'C0257');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'P0257002', '', '2011-03-01', '0', '0', 0, 'Clima Cuantitativo+Cualitativo', 27850, null, 1, now(), null, 1, null);</v>
      </c>
    </row>
    <row r="1185" spans="1:30" ht="22.5" x14ac:dyDescent="0.25">
      <c r="A1185" t="s">
        <v>0</v>
      </c>
      <c r="B1185" s="7" t="s">
        <v>457</v>
      </c>
      <c r="C1185" s="2" t="s">
        <v>493</v>
      </c>
      <c r="D1185" s="22" t="s">
        <v>496</v>
      </c>
      <c r="E1185" s="2" t="s">
        <v>499</v>
      </c>
      <c r="F1185" s="26" t="s">
        <v>515</v>
      </c>
      <c r="G1185" s="2" t="s">
        <v>534</v>
      </c>
      <c r="H1185" s="22" t="s">
        <v>550</v>
      </c>
      <c r="I1185" s="2" t="s">
        <v>567</v>
      </c>
      <c r="J1185" s="5" t="s">
        <v>569</v>
      </c>
      <c r="K1185" s="2" t="s">
        <v>574</v>
      </c>
      <c r="L1185" t="s">
        <v>1807</v>
      </c>
      <c r="M1185" s="2" t="s">
        <v>1851</v>
      </c>
      <c r="N1185" s="7" t="s">
        <v>4647</v>
      </c>
      <c r="O1185" s="2" t="s">
        <v>1851</v>
      </c>
      <c r="P1185" s="56"/>
      <c r="Q1185" s="2" t="s">
        <v>1851</v>
      </c>
      <c r="R1185" t="s">
        <v>2491</v>
      </c>
      <c r="S1185" s="2" t="s">
        <v>1851</v>
      </c>
      <c r="T1185" s="5">
        <v>0</v>
      </c>
      <c r="U1185" s="2" t="s">
        <v>1851</v>
      </c>
      <c r="V1185" s="37">
        <v>0</v>
      </c>
      <c r="W1185" s="2" t="s">
        <v>1907</v>
      </c>
      <c r="X1185">
        <v>0</v>
      </c>
      <c r="Y1185" t="s">
        <v>1908</v>
      </c>
      <c r="Z1185" s="26" t="s">
        <v>2270</v>
      </c>
      <c r="AA1185" s="2" t="s">
        <v>1907</v>
      </c>
      <c r="AB1185" s="82">
        <v>0</v>
      </c>
      <c r="AC1185" t="s">
        <v>2289</v>
      </c>
      <c r="AD1185" t="str">
        <f t="shared" si="18"/>
        <v>SET @cliente = (SELECT id_cliente FROM cliente WHERE cod_cliente LIKE 'C0257');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'03', 'P0257003', '', '2011-08-01', '0', '0', 0, 'Personal RRHH', 0, null, 1, now(), null, 1, null);</v>
      </c>
    </row>
    <row r="1186" spans="1:30" ht="22.5" x14ac:dyDescent="0.25">
      <c r="A1186" t="s">
        <v>0</v>
      </c>
      <c r="B1186" s="7" t="s">
        <v>457</v>
      </c>
      <c r="C1186" s="2" t="s">
        <v>493</v>
      </c>
      <c r="D1186" s="17" t="s">
        <v>498</v>
      </c>
      <c r="E1186" s="2" t="s">
        <v>499</v>
      </c>
      <c r="F1186" s="26" t="s">
        <v>522</v>
      </c>
      <c r="G1186" s="2" t="s">
        <v>534</v>
      </c>
      <c r="H1186" s="17" t="s">
        <v>551</v>
      </c>
      <c r="I1186" s="2" t="s">
        <v>567</v>
      </c>
      <c r="J1186" s="5" t="s">
        <v>569</v>
      </c>
      <c r="K1186" s="2" t="s">
        <v>574</v>
      </c>
      <c r="L1186" t="s">
        <v>1808</v>
      </c>
      <c r="M1186" s="2" t="s">
        <v>1851</v>
      </c>
      <c r="N1186" s="7" t="s">
        <v>4648</v>
      </c>
      <c r="O1186" s="2" t="s">
        <v>1851</v>
      </c>
      <c r="P1186" s="56"/>
      <c r="Q1186" s="2" t="s">
        <v>1851</v>
      </c>
      <c r="R1186" t="s">
        <v>2518</v>
      </c>
      <c r="S1186" s="2" t="s">
        <v>1851</v>
      </c>
      <c r="T1186" s="5">
        <v>0</v>
      </c>
      <c r="U1186" s="2" t="s">
        <v>1851</v>
      </c>
      <c r="V1186" s="37">
        <v>0</v>
      </c>
      <c r="W1186" s="2" t="s">
        <v>1907</v>
      </c>
      <c r="X1186">
        <v>0</v>
      </c>
      <c r="Y1186" t="s">
        <v>1908</v>
      </c>
      <c r="Z1186" s="26" t="s">
        <v>1965</v>
      </c>
      <c r="AA1186" s="2" t="s">
        <v>1907</v>
      </c>
      <c r="AB1186" s="82">
        <v>0</v>
      </c>
      <c r="AC1186" t="s">
        <v>2289</v>
      </c>
      <c r="AD1186" t="str">
        <f t="shared" si="18"/>
        <v>SET @cliente = (SELECT id_cliente FROM cliente WHERE cod_cliente LIKE 'C0257');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'P0257004', '', '2012-01-01', '0', '0', 0, 'Clima Cuantitativo', 0, null, 1, now(), null, 1, null);</v>
      </c>
    </row>
    <row r="1187" spans="1:30" ht="22.5" x14ac:dyDescent="0.25">
      <c r="A1187" t="s">
        <v>0</v>
      </c>
      <c r="B1187" s="7" t="s">
        <v>457</v>
      </c>
      <c r="C1187" s="2" t="s">
        <v>493</v>
      </c>
      <c r="D1187" s="22" t="s">
        <v>497</v>
      </c>
      <c r="E1187" s="2" t="s">
        <v>499</v>
      </c>
      <c r="F1187" s="27" t="s">
        <v>505</v>
      </c>
      <c r="G1187" s="2" t="s">
        <v>534</v>
      </c>
      <c r="H1187" s="22" t="s">
        <v>539</v>
      </c>
      <c r="I1187" s="2" t="s">
        <v>567</v>
      </c>
      <c r="J1187" s="7" t="s">
        <v>505</v>
      </c>
      <c r="K1187" s="2" t="s">
        <v>574</v>
      </c>
      <c r="L1187" t="s">
        <v>1809</v>
      </c>
      <c r="M1187" s="2" t="s">
        <v>1851</v>
      </c>
      <c r="N1187" s="7" t="s">
        <v>4649</v>
      </c>
      <c r="O1187" s="2" t="s">
        <v>1851</v>
      </c>
      <c r="P1187" s="40"/>
      <c r="Q1187" s="2" t="s">
        <v>1851</v>
      </c>
      <c r="R1187" t="s">
        <v>2492</v>
      </c>
      <c r="S1187" s="2" t="s">
        <v>1851</v>
      </c>
      <c r="T1187" s="5">
        <v>0</v>
      </c>
      <c r="U1187" s="2" t="s">
        <v>1851</v>
      </c>
      <c r="V1187" s="37">
        <v>0</v>
      </c>
      <c r="W1187" s="2" t="s">
        <v>1907</v>
      </c>
      <c r="X1187">
        <v>0</v>
      </c>
      <c r="Y1187" t="s">
        <v>1908</v>
      </c>
      <c r="Z1187" s="40" t="s">
        <v>1911</v>
      </c>
      <c r="AA1187" s="2" t="s">
        <v>1907</v>
      </c>
      <c r="AB1187" s="82">
        <v>0</v>
      </c>
      <c r="AC1187" t="s">
        <v>2289</v>
      </c>
      <c r="AD1187" t="str">
        <f t="shared" si="18"/>
        <v>SET @cliente = (SELECT id_cliente FROM cliente WHERE cod_cliente LIKE 'C0257');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'05', 'P0257005', '', '2012-11-01', '0', '0', 0, 'Hacer Lobby', 0, null, 1, now(), null, 1, null);</v>
      </c>
    </row>
    <row r="1188" spans="1:30" ht="22.5" x14ac:dyDescent="0.25">
      <c r="A1188" t="s">
        <v>0</v>
      </c>
      <c r="B1188" s="7" t="s">
        <v>458</v>
      </c>
      <c r="C1188" s="2" t="s">
        <v>493</v>
      </c>
      <c r="D1188" s="22" t="s">
        <v>496</v>
      </c>
      <c r="E1188" s="2" t="s">
        <v>499</v>
      </c>
      <c r="F1188" s="26" t="s">
        <v>525</v>
      </c>
      <c r="G1188" s="2" t="s">
        <v>534</v>
      </c>
      <c r="H1188" s="22" t="s">
        <v>559</v>
      </c>
      <c r="I1188" s="2" t="s">
        <v>567</v>
      </c>
      <c r="J1188" s="5" t="s">
        <v>569</v>
      </c>
      <c r="K1188" s="2" t="s">
        <v>574</v>
      </c>
      <c r="L1188" t="s">
        <v>1805</v>
      </c>
      <c r="M1188" s="2" t="s">
        <v>1851</v>
      </c>
      <c r="N1188" s="7" t="s">
        <v>4650</v>
      </c>
      <c r="O1188" s="2" t="s">
        <v>1851</v>
      </c>
      <c r="P1188" s="40"/>
      <c r="Q1188" s="2" t="s">
        <v>1851</v>
      </c>
      <c r="R1188" t="s">
        <v>2499</v>
      </c>
      <c r="S1188" s="2" t="s">
        <v>1851</v>
      </c>
      <c r="T1188" s="5">
        <v>0</v>
      </c>
      <c r="U1188" s="2" t="s">
        <v>1851</v>
      </c>
      <c r="V1188" s="37">
        <v>0</v>
      </c>
      <c r="W1188" s="2" t="s">
        <v>1907</v>
      </c>
      <c r="X1188">
        <v>0</v>
      </c>
      <c r="Y1188" t="s">
        <v>1908</v>
      </c>
      <c r="Z1188" s="40" t="s">
        <v>2425</v>
      </c>
      <c r="AA1188" s="2" t="s">
        <v>1907</v>
      </c>
      <c r="AB1188" s="82">
        <v>0</v>
      </c>
      <c r="AC1188" t="s">
        <v>2289</v>
      </c>
      <c r="AD1188" t="str">
        <f t="shared" si="18"/>
        <v>SET @cliente = (SELECT id_cliente FROM cliente WHERE cod_cliente LIKE 'C0343'); SET @tipoPropuesta = (SELECT id_tipo_propuesta FROM tipo_propuesta WHERE cod_tipo_propuesta LIKE 'D'); SET @tipoServicio = (SELECT id_tipo_servicio FROM tipo_servicio WHERE cod_tipo_servicio LIKE 'DISMALLA'); SET @tipoArea = (SELECT id_tipo_area FROM tipo_area WHERE cod_tipo_area LIKE 'DM'); set @situacion = (select id_situacion from situacion where nom_situacion like 'NO'); INSERT INTO propuesta VALUES (NULL, @cliente, NULL, NULL, @moneda, @tipoServicio, @tipoArea, @tipoPropuesta, @situacion, '01', 'P0343001', '', '2012-09-01', '0', '0', 0, 'Capacitacion en Servicio al Cliente (Interno y Externo)', 0, null, 1, now(), null, 1, null);</v>
      </c>
    </row>
    <row r="1189" spans="1:30" ht="22.5" x14ac:dyDescent="0.25">
      <c r="A1189" t="s">
        <v>0</v>
      </c>
      <c r="B1189" s="7" t="s">
        <v>459</v>
      </c>
      <c r="C1189" s="2" t="s">
        <v>493</v>
      </c>
      <c r="D1189" s="22" t="s">
        <v>495</v>
      </c>
      <c r="E1189" s="2" t="s">
        <v>499</v>
      </c>
      <c r="F1189" s="26" t="s">
        <v>510</v>
      </c>
      <c r="G1189" s="2" t="s">
        <v>534</v>
      </c>
      <c r="H1189" s="22" t="s">
        <v>545</v>
      </c>
      <c r="I1189" s="2" t="s">
        <v>567</v>
      </c>
      <c r="J1189" s="5" t="s">
        <v>572</v>
      </c>
      <c r="K1189" s="2" t="s">
        <v>574</v>
      </c>
      <c r="L1189" t="s">
        <v>1805</v>
      </c>
      <c r="M1189" s="2" t="s">
        <v>1851</v>
      </c>
      <c r="N1189" s="7" t="s">
        <v>4651</v>
      </c>
      <c r="O1189" s="2" t="s">
        <v>1851</v>
      </c>
      <c r="P1189" s="56" t="s">
        <v>1737</v>
      </c>
      <c r="Q1189" s="2" t="s">
        <v>1851</v>
      </c>
      <c r="R1189" t="s">
        <v>2515</v>
      </c>
      <c r="S1189" s="2" t="s">
        <v>1851</v>
      </c>
      <c r="T1189" s="5">
        <v>0</v>
      </c>
      <c r="U1189" s="2" t="s">
        <v>1851</v>
      </c>
      <c r="V1189" s="37">
        <v>0</v>
      </c>
      <c r="W1189" s="2" t="s">
        <v>1907</v>
      </c>
      <c r="X1189">
        <v>0</v>
      </c>
      <c r="Y1189" t="s">
        <v>1908</v>
      </c>
      <c r="Z1189" s="40" t="s">
        <v>2323</v>
      </c>
      <c r="AA1189" s="2" t="s">
        <v>1907</v>
      </c>
      <c r="AB1189" s="82">
        <v>54000</v>
      </c>
      <c r="AC1189" t="s">
        <v>2289</v>
      </c>
      <c r="AD1189" t="str">
        <f t="shared" si="18"/>
        <v>SET @cliente = (SELECT id_cliente FROM cliente WHERE cod_cliente LIKE 'C0103');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'OTRA'); INSERT INTO propuesta VALUES (NULL, @cliente, NULL, NULL, @moneda, @tipoServicio, @tipoArea, @tipoPropuesta, @situacion, '01', 'P0103001', 'P010303', '2010-05-01', '0', '0', 0, 'Gestion por Procesos', 54000, null, 1, now(), null, 1, null);</v>
      </c>
    </row>
    <row r="1190" spans="1:30" ht="22.5" x14ac:dyDescent="0.25">
      <c r="A1190" t="s">
        <v>0</v>
      </c>
      <c r="B1190" s="7" t="s">
        <v>459</v>
      </c>
      <c r="C1190" s="2" t="s">
        <v>493</v>
      </c>
      <c r="D1190" s="17" t="s">
        <v>498</v>
      </c>
      <c r="E1190" s="2" t="s">
        <v>499</v>
      </c>
      <c r="F1190" s="26" t="s">
        <v>522</v>
      </c>
      <c r="G1190" s="2" t="s">
        <v>534</v>
      </c>
      <c r="H1190" s="17" t="s">
        <v>551</v>
      </c>
      <c r="I1190" s="2" t="s">
        <v>567</v>
      </c>
      <c r="J1190" s="5" t="s">
        <v>572</v>
      </c>
      <c r="K1190" s="2" t="s">
        <v>574</v>
      </c>
      <c r="L1190" t="s">
        <v>1806</v>
      </c>
      <c r="M1190" s="2" t="s">
        <v>1851</v>
      </c>
      <c r="N1190" s="7" t="s">
        <v>4652</v>
      </c>
      <c r="O1190" s="2" t="s">
        <v>1851</v>
      </c>
      <c r="P1190" s="56" t="s">
        <v>1737</v>
      </c>
      <c r="Q1190" s="2" t="s">
        <v>1851</v>
      </c>
      <c r="R1190" t="s">
        <v>2495</v>
      </c>
      <c r="S1190" s="2" t="s">
        <v>1851</v>
      </c>
      <c r="T1190" s="5">
        <v>0</v>
      </c>
      <c r="U1190" s="2" t="s">
        <v>1851</v>
      </c>
      <c r="V1190" s="37">
        <v>0</v>
      </c>
      <c r="W1190" s="2" t="s">
        <v>1907</v>
      </c>
      <c r="X1190">
        <v>0</v>
      </c>
      <c r="Y1190" t="s">
        <v>1908</v>
      </c>
      <c r="Z1190" s="26" t="s">
        <v>2271</v>
      </c>
      <c r="AA1190" s="2" t="s">
        <v>1907</v>
      </c>
      <c r="AB1190" s="82">
        <v>0</v>
      </c>
      <c r="AC1190" t="s">
        <v>2289</v>
      </c>
      <c r="AD1190" t="str">
        <f t="shared" si="18"/>
        <v>SET @cliente = (SELECT id_cliente FROM cliente WHERE cod_cliente LIKE 'C0103');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'OTRA'); INSERT INTO propuesta VALUES (NULL, @cliente, NULL, NULL, @moneda, @tipoServicio, @tipoArea, @tipoPropuesta, @situacion, '02', 'P0103002', 'P010303', '2010-07-01', '0', '0', 0, 'Clima Cuantitativo+Cualitativo (75pp)', 0, null, 1, now(), null, 1, null);</v>
      </c>
    </row>
    <row r="1191" spans="1:30" ht="22.5" x14ac:dyDescent="0.25">
      <c r="A1191" t="s">
        <v>0</v>
      </c>
      <c r="B1191" s="7" t="s">
        <v>459</v>
      </c>
      <c r="C1191" s="2" t="s">
        <v>493</v>
      </c>
      <c r="D1191" s="22" t="s">
        <v>495</v>
      </c>
      <c r="E1191" s="2" t="s">
        <v>499</v>
      </c>
      <c r="F1191" s="26" t="s">
        <v>510</v>
      </c>
      <c r="G1191" s="2" t="s">
        <v>534</v>
      </c>
      <c r="H1191" s="22" t="s">
        <v>545</v>
      </c>
      <c r="I1191" s="2" t="s">
        <v>567</v>
      </c>
      <c r="J1191" s="10" t="s">
        <v>569</v>
      </c>
      <c r="K1191" s="2" t="s">
        <v>574</v>
      </c>
      <c r="L1191" t="s">
        <v>1807</v>
      </c>
      <c r="M1191" s="2" t="s">
        <v>1851</v>
      </c>
      <c r="N1191" s="7" t="s">
        <v>4653</v>
      </c>
      <c r="O1191" s="2" t="s">
        <v>1851</v>
      </c>
      <c r="P1191" s="61"/>
      <c r="Q1191" s="2" t="s">
        <v>1851</v>
      </c>
      <c r="R1191" t="s">
        <v>2519</v>
      </c>
      <c r="S1191" s="2" t="s">
        <v>1851</v>
      </c>
      <c r="T1191" s="5">
        <v>0</v>
      </c>
      <c r="U1191" s="2" t="s">
        <v>1851</v>
      </c>
      <c r="V1191" s="37">
        <v>0</v>
      </c>
      <c r="W1191" s="2" t="s">
        <v>1907</v>
      </c>
      <c r="X1191">
        <v>0</v>
      </c>
      <c r="Y1191" t="s">
        <v>1908</v>
      </c>
      <c r="Z1191" s="40" t="s">
        <v>2323</v>
      </c>
      <c r="AA1191" s="2" t="s">
        <v>1907</v>
      </c>
      <c r="AB1191" s="82">
        <v>57900</v>
      </c>
      <c r="AC1191" t="s">
        <v>2289</v>
      </c>
      <c r="AD1191" t="str">
        <f t="shared" si="18"/>
        <v>SET @cliente = (SELECT id_cliente FROM cliente WHERE cod_cliente LIKE 'C0103');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'03', 'P0103003', '', '2012-05-01', '0', '0', 0, 'Gestion por Procesos', 57900, null, 1, now(), null, 1, null);</v>
      </c>
    </row>
    <row r="1192" spans="1:30" ht="22.5" x14ac:dyDescent="0.25">
      <c r="A1192" t="s">
        <v>0</v>
      </c>
      <c r="B1192" s="7" t="s">
        <v>460</v>
      </c>
      <c r="C1192" s="2" t="s">
        <v>493</v>
      </c>
      <c r="D1192" s="22" t="s">
        <v>498</v>
      </c>
      <c r="E1192" s="2" t="s">
        <v>499</v>
      </c>
      <c r="F1192" s="26" t="s">
        <v>506</v>
      </c>
      <c r="G1192" s="2" t="s">
        <v>534</v>
      </c>
      <c r="H1192" s="22" t="s">
        <v>540</v>
      </c>
      <c r="I1192" s="2" t="s">
        <v>567</v>
      </c>
      <c r="J1192" s="5" t="s">
        <v>569</v>
      </c>
      <c r="K1192" s="2" t="s">
        <v>574</v>
      </c>
      <c r="L1192" t="s">
        <v>1805</v>
      </c>
      <c r="M1192" s="2" t="s">
        <v>1851</v>
      </c>
      <c r="N1192" s="7" t="s">
        <v>4654</v>
      </c>
      <c r="O1192" s="2" t="s">
        <v>1851</v>
      </c>
      <c r="P1192" s="56"/>
      <c r="Q1192" s="2" t="s">
        <v>1851</v>
      </c>
      <c r="R1192" t="s">
        <v>2493</v>
      </c>
      <c r="S1192" s="2" t="s">
        <v>1851</v>
      </c>
      <c r="T1192" s="5">
        <v>0</v>
      </c>
      <c r="U1192" s="2" t="s">
        <v>1851</v>
      </c>
      <c r="V1192" s="37">
        <v>0</v>
      </c>
      <c r="W1192" s="2" t="s">
        <v>1907</v>
      </c>
      <c r="X1192">
        <v>0</v>
      </c>
      <c r="Y1192" t="s">
        <v>1908</v>
      </c>
      <c r="Z1192" s="40" t="s">
        <v>2272</v>
      </c>
      <c r="AA1192" s="2" t="s">
        <v>1907</v>
      </c>
      <c r="AB1192" s="82">
        <v>0</v>
      </c>
      <c r="AC1192" t="s">
        <v>2289</v>
      </c>
      <c r="AD1192" t="str">
        <f t="shared" si="18"/>
        <v>SET @cliente = (SELECT id_cliente FROM cliente WHERE cod_cliente LIKE 'C0157');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'P0157001', '', '2010-09-01', '0', '0', 0, 'Administrativos en varias sedes', 0, null, 1, now(), null, 1, null);</v>
      </c>
    </row>
    <row r="1193" spans="1:30" ht="22.5" x14ac:dyDescent="0.25">
      <c r="A1193" t="s">
        <v>0</v>
      </c>
      <c r="B1193" s="7" t="s">
        <v>461</v>
      </c>
      <c r="C1193" s="2" t="s">
        <v>493</v>
      </c>
      <c r="D1193" s="22" t="s">
        <v>496</v>
      </c>
      <c r="E1193" s="2" t="s">
        <v>499</v>
      </c>
      <c r="F1193" s="26" t="s">
        <v>512</v>
      </c>
      <c r="G1193" s="2" t="s">
        <v>534</v>
      </c>
      <c r="H1193" s="22" t="s">
        <v>547</v>
      </c>
      <c r="I1193" s="2" t="s">
        <v>567</v>
      </c>
      <c r="J1193" s="5" t="s">
        <v>569</v>
      </c>
      <c r="K1193" s="2" t="s">
        <v>574</v>
      </c>
      <c r="L1193" t="s">
        <v>1805</v>
      </c>
      <c r="M1193" s="2" t="s">
        <v>1851</v>
      </c>
      <c r="N1193" s="7" t="s">
        <v>4655</v>
      </c>
      <c r="O1193" s="2" t="s">
        <v>1851</v>
      </c>
      <c r="P1193" s="56"/>
      <c r="Q1193" s="2" t="s">
        <v>1851</v>
      </c>
      <c r="R1193" t="s">
        <v>2489</v>
      </c>
      <c r="S1193" s="2" t="s">
        <v>1851</v>
      </c>
      <c r="T1193" s="5">
        <v>0</v>
      </c>
      <c r="U1193" s="2" t="s">
        <v>1851</v>
      </c>
      <c r="V1193" s="37">
        <v>0</v>
      </c>
      <c r="W1193" s="2" t="s">
        <v>1907</v>
      </c>
      <c r="X1193">
        <v>0</v>
      </c>
      <c r="Y1193" t="s">
        <v>1908</v>
      </c>
      <c r="Z1193" s="40" t="s">
        <v>2053</v>
      </c>
      <c r="AA1193" s="2" t="s">
        <v>1907</v>
      </c>
      <c r="AB1193" s="82">
        <v>0</v>
      </c>
      <c r="AC1193" t="s">
        <v>2289</v>
      </c>
      <c r="AD1193" t="str">
        <f t="shared" si="18"/>
        <v>SET @cliente = (SELECT id_cliente FROM cliente WHERE cod_cliente LIKE 'C0204');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'NO'); INSERT INTO propuesta VALUES (NULL, @cliente, NULL, NULL, @moneda, @tipoServicio, @tipoArea, @tipoPropuesta, @situacion, '01', 'P0204001', '', '2010-11-01', '0', '0', 0, 'Auditoria de Procesos', 0, null, 1, now(), null, 1, null);</v>
      </c>
    </row>
    <row r="1194" spans="1:30" ht="22.5" x14ac:dyDescent="0.25">
      <c r="A1194" t="s">
        <v>0</v>
      </c>
      <c r="B1194" s="19" t="s">
        <v>462</v>
      </c>
      <c r="C1194" s="2" t="s">
        <v>493</v>
      </c>
      <c r="D1194" s="22" t="s">
        <v>498</v>
      </c>
      <c r="E1194" s="2" t="s">
        <v>499</v>
      </c>
      <c r="F1194" s="26" t="s">
        <v>509</v>
      </c>
      <c r="G1194" s="2" t="s">
        <v>534</v>
      </c>
      <c r="H1194" s="22" t="s">
        <v>543</v>
      </c>
      <c r="I1194" s="2" t="s">
        <v>567</v>
      </c>
      <c r="J1194" s="5" t="s">
        <v>569</v>
      </c>
      <c r="K1194" s="2" t="s">
        <v>574</v>
      </c>
      <c r="L1194" t="s">
        <v>1805</v>
      </c>
      <c r="M1194" s="2" t="s">
        <v>1851</v>
      </c>
      <c r="N1194" s="7" t="s">
        <v>4656</v>
      </c>
      <c r="O1194" s="2" t="s">
        <v>1851</v>
      </c>
      <c r="P1194" s="56"/>
      <c r="Q1194" s="2" t="s">
        <v>1851</v>
      </c>
      <c r="R1194" t="s">
        <v>2512</v>
      </c>
      <c r="S1194" s="2" t="s">
        <v>1851</v>
      </c>
      <c r="T1194" s="5">
        <v>0</v>
      </c>
      <c r="U1194" s="2" t="s">
        <v>1851</v>
      </c>
      <c r="V1194" s="37">
        <v>0</v>
      </c>
      <c r="W1194" s="2" t="s">
        <v>1907</v>
      </c>
      <c r="X1194">
        <v>0</v>
      </c>
      <c r="Y1194" t="s">
        <v>1908</v>
      </c>
      <c r="Z1194" s="40" t="s">
        <v>1914</v>
      </c>
      <c r="AA1194" s="2" t="s">
        <v>1907</v>
      </c>
      <c r="AB1194" s="82">
        <v>0</v>
      </c>
      <c r="AC1194" t="s">
        <v>2289</v>
      </c>
      <c r="AD1194" t="str">
        <f t="shared" si="18"/>
        <v>SET @cliente = (SELECT id_cliente FROM cliente WHERE cod_cliente LIKE 'C0043');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'P0043001', '', '2009-10-01', '0', '0', 0, 'Potencial', 0, null, 1, now(), null, 1, null);</v>
      </c>
    </row>
    <row r="1195" spans="1:30" ht="22.5" x14ac:dyDescent="0.25">
      <c r="A1195" t="s">
        <v>0</v>
      </c>
      <c r="B1195" s="7" t="s">
        <v>463</v>
      </c>
      <c r="C1195" s="2" t="s">
        <v>493</v>
      </c>
      <c r="D1195" s="22" t="s">
        <v>498</v>
      </c>
      <c r="E1195" s="2" t="s">
        <v>499</v>
      </c>
      <c r="F1195" s="26" t="s">
        <v>509</v>
      </c>
      <c r="G1195" s="2" t="s">
        <v>534</v>
      </c>
      <c r="H1195" s="22" t="s">
        <v>543</v>
      </c>
      <c r="I1195" s="2" t="s">
        <v>567</v>
      </c>
      <c r="J1195" s="5" t="s">
        <v>569</v>
      </c>
      <c r="K1195" s="2" t="s">
        <v>574</v>
      </c>
      <c r="L1195" t="s">
        <v>1805</v>
      </c>
      <c r="M1195" s="2" t="s">
        <v>1851</v>
      </c>
      <c r="N1195" s="7" t="s">
        <v>4657</v>
      </c>
      <c r="O1195" s="2" t="s">
        <v>1851</v>
      </c>
      <c r="P1195" s="56"/>
      <c r="Q1195" s="2" t="s">
        <v>1851</v>
      </c>
      <c r="R1195" t="s">
        <v>2505</v>
      </c>
      <c r="S1195" s="2" t="s">
        <v>1851</v>
      </c>
      <c r="T1195" s="5">
        <v>0</v>
      </c>
      <c r="U1195" s="2" t="s">
        <v>1851</v>
      </c>
      <c r="V1195" s="37">
        <v>0</v>
      </c>
      <c r="W1195" s="2" t="s">
        <v>1907</v>
      </c>
      <c r="X1195">
        <v>0</v>
      </c>
      <c r="Y1195" t="s">
        <v>1908</v>
      </c>
      <c r="Z1195" s="40" t="s">
        <v>1991</v>
      </c>
      <c r="AA1195" s="2" t="s">
        <v>1907</v>
      </c>
      <c r="AB1195" s="82">
        <v>0</v>
      </c>
      <c r="AC1195" t="s">
        <v>2289</v>
      </c>
      <c r="AD1195" t="str">
        <f t="shared" si="18"/>
        <v>SET @cliente = (SELECT id_cliente FROM cliente WHERE cod_cliente LIKE 'C0275');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'P0275001', '', '2011-02-01', '0', '0', 0, 'Evaluacion', 0, null, 1, now(), null, 1, null);</v>
      </c>
    </row>
    <row r="1196" spans="1:30" ht="22.5" x14ac:dyDescent="0.25">
      <c r="A1196" t="s">
        <v>0</v>
      </c>
      <c r="B1196" s="19" t="s">
        <v>464</v>
      </c>
      <c r="C1196" s="2" t="s">
        <v>493</v>
      </c>
      <c r="D1196" s="17" t="s">
        <v>498</v>
      </c>
      <c r="E1196" s="2" t="s">
        <v>499</v>
      </c>
      <c r="F1196" s="26" t="s">
        <v>516</v>
      </c>
      <c r="G1196" s="2" t="s">
        <v>534</v>
      </c>
      <c r="H1196" s="17" t="s">
        <v>551</v>
      </c>
      <c r="I1196" s="2" t="s">
        <v>567</v>
      </c>
      <c r="J1196" s="5" t="s">
        <v>569</v>
      </c>
      <c r="K1196" s="2" t="s">
        <v>574</v>
      </c>
      <c r="L1196" t="s">
        <v>1805</v>
      </c>
      <c r="M1196" s="2" t="s">
        <v>1851</v>
      </c>
      <c r="N1196" s="7" t="s">
        <v>4658</v>
      </c>
      <c r="O1196" s="2" t="s">
        <v>1851</v>
      </c>
      <c r="P1196" s="56"/>
      <c r="Q1196" s="2" t="s">
        <v>1851</v>
      </c>
      <c r="R1196" t="s">
        <v>2512</v>
      </c>
      <c r="S1196" s="2" t="s">
        <v>1851</v>
      </c>
      <c r="T1196" s="5">
        <v>0</v>
      </c>
      <c r="U1196" s="2" t="s">
        <v>1851</v>
      </c>
      <c r="V1196" s="37">
        <v>0</v>
      </c>
      <c r="W1196" s="2" t="s">
        <v>1907</v>
      </c>
      <c r="X1196">
        <v>0</v>
      </c>
      <c r="Y1196" t="s">
        <v>1908</v>
      </c>
      <c r="Z1196" s="40" t="s">
        <v>3189</v>
      </c>
      <c r="AA1196" s="2" t="s">
        <v>1907</v>
      </c>
      <c r="AB1196" s="82">
        <v>22500</v>
      </c>
      <c r="AC1196" t="s">
        <v>2289</v>
      </c>
      <c r="AD1196"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'01', 'P0039001', '', '2009-10-01', '0', '0', 0, 'Desempeño', 22500, null, 1, now(), null, 1, null);</v>
      </c>
    </row>
    <row r="1197" spans="1:30" ht="22.5" x14ac:dyDescent="0.25">
      <c r="A1197" t="s">
        <v>0</v>
      </c>
      <c r="B1197" s="19" t="s">
        <v>464</v>
      </c>
      <c r="C1197" s="2" t="s">
        <v>493</v>
      </c>
      <c r="D1197" s="22" t="s">
        <v>498</v>
      </c>
      <c r="E1197" s="2" t="s">
        <v>499</v>
      </c>
      <c r="F1197" s="26" t="s">
        <v>511</v>
      </c>
      <c r="G1197" s="2" t="s">
        <v>534</v>
      </c>
      <c r="H1197" s="22" t="s">
        <v>546</v>
      </c>
      <c r="I1197" s="2" t="s">
        <v>567</v>
      </c>
      <c r="J1197" s="5" t="s">
        <v>571</v>
      </c>
      <c r="K1197" s="2" t="s">
        <v>574</v>
      </c>
      <c r="L1197" t="s">
        <v>1806</v>
      </c>
      <c r="M1197" s="2" t="s">
        <v>1851</v>
      </c>
      <c r="N1197" s="7" t="s">
        <v>4659</v>
      </c>
      <c r="O1197" s="2" t="s">
        <v>1851</v>
      </c>
      <c r="P1197" s="60"/>
      <c r="Q1197" s="2" t="s">
        <v>1851</v>
      </c>
      <c r="R1197" t="s">
        <v>2512</v>
      </c>
      <c r="S1197" s="2" t="s">
        <v>1851</v>
      </c>
      <c r="T1197" s="5">
        <v>0</v>
      </c>
      <c r="U1197" s="2" t="s">
        <v>1851</v>
      </c>
      <c r="V1197" s="37">
        <v>0</v>
      </c>
      <c r="W1197" s="2" t="s">
        <v>1907</v>
      </c>
      <c r="X1197">
        <v>0</v>
      </c>
      <c r="Y1197" t="s">
        <v>1908</v>
      </c>
      <c r="Z1197" s="40" t="s">
        <v>1914</v>
      </c>
      <c r="AA1197" s="2" t="s">
        <v>1907</v>
      </c>
      <c r="AB1197" s="82">
        <v>7256.25</v>
      </c>
      <c r="AC1197" t="s">
        <v>2289</v>
      </c>
      <c r="AD1197"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'FIN'); INSERT INTO propuesta VALUES (NULL, @cliente, NULL, NULL, @moneda, @tipoServicio, @tipoArea, @tipoPropuesta, @situacion, '02', 'P0039002', '', '2009-10-01', '0', '0', 0, 'Potencial', 7256.25, null, 1, now(), null, 1, null);</v>
      </c>
    </row>
    <row r="1198" spans="1:30" ht="22.5" x14ac:dyDescent="0.25">
      <c r="A1198" t="s">
        <v>0</v>
      </c>
      <c r="B1198" s="19" t="s">
        <v>464</v>
      </c>
      <c r="C1198" s="2" t="s">
        <v>493</v>
      </c>
      <c r="D1198" s="22" t="s">
        <v>496</v>
      </c>
      <c r="E1198" s="2" t="s">
        <v>499</v>
      </c>
      <c r="F1198" s="26" t="s">
        <v>512</v>
      </c>
      <c r="G1198" s="2" t="s">
        <v>534</v>
      </c>
      <c r="H1198" s="22" t="s">
        <v>547</v>
      </c>
      <c r="I1198" s="2" t="s">
        <v>567</v>
      </c>
      <c r="J1198" s="5" t="s">
        <v>571</v>
      </c>
      <c r="K1198" s="2" t="s">
        <v>574</v>
      </c>
      <c r="L1198" t="s">
        <v>1807</v>
      </c>
      <c r="M1198" s="2" t="s">
        <v>1851</v>
      </c>
      <c r="N1198" s="7" t="s">
        <v>4660</v>
      </c>
      <c r="O1198" s="2" t="s">
        <v>1851</v>
      </c>
      <c r="P1198" s="60"/>
      <c r="Q1198" s="2" t="s">
        <v>1851</v>
      </c>
      <c r="R1198" t="s">
        <v>2503</v>
      </c>
      <c r="S1198" s="2" t="s">
        <v>1851</v>
      </c>
      <c r="T1198" s="5">
        <v>0</v>
      </c>
      <c r="U1198" s="2" t="s">
        <v>1851</v>
      </c>
      <c r="V1198" s="37">
        <v>0</v>
      </c>
      <c r="W1198" s="2" t="s">
        <v>1907</v>
      </c>
      <c r="X1198">
        <v>0</v>
      </c>
      <c r="Y1198" t="s">
        <v>1908</v>
      </c>
      <c r="Z1198" s="40" t="s">
        <v>1924</v>
      </c>
      <c r="AA1198" s="2" t="s">
        <v>1907</v>
      </c>
      <c r="AB1198" s="82">
        <v>12825</v>
      </c>
      <c r="AC1198" t="s">
        <v>2289</v>
      </c>
      <c r="AD1198" t="str">
        <f t="shared" si="18"/>
        <v>SET @cliente = (SELECT id_cliente FROM cliente WHERE cod_cliente LIKE 'C0039');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'03', 'P0039003', '', '2009-12-01', '0', '0', 0, 'Habilidades Directivas', 12825, null, 1, now(), null, 1, null);</v>
      </c>
    </row>
    <row r="1199" spans="1:30" ht="22.5" x14ac:dyDescent="0.25">
      <c r="A1199" t="s">
        <v>0</v>
      </c>
      <c r="B1199" s="7" t="s">
        <v>464</v>
      </c>
      <c r="C1199" s="2" t="s">
        <v>493</v>
      </c>
      <c r="D1199" s="22" t="s">
        <v>498</v>
      </c>
      <c r="E1199" s="2" t="s">
        <v>499</v>
      </c>
      <c r="F1199" s="26" t="s">
        <v>506</v>
      </c>
      <c r="G1199" s="2" t="s">
        <v>534</v>
      </c>
      <c r="H1199" s="22" t="s">
        <v>540</v>
      </c>
      <c r="I1199" s="2" t="s">
        <v>567</v>
      </c>
      <c r="J1199" s="5" t="s">
        <v>569</v>
      </c>
      <c r="K1199" s="2" t="s">
        <v>574</v>
      </c>
      <c r="L1199" t="s">
        <v>1808</v>
      </c>
      <c r="M1199" s="2" t="s">
        <v>1851</v>
      </c>
      <c r="N1199" s="7" t="s">
        <v>4661</v>
      </c>
      <c r="O1199" s="2" t="s">
        <v>1851</v>
      </c>
      <c r="P1199" s="56"/>
      <c r="Q1199" s="2" t="s">
        <v>1851</v>
      </c>
      <c r="R1199" t="s">
        <v>2526</v>
      </c>
      <c r="S1199" s="2" t="s">
        <v>1851</v>
      </c>
      <c r="T1199" s="5">
        <v>0</v>
      </c>
      <c r="U1199" s="2" t="s">
        <v>1851</v>
      </c>
      <c r="V1199" s="37">
        <v>0</v>
      </c>
      <c r="W1199" s="2" t="s">
        <v>1907</v>
      </c>
      <c r="X1199">
        <v>0</v>
      </c>
      <c r="Y1199" t="s">
        <v>1908</v>
      </c>
      <c r="Z1199" s="40" t="s">
        <v>2233</v>
      </c>
      <c r="AA1199" s="2" t="s">
        <v>1907</v>
      </c>
      <c r="AB1199" s="82">
        <v>14784</v>
      </c>
      <c r="AC1199" t="s">
        <v>2289</v>
      </c>
      <c r="AD1199"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'04', 'P0039004', '', '2010-04-01', '0', '0', 0, 'Varios (6)', 14784, null, 1, now(), null, 1, null);</v>
      </c>
    </row>
    <row r="1200" spans="1:30" ht="22.5" x14ac:dyDescent="0.25">
      <c r="A1200" t="s">
        <v>0</v>
      </c>
      <c r="B1200" s="7" t="s">
        <v>464</v>
      </c>
      <c r="C1200" s="2" t="s">
        <v>493</v>
      </c>
      <c r="D1200" s="22" t="s">
        <v>495</v>
      </c>
      <c r="E1200" s="2" t="s">
        <v>499</v>
      </c>
      <c r="F1200" s="26" t="s">
        <v>504</v>
      </c>
      <c r="G1200" s="2" t="s">
        <v>534</v>
      </c>
      <c r="H1200" s="22" t="s">
        <v>538</v>
      </c>
      <c r="I1200" s="2" t="s">
        <v>567</v>
      </c>
      <c r="J1200" s="5" t="s">
        <v>569</v>
      </c>
      <c r="K1200" s="2" t="s">
        <v>574</v>
      </c>
      <c r="L1200" t="s">
        <v>1809</v>
      </c>
      <c r="M1200" s="2" t="s">
        <v>1851</v>
      </c>
      <c r="N1200" s="7" t="s">
        <v>4662</v>
      </c>
      <c r="O1200" s="2" t="s">
        <v>1851</v>
      </c>
      <c r="P1200" s="56"/>
      <c r="Q1200" s="2" t="s">
        <v>1851</v>
      </c>
      <c r="R1200" t="s">
        <v>2494</v>
      </c>
      <c r="S1200" s="2" t="s">
        <v>1851</v>
      </c>
      <c r="T1200" s="5">
        <v>0</v>
      </c>
      <c r="U1200" s="2" t="s">
        <v>1851</v>
      </c>
      <c r="V1200" s="37">
        <v>0</v>
      </c>
      <c r="W1200" s="2" t="s">
        <v>1907</v>
      </c>
      <c r="X1200">
        <v>0</v>
      </c>
      <c r="Y1200" t="s">
        <v>1908</v>
      </c>
      <c r="Z1200" s="40" t="s">
        <v>2459</v>
      </c>
      <c r="AA1200" s="2" t="s">
        <v>1907</v>
      </c>
      <c r="AB1200" s="82">
        <v>8352</v>
      </c>
      <c r="AC1200" t="s">
        <v>2289</v>
      </c>
      <c r="AD1200" t="str">
        <f t="shared" si="18"/>
        <v>SET @cliente = (SELECT id_cliente FROM cliente WHERE cod_cliente LIKE 'C0039');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'05', 'P0039005', '', '2011-01-01', '0', '0', 0, 'Coaching Ejecutivo para Plan Estrategico', 8352, null, 1, now(), null, 1, null);</v>
      </c>
    </row>
    <row r="1201" spans="1:30" ht="22.5" x14ac:dyDescent="0.25">
      <c r="A1201" t="s">
        <v>0</v>
      </c>
      <c r="B1201" s="7" t="s">
        <v>464</v>
      </c>
      <c r="C1201" s="2" t="s">
        <v>493</v>
      </c>
      <c r="D1201" s="17" t="s">
        <v>498</v>
      </c>
      <c r="E1201" s="2" t="s">
        <v>499</v>
      </c>
      <c r="F1201" s="26" t="s">
        <v>522</v>
      </c>
      <c r="G1201" s="2" t="s">
        <v>534</v>
      </c>
      <c r="H1201" s="17" t="s">
        <v>551</v>
      </c>
      <c r="I1201" s="2" t="s">
        <v>567</v>
      </c>
      <c r="J1201" s="5" t="s">
        <v>569</v>
      </c>
      <c r="K1201" s="2" t="s">
        <v>574</v>
      </c>
      <c r="L1201" t="s">
        <v>1810</v>
      </c>
      <c r="M1201" s="2" t="s">
        <v>1851</v>
      </c>
      <c r="N1201" s="7" t="s">
        <v>4663</v>
      </c>
      <c r="O1201" s="2" t="s">
        <v>1851</v>
      </c>
      <c r="P1201" s="56"/>
      <c r="Q1201" s="2" t="s">
        <v>1851</v>
      </c>
      <c r="R1201" t="s">
        <v>2505</v>
      </c>
      <c r="S1201" s="2" t="s">
        <v>1851</v>
      </c>
      <c r="T1201" s="5">
        <v>0</v>
      </c>
      <c r="U1201" s="2" t="s">
        <v>1851</v>
      </c>
      <c r="V1201" s="37">
        <v>0</v>
      </c>
      <c r="W1201" s="2" t="s">
        <v>1907</v>
      </c>
      <c r="X1201">
        <v>0</v>
      </c>
      <c r="Y1201" t="s">
        <v>1908</v>
      </c>
      <c r="Z1201" s="26" t="s">
        <v>1970</v>
      </c>
      <c r="AA1201" s="2" t="s">
        <v>1907</v>
      </c>
      <c r="AB1201" s="82">
        <f>5240*2.8</f>
        <v>14671.999999999998</v>
      </c>
      <c r="AC1201" t="s">
        <v>2289</v>
      </c>
      <c r="AD1201"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'06', 'P0039006', '', '2011-02-01', '0', '0', 0, 'Clima Cuantitativo+Cualitativo', 14672, null, 1, now(), null, 1, null);</v>
      </c>
    </row>
    <row r="1202" spans="1:30" ht="22.5" x14ac:dyDescent="0.25">
      <c r="A1202" t="s">
        <v>0</v>
      </c>
      <c r="B1202" s="7" t="s">
        <v>464</v>
      </c>
      <c r="C1202" s="2" t="s">
        <v>493</v>
      </c>
      <c r="D1202" s="17" t="s">
        <v>498</v>
      </c>
      <c r="E1202" s="2" t="s">
        <v>499</v>
      </c>
      <c r="F1202" s="26" t="s">
        <v>516</v>
      </c>
      <c r="G1202" s="2" t="s">
        <v>534</v>
      </c>
      <c r="H1202" s="17" t="s">
        <v>551</v>
      </c>
      <c r="I1202" s="2" t="s">
        <v>567</v>
      </c>
      <c r="J1202" s="5" t="s">
        <v>569</v>
      </c>
      <c r="K1202" s="2" t="s">
        <v>574</v>
      </c>
      <c r="L1202" t="s">
        <v>1811</v>
      </c>
      <c r="M1202" s="2" t="s">
        <v>1851</v>
      </c>
      <c r="N1202" s="7" t="s">
        <v>4664</v>
      </c>
      <c r="O1202" s="2" t="s">
        <v>1851</v>
      </c>
      <c r="P1202" s="56"/>
      <c r="Q1202" s="2" t="s">
        <v>1851</v>
      </c>
      <c r="R1202" t="s">
        <v>2505</v>
      </c>
      <c r="S1202" s="2" t="s">
        <v>1851</v>
      </c>
      <c r="T1202" s="5">
        <v>0</v>
      </c>
      <c r="U1202" s="2" t="s">
        <v>1851</v>
      </c>
      <c r="V1202" s="37">
        <v>0</v>
      </c>
      <c r="W1202" s="2" t="s">
        <v>1907</v>
      </c>
      <c r="X1202">
        <v>0</v>
      </c>
      <c r="Y1202" t="s">
        <v>1908</v>
      </c>
      <c r="Z1202" s="40" t="s">
        <v>3189</v>
      </c>
      <c r="AA1202" s="2" t="s">
        <v>1907</v>
      </c>
      <c r="AB1202" s="82">
        <v>0</v>
      </c>
      <c r="AC1202" t="s">
        <v>2289</v>
      </c>
      <c r="AD1202"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'07', 'P0039007', '', '2011-02-01', '0', '0', 0, 'Desempeño', 0, null, 1, now(), null, 1, null);</v>
      </c>
    </row>
    <row r="1203" spans="1:30" ht="22.5" x14ac:dyDescent="0.25">
      <c r="A1203" t="s">
        <v>0</v>
      </c>
      <c r="B1203" s="7" t="s">
        <v>464</v>
      </c>
      <c r="C1203" s="2" t="s">
        <v>493</v>
      </c>
      <c r="D1203" s="22" t="s">
        <v>498</v>
      </c>
      <c r="E1203" s="2" t="s">
        <v>499</v>
      </c>
      <c r="F1203" s="26" t="s">
        <v>509</v>
      </c>
      <c r="G1203" s="2" t="s">
        <v>534</v>
      </c>
      <c r="H1203" s="22" t="s">
        <v>543</v>
      </c>
      <c r="I1203" s="2" t="s">
        <v>567</v>
      </c>
      <c r="J1203" s="5" t="s">
        <v>571</v>
      </c>
      <c r="K1203" s="2" t="s">
        <v>574</v>
      </c>
      <c r="L1203" t="s">
        <v>1812</v>
      </c>
      <c r="M1203" s="2" t="s">
        <v>1851</v>
      </c>
      <c r="N1203" s="7" t="s">
        <v>4665</v>
      </c>
      <c r="O1203" s="2" t="s">
        <v>1851</v>
      </c>
      <c r="P1203" s="60"/>
      <c r="Q1203" s="2" t="s">
        <v>1851</v>
      </c>
      <c r="R1203" t="s">
        <v>2527</v>
      </c>
      <c r="S1203" s="2" t="s">
        <v>1851</v>
      </c>
      <c r="T1203" s="5">
        <v>0</v>
      </c>
      <c r="U1203" s="2" t="s">
        <v>1851</v>
      </c>
      <c r="V1203" s="37">
        <v>0</v>
      </c>
      <c r="W1203" s="2" t="s">
        <v>1907</v>
      </c>
      <c r="X1203">
        <v>0</v>
      </c>
      <c r="Y1203" t="s">
        <v>1908</v>
      </c>
      <c r="Z1203" s="40" t="s">
        <v>1943</v>
      </c>
      <c r="AA1203" s="2" t="s">
        <v>1907</v>
      </c>
      <c r="AB1203" s="82">
        <v>1820</v>
      </c>
      <c r="AC1203" t="s">
        <v>2289</v>
      </c>
      <c r="AD1203"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'08', 'P0039008', '', '2011-04-01', '0', '0', 0, 'Candidatos', 1820, null, 1, now(), null, 1, null);</v>
      </c>
    </row>
    <row r="1204" spans="1:30" ht="22.5" x14ac:dyDescent="0.25">
      <c r="A1204" t="s">
        <v>0</v>
      </c>
      <c r="B1204" s="7" t="s">
        <v>464</v>
      </c>
      <c r="C1204" s="2" t="s">
        <v>493</v>
      </c>
      <c r="D1204" s="22" t="s">
        <v>498</v>
      </c>
      <c r="E1204" s="2" t="s">
        <v>499</v>
      </c>
      <c r="F1204" s="26" t="s">
        <v>506</v>
      </c>
      <c r="G1204" s="2" t="s">
        <v>534</v>
      </c>
      <c r="H1204" s="22" t="s">
        <v>544</v>
      </c>
      <c r="I1204" s="2" t="s">
        <v>567</v>
      </c>
      <c r="J1204" s="5" t="s">
        <v>571</v>
      </c>
      <c r="K1204" s="2" t="s">
        <v>574</v>
      </c>
      <c r="L1204" t="s">
        <v>1813</v>
      </c>
      <c r="M1204" s="2" t="s">
        <v>1851</v>
      </c>
      <c r="N1204" s="7" t="s">
        <v>4666</v>
      </c>
      <c r="O1204" s="2" t="s">
        <v>1851</v>
      </c>
      <c r="P1204" s="60"/>
      <c r="Q1204" s="2" t="s">
        <v>1851</v>
      </c>
      <c r="R1204" t="s">
        <v>2527</v>
      </c>
      <c r="S1204" s="2" t="s">
        <v>1851</v>
      </c>
      <c r="T1204" s="5">
        <v>0</v>
      </c>
      <c r="U1204" s="2" t="s">
        <v>1851</v>
      </c>
      <c r="V1204" s="37">
        <v>0</v>
      </c>
      <c r="W1204" s="2" t="s">
        <v>1907</v>
      </c>
      <c r="X1204">
        <v>0</v>
      </c>
      <c r="Y1204" t="s">
        <v>1908</v>
      </c>
      <c r="Z1204" s="40" t="s">
        <v>2273</v>
      </c>
      <c r="AA1204" s="2" t="s">
        <v>1907</v>
      </c>
      <c r="AB1204" s="82">
        <v>11200</v>
      </c>
      <c r="AC1204" t="s">
        <v>2289</v>
      </c>
      <c r="AD1204"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'FIN'); INSERT INTO propuesta VALUES (NULL, @cliente, NULL, NULL, @moneda, @tipoServicio, @tipoArea, @tipoPropuesta, @situacion, '09', 'P0039009', '', '2011-04-01', '0', '0', 0, 'HH Gerente Ventas', 11200, null, 1, now(), null, 1, null);</v>
      </c>
    </row>
    <row r="1205" spans="1:30" ht="22.5" x14ac:dyDescent="0.25">
      <c r="A1205" t="s">
        <v>0</v>
      </c>
      <c r="B1205" s="7" t="s">
        <v>464</v>
      </c>
      <c r="C1205" s="2" t="s">
        <v>493</v>
      </c>
      <c r="D1205" s="22" t="s">
        <v>498</v>
      </c>
      <c r="E1205" s="2" t="s">
        <v>499</v>
      </c>
      <c r="F1205" s="26" t="s">
        <v>509</v>
      </c>
      <c r="G1205" s="2" t="s">
        <v>534</v>
      </c>
      <c r="H1205" s="22" t="s">
        <v>543</v>
      </c>
      <c r="I1205" s="2" t="s">
        <v>567</v>
      </c>
      <c r="J1205" s="7" t="s">
        <v>571</v>
      </c>
      <c r="K1205" s="2" t="s">
        <v>574</v>
      </c>
      <c r="L1205" t="s">
        <v>1814</v>
      </c>
      <c r="M1205" s="2" t="s">
        <v>1851</v>
      </c>
      <c r="N1205" s="7" t="s">
        <v>4667</v>
      </c>
      <c r="O1205" s="2" t="s">
        <v>1851</v>
      </c>
      <c r="P1205" s="60"/>
      <c r="Q1205" s="2" t="s">
        <v>1851</v>
      </c>
      <c r="R1205" t="s">
        <v>2528</v>
      </c>
      <c r="S1205" s="2" t="s">
        <v>1851</v>
      </c>
      <c r="T1205" s="5">
        <v>0</v>
      </c>
      <c r="U1205" s="2" t="s">
        <v>1851</v>
      </c>
      <c r="V1205" s="37">
        <v>0</v>
      </c>
      <c r="W1205" s="2" t="s">
        <v>1907</v>
      </c>
      <c r="X1205">
        <v>0</v>
      </c>
      <c r="Y1205" t="s">
        <v>1908</v>
      </c>
      <c r="Z1205" s="40" t="s">
        <v>2274</v>
      </c>
      <c r="AA1205" s="2" t="s">
        <v>1907</v>
      </c>
      <c r="AB1205" s="82">
        <v>990</v>
      </c>
      <c r="AC1205" t="s">
        <v>2289</v>
      </c>
      <c r="AD1205"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'10', 'P0039010', '', '2012-06-01', '0', '0', 0, 'Candidatos (3 jefes) y conferencia de Frida', 990, null, 1, now(), null, 1, null);</v>
      </c>
    </row>
    <row r="1206" spans="1:30" ht="22.5" x14ac:dyDescent="0.25">
      <c r="A1206" t="s">
        <v>0</v>
      </c>
      <c r="B1206" s="7" t="s">
        <v>464</v>
      </c>
      <c r="C1206" s="2" t="s">
        <v>493</v>
      </c>
      <c r="D1206" s="22" t="s">
        <v>498</v>
      </c>
      <c r="E1206" s="2" t="s">
        <v>499</v>
      </c>
      <c r="F1206" s="26" t="s">
        <v>506</v>
      </c>
      <c r="G1206" s="2" t="s">
        <v>534</v>
      </c>
      <c r="H1206" s="22" t="s">
        <v>540</v>
      </c>
      <c r="I1206" s="2" t="s">
        <v>567</v>
      </c>
      <c r="J1206" s="7" t="s">
        <v>571</v>
      </c>
      <c r="K1206" s="2" t="s">
        <v>574</v>
      </c>
      <c r="L1206" t="s">
        <v>1815</v>
      </c>
      <c r="M1206" s="2" t="s">
        <v>1851</v>
      </c>
      <c r="N1206" s="7" t="s">
        <v>4668</v>
      </c>
      <c r="O1206" s="2" t="s">
        <v>1851</v>
      </c>
      <c r="P1206" s="40"/>
      <c r="Q1206" s="2" t="s">
        <v>1851</v>
      </c>
      <c r="R1206" t="s">
        <v>2528</v>
      </c>
      <c r="S1206" s="2" t="s">
        <v>1851</v>
      </c>
      <c r="T1206" s="5">
        <v>0</v>
      </c>
      <c r="U1206" s="2" t="s">
        <v>1851</v>
      </c>
      <c r="V1206" s="37">
        <v>0</v>
      </c>
      <c r="W1206" s="2" t="s">
        <v>1907</v>
      </c>
      <c r="X1206">
        <v>0</v>
      </c>
      <c r="Y1206" t="s">
        <v>1908</v>
      </c>
      <c r="Z1206" s="40" t="s">
        <v>2426</v>
      </c>
      <c r="AA1206" s="2" t="s">
        <v>1907</v>
      </c>
      <c r="AB1206" s="82">
        <v>25000</v>
      </c>
      <c r="AC1206" t="s">
        <v>2289</v>
      </c>
      <c r="AD1206" t="str">
        <f t="shared" si="18"/>
        <v>SET @cliente = (SELECT id_cliente FROM cliente WHERE cod_cliente LIKE 'C0039');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'11', 'P0039011', '', '2012-06-01', '0', '0', 0, 'Seleccion JEFE RRHH/JEFE MARKETING', 25000, null, 1, now(), null, 1, null);</v>
      </c>
    </row>
    <row r="1207" spans="1:30" ht="22.5" x14ac:dyDescent="0.25">
      <c r="A1207" t="s">
        <v>0</v>
      </c>
      <c r="B1207" s="7" t="s">
        <v>464</v>
      </c>
      <c r="C1207" s="2" t="s">
        <v>493</v>
      </c>
      <c r="D1207" s="22" t="s">
        <v>496</v>
      </c>
      <c r="E1207" s="2" t="s">
        <v>499</v>
      </c>
      <c r="F1207" s="26" t="s">
        <v>512</v>
      </c>
      <c r="G1207" s="2" t="s">
        <v>534</v>
      </c>
      <c r="H1207" s="22" t="s">
        <v>547</v>
      </c>
      <c r="I1207" s="2" t="s">
        <v>567</v>
      </c>
      <c r="J1207" s="7" t="s">
        <v>571</v>
      </c>
      <c r="K1207" s="2" t="s">
        <v>574</v>
      </c>
      <c r="L1207" t="s">
        <v>1816</v>
      </c>
      <c r="M1207" s="2" t="s">
        <v>1851</v>
      </c>
      <c r="N1207" s="7" t="s">
        <v>4669</v>
      </c>
      <c r="O1207" s="2" t="s">
        <v>1851</v>
      </c>
      <c r="P1207" s="60"/>
      <c r="Q1207" s="2" t="s">
        <v>1851</v>
      </c>
      <c r="R1207" t="s">
        <v>2520</v>
      </c>
      <c r="S1207" s="2" t="s">
        <v>1851</v>
      </c>
      <c r="T1207" s="5">
        <v>0</v>
      </c>
      <c r="U1207" s="2" t="s">
        <v>1851</v>
      </c>
      <c r="V1207" s="37">
        <v>0</v>
      </c>
      <c r="W1207" s="2" t="s">
        <v>1907</v>
      </c>
      <c r="X1207">
        <v>0</v>
      </c>
      <c r="Y1207" t="s">
        <v>1908</v>
      </c>
      <c r="Z1207" s="40" t="s">
        <v>2275</v>
      </c>
      <c r="AA1207" s="2" t="s">
        <v>1907</v>
      </c>
      <c r="AB1207" s="82">
        <v>1220.3399999999999</v>
      </c>
      <c r="AC1207" t="s">
        <v>2289</v>
      </c>
      <c r="AD1207" t="str">
        <f t="shared" si="18"/>
        <v>SET @cliente = (SELECT id_cliente FROM cliente WHERE cod_cliente LIKE 'C0039'); SET @tipoPropuesta = (SELECT id_tipo_propuesta FROM tipo_propuesta WHERE cod_tipo_propuesta LIKE 'D'); SET @tipoServicio = (SELECT id_tipo_servicio FROM tipo_servicio WHERE cod_tipo_servicio LIKE 'FORMED'); SET @tipoArea = (SELECT id_tipo_area FROM tipo_area WHERE cod_tipo_area LIKE 'FO'); set @situacion = (select id_situacion from situacion where nom_situacion like 'FIN'); INSERT INTO propuesta VALUES (NULL, @cliente, NULL, NULL, @moneda, @tipoServicio, @tipoArea, @tipoPropuesta, @situacion, '12', 'P0039012', '', '2012-07-01', '0', '0', 0, 'Conferencia de Frida', 1220.34, null, 1, now(), null, 1, null);</v>
      </c>
    </row>
    <row r="1208" spans="1:30" ht="22.5" x14ac:dyDescent="0.25">
      <c r="A1208" t="s">
        <v>0</v>
      </c>
      <c r="B1208" s="7" t="s">
        <v>465</v>
      </c>
      <c r="C1208" s="2" t="s">
        <v>493</v>
      </c>
      <c r="D1208" s="22" t="s">
        <v>498</v>
      </c>
      <c r="E1208" s="2" t="s">
        <v>499</v>
      </c>
      <c r="F1208" s="26" t="s">
        <v>506</v>
      </c>
      <c r="G1208" s="2" t="s">
        <v>534</v>
      </c>
      <c r="H1208" s="22" t="s">
        <v>540</v>
      </c>
      <c r="I1208" s="2" t="s">
        <v>567</v>
      </c>
      <c r="J1208" s="5" t="s">
        <v>569</v>
      </c>
      <c r="K1208" s="2" t="s">
        <v>574</v>
      </c>
      <c r="L1208" t="s">
        <v>1805</v>
      </c>
      <c r="M1208" s="2" t="s">
        <v>1851</v>
      </c>
      <c r="N1208" s="7" t="s">
        <v>4670</v>
      </c>
      <c r="O1208" s="2" t="s">
        <v>1851</v>
      </c>
      <c r="P1208" s="56"/>
      <c r="Q1208" s="2" t="s">
        <v>1851</v>
      </c>
      <c r="R1208" t="s">
        <v>2524</v>
      </c>
      <c r="S1208" s="2" t="s">
        <v>1851</v>
      </c>
      <c r="T1208" s="5">
        <v>0</v>
      </c>
      <c r="U1208" s="2" t="s">
        <v>1851</v>
      </c>
      <c r="V1208" s="37">
        <v>0</v>
      </c>
      <c r="W1208" s="2" t="s">
        <v>1907</v>
      </c>
      <c r="X1208">
        <v>0</v>
      </c>
      <c r="Y1208" t="s">
        <v>1908</v>
      </c>
      <c r="Z1208" s="40" t="s">
        <v>1913</v>
      </c>
      <c r="AA1208" s="2" t="s">
        <v>1907</v>
      </c>
      <c r="AB1208" s="82">
        <v>0</v>
      </c>
      <c r="AC1208" t="s">
        <v>2289</v>
      </c>
      <c r="AD1208" t="str">
        <f t="shared" si="18"/>
        <v>SET @cliente = (SELECT id_cliente FROM cliente WHERE cod_cliente LIKE 'C1280');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'P1280001', '', '2012-03-01', '0', '0', 0, 'Varios', 0, null, 1, now(), null, 1, null);</v>
      </c>
    </row>
    <row r="1209" spans="1:30" ht="22.5" x14ac:dyDescent="0.25">
      <c r="A1209" t="s">
        <v>0</v>
      </c>
      <c r="B1209" s="7" t="s">
        <v>465</v>
      </c>
      <c r="C1209" s="2" t="s">
        <v>493</v>
      </c>
      <c r="D1209" s="22" t="s">
        <v>497</v>
      </c>
      <c r="E1209" s="2" t="s">
        <v>499</v>
      </c>
      <c r="F1209" s="27" t="s">
        <v>505</v>
      </c>
      <c r="G1209" s="2" t="s">
        <v>534</v>
      </c>
      <c r="H1209" s="22" t="s">
        <v>539</v>
      </c>
      <c r="I1209" s="2" t="s">
        <v>567</v>
      </c>
      <c r="J1209" s="7" t="s">
        <v>505</v>
      </c>
      <c r="K1209" s="2" t="s">
        <v>574</v>
      </c>
      <c r="L1209" t="s">
        <v>1806</v>
      </c>
      <c r="M1209" s="2" t="s">
        <v>1851</v>
      </c>
      <c r="N1209" s="7" t="s">
        <v>4671</v>
      </c>
      <c r="O1209" s="2" t="s">
        <v>1851</v>
      </c>
      <c r="P1209" s="40"/>
      <c r="Q1209" s="2" t="s">
        <v>1851</v>
      </c>
      <c r="R1209" t="s">
        <v>2492</v>
      </c>
      <c r="S1209" s="2" t="s">
        <v>1851</v>
      </c>
      <c r="T1209" s="5">
        <v>0</v>
      </c>
      <c r="U1209" s="2" t="s">
        <v>1851</v>
      </c>
      <c r="V1209" s="37">
        <v>0</v>
      </c>
      <c r="W1209" s="2" t="s">
        <v>1907</v>
      </c>
      <c r="X1209">
        <v>0</v>
      </c>
      <c r="Y1209" t="s">
        <v>1908</v>
      </c>
      <c r="Z1209" s="40" t="s">
        <v>1911</v>
      </c>
      <c r="AA1209" s="2" t="s">
        <v>1907</v>
      </c>
      <c r="AB1209" s="82">
        <v>0</v>
      </c>
      <c r="AC1209" t="s">
        <v>2289</v>
      </c>
      <c r="AD1209" t="str">
        <f t="shared" si="18"/>
        <v>SET @cliente = (SELECT id_cliente FROM cliente WHERE cod_cliente LIKE 'C1280');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'P1280002', '', '2012-11-01', '0', '0', 0, 'Hacer Lobby', 0, null, 1, now(), null, 1, null);</v>
      </c>
    </row>
    <row r="1210" spans="1:30" ht="22.5" x14ac:dyDescent="0.25">
      <c r="A1210" t="s">
        <v>0</v>
      </c>
      <c r="B1210" s="7" t="s">
        <v>466</v>
      </c>
      <c r="C1210" s="2" t="s">
        <v>493</v>
      </c>
      <c r="D1210" s="22" t="s">
        <v>496</v>
      </c>
      <c r="E1210" s="2" t="s">
        <v>499</v>
      </c>
      <c r="F1210" s="26" t="s">
        <v>515</v>
      </c>
      <c r="G1210" s="2" t="s">
        <v>534</v>
      </c>
      <c r="H1210" s="22" t="s">
        <v>550</v>
      </c>
      <c r="I1210" s="2" t="s">
        <v>567</v>
      </c>
      <c r="J1210" s="5" t="s">
        <v>569</v>
      </c>
      <c r="K1210" s="2" t="s">
        <v>574</v>
      </c>
      <c r="L1210" t="s">
        <v>1805</v>
      </c>
      <c r="M1210" s="2" t="s">
        <v>1851</v>
      </c>
      <c r="N1210" s="7" t="s">
        <v>4672</v>
      </c>
      <c r="O1210" s="2" t="s">
        <v>1851</v>
      </c>
      <c r="P1210" s="56"/>
      <c r="Q1210" s="2" t="s">
        <v>1851</v>
      </c>
      <c r="R1210" t="s">
        <v>2507</v>
      </c>
      <c r="S1210" s="2" t="s">
        <v>1851</v>
      </c>
      <c r="T1210" s="5">
        <v>0</v>
      </c>
      <c r="U1210" s="2" t="s">
        <v>1851</v>
      </c>
      <c r="V1210" s="37">
        <v>0</v>
      </c>
      <c r="W1210" s="2" t="s">
        <v>1907</v>
      </c>
      <c r="X1210">
        <v>0</v>
      </c>
      <c r="Y1210" t="s">
        <v>1908</v>
      </c>
      <c r="Z1210" s="26" t="s">
        <v>2478</v>
      </c>
      <c r="AA1210" s="2" t="s">
        <v>1907</v>
      </c>
      <c r="AB1210" s="82">
        <v>22400</v>
      </c>
      <c r="AC1210" t="s">
        <v>2289</v>
      </c>
      <c r="AD1210" t="str">
        <f t="shared" si="18"/>
        <v>SET @cliente = (SELECT id_cliente FROM cliente WHERE cod_cliente LIKE 'C1283');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'P1283001', '', '2012-04-01', '0', '0', 0, 'Outdoor para 140 personas el dia del trabajo 01/05', 22400, null, 1, now(), null, 1, null);</v>
      </c>
    </row>
    <row r="1211" spans="1:30" ht="22.5" x14ac:dyDescent="0.25">
      <c r="A1211" t="s">
        <v>0</v>
      </c>
      <c r="B1211" s="7" t="s">
        <v>467</v>
      </c>
      <c r="C1211" s="2" t="s">
        <v>493</v>
      </c>
      <c r="D1211" s="22" t="s">
        <v>495</v>
      </c>
      <c r="E1211" s="2" t="s">
        <v>499</v>
      </c>
      <c r="F1211" s="26" t="s">
        <v>502</v>
      </c>
      <c r="G1211" s="2" t="s">
        <v>534</v>
      </c>
      <c r="H1211" s="22" t="s">
        <v>536</v>
      </c>
      <c r="I1211" s="2" t="s">
        <v>567</v>
      </c>
      <c r="J1211" s="5" t="s">
        <v>569</v>
      </c>
      <c r="K1211" s="2" t="s">
        <v>574</v>
      </c>
      <c r="L1211" t="s">
        <v>1805</v>
      </c>
      <c r="M1211" s="2" t="s">
        <v>1851</v>
      </c>
      <c r="N1211" s="7" t="s">
        <v>4673</v>
      </c>
      <c r="O1211" s="2" t="s">
        <v>1851</v>
      </c>
      <c r="P1211" s="56"/>
      <c r="Q1211" s="2" t="s">
        <v>1851</v>
      </c>
      <c r="R1211" t="s">
        <v>2506</v>
      </c>
      <c r="S1211" s="2" t="s">
        <v>1851</v>
      </c>
      <c r="T1211" s="5">
        <v>0</v>
      </c>
      <c r="U1211" s="2" t="s">
        <v>1851</v>
      </c>
      <c r="V1211" s="37">
        <v>0</v>
      </c>
      <c r="W1211" s="2" t="s">
        <v>1907</v>
      </c>
      <c r="X1211">
        <v>0</v>
      </c>
      <c r="Y1211" t="s">
        <v>1908</v>
      </c>
      <c r="Z1211" s="40" t="s">
        <v>1917</v>
      </c>
      <c r="AA1211" s="2" t="s">
        <v>1907</v>
      </c>
      <c r="AB1211" s="82">
        <v>17000</v>
      </c>
      <c r="AC1211" t="s">
        <v>2289</v>
      </c>
      <c r="AD1211" t="str">
        <f t="shared" si="18"/>
        <v>SET @cliente = (SELECT id_cliente FROM cliente WHERE cod_cliente LIKE 'C1239');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'P1239001', '', '2011-11-01', '0', '0', 0, 'Sistema Salarial', 17000, null, 1, now(), null, 1, null);</v>
      </c>
    </row>
    <row r="1212" spans="1:30" ht="22.5" x14ac:dyDescent="0.25">
      <c r="A1212" t="s">
        <v>0</v>
      </c>
      <c r="B1212" s="7" t="s">
        <v>468</v>
      </c>
      <c r="C1212" s="2" t="s">
        <v>493</v>
      </c>
      <c r="D1212" s="22" t="s">
        <v>495</v>
      </c>
      <c r="E1212" s="2" t="s">
        <v>499</v>
      </c>
      <c r="F1212" s="26" t="s">
        <v>510</v>
      </c>
      <c r="G1212" s="2" t="s">
        <v>534</v>
      </c>
      <c r="H1212" s="22" t="s">
        <v>545</v>
      </c>
      <c r="I1212" s="2" t="s">
        <v>567</v>
      </c>
      <c r="J1212" s="5" t="s">
        <v>569</v>
      </c>
      <c r="K1212" s="2" t="s">
        <v>574</v>
      </c>
      <c r="L1212" t="s">
        <v>1805</v>
      </c>
      <c r="M1212" s="2" t="s">
        <v>1851</v>
      </c>
      <c r="N1212" s="7" t="s">
        <v>4674</v>
      </c>
      <c r="O1212" s="2" t="s">
        <v>1851</v>
      </c>
      <c r="P1212" s="56"/>
      <c r="Q1212" s="2" t="s">
        <v>1851</v>
      </c>
      <c r="R1212" t="s">
        <v>2505</v>
      </c>
      <c r="S1212" s="2" t="s">
        <v>1851</v>
      </c>
      <c r="T1212" s="5">
        <v>0</v>
      </c>
      <c r="U1212" s="2" t="s">
        <v>1851</v>
      </c>
      <c r="V1212" s="37">
        <v>0</v>
      </c>
      <c r="W1212" s="2" t="s">
        <v>1907</v>
      </c>
      <c r="X1212">
        <v>0</v>
      </c>
      <c r="Y1212" t="s">
        <v>1908</v>
      </c>
      <c r="Z1212" s="40" t="s">
        <v>2323</v>
      </c>
      <c r="AA1212" s="2" t="s">
        <v>1907</v>
      </c>
      <c r="AB1212" s="82">
        <v>54000</v>
      </c>
      <c r="AC1212" t="s">
        <v>2289</v>
      </c>
      <c r="AD1212" t="str">
        <f t="shared" si="18"/>
        <v>SET @cliente = (SELECT id_cliente FROM cliente WHERE cod_cliente LIKE 'C0272');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'P0272001', '', '2011-02-01', '0', '0', 0, 'Gestion por Procesos', 54000, null, 1, now(), null, 1, null);</v>
      </c>
    </row>
    <row r="1213" spans="1:30" ht="22.5" x14ac:dyDescent="0.25">
      <c r="A1213" t="s">
        <v>0</v>
      </c>
      <c r="B1213" s="7" t="s">
        <v>468</v>
      </c>
      <c r="C1213" s="2" t="s">
        <v>493</v>
      </c>
      <c r="D1213" s="22" t="s">
        <v>497</v>
      </c>
      <c r="E1213" s="2" t="s">
        <v>499</v>
      </c>
      <c r="F1213" s="27" t="s">
        <v>505</v>
      </c>
      <c r="G1213" s="2" t="s">
        <v>534</v>
      </c>
      <c r="H1213" s="22" t="s">
        <v>539</v>
      </c>
      <c r="I1213" s="2" t="s">
        <v>567</v>
      </c>
      <c r="J1213" s="7" t="s">
        <v>505</v>
      </c>
      <c r="K1213" s="2" t="s">
        <v>574</v>
      </c>
      <c r="L1213" t="s">
        <v>1806</v>
      </c>
      <c r="M1213" s="2" t="s">
        <v>1851</v>
      </c>
      <c r="N1213" s="7" t="s">
        <v>4675</v>
      </c>
      <c r="O1213" s="2" t="s">
        <v>1851</v>
      </c>
      <c r="P1213" s="40"/>
      <c r="Q1213" s="2" t="s">
        <v>1851</v>
      </c>
      <c r="R1213" t="s">
        <v>2492</v>
      </c>
      <c r="S1213" s="2" t="s">
        <v>1851</v>
      </c>
      <c r="T1213" s="5">
        <v>0</v>
      </c>
      <c r="U1213" s="2" t="s">
        <v>1851</v>
      </c>
      <c r="V1213" s="37">
        <v>0</v>
      </c>
      <c r="W1213" s="2" t="s">
        <v>1907</v>
      </c>
      <c r="X1213">
        <v>0</v>
      </c>
      <c r="Y1213" t="s">
        <v>1908</v>
      </c>
      <c r="Z1213" s="40" t="s">
        <v>1911</v>
      </c>
      <c r="AA1213" s="2" t="s">
        <v>1907</v>
      </c>
      <c r="AB1213" s="82">
        <v>0</v>
      </c>
      <c r="AC1213" t="s">
        <v>2289</v>
      </c>
      <c r="AD1213" t="str">
        <f t="shared" si="18"/>
        <v>SET @cliente = (SELECT id_cliente FROM cliente WHERE cod_cliente LIKE 'C0272');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'P0272002', '', '2012-11-01', '0', '0', 0, 'Hacer Lobby', 0, null, 1, now(), null, 1, null);</v>
      </c>
    </row>
    <row r="1214" spans="1:30" ht="22.5" x14ac:dyDescent="0.25">
      <c r="A1214" t="s">
        <v>0</v>
      </c>
      <c r="B1214" s="7" t="s">
        <v>469</v>
      </c>
      <c r="C1214" s="2" t="s">
        <v>493</v>
      </c>
      <c r="D1214" s="22" t="s">
        <v>495</v>
      </c>
      <c r="E1214" s="2" t="s">
        <v>499</v>
      </c>
      <c r="F1214" s="26" t="s">
        <v>501</v>
      </c>
      <c r="G1214" s="2" t="s">
        <v>534</v>
      </c>
      <c r="H1214" s="22" t="s">
        <v>535</v>
      </c>
      <c r="I1214" s="2" t="s">
        <v>567</v>
      </c>
      <c r="J1214" s="5" t="s">
        <v>569</v>
      </c>
      <c r="K1214" s="2" t="s">
        <v>574</v>
      </c>
      <c r="L1214" t="s">
        <v>1805</v>
      </c>
      <c r="M1214" s="2" t="s">
        <v>1851</v>
      </c>
      <c r="N1214" s="7" t="s">
        <v>4676</v>
      </c>
      <c r="O1214" s="2" t="s">
        <v>1851</v>
      </c>
      <c r="P1214" s="56"/>
      <c r="Q1214" s="2" t="s">
        <v>1851</v>
      </c>
      <c r="R1214" t="s">
        <v>2498</v>
      </c>
      <c r="S1214" s="2" t="s">
        <v>1851</v>
      </c>
      <c r="T1214" s="5">
        <v>0</v>
      </c>
      <c r="U1214" s="2" t="s">
        <v>1851</v>
      </c>
      <c r="V1214" s="37">
        <v>0</v>
      </c>
      <c r="W1214" s="2" t="s">
        <v>1907</v>
      </c>
      <c r="X1214">
        <v>0</v>
      </c>
      <c r="Y1214" t="s">
        <v>1908</v>
      </c>
      <c r="Z1214" s="40" t="s">
        <v>2038</v>
      </c>
      <c r="AA1214" s="2" t="s">
        <v>1907</v>
      </c>
      <c r="AB1214" s="82">
        <v>0</v>
      </c>
      <c r="AC1214" t="s">
        <v>2289</v>
      </c>
      <c r="AD1214" t="str">
        <f t="shared" si="18"/>
        <v>SET @cliente = (SELECT id_cliente FROM cliente WHERE cod_cliente LIKE 'C0436'); SET @tipoPropuesta = (SELECT id_tipo_propuesta FROM tipo_propuesta WHERE cod_tipo_propuesta LIKE 'C'); SET @tipoServicio = (SELECT id_tipo_servicio FROM tipo_servicio WHERE cod_tipo_servicio LIKE 'APFN'); SET @tipoArea = (SELECT id_tipo_area FROM tipo_area WHERE cod_tipo_area LIKE 'DG'); set @situacion = (select id_situacion from situacion where nom_situacion like 'NO'); INSERT INTO propuesta VALUES (NULL, @cliente, NULL, NULL, @moneda, @tipoServicio, @tipoArea, @tipoPropuesta, @situacion, '01', 'P0436001', '', '2011-09-01', '0', '0', 0, 'Diagnostico Organizativo', 0, null, 1, now(), null, 1, null);</v>
      </c>
    </row>
    <row r="1215" spans="1:30" ht="22.5" x14ac:dyDescent="0.25">
      <c r="A1215" t="s">
        <v>0</v>
      </c>
      <c r="B1215" s="7" t="s">
        <v>470</v>
      </c>
      <c r="C1215" s="2" t="s">
        <v>493</v>
      </c>
      <c r="D1215" s="22" t="s">
        <v>498</v>
      </c>
      <c r="E1215" s="2" t="s">
        <v>499</v>
      </c>
      <c r="F1215" s="26" t="s">
        <v>506</v>
      </c>
      <c r="G1215" s="2" t="s">
        <v>534</v>
      </c>
      <c r="H1215" s="22" t="s">
        <v>544</v>
      </c>
      <c r="I1215" s="2" t="s">
        <v>567</v>
      </c>
      <c r="J1215" s="5" t="s">
        <v>569</v>
      </c>
      <c r="K1215" s="2" t="s">
        <v>574</v>
      </c>
      <c r="L1215" t="s">
        <v>1805</v>
      </c>
      <c r="M1215" s="2" t="s">
        <v>1851</v>
      </c>
      <c r="N1215" s="7" t="s">
        <v>4677</v>
      </c>
      <c r="O1215" s="2" t="s">
        <v>1851</v>
      </c>
      <c r="P1215" s="56"/>
      <c r="Q1215" s="2" t="s">
        <v>1851</v>
      </c>
      <c r="R1215" t="s">
        <v>2487</v>
      </c>
      <c r="S1215" s="2" t="s">
        <v>1851</v>
      </c>
      <c r="T1215" s="5">
        <v>0</v>
      </c>
      <c r="U1215" s="2" t="s">
        <v>1851</v>
      </c>
      <c r="V1215" s="37">
        <v>0</v>
      </c>
      <c r="W1215" s="2" t="s">
        <v>1907</v>
      </c>
      <c r="X1215">
        <v>0</v>
      </c>
      <c r="Y1215" t="s">
        <v>1908</v>
      </c>
      <c r="Z1215" s="40" t="s">
        <v>2276</v>
      </c>
      <c r="AA1215" s="2" t="s">
        <v>1907</v>
      </c>
      <c r="AB1215" s="82">
        <v>0</v>
      </c>
      <c r="AC1215" t="s">
        <v>2289</v>
      </c>
      <c r="AD1215" t="str">
        <f t="shared" si="18"/>
        <v>SET @cliente = (SELECT id_cliente FROM cliente WHERE cod_cliente LIKE 'C1248');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'P1248001', '', '2011-10-01', '0', '0', 0, 'HH Decanos (2)', 0, null, 1, now(), null, 1, null);</v>
      </c>
    </row>
    <row r="1216" spans="1:30" ht="22.5" x14ac:dyDescent="0.25">
      <c r="A1216" t="s">
        <v>0</v>
      </c>
      <c r="B1216" s="20" t="s">
        <v>471</v>
      </c>
      <c r="C1216" s="2" t="s">
        <v>493</v>
      </c>
      <c r="D1216" s="22" t="s">
        <v>496</v>
      </c>
      <c r="E1216" s="2" t="s">
        <v>499</v>
      </c>
      <c r="F1216" s="26" t="s">
        <v>515</v>
      </c>
      <c r="G1216" s="2" t="s">
        <v>534</v>
      </c>
      <c r="H1216" s="22" t="s">
        <v>550</v>
      </c>
      <c r="I1216" s="2" t="s">
        <v>567</v>
      </c>
      <c r="J1216" s="5" t="s">
        <v>569</v>
      </c>
      <c r="K1216" s="2" t="s">
        <v>574</v>
      </c>
      <c r="L1216" t="s">
        <v>1805</v>
      </c>
      <c r="M1216" s="2" t="s">
        <v>1851</v>
      </c>
      <c r="N1216" s="7" t="s">
        <v>4678</v>
      </c>
      <c r="O1216" s="2" t="s">
        <v>1851</v>
      </c>
      <c r="P1216" s="56"/>
      <c r="Q1216" s="2" t="s">
        <v>1851</v>
      </c>
      <c r="R1216" t="s">
        <v>2500</v>
      </c>
      <c r="S1216" s="2" t="s">
        <v>1851</v>
      </c>
      <c r="T1216" s="5">
        <v>0</v>
      </c>
      <c r="U1216" s="2" t="s">
        <v>1851</v>
      </c>
      <c r="V1216" s="37">
        <v>0</v>
      </c>
      <c r="W1216" s="2" t="s">
        <v>1907</v>
      </c>
      <c r="X1216">
        <v>0</v>
      </c>
      <c r="Y1216" t="s">
        <v>1908</v>
      </c>
      <c r="Z1216" s="26" t="s">
        <v>1993</v>
      </c>
      <c r="AA1216" s="2" t="s">
        <v>1907</v>
      </c>
      <c r="AB1216" s="82">
        <v>0</v>
      </c>
      <c r="AC1216" t="s">
        <v>2289</v>
      </c>
      <c r="AD1216" t="str">
        <f t="shared" si="18"/>
        <v>SET @cliente = (SELECT id_cliente FROM cliente WHERE cod_cliente LIKE 'C1263');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'P1263001', '', '2012-02-01', '0', '0', 0, 'Outdoor ', 0, null, 1, now(), null, 1, null);</v>
      </c>
    </row>
    <row r="1217" spans="1:30" ht="22.5" x14ac:dyDescent="0.25">
      <c r="A1217" t="s">
        <v>0</v>
      </c>
      <c r="B1217" s="19" t="s">
        <v>472</v>
      </c>
      <c r="C1217" s="2" t="s">
        <v>493</v>
      </c>
      <c r="D1217" s="22" t="s">
        <v>495</v>
      </c>
      <c r="E1217" s="2" t="s">
        <v>499</v>
      </c>
      <c r="F1217" s="26" t="s">
        <v>504</v>
      </c>
      <c r="G1217" s="2" t="s">
        <v>534</v>
      </c>
      <c r="H1217" s="22" t="s">
        <v>538</v>
      </c>
      <c r="I1217" s="2" t="s">
        <v>567</v>
      </c>
      <c r="J1217" s="5" t="s">
        <v>569</v>
      </c>
      <c r="K1217" s="2" t="s">
        <v>574</v>
      </c>
      <c r="L1217" t="s">
        <v>1805</v>
      </c>
      <c r="M1217" s="2" t="s">
        <v>1851</v>
      </c>
      <c r="N1217" s="7" t="s">
        <v>4679</v>
      </c>
      <c r="O1217" s="2" t="s">
        <v>1851</v>
      </c>
      <c r="P1217" s="56"/>
      <c r="Q1217" s="2" t="s">
        <v>1851</v>
      </c>
      <c r="R1217" t="s">
        <v>2508</v>
      </c>
      <c r="S1217" s="2" t="s">
        <v>1851</v>
      </c>
      <c r="T1217" s="5">
        <v>0</v>
      </c>
      <c r="U1217" s="2" t="s">
        <v>1851</v>
      </c>
      <c r="V1217" s="37">
        <v>0</v>
      </c>
      <c r="W1217" s="2" t="s">
        <v>1907</v>
      </c>
      <c r="X1217">
        <v>0</v>
      </c>
      <c r="Y1217" t="s">
        <v>1908</v>
      </c>
      <c r="Z1217" s="40" t="s">
        <v>2277</v>
      </c>
      <c r="AA1217" s="2" t="s">
        <v>1907</v>
      </c>
      <c r="AB1217" s="82">
        <v>5400</v>
      </c>
      <c r="AC1217" t="s">
        <v>2289</v>
      </c>
      <c r="AD1217" t="str">
        <f t="shared" si="18"/>
        <v>SET @cliente = (SELECT id_cliente FROM cliente WHERE cod_cliente LIKE 'C0008');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'01', 'P0008001', '', '2009-04-01', '0', '0', 0, 'Desarrollo Comunicacion Interna', 5400, null, 1, now(), null, 1, null);</v>
      </c>
    </row>
    <row r="1218" spans="1:30" ht="22.5" x14ac:dyDescent="0.25">
      <c r="A1218" t="s">
        <v>0</v>
      </c>
      <c r="B1218" s="19" t="s">
        <v>473</v>
      </c>
      <c r="C1218" s="2" t="s">
        <v>493</v>
      </c>
      <c r="D1218" s="22" t="s">
        <v>498</v>
      </c>
      <c r="E1218" s="2" t="s">
        <v>499</v>
      </c>
      <c r="F1218" s="26" t="s">
        <v>506</v>
      </c>
      <c r="G1218" s="2" t="s">
        <v>534</v>
      </c>
      <c r="H1218" s="22" t="s">
        <v>540</v>
      </c>
      <c r="I1218" s="2" t="s">
        <v>567</v>
      </c>
      <c r="J1218" s="5" t="s">
        <v>569</v>
      </c>
      <c r="K1218" s="2" t="s">
        <v>574</v>
      </c>
      <c r="L1218" t="s">
        <v>1805</v>
      </c>
      <c r="M1218" s="2" t="s">
        <v>1851</v>
      </c>
      <c r="N1218" s="7" t="s">
        <v>4680</v>
      </c>
      <c r="O1218" s="2" t="s">
        <v>1851</v>
      </c>
      <c r="P1218" s="56"/>
      <c r="Q1218" s="2" t="s">
        <v>1851</v>
      </c>
      <c r="R1218" t="s">
        <v>2509</v>
      </c>
      <c r="S1218" s="2" t="s">
        <v>1851</v>
      </c>
      <c r="T1218" s="5">
        <v>0</v>
      </c>
      <c r="U1218" s="2" t="s">
        <v>1851</v>
      </c>
      <c r="V1218" s="37">
        <v>0</v>
      </c>
      <c r="W1218" s="2" t="s">
        <v>1907</v>
      </c>
      <c r="X1218">
        <v>0</v>
      </c>
      <c r="Y1218" t="s">
        <v>1908</v>
      </c>
      <c r="Z1218" s="40" t="s">
        <v>1913</v>
      </c>
      <c r="AA1218" s="2" t="s">
        <v>1907</v>
      </c>
      <c r="AB1218" s="82">
        <v>10500</v>
      </c>
      <c r="AC1218" t="s">
        <v>2289</v>
      </c>
      <c r="AD1218" t="str">
        <f t="shared" si="18"/>
        <v>SET @cliente = (SELECT id_cliente FROM cliente WHERE cod_cliente LIKE 'C0018');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'01', 'P0018001', '', '2009-07-01', '0', '0', 0, 'Varios', 10500, null, 1, now(), null, 1, null);</v>
      </c>
    </row>
    <row r="1219" spans="1:30" ht="22.5" x14ac:dyDescent="0.25">
      <c r="A1219" t="s">
        <v>0</v>
      </c>
      <c r="B1219" s="7" t="s">
        <v>473</v>
      </c>
      <c r="C1219" s="2" t="s">
        <v>493</v>
      </c>
      <c r="D1219" s="22" t="s">
        <v>498</v>
      </c>
      <c r="E1219" s="2" t="s">
        <v>499</v>
      </c>
      <c r="F1219" s="26" t="s">
        <v>506</v>
      </c>
      <c r="G1219" s="2" t="s">
        <v>534</v>
      </c>
      <c r="H1219" s="22" t="s">
        <v>540</v>
      </c>
      <c r="I1219" s="2" t="s">
        <v>567</v>
      </c>
      <c r="J1219" s="5" t="s">
        <v>569</v>
      </c>
      <c r="K1219" s="2" t="s">
        <v>574</v>
      </c>
      <c r="L1219" t="s">
        <v>1806</v>
      </c>
      <c r="M1219" s="2" t="s">
        <v>1851</v>
      </c>
      <c r="N1219" s="7" t="s">
        <v>4681</v>
      </c>
      <c r="O1219" s="2" t="s">
        <v>1851</v>
      </c>
      <c r="P1219" s="56"/>
      <c r="Q1219" s="2" t="s">
        <v>1851</v>
      </c>
      <c r="R1219" t="s">
        <v>2489</v>
      </c>
      <c r="S1219" s="2" t="s">
        <v>1851</v>
      </c>
      <c r="T1219" s="5">
        <v>0</v>
      </c>
      <c r="U1219" s="2" t="s">
        <v>1851</v>
      </c>
      <c r="V1219" s="37">
        <v>0</v>
      </c>
      <c r="W1219" s="2" t="s">
        <v>1907</v>
      </c>
      <c r="X1219">
        <v>0</v>
      </c>
      <c r="Y1219" t="s">
        <v>1908</v>
      </c>
      <c r="Z1219" s="40" t="s">
        <v>2479</v>
      </c>
      <c r="AA1219" s="2" t="s">
        <v>1907</v>
      </c>
      <c r="AB1219" s="82">
        <v>7560</v>
      </c>
      <c r="AC1219" t="s">
        <v>2289</v>
      </c>
      <c r="AD1219" t="str">
        <f t="shared" ref="AD1219:AD1258" si="19">CONCATENATE(A1219,B1219,C1219,D1219,E1219,F1219,G1219,H1219,I1219,J1219,K1219,L1219,M1219,N1219,O1219,P1219,Q1219,R1219,S1219,T1219,U1219,V1219,W1219,X1219,Y1219,Z1219,AA1219,AB1219,AC1219)</f>
        <v>SET @cliente = (SELECT id_cliente FROM cliente WHERE cod_cliente LIKE 'C0018');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'02', 'P0018002', '', '2010-11-01', '0', '0', 0, 'Jefe de Linea', 7560, null, 1, now(), null, 1, null);</v>
      </c>
    </row>
    <row r="1220" spans="1:30" ht="22.5" x14ac:dyDescent="0.25">
      <c r="A1220" t="s">
        <v>0</v>
      </c>
      <c r="B1220" s="7" t="s">
        <v>474</v>
      </c>
      <c r="C1220" s="2" t="s">
        <v>493</v>
      </c>
      <c r="D1220" s="17" t="s">
        <v>498</v>
      </c>
      <c r="E1220" s="2" t="s">
        <v>499</v>
      </c>
      <c r="F1220" s="26" t="s">
        <v>522</v>
      </c>
      <c r="G1220" s="2" t="s">
        <v>534</v>
      </c>
      <c r="H1220" s="17" t="s">
        <v>551</v>
      </c>
      <c r="I1220" s="2" t="s">
        <v>567</v>
      </c>
      <c r="J1220" s="5" t="s">
        <v>569</v>
      </c>
      <c r="K1220" s="2" t="s">
        <v>574</v>
      </c>
      <c r="L1220" t="s">
        <v>1805</v>
      </c>
      <c r="M1220" s="2" t="s">
        <v>1851</v>
      </c>
      <c r="N1220" s="7" t="s">
        <v>4682</v>
      </c>
      <c r="O1220" s="2" t="s">
        <v>1851</v>
      </c>
      <c r="P1220" s="56"/>
      <c r="Q1220" s="2" t="s">
        <v>1851</v>
      </c>
      <c r="R1220" t="s">
        <v>2489</v>
      </c>
      <c r="S1220" s="2" t="s">
        <v>1851</v>
      </c>
      <c r="T1220" s="5">
        <v>0</v>
      </c>
      <c r="U1220" s="2" t="s">
        <v>1851</v>
      </c>
      <c r="V1220" s="37">
        <v>0</v>
      </c>
      <c r="W1220" s="2" t="s">
        <v>1907</v>
      </c>
      <c r="X1220">
        <v>0</v>
      </c>
      <c r="Y1220" t="s">
        <v>1908</v>
      </c>
      <c r="Z1220" s="26" t="s">
        <v>1970</v>
      </c>
      <c r="AA1220" s="2" t="s">
        <v>1907</v>
      </c>
      <c r="AB1220" s="82">
        <v>6020</v>
      </c>
      <c r="AC1220" t="s">
        <v>2289</v>
      </c>
      <c r="AD1220" t="str">
        <f t="shared" si="19"/>
        <v>SET @cliente = (SELECT id_cliente FROM cliente WHERE cod_cliente LIKE 'C0203');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'P0203001', '', '2010-11-01', '0', '0', 0, 'Clima Cuantitativo+Cualitativo', 6020, null, 1, now(), null, 1, null);</v>
      </c>
    </row>
    <row r="1221" spans="1:30" ht="22.5" x14ac:dyDescent="0.25">
      <c r="A1221" t="s">
        <v>0</v>
      </c>
      <c r="B1221" s="7" t="s">
        <v>475</v>
      </c>
      <c r="C1221" s="2" t="s">
        <v>493</v>
      </c>
      <c r="D1221" s="22" t="s">
        <v>495</v>
      </c>
      <c r="E1221" s="2" t="s">
        <v>499</v>
      </c>
      <c r="F1221" s="26" t="s">
        <v>502</v>
      </c>
      <c r="G1221" s="2" t="s">
        <v>534</v>
      </c>
      <c r="H1221" s="22" t="s">
        <v>536</v>
      </c>
      <c r="I1221" s="2" t="s">
        <v>567</v>
      </c>
      <c r="J1221" s="5" t="s">
        <v>569</v>
      </c>
      <c r="K1221" s="2" t="s">
        <v>574</v>
      </c>
      <c r="L1221" t="s">
        <v>1805</v>
      </c>
      <c r="M1221" s="2" t="s">
        <v>1851</v>
      </c>
      <c r="N1221" s="7" t="s">
        <v>4683</v>
      </c>
      <c r="O1221" s="2" t="s">
        <v>1851</v>
      </c>
      <c r="P1221" s="56"/>
      <c r="Q1221" s="2" t="s">
        <v>1851</v>
      </c>
      <c r="R1221" t="s">
        <v>2488</v>
      </c>
      <c r="S1221" s="2" t="s">
        <v>1851</v>
      </c>
      <c r="T1221" s="5">
        <v>0</v>
      </c>
      <c r="U1221" s="2" t="s">
        <v>1851</v>
      </c>
      <c r="V1221" s="37">
        <v>0</v>
      </c>
      <c r="W1221" s="2" t="s">
        <v>1907</v>
      </c>
      <c r="X1221">
        <v>0</v>
      </c>
      <c r="Y1221" t="s">
        <v>1908</v>
      </c>
      <c r="Z1221" s="40" t="s">
        <v>1974</v>
      </c>
      <c r="AA1221" s="2" t="s">
        <v>1907</v>
      </c>
      <c r="AB1221" s="82">
        <v>0</v>
      </c>
      <c r="AC1221" t="s">
        <v>2289</v>
      </c>
      <c r="AD1221" t="str">
        <f t="shared" si="19"/>
        <v>SET @cliente = (SELECT id_cliente FROM cliente WHERE cod_cliente LIKE 'C0308'); SET @tipoPropuesta = (SELECT id_tipo_propuesta FROM tipo_propuesta WHERE cod_tipo_propuesta LIKE 'C'); SET @tipoServicio = (SELECT id_tipo_servicio FROM tipo_servicio WHERE cod_tipo_servicio LIKE 'GESSAL'); SET @tipoArea = (SELECT id_tipo_area FROM tipo_area WHERE cod_tipo_area LIKE 'GS'); set @situacion = (select id_situacion from situacion where nom_situacion like 'NO'); INSERT INTO propuesta VALUES (NULL, @cliente, NULL, NULL, @moneda, @tipoServicio, @tipoArea, @tipoPropuesta, @situacion, '01', 'P0308001', '', '2011-03-01', '0', '0', 0, 'Estructura Salarial', 0, null, 1, now(), null, 1, null);</v>
      </c>
    </row>
    <row r="1222" spans="1:30" ht="22.5" x14ac:dyDescent="0.25">
      <c r="A1222" t="s">
        <v>0</v>
      </c>
      <c r="B1222" s="7" t="s">
        <v>476</v>
      </c>
      <c r="C1222" s="2" t="s">
        <v>493</v>
      </c>
      <c r="D1222" s="22" t="s">
        <v>497</v>
      </c>
      <c r="E1222" s="2" t="s">
        <v>499</v>
      </c>
      <c r="F1222" s="26" t="s">
        <v>524</v>
      </c>
      <c r="G1222" s="2" t="s">
        <v>534</v>
      </c>
      <c r="H1222" s="22" t="s">
        <v>558</v>
      </c>
      <c r="I1222" s="2" t="s">
        <v>567</v>
      </c>
      <c r="J1222" s="5" t="s">
        <v>569</v>
      </c>
      <c r="K1222" s="2" t="s">
        <v>574</v>
      </c>
      <c r="L1222" t="s">
        <v>1805</v>
      </c>
      <c r="M1222" s="2" t="s">
        <v>1851</v>
      </c>
      <c r="N1222" s="7" t="s">
        <v>4684</v>
      </c>
      <c r="O1222" s="2" t="s">
        <v>1851</v>
      </c>
      <c r="P1222" s="56"/>
      <c r="Q1222" s="2" t="s">
        <v>1851</v>
      </c>
      <c r="R1222" t="s">
        <v>2497</v>
      </c>
      <c r="S1222" s="2" t="s">
        <v>1851</v>
      </c>
      <c r="T1222" s="5">
        <v>0</v>
      </c>
      <c r="U1222" s="2" t="s">
        <v>1851</v>
      </c>
      <c r="V1222" s="37">
        <v>0</v>
      </c>
      <c r="W1222" s="2" t="s">
        <v>1907</v>
      </c>
      <c r="X1222">
        <v>0</v>
      </c>
      <c r="Y1222" t="s">
        <v>1908</v>
      </c>
      <c r="Z1222" s="40" t="s">
        <v>2126</v>
      </c>
      <c r="AA1222" s="2" t="s">
        <v>1907</v>
      </c>
      <c r="AB1222" s="82">
        <v>0</v>
      </c>
      <c r="AC1222" t="s">
        <v>2289</v>
      </c>
      <c r="AD1222" t="str">
        <f t="shared" si="19"/>
        <v>SET @cliente = (SELECT id_cliente FROM cliente WHERE cod_cliente LIKE 'C1196'); SET @tipoPropuesta = (SELECT id_tipo_propuesta FROM tipo_propuesta WHERE cod_tipo_propuesta LIKE 'V'); SET @tipoServicio = (SELECT id_tipo_servicio FROM tipo_servicio WHERE cod_tipo_servicio LIKE 'INFORMAC'); SET @tipoArea = (SELECT id_tipo_area FROM tipo_area WHERE cod_tipo_area LIKE 'IN'); set @situacion = (select id_situacion from situacion where nom_situacion like 'NO'); INSERT INTO propuesta VALUES (NULL, @cliente, NULL, NULL, @moneda, @tipoServicio, @tipoArea, @tipoPropuesta, @situacion, '01', 'P1196001', '', '2011-07-01', '0', '0', 0, 'Informacion', 0, null, 1, now(), null, 1, null);</v>
      </c>
    </row>
    <row r="1223" spans="1:30" ht="22.5" x14ac:dyDescent="0.25">
      <c r="A1223" t="s">
        <v>0</v>
      </c>
      <c r="B1223" s="7" t="s">
        <v>477</v>
      </c>
      <c r="C1223" s="2" t="s">
        <v>493</v>
      </c>
      <c r="D1223" s="22" t="s">
        <v>498</v>
      </c>
      <c r="E1223" s="2" t="s">
        <v>499</v>
      </c>
      <c r="F1223" s="26" t="s">
        <v>509</v>
      </c>
      <c r="G1223" s="2" t="s">
        <v>534</v>
      </c>
      <c r="H1223" s="22" t="s">
        <v>543</v>
      </c>
      <c r="I1223" s="2" t="s">
        <v>567</v>
      </c>
      <c r="J1223" s="5" t="s">
        <v>569</v>
      </c>
      <c r="K1223" s="2" t="s">
        <v>574</v>
      </c>
      <c r="L1223" t="s">
        <v>1805</v>
      </c>
      <c r="M1223" s="2" t="s">
        <v>1851</v>
      </c>
      <c r="N1223" s="7" t="s">
        <v>4685</v>
      </c>
      <c r="O1223" s="2" t="s">
        <v>1851</v>
      </c>
      <c r="P1223" s="56"/>
      <c r="Q1223" s="2" t="s">
        <v>1851</v>
      </c>
      <c r="R1223" t="s">
        <v>2497</v>
      </c>
      <c r="S1223" s="2" t="s">
        <v>1851</v>
      </c>
      <c r="T1223" s="5">
        <v>0</v>
      </c>
      <c r="U1223" s="2" t="s">
        <v>1851</v>
      </c>
      <c r="V1223" s="37">
        <v>0</v>
      </c>
      <c r="W1223" s="2" t="s">
        <v>1907</v>
      </c>
      <c r="X1223">
        <v>0</v>
      </c>
      <c r="Y1223" t="s">
        <v>1908</v>
      </c>
      <c r="Z1223" s="40" t="s">
        <v>1943</v>
      </c>
      <c r="AA1223" s="2" t="s">
        <v>1907</v>
      </c>
      <c r="AB1223" s="82">
        <v>0</v>
      </c>
      <c r="AC1223" t="s">
        <v>2289</v>
      </c>
      <c r="AD1223" t="str">
        <f t="shared" si="19"/>
        <v>SET @cliente = (SELECT id_cliente FROM cliente WHERE cod_cliente LIKE 'C1201');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'P1201001', '', '2011-07-01', '0', '0', 0, 'Candidatos', 0, null, 1, now(), null, 1, null);</v>
      </c>
    </row>
    <row r="1224" spans="1:30" ht="22.5" x14ac:dyDescent="0.25">
      <c r="A1224" t="s">
        <v>0</v>
      </c>
      <c r="B1224" s="7" t="s">
        <v>478</v>
      </c>
      <c r="C1224" s="2" t="s">
        <v>493</v>
      </c>
      <c r="D1224" s="17" t="s">
        <v>498</v>
      </c>
      <c r="E1224" s="2" t="s">
        <v>499</v>
      </c>
      <c r="F1224" s="26" t="s">
        <v>522</v>
      </c>
      <c r="G1224" s="2" t="s">
        <v>534</v>
      </c>
      <c r="H1224" s="17" t="s">
        <v>551</v>
      </c>
      <c r="I1224" s="2" t="s">
        <v>567</v>
      </c>
      <c r="J1224" s="5" t="s">
        <v>569</v>
      </c>
      <c r="K1224" s="2" t="s">
        <v>574</v>
      </c>
      <c r="L1224" t="s">
        <v>1805</v>
      </c>
      <c r="M1224" s="2" t="s">
        <v>1851</v>
      </c>
      <c r="N1224" s="7" t="s">
        <v>4686</v>
      </c>
      <c r="O1224" s="2" t="s">
        <v>1851</v>
      </c>
      <c r="P1224" s="56"/>
      <c r="Q1224" s="2" t="s">
        <v>1851</v>
      </c>
      <c r="R1224" t="s">
        <v>2516</v>
      </c>
      <c r="S1224" s="2" t="s">
        <v>1851</v>
      </c>
      <c r="T1224" s="5">
        <v>0</v>
      </c>
      <c r="U1224" s="2" t="s">
        <v>1851</v>
      </c>
      <c r="V1224" s="37">
        <v>0</v>
      </c>
      <c r="W1224" s="2" t="s">
        <v>1907</v>
      </c>
      <c r="X1224">
        <v>0</v>
      </c>
      <c r="Y1224" t="s">
        <v>1908</v>
      </c>
      <c r="Z1224" s="26" t="s">
        <v>1970</v>
      </c>
      <c r="AA1224" s="2" t="s">
        <v>1907</v>
      </c>
      <c r="AB1224" s="82">
        <v>0</v>
      </c>
      <c r="AC1224" t="s">
        <v>2289</v>
      </c>
      <c r="AD1224" t="str">
        <f t="shared" si="19"/>
        <v>SET @cliente = (SELECT id_cliente FROM cliente WHERE cod_cliente LIKE 'C1193');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'P1193001', '', '2011-06-01', '0', '0', 0, 'Clima Cuantitativo+Cualitativo', 0, null, 1, now(), null, 1, null);</v>
      </c>
    </row>
    <row r="1225" spans="1:30" ht="22.5" x14ac:dyDescent="0.25">
      <c r="A1225" t="s">
        <v>0</v>
      </c>
      <c r="B1225" s="7" t="s">
        <v>478</v>
      </c>
      <c r="C1225" s="2" t="s">
        <v>493</v>
      </c>
      <c r="D1225" s="22" t="s">
        <v>497</v>
      </c>
      <c r="E1225" s="2" t="s">
        <v>499</v>
      </c>
      <c r="F1225" s="27" t="s">
        <v>505</v>
      </c>
      <c r="G1225" s="2" t="s">
        <v>534</v>
      </c>
      <c r="H1225" s="22" t="s">
        <v>539</v>
      </c>
      <c r="I1225" s="2" t="s">
        <v>567</v>
      </c>
      <c r="J1225" s="7" t="s">
        <v>505</v>
      </c>
      <c r="K1225" s="2" t="s">
        <v>574</v>
      </c>
      <c r="L1225" t="s">
        <v>1806</v>
      </c>
      <c r="M1225" s="2" t="s">
        <v>1851</v>
      </c>
      <c r="N1225" s="7" t="s">
        <v>4687</v>
      </c>
      <c r="O1225" s="2" t="s">
        <v>1851</v>
      </c>
      <c r="P1225" s="40"/>
      <c r="Q1225" s="2" t="s">
        <v>1851</v>
      </c>
      <c r="R1225" t="s">
        <v>2492</v>
      </c>
      <c r="S1225" s="2" t="s">
        <v>1851</v>
      </c>
      <c r="T1225" s="5">
        <v>0</v>
      </c>
      <c r="U1225" s="2" t="s">
        <v>1851</v>
      </c>
      <c r="V1225" s="37">
        <v>0</v>
      </c>
      <c r="W1225" s="2" t="s">
        <v>1907</v>
      </c>
      <c r="X1225">
        <v>0</v>
      </c>
      <c r="Y1225" t="s">
        <v>1908</v>
      </c>
      <c r="Z1225" s="40" t="s">
        <v>1911</v>
      </c>
      <c r="AA1225" s="2" t="s">
        <v>1907</v>
      </c>
      <c r="AB1225" s="82">
        <v>0</v>
      </c>
      <c r="AC1225" t="s">
        <v>2289</v>
      </c>
      <c r="AD1225" t="str">
        <f t="shared" si="19"/>
        <v>SET @cliente = (SELECT id_cliente FROM cliente WHERE cod_cliente LIKE 'C1193');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'P1193002', '', '2012-11-01', '0', '0', 0, 'Hacer Lobby', 0, null, 1, now(), null, 1, null);</v>
      </c>
    </row>
    <row r="1226" spans="1:30" ht="22.5" x14ac:dyDescent="0.25">
      <c r="A1226" t="s">
        <v>0</v>
      </c>
      <c r="B1226" s="7" t="s">
        <v>479</v>
      </c>
      <c r="C1226" s="2" t="s">
        <v>493</v>
      </c>
      <c r="D1226" s="22" t="s">
        <v>495</v>
      </c>
      <c r="E1226" s="2" t="s">
        <v>499</v>
      </c>
      <c r="F1226" s="26" t="s">
        <v>510</v>
      </c>
      <c r="G1226" s="2" t="s">
        <v>534</v>
      </c>
      <c r="H1226" s="22" t="s">
        <v>545</v>
      </c>
      <c r="I1226" s="2" t="s">
        <v>567</v>
      </c>
      <c r="J1226" s="5" t="s">
        <v>569</v>
      </c>
      <c r="K1226" s="2" t="s">
        <v>574</v>
      </c>
      <c r="L1226" t="s">
        <v>1805</v>
      </c>
      <c r="M1226" s="2" t="s">
        <v>1851</v>
      </c>
      <c r="N1226" s="7" t="s">
        <v>4688</v>
      </c>
      <c r="O1226" s="2" t="s">
        <v>1851</v>
      </c>
      <c r="P1226" s="56"/>
      <c r="Q1226" s="2" t="s">
        <v>1851</v>
      </c>
      <c r="R1226" t="s">
        <v>2507</v>
      </c>
      <c r="S1226" s="2" t="s">
        <v>1851</v>
      </c>
      <c r="T1226" s="5">
        <v>0</v>
      </c>
      <c r="U1226" s="2" t="s">
        <v>1851</v>
      </c>
      <c r="V1226" s="37">
        <v>0</v>
      </c>
      <c r="W1226" s="2" t="s">
        <v>1907</v>
      </c>
      <c r="X1226">
        <v>0</v>
      </c>
      <c r="Y1226" t="s">
        <v>1908</v>
      </c>
      <c r="Z1226" s="40" t="s">
        <v>2278</v>
      </c>
      <c r="AA1226" s="2" t="s">
        <v>1907</v>
      </c>
      <c r="AB1226" s="82">
        <v>0</v>
      </c>
      <c r="AC1226" t="s">
        <v>2289</v>
      </c>
      <c r="AD1226" t="str">
        <f t="shared" si="19"/>
        <v>SET @cliente = (SELECT id_cliente FROM cliente WHERE cod_cliente LIKE 'C0261');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'P0261001', '', '2012-04-01', '0', '0', 0, 'Reingenieria de Negocio', 0, null, 1, now(), null, 1, null);</v>
      </c>
    </row>
    <row r="1227" spans="1:30" ht="22.5" x14ac:dyDescent="0.25">
      <c r="A1227" t="s">
        <v>0</v>
      </c>
      <c r="B1227" s="7" t="s">
        <v>480</v>
      </c>
      <c r="C1227" s="2" t="s">
        <v>493</v>
      </c>
      <c r="D1227" s="22" t="s">
        <v>498</v>
      </c>
      <c r="E1227" s="2" t="s">
        <v>499</v>
      </c>
      <c r="F1227" s="26" t="s">
        <v>506</v>
      </c>
      <c r="G1227" s="2" t="s">
        <v>534</v>
      </c>
      <c r="H1227" s="22" t="s">
        <v>544</v>
      </c>
      <c r="I1227" s="2" t="s">
        <v>567</v>
      </c>
      <c r="J1227" s="5" t="s">
        <v>569</v>
      </c>
      <c r="K1227" s="2" t="s">
        <v>574</v>
      </c>
      <c r="L1227" t="s">
        <v>1805</v>
      </c>
      <c r="M1227" s="2" t="s">
        <v>1851</v>
      </c>
      <c r="N1227" s="7" t="s">
        <v>4689</v>
      </c>
      <c r="O1227" s="2" t="s">
        <v>1851</v>
      </c>
      <c r="P1227" s="56"/>
      <c r="Q1227" s="2" t="s">
        <v>1851</v>
      </c>
      <c r="R1227" t="s">
        <v>2517</v>
      </c>
      <c r="S1227" s="2" t="s">
        <v>1851</v>
      </c>
      <c r="T1227" s="5">
        <v>0</v>
      </c>
      <c r="U1227" s="2" t="s">
        <v>1851</v>
      </c>
      <c r="V1227" s="37">
        <v>0</v>
      </c>
      <c r="W1227" s="2" t="s">
        <v>1907</v>
      </c>
      <c r="X1227">
        <v>0</v>
      </c>
      <c r="Y1227" t="s">
        <v>1908</v>
      </c>
      <c r="Z1227" s="26" t="s">
        <v>2279</v>
      </c>
      <c r="AA1227" s="2" t="s">
        <v>1907</v>
      </c>
      <c r="AB1227" s="82">
        <v>0</v>
      </c>
      <c r="AC1227" t="s">
        <v>2289</v>
      </c>
      <c r="AD1227" t="str">
        <f t="shared" si="19"/>
        <v>SET @cliente = (SELECT id_cliente FROM cliente WHERE cod_cliente LIKE 'C1254'); SET @tipoPropuesta = (SELECT id_tipo_propuesta FROM tipo_propuesta WHERE cod_tipo_propuesta LIKE 'S'); SET @tipoServicio = (SELECT id_tipo_servicio FROM tipo_servicio WHERE cod_tipo_servicio LIKE 'SELECTA'); SET @tipoArea = (SELECT id_tipo_area FROM tipo_area WHERE cod_tipo_area LIKE 'HH'); set @situacion = (select id_situacion from situacion where nom_situacion like 'NO'); INSERT INTO propuesta VALUES (NULL, @cliente, NULL, NULL, @moneda, @tipoServicio, @tipoArea, @tipoPropuesta, @situacion, '01', 'P1254001', '', '2011-12-01', '0', '0', 0, 'HH Gerente de Finanzas', 0, null, 1, now(), null, 1, null);</v>
      </c>
    </row>
    <row r="1228" spans="1:30" ht="22.5" x14ac:dyDescent="0.25">
      <c r="A1228" t="s">
        <v>0</v>
      </c>
      <c r="B1228" s="7" t="s">
        <v>481</v>
      </c>
      <c r="C1228" s="2" t="s">
        <v>493</v>
      </c>
      <c r="D1228" s="17" t="s">
        <v>498</v>
      </c>
      <c r="E1228" s="2" t="s">
        <v>499</v>
      </c>
      <c r="F1228" s="26" t="s">
        <v>522</v>
      </c>
      <c r="G1228" s="2" t="s">
        <v>534</v>
      </c>
      <c r="H1228" s="17" t="s">
        <v>551</v>
      </c>
      <c r="I1228" s="2" t="s">
        <v>567</v>
      </c>
      <c r="J1228" s="5" t="s">
        <v>569</v>
      </c>
      <c r="K1228" s="2" t="s">
        <v>574</v>
      </c>
      <c r="L1228" t="s">
        <v>1805</v>
      </c>
      <c r="M1228" s="2" t="s">
        <v>1851</v>
      </c>
      <c r="N1228" s="7" t="s">
        <v>4690</v>
      </c>
      <c r="O1228" s="2" t="s">
        <v>1851</v>
      </c>
      <c r="P1228" s="56"/>
      <c r="Q1228" s="2" t="s">
        <v>1851</v>
      </c>
      <c r="R1228" t="s">
        <v>2524</v>
      </c>
      <c r="S1228" s="2" t="s">
        <v>1851</v>
      </c>
      <c r="T1228" s="5">
        <v>0</v>
      </c>
      <c r="U1228" s="2" t="s">
        <v>1851</v>
      </c>
      <c r="V1228" s="37">
        <v>0</v>
      </c>
      <c r="W1228" s="2" t="s">
        <v>1907</v>
      </c>
      <c r="X1228">
        <v>0</v>
      </c>
      <c r="Y1228" t="s">
        <v>1908</v>
      </c>
      <c r="Z1228" s="26" t="s">
        <v>1970</v>
      </c>
      <c r="AA1228" s="2" t="s">
        <v>1907</v>
      </c>
      <c r="AB1228" s="83">
        <v>14425</v>
      </c>
      <c r="AC1228" t="s">
        <v>2289</v>
      </c>
      <c r="AD1228" t="str">
        <f t="shared" si="19"/>
        <v>SET @cliente = (SELECT id_cliente FROM cliente WHERE cod_cliente LIKE 'C1276');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'P1276001', '', '2012-03-01', '0', '0', 0, 'Clima Cuantitativo+Cualitativo', 14425, null, 1, now(), null, 1, null);</v>
      </c>
    </row>
    <row r="1229" spans="1:30" ht="22.5" x14ac:dyDescent="0.25">
      <c r="A1229" t="s">
        <v>0</v>
      </c>
      <c r="B1229" s="7" t="s">
        <v>481</v>
      </c>
      <c r="C1229" s="2" t="s">
        <v>493</v>
      </c>
      <c r="D1229" s="17" t="s">
        <v>498</v>
      </c>
      <c r="E1229" s="2" t="s">
        <v>499</v>
      </c>
      <c r="F1229" s="26" t="s">
        <v>516</v>
      </c>
      <c r="G1229" s="2" t="s">
        <v>534</v>
      </c>
      <c r="H1229" s="17" t="s">
        <v>551</v>
      </c>
      <c r="I1229" s="2" t="s">
        <v>567</v>
      </c>
      <c r="J1229" s="5" t="s">
        <v>569</v>
      </c>
      <c r="K1229" s="2" t="s">
        <v>574</v>
      </c>
      <c r="L1229" t="s">
        <v>1806</v>
      </c>
      <c r="M1229" s="2" t="s">
        <v>1851</v>
      </c>
      <c r="N1229" s="7" t="s">
        <v>4691</v>
      </c>
      <c r="O1229" s="2" t="s">
        <v>1851</v>
      </c>
      <c r="P1229" s="65"/>
      <c r="Q1229" s="2" t="s">
        <v>1851</v>
      </c>
      <c r="R1229" t="s">
        <v>2524</v>
      </c>
      <c r="S1229" s="2" t="s">
        <v>1851</v>
      </c>
      <c r="T1229" s="5">
        <v>0</v>
      </c>
      <c r="U1229" s="2" t="s">
        <v>1851</v>
      </c>
      <c r="V1229" s="37">
        <v>0</v>
      </c>
      <c r="W1229" s="2" t="s">
        <v>1907</v>
      </c>
      <c r="X1229">
        <v>0</v>
      </c>
      <c r="Y1229" t="s">
        <v>1908</v>
      </c>
      <c r="Z1229" s="40" t="s">
        <v>3189</v>
      </c>
      <c r="AA1229" s="2" t="s">
        <v>1907</v>
      </c>
      <c r="AB1229" s="82">
        <v>0</v>
      </c>
      <c r="AC1229" t="s">
        <v>2289</v>
      </c>
      <c r="AD1229" t="str">
        <f t="shared" si="19"/>
        <v>SET @cliente = (SELECT id_cliente FROM cliente WHERE cod_cliente LIKE 'C1276');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'P1276002', '', '2012-03-01', '0', '0', 0, 'Desempeño', 0, null, 1, now(), null, 1, null);</v>
      </c>
    </row>
    <row r="1230" spans="1:30" ht="22.5" x14ac:dyDescent="0.25">
      <c r="A1230" t="s">
        <v>0</v>
      </c>
      <c r="B1230" s="7" t="s">
        <v>482</v>
      </c>
      <c r="C1230" s="2" t="s">
        <v>493</v>
      </c>
      <c r="D1230" s="17" t="s">
        <v>498</v>
      </c>
      <c r="E1230" s="2" t="s">
        <v>499</v>
      </c>
      <c r="F1230" s="26" t="s">
        <v>522</v>
      </c>
      <c r="G1230" s="2" t="s">
        <v>534</v>
      </c>
      <c r="H1230" s="17" t="s">
        <v>551</v>
      </c>
      <c r="I1230" s="2" t="s">
        <v>567</v>
      </c>
      <c r="J1230" s="5" t="s">
        <v>569</v>
      </c>
      <c r="K1230" s="2" t="s">
        <v>574</v>
      </c>
      <c r="L1230" t="s">
        <v>1805</v>
      </c>
      <c r="M1230" s="2" t="s">
        <v>1851</v>
      </c>
      <c r="N1230" s="7" t="s">
        <v>4692</v>
      </c>
      <c r="O1230" s="2" t="s">
        <v>1851</v>
      </c>
      <c r="P1230" s="56"/>
      <c r="Q1230" s="2" t="s">
        <v>1851</v>
      </c>
      <c r="R1230" t="s">
        <v>2524</v>
      </c>
      <c r="S1230" s="2" t="s">
        <v>1851</v>
      </c>
      <c r="T1230" s="5">
        <v>0</v>
      </c>
      <c r="U1230" s="2" t="s">
        <v>1851</v>
      </c>
      <c r="V1230" s="37">
        <v>0</v>
      </c>
      <c r="W1230" s="2" t="s">
        <v>1907</v>
      </c>
      <c r="X1230">
        <v>0</v>
      </c>
      <c r="Y1230" t="s">
        <v>1908</v>
      </c>
      <c r="Z1230" s="26" t="s">
        <v>1970</v>
      </c>
      <c r="AA1230" s="2" t="s">
        <v>1907</v>
      </c>
      <c r="AB1230" s="83">
        <v>7725</v>
      </c>
      <c r="AC1230" t="s">
        <v>2289</v>
      </c>
      <c r="AD1230" t="str">
        <f t="shared" si="19"/>
        <v>SET @cliente = (SELECT id_cliente FROM cliente WHERE cod_cliente LIKE 'C1255');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'P1255001', '', '2012-03-01', '0', '0', 0, 'Clima Cuantitativo+Cualitativo', 7725, null, 1, now(), null, 1, null);</v>
      </c>
    </row>
    <row r="1231" spans="1:30" ht="22.5" x14ac:dyDescent="0.25">
      <c r="A1231" t="s">
        <v>0</v>
      </c>
      <c r="B1231" s="7" t="s">
        <v>482</v>
      </c>
      <c r="C1231" s="2" t="s">
        <v>493</v>
      </c>
      <c r="D1231" s="17" t="s">
        <v>498</v>
      </c>
      <c r="E1231" s="2" t="s">
        <v>499</v>
      </c>
      <c r="F1231" s="26" t="s">
        <v>516</v>
      </c>
      <c r="G1231" s="2" t="s">
        <v>534</v>
      </c>
      <c r="H1231" s="17" t="s">
        <v>551</v>
      </c>
      <c r="I1231" s="2" t="s">
        <v>567</v>
      </c>
      <c r="J1231" s="5" t="s">
        <v>569</v>
      </c>
      <c r="K1231" s="2" t="s">
        <v>574</v>
      </c>
      <c r="L1231" t="s">
        <v>1806</v>
      </c>
      <c r="M1231" s="2" t="s">
        <v>1851</v>
      </c>
      <c r="N1231" s="7" t="s">
        <v>4693</v>
      </c>
      <c r="O1231" s="2" t="s">
        <v>1851</v>
      </c>
      <c r="P1231" s="65"/>
      <c r="Q1231" s="2" t="s">
        <v>1851</v>
      </c>
      <c r="R1231" t="s">
        <v>2524</v>
      </c>
      <c r="S1231" s="2" t="s">
        <v>1851</v>
      </c>
      <c r="T1231" s="5">
        <v>0</v>
      </c>
      <c r="U1231" s="2" t="s">
        <v>1851</v>
      </c>
      <c r="V1231" s="37">
        <v>0</v>
      </c>
      <c r="W1231" s="2" t="s">
        <v>1907</v>
      </c>
      <c r="X1231">
        <v>0</v>
      </c>
      <c r="Y1231" t="s">
        <v>1908</v>
      </c>
      <c r="Z1231" s="40" t="s">
        <v>3189</v>
      </c>
      <c r="AA1231" s="2" t="s">
        <v>1907</v>
      </c>
      <c r="AB1231" s="82">
        <v>0</v>
      </c>
      <c r="AC1231" t="s">
        <v>2289</v>
      </c>
      <c r="AD1231" t="str">
        <f t="shared" si="19"/>
        <v>SET @cliente = (SELECT id_cliente FROM cliente WHERE cod_cliente LIKE 'C1255');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'02', 'P1255002', '', '2012-03-01', '0', '0', 0, 'Desempeño', 0, null, 1, now(), null, 1, null);</v>
      </c>
    </row>
    <row r="1232" spans="1:30" ht="22.5" x14ac:dyDescent="0.25">
      <c r="A1232" t="s">
        <v>0</v>
      </c>
      <c r="B1232" s="7" t="s">
        <v>483</v>
      </c>
      <c r="C1232" s="2" t="s">
        <v>493</v>
      </c>
      <c r="D1232" s="17" t="s">
        <v>498</v>
      </c>
      <c r="E1232" s="2" t="s">
        <v>499</v>
      </c>
      <c r="F1232" s="26" t="s">
        <v>526</v>
      </c>
      <c r="G1232" s="2" t="s">
        <v>534</v>
      </c>
      <c r="H1232" s="17" t="s">
        <v>551</v>
      </c>
      <c r="I1232" s="2" t="s">
        <v>567</v>
      </c>
      <c r="J1232" s="5" t="s">
        <v>569</v>
      </c>
      <c r="K1232" s="2" t="s">
        <v>574</v>
      </c>
      <c r="L1232" t="s">
        <v>1805</v>
      </c>
      <c r="M1232" s="2" t="s">
        <v>1851</v>
      </c>
      <c r="N1232" s="7" t="s">
        <v>4694</v>
      </c>
      <c r="O1232" s="2" t="s">
        <v>1851</v>
      </c>
      <c r="P1232" s="56"/>
      <c r="Q1232" s="2" t="s">
        <v>1851</v>
      </c>
      <c r="R1232" t="s">
        <v>2524</v>
      </c>
      <c r="S1232" s="2" t="s">
        <v>1851</v>
      </c>
      <c r="T1232" s="5">
        <v>0</v>
      </c>
      <c r="U1232" s="2" t="s">
        <v>1851</v>
      </c>
      <c r="V1232" s="37">
        <v>0</v>
      </c>
      <c r="W1232" s="2" t="s">
        <v>1907</v>
      </c>
      <c r="X1232">
        <v>0</v>
      </c>
      <c r="Y1232" t="s">
        <v>1908</v>
      </c>
      <c r="Z1232" s="40" t="s">
        <v>2427</v>
      </c>
      <c r="AA1232" s="2" t="s">
        <v>1907</v>
      </c>
      <c r="AB1232" s="82">
        <v>14700</v>
      </c>
      <c r="AC1232" t="s">
        <v>2289</v>
      </c>
      <c r="AD1232" t="str">
        <f t="shared" si="19"/>
        <v>SET @cliente = (SELECT id_cliente FROM cliente WHERE cod_cliente LIKE 'C0794'); SET @tipoPropuesta = (SELECT id_tipo_propuesta FROM tipo_propuesta WHERE cod_tipo_propuesta LIKE 'S'); SET @tipoServicio = (SELECT id_tipo_servicio FROM tipo_servicio WHERE cod_tipo_servicio LIKE 'EDOHHDD'); SET @tipoArea = (SELECT id_tipo_area FROM tipo_area WHERE cod_tipo_area LIKE 'ED'); set @situacion = (select id_situacion from situacion where nom_situacion like 'NO'); INSERT INTO propuesta VALUES (NULL, @cliente, NULL, NULL, @moneda, @tipoServicio, @tipoArea, @tipoPropuesta, @situacion, '01', 'P0794001', '', '2012-03-01', '0', '0', 0, 'Talleres + evaluacion en Habilidades Directivas', 14700, null, 1, now(), null, 1, null);</v>
      </c>
    </row>
    <row r="1233" spans="1:30" ht="22.5" x14ac:dyDescent="0.25">
      <c r="A1233" t="s">
        <v>0</v>
      </c>
      <c r="B1233" s="7" t="s">
        <v>483</v>
      </c>
      <c r="C1233" s="2" t="s">
        <v>493</v>
      </c>
      <c r="D1233" s="17" t="s">
        <v>498</v>
      </c>
      <c r="E1233" s="2" t="s">
        <v>499</v>
      </c>
      <c r="F1233" s="26" t="s">
        <v>522</v>
      </c>
      <c r="G1233" s="2" t="s">
        <v>534</v>
      </c>
      <c r="H1233" s="17" t="s">
        <v>551</v>
      </c>
      <c r="I1233" s="2" t="s">
        <v>567</v>
      </c>
      <c r="J1233" s="5" t="s">
        <v>569</v>
      </c>
      <c r="K1233" s="2" t="s">
        <v>574</v>
      </c>
      <c r="L1233" t="s">
        <v>1806</v>
      </c>
      <c r="M1233" s="2" t="s">
        <v>1851</v>
      </c>
      <c r="N1233" s="7" t="s">
        <v>4695</v>
      </c>
      <c r="O1233" s="2" t="s">
        <v>1851</v>
      </c>
      <c r="P1233" s="56"/>
      <c r="Q1233" s="2" t="s">
        <v>1851</v>
      </c>
      <c r="R1233" t="s">
        <v>2524</v>
      </c>
      <c r="S1233" s="2" t="s">
        <v>1851</v>
      </c>
      <c r="T1233" s="5">
        <v>0</v>
      </c>
      <c r="U1233" s="2" t="s">
        <v>1851</v>
      </c>
      <c r="V1233" s="37">
        <v>0</v>
      </c>
      <c r="W1233" s="2" t="s">
        <v>1907</v>
      </c>
      <c r="X1233">
        <v>0</v>
      </c>
      <c r="Y1233" t="s">
        <v>1908</v>
      </c>
      <c r="Z1233" s="26" t="s">
        <v>1970</v>
      </c>
      <c r="AA1233" s="2" t="s">
        <v>1907</v>
      </c>
      <c r="AB1233" s="82">
        <v>15875</v>
      </c>
      <c r="AC1233" t="s">
        <v>2289</v>
      </c>
      <c r="AD1233" t="str">
        <f t="shared" si="19"/>
        <v>SET @cliente = (SELECT id_cliente FROM cliente WHERE cod_cliente LIKE 'C0794');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'P0794002', '', '2012-03-01', '0', '0', 0, 'Clima Cuantitativo+Cualitativo', 15875, null, 1, now(), null, 1, null);</v>
      </c>
    </row>
    <row r="1234" spans="1:30" ht="22.5" x14ac:dyDescent="0.25">
      <c r="A1234" t="s">
        <v>0</v>
      </c>
      <c r="B1234" s="7" t="s">
        <v>483</v>
      </c>
      <c r="C1234" s="2" t="s">
        <v>493</v>
      </c>
      <c r="D1234" s="17" t="s">
        <v>498</v>
      </c>
      <c r="E1234" s="2" t="s">
        <v>499</v>
      </c>
      <c r="F1234" s="26" t="s">
        <v>516</v>
      </c>
      <c r="G1234" s="2" t="s">
        <v>534</v>
      </c>
      <c r="H1234" s="17" t="s">
        <v>551</v>
      </c>
      <c r="I1234" s="2" t="s">
        <v>567</v>
      </c>
      <c r="J1234" s="5" t="s">
        <v>569</v>
      </c>
      <c r="K1234" s="2" t="s">
        <v>574</v>
      </c>
      <c r="L1234" t="s">
        <v>1807</v>
      </c>
      <c r="M1234" s="2" t="s">
        <v>1851</v>
      </c>
      <c r="N1234" s="7" t="s">
        <v>4696</v>
      </c>
      <c r="O1234" s="2" t="s">
        <v>1851</v>
      </c>
      <c r="P1234" s="65"/>
      <c r="Q1234" s="2" t="s">
        <v>1851</v>
      </c>
      <c r="R1234" t="s">
        <v>2524</v>
      </c>
      <c r="S1234" s="2" t="s">
        <v>1851</v>
      </c>
      <c r="T1234" s="5">
        <v>0</v>
      </c>
      <c r="U1234" s="2" t="s">
        <v>1851</v>
      </c>
      <c r="V1234" s="37">
        <v>0</v>
      </c>
      <c r="W1234" s="2" t="s">
        <v>1907</v>
      </c>
      <c r="X1234">
        <v>0</v>
      </c>
      <c r="Y1234" t="s">
        <v>1908</v>
      </c>
      <c r="Z1234" s="40" t="s">
        <v>3189</v>
      </c>
      <c r="AA1234" s="2" t="s">
        <v>1907</v>
      </c>
      <c r="AB1234" s="82">
        <v>0</v>
      </c>
      <c r="AC1234" t="s">
        <v>2289</v>
      </c>
      <c r="AD1234" t="str">
        <f t="shared" si="19"/>
        <v>SET @cliente = (SELECT id_cliente FROM cliente WHERE cod_cliente LIKE 'C0794');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'03', 'P0794003', '', '2012-03-01', '0', '0', 0, 'Desempeño', 0, null, 1, now(), null, 1, null);</v>
      </c>
    </row>
    <row r="1235" spans="1:30" ht="22.5" x14ac:dyDescent="0.25">
      <c r="A1235" t="s">
        <v>0</v>
      </c>
      <c r="B1235" s="7" t="s">
        <v>484</v>
      </c>
      <c r="C1235" s="2" t="s">
        <v>493</v>
      </c>
      <c r="D1235" s="17" t="s">
        <v>498</v>
      </c>
      <c r="E1235" s="2" t="s">
        <v>499</v>
      </c>
      <c r="F1235" s="26" t="s">
        <v>522</v>
      </c>
      <c r="G1235" s="2" t="s">
        <v>534</v>
      </c>
      <c r="H1235" s="17" t="s">
        <v>551</v>
      </c>
      <c r="I1235" s="2" t="s">
        <v>567</v>
      </c>
      <c r="J1235" s="5" t="s">
        <v>569</v>
      </c>
      <c r="K1235" s="2" t="s">
        <v>574</v>
      </c>
      <c r="L1235" t="s">
        <v>1805</v>
      </c>
      <c r="M1235" s="2" t="s">
        <v>1851</v>
      </c>
      <c r="N1235" s="7" t="s">
        <v>4697</v>
      </c>
      <c r="O1235" s="2" t="s">
        <v>1851</v>
      </c>
      <c r="P1235" s="56"/>
      <c r="Q1235" s="2" t="s">
        <v>1851</v>
      </c>
      <c r="R1235" t="s">
        <v>2521</v>
      </c>
      <c r="S1235" s="2" t="s">
        <v>1851</v>
      </c>
      <c r="T1235" s="5">
        <v>0</v>
      </c>
      <c r="U1235" s="2" t="s">
        <v>1851</v>
      </c>
      <c r="V1235" s="37">
        <v>0</v>
      </c>
      <c r="W1235" s="2" t="s">
        <v>1907</v>
      </c>
      <c r="X1235">
        <v>0</v>
      </c>
      <c r="Y1235" t="s">
        <v>1908</v>
      </c>
      <c r="Z1235" s="26" t="s">
        <v>2280</v>
      </c>
      <c r="AA1235" s="2" t="s">
        <v>1907</v>
      </c>
      <c r="AB1235" s="82">
        <v>0</v>
      </c>
      <c r="AC1235" t="s">
        <v>2289</v>
      </c>
      <c r="AD1235" t="str">
        <f t="shared" si="19"/>
        <v>SET @cliente = (SELECT id_cliente FROM cliente WHERE cod_cliente LIKE 'C0168');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'P0168001', '', '2010-10-01', '0', '0', 0, 'Clima Cuantitativo+Cualitativo (10,000pp)', 0, null, 1, now(), null, 1, null);</v>
      </c>
    </row>
    <row r="1236" spans="1:30" ht="22.5" x14ac:dyDescent="0.25">
      <c r="A1236" t="s">
        <v>0</v>
      </c>
      <c r="B1236" s="7" t="s">
        <v>484</v>
      </c>
      <c r="C1236" s="2" t="s">
        <v>493</v>
      </c>
      <c r="D1236" s="17" t="s">
        <v>498</v>
      </c>
      <c r="E1236" s="2" t="s">
        <v>499</v>
      </c>
      <c r="F1236" s="26" t="s">
        <v>522</v>
      </c>
      <c r="G1236" s="2" t="s">
        <v>534</v>
      </c>
      <c r="H1236" s="17" t="s">
        <v>551</v>
      </c>
      <c r="I1236" s="2" t="s">
        <v>567</v>
      </c>
      <c r="J1236" s="5" t="s">
        <v>569</v>
      </c>
      <c r="K1236" s="2" t="s">
        <v>574</v>
      </c>
      <c r="L1236" t="s">
        <v>1806</v>
      </c>
      <c r="M1236" s="2" t="s">
        <v>1851</v>
      </c>
      <c r="N1236" s="7" t="s">
        <v>4698</v>
      </c>
      <c r="O1236" s="2" t="s">
        <v>1851</v>
      </c>
      <c r="P1236" s="56"/>
      <c r="Q1236" s="2" t="s">
        <v>1851</v>
      </c>
      <c r="R1236" t="s">
        <v>2521</v>
      </c>
      <c r="S1236" s="2" t="s">
        <v>1851</v>
      </c>
      <c r="T1236" s="5">
        <v>0</v>
      </c>
      <c r="U1236" s="2" t="s">
        <v>1851</v>
      </c>
      <c r="V1236" s="37">
        <v>0</v>
      </c>
      <c r="W1236" s="2" t="s">
        <v>1907</v>
      </c>
      <c r="X1236">
        <v>0</v>
      </c>
      <c r="Y1236" t="s">
        <v>1908</v>
      </c>
      <c r="Z1236" s="26" t="s">
        <v>2281</v>
      </c>
      <c r="AA1236" s="2" t="s">
        <v>1907</v>
      </c>
      <c r="AB1236" s="82">
        <v>0</v>
      </c>
      <c r="AC1236" t="s">
        <v>2289</v>
      </c>
      <c r="AD1236" t="str">
        <f t="shared" si="19"/>
        <v>SET @cliente = (SELECT id_cliente FROM cliente WHERE cod_cliente LIKE 'C0168');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'02', 'P0168002', '', '2010-10-01', '0', '0', 0, 'Clima Cuantitativo+Cualitativo (870pp)', 0, null, 1, now(), null, 1, null);</v>
      </c>
    </row>
    <row r="1237" spans="1:30" ht="22.5" x14ac:dyDescent="0.25">
      <c r="A1237" t="s">
        <v>0</v>
      </c>
      <c r="B1237" s="7" t="s">
        <v>484</v>
      </c>
      <c r="C1237" s="2" t="s">
        <v>493</v>
      </c>
      <c r="D1237" s="22" t="s">
        <v>497</v>
      </c>
      <c r="E1237" s="2" t="s">
        <v>499</v>
      </c>
      <c r="F1237" s="27" t="s">
        <v>505</v>
      </c>
      <c r="G1237" s="2" t="s">
        <v>534</v>
      </c>
      <c r="H1237" s="22" t="s">
        <v>539</v>
      </c>
      <c r="I1237" s="2" t="s">
        <v>567</v>
      </c>
      <c r="J1237" s="7" t="s">
        <v>505</v>
      </c>
      <c r="K1237" s="2" t="s">
        <v>574</v>
      </c>
      <c r="L1237" t="s">
        <v>1807</v>
      </c>
      <c r="M1237" s="2" t="s">
        <v>1851</v>
      </c>
      <c r="N1237" s="18" t="s">
        <v>4699</v>
      </c>
      <c r="O1237" s="2" t="s">
        <v>1851</v>
      </c>
      <c r="P1237" s="40"/>
      <c r="Q1237" s="2" t="s">
        <v>1851</v>
      </c>
      <c r="R1237" t="s">
        <v>2492</v>
      </c>
      <c r="S1237" s="2" t="s">
        <v>1851</v>
      </c>
      <c r="T1237" s="5">
        <v>0</v>
      </c>
      <c r="U1237" s="2" t="s">
        <v>1851</v>
      </c>
      <c r="V1237" s="37">
        <v>0</v>
      </c>
      <c r="W1237" s="2" t="s">
        <v>1907</v>
      </c>
      <c r="X1237">
        <v>0</v>
      </c>
      <c r="Y1237" t="s">
        <v>1908</v>
      </c>
      <c r="Z1237" s="40" t="s">
        <v>1911</v>
      </c>
      <c r="AA1237" s="2" t="s">
        <v>1907</v>
      </c>
      <c r="AB1237" s="82">
        <v>0</v>
      </c>
      <c r="AC1237" t="s">
        <v>2289</v>
      </c>
      <c r="AD1237" t="str">
        <f t="shared" si="19"/>
        <v>SET @cliente = (SELECT id_cliente FROM cliente WHERE cod_cliente LIKE 'C0168');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'03', 'P0168003', '', '2012-11-01', '0', '0', 0, 'Hacer Lobby', 0, null, 1, now(), null, 1, null);</v>
      </c>
    </row>
    <row r="1238" spans="1:30" ht="22.5" x14ac:dyDescent="0.25">
      <c r="A1238" t="s">
        <v>0</v>
      </c>
      <c r="B1238" s="7" t="s">
        <v>485</v>
      </c>
      <c r="C1238" s="2" t="s">
        <v>493</v>
      </c>
      <c r="D1238" s="22" t="s">
        <v>498</v>
      </c>
      <c r="E1238" s="2" t="s">
        <v>499</v>
      </c>
      <c r="F1238" s="26" t="s">
        <v>511</v>
      </c>
      <c r="G1238" s="2" t="s">
        <v>534</v>
      </c>
      <c r="H1238" s="22" t="s">
        <v>546</v>
      </c>
      <c r="I1238" s="2" t="s">
        <v>567</v>
      </c>
      <c r="J1238" s="5" t="s">
        <v>569</v>
      </c>
      <c r="K1238" s="2" t="s">
        <v>574</v>
      </c>
      <c r="L1238" t="s">
        <v>1805</v>
      </c>
      <c r="M1238" s="2" t="s">
        <v>1851</v>
      </c>
      <c r="N1238" s="18" t="s">
        <v>4700</v>
      </c>
      <c r="O1238" s="2" t="s">
        <v>1851</v>
      </c>
      <c r="P1238" s="56"/>
      <c r="Q1238" s="2" t="s">
        <v>1851</v>
      </c>
      <c r="R1238" t="s">
        <v>2521</v>
      </c>
      <c r="S1238" s="2" t="s">
        <v>1851</v>
      </c>
      <c r="T1238" s="5">
        <v>0</v>
      </c>
      <c r="U1238" s="2" t="s">
        <v>1851</v>
      </c>
      <c r="V1238" s="37">
        <v>0</v>
      </c>
      <c r="W1238" s="2" t="s">
        <v>1907</v>
      </c>
      <c r="X1238">
        <v>0</v>
      </c>
      <c r="Y1238" t="s">
        <v>1908</v>
      </c>
      <c r="Z1238" s="40" t="s">
        <v>2247</v>
      </c>
      <c r="AA1238" s="2" t="s">
        <v>1907</v>
      </c>
      <c r="AB1238" s="82">
        <v>0</v>
      </c>
      <c r="AC1238" t="s">
        <v>2289</v>
      </c>
      <c r="AD1238" t="str">
        <f t="shared" si="19"/>
        <v>SET @cliente = (SELECT id_cliente FROM cliente WHERE cod_cliente LIKE 'C0169'); SET @tipoPropuesta = (SELECT id_tipo_propuesta FROM tipo_propuesta WHERE cod_tipo_propuesta LIKE 'S'); SET @tipoServicio = (SELECT id_tipo_servicio FROM tipo_servicio WHERE cod_tipo_servicio LIKE 'ASSCENTER'); SET @tipoArea = (SELECT id_tipo_area FROM tipo_area WHERE cod_tipo_area LIKE 'AS'); set @situacion = (select id_situacion from situacion where nom_situacion like 'NO'); INSERT INTO propuesta VALUES (NULL, @cliente, NULL, NULL, @moneda, @tipoServicio, @tipoArea, @tipoPropuesta, @situacion, '01', 'P0169001', '', '2010-10-01', '0', '0', 0, 'Assessment Center', 0, null, 1, now(), null, 1, null);</v>
      </c>
    </row>
    <row r="1239" spans="1:30" ht="22.5" x14ac:dyDescent="0.25">
      <c r="A1239" t="s">
        <v>0</v>
      </c>
      <c r="B1239" s="7" t="s">
        <v>485</v>
      </c>
      <c r="C1239" s="2" t="s">
        <v>493</v>
      </c>
      <c r="D1239" s="22" t="s">
        <v>495</v>
      </c>
      <c r="E1239" s="2" t="s">
        <v>499</v>
      </c>
      <c r="F1239" s="26" t="s">
        <v>510</v>
      </c>
      <c r="G1239" s="2" t="s">
        <v>534</v>
      </c>
      <c r="H1239" s="22" t="s">
        <v>545</v>
      </c>
      <c r="I1239" s="2" t="s">
        <v>567</v>
      </c>
      <c r="J1239" s="5" t="s">
        <v>569</v>
      </c>
      <c r="K1239" s="2" t="s">
        <v>574</v>
      </c>
      <c r="L1239" t="s">
        <v>1806</v>
      </c>
      <c r="M1239" s="2" t="s">
        <v>1851</v>
      </c>
      <c r="N1239" s="18" t="s">
        <v>4701</v>
      </c>
      <c r="O1239" s="2" t="s">
        <v>1851</v>
      </c>
      <c r="P1239" s="56"/>
      <c r="Q1239" s="2" t="s">
        <v>1851</v>
      </c>
      <c r="R1239" t="s">
        <v>2523</v>
      </c>
      <c r="S1239" s="2" t="s">
        <v>1851</v>
      </c>
      <c r="T1239" s="5">
        <v>0</v>
      </c>
      <c r="U1239" s="2" t="s">
        <v>1851</v>
      </c>
      <c r="V1239" s="37">
        <v>0</v>
      </c>
      <c r="W1239" s="2" t="s">
        <v>1907</v>
      </c>
      <c r="X1239">
        <v>0</v>
      </c>
      <c r="Y1239" t="s">
        <v>1908</v>
      </c>
      <c r="Z1239" s="40" t="s">
        <v>2323</v>
      </c>
      <c r="AA1239" s="2" t="s">
        <v>1907</v>
      </c>
      <c r="AB1239" s="82">
        <v>0</v>
      </c>
      <c r="AC1239" t="s">
        <v>2289</v>
      </c>
      <c r="AD1239" t="str">
        <f t="shared" si="19"/>
        <v>SET @cliente = (SELECT id_cliente FROM cliente WHERE cod_cliente LIKE 'C0169');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'02', 'P0169002', '', '2010-12-01', '0', '0', 0, 'Gestion por Procesos', 0, null, 1, now(), null, 1, null);</v>
      </c>
    </row>
    <row r="1240" spans="1:30" ht="22.5" x14ac:dyDescent="0.25">
      <c r="A1240" t="s">
        <v>0</v>
      </c>
      <c r="B1240" s="7" t="s">
        <v>486</v>
      </c>
      <c r="C1240" s="2" t="s">
        <v>493</v>
      </c>
      <c r="D1240" s="22" t="s">
        <v>496</v>
      </c>
      <c r="E1240" s="2" t="s">
        <v>499</v>
      </c>
      <c r="F1240" s="26" t="s">
        <v>514</v>
      </c>
      <c r="G1240" s="2" t="s">
        <v>534</v>
      </c>
      <c r="H1240" s="22" t="s">
        <v>549</v>
      </c>
      <c r="I1240" s="2" t="s">
        <v>567</v>
      </c>
      <c r="J1240" s="5" t="s">
        <v>569</v>
      </c>
      <c r="K1240" s="2" t="s">
        <v>574</v>
      </c>
      <c r="L1240" t="s">
        <v>1805</v>
      </c>
      <c r="M1240" s="2" t="s">
        <v>1851</v>
      </c>
      <c r="N1240" s="18" t="s">
        <v>4702</v>
      </c>
      <c r="O1240" s="2" t="s">
        <v>1851</v>
      </c>
      <c r="P1240" s="56"/>
      <c r="Q1240" s="2" t="s">
        <v>1851</v>
      </c>
      <c r="R1240" t="s">
        <v>2496</v>
      </c>
      <c r="S1240" s="2" t="s">
        <v>1851</v>
      </c>
      <c r="T1240" s="5">
        <v>0</v>
      </c>
      <c r="U1240" s="2" t="s">
        <v>1851</v>
      </c>
      <c r="V1240" s="37">
        <v>0</v>
      </c>
      <c r="W1240" s="2" t="s">
        <v>1907</v>
      </c>
      <c r="X1240">
        <v>0</v>
      </c>
      <c r="Y1240" t="s">
        <v>1908</v>
      </c>
      <c r="Z1240" s="40" t="s">
        <v>1921</v>
      </c>
      <c r="AA1240" s="2" t="s">
        <v>1907</v>
      </c>
      <c r="AB1240" s="82">
        <v>0</v>
      </c>
      <c r="AC1240" t="s">
        <v>2289</v>
      </c>
      <c r="AD1240" t="str">
        <f t="shared" si="19"/>
        <v>SET @cliente = (SELECT id_cliente FROM cliente WHERE cod_cliente LIKE 'C1188'); SET @tipoPropuesta = (SELECT id_tipo_propuesta FROM tipo_propuesta WHERE cod_tipo_propuesta LIKE 'D'); SET @tipoServicio = (SELECT id_tipo_servicio FROM tipo_servicio WHERE cod_tipo_servicio LIKE 'FORTRA'); SET @tipoArea = (SELECT id_tipo_area FROM tipo_area WHERE cod_tipo_area LIKE 'FF'); set @situacion = (select id_situacion from situacion where nom_situacion like 'NO'); INSERT INTO propuesta VALUES (NULL, @cliente, NULL, NULL, @moneda, @tipoServicio, @tipoArea, @tipoPropuesta, @situacion, '01', 'P1188001', '', '2011-05-01', '0', '0', 0, 'Entrenamiento para Entrenadores', 0, null, 1, now(), null, 1, null);</v>
      </c>
    </row>
    <row r="1241" spans="1:30" ht="22.5" x14ac:dyDescent="0.25">
      <c r="A1241" t="s">
        <v>0</v>
      </c>
      <c r="B1241" s="7" t="s">
        <v>487</v>
      </c>
      <c r="C1241" s="2" t="s">
        <v>493</v>
      </c>
      <c r="D1241" s="22" t="s">
        <v>495</v>
      </c>
      <c r="E1241" s="2" t="s">
        <v>499</v>
      </c>
      <c r="F1241" s="26" t="s">
        <v>510</v>
      </c>
      <c r="G1241" s="2" t="s">
        <v>534</v>
      </c>
      <c r="H1241" s="22" t="s">
        <v>545</v>
      </c>
      <c r="I1241" s="2" t="s">
        <v>567</v>
      </c>
      <c r="J1241" s="5" t="s">
        <v>569</v>
      </c>
      <c r="K1241" s="2" t="s">
        <v>574</v>
      </c>
      <c r="L1241" t="s">
        <v>1805</v>
      </c>
      <c r="M1241" s="2" t="s">
        <v>1851</v>
      </c>
      <c r="N1241" s="18" t="s">
        <v>4703</v>
      </c>
      <c r="O1241" s="2" t="s">
        <v>1851</v>
      </c>
      <c r="P1241" s="56"/>
      <c r="Q1241" s="2" t="s">
        <v>1851</v>
      </c>
      <c r="R1241" t="s">
        <v>2518</v>
      </c>
      <c r="S1241" s="2" t="s">
        <v>1851</v>
      </c>
      <c r="T1241" s="5">
        <v>0</v>
      </c>
      <c r="U1241" s="2" t="s">
        <v>1851</v>
      </c>
      <c r="V1241" s="37">
        <v>0</v>
      </c>
      <c r="W1241" s="2" t="s">
        <v>1907</v>
      </c>
      <c r="X1241">
        <v>0</v>
      </c>
      <c r="Y1241" t="s">
        <v>1908</v>
      </c>
      <c r="Z1241" s="40" t="s">
        <v>2282</v>
      </c>
      <c r="AA1241" s="2" t="s">
        <v>1907</v>
      </c>
      <c r="AB1241" s="82">
        <v>48500</v>
      </c>
      <c r="AC1241" t="s">
        <v>2289</v>
      </c>
      <c r="AD1241" t="str">
        <f t="shared" si="19"/>
        <v>SET @cliente = (SELECT id_cliente FROM cliente WHERE cod_cliente LIKE 'C1259');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'P1259001', '', '2012-01-01', '0', '0', 0, 'ROF+MOF+MAPRO+POLITICAS', 48500, null, 1, now(), null, 1, null);</v>
      </c>
    </row>
    <row r="1242" spans="1:30" ht="22.5" x14ac:dyDescent="0.25">
      <c r="A1242" t="s">
        <v>0</v>
      </c>
      <c r="B1242" s="19" t="s">
        <v>488</v>
      </c>
      <c r="C1242" s="2" t="s">
        <v>493</v>
      </c>
      <c r="D1242" s="22" t="s">
        <v>498</v>
      </c>
      <c r="E1242" s="2" t="s">
        <v>499</v>
      </c>
      <c r="F1242" s="26" t="s">
        <v>506</v>
      </c>
      <c r="G1242" s="2" t="s">
        <v>534</v>
      </c>
      <c r="H1242" s="22" t="s">
        <v>540</v>
      </c>
      <c r="I1242" s="2" t="s">
        <v>567</v>
      </c>
      <c r="J1242" s="5" t="s">
        <v>571</v>
      </c>
      <c r="K1242" s="2" t="s">
        <v>574</v>
      </c>
      <c r="L1242" t="s">
        <v>1805</v>
      </c>
      <c r="M1242" s="2" t="s">
        <v>1851</v>
      </c>
      <c r="N1242" s="18" t="s">
        <v>4704</v>
      </c>
      <c r="O1242" s="2" t="s">
        <v>1851</v>
      </c>
      <c r="P1242" s="60"/>
      <c r="Q1242" s="2" t="s">
        <v>1851</v>
      </c>
      <c r="R1242" t="s">
        <v>2510</v>
      </c>
      <c r="S1242" s="2" t="s">
        <v>1851</v>
      </c>
      <c r="T1242" s="5">
        <v>0</v>
      </c>
      <c r="U1242" s="2" t="s">
        <v>1851</v>
      </c>
      <c r="V1242" s="37">
        <v>0</v>
      </c>
      <c r="W1242" s="2" t="s">
        <v>1907</v>
      </c>
      <c r="X1242">
        <v>0</v>
      </c>
      <c r="Y1242" t="s">
        <v>1908</v>
      </c>
      <c r="Z1242" s="40" t="s">
        <v>2283</v>
      </c>
      <c r="AA1242" s="2" t="s">
        <v>1907</v>
      </c>
      <c r="AB1242" s="82">
        <v>3511.24</v>
      </c>
      <c r="AC1242" t="s">
        <v>2289</v>
      </c>
      <c r="AD1242" t="str">
        <f t="shared" si="19"/>
        <v>SET @cliente = (SELECT id_cliente FROM cliente WHERE cod_cliente LIKE 'C0021');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'01', 'P0021001', '', '2009-08-01', '0', '0', 0, 'Coordinador de Calidad + Capacitacion', 3511.24, null, 1, now(), null, 1, null);</v>
      </c>
    </row>
    <row r="1243" spans="1:30" ht="22.5" x14ac:dyDescent="0.25">
      <c r="A1243" t="s">
        <v>0</v>
      </c>
      <c r="B1243" s="19" t="s">
        <v>488</v>
      </c>
      <c r="C1243" s="2" t="s">
        <v>493</v>
      </c>
      <c r="D1243" s="22" t="s">
        <v>498</v>
      </c>
      <c r="E1243" s="2" t="s">
        <v>499</v>
      </c>
      <c r="F1243" s="26" t="s">
        <v>509</v>
      </c>
      <c r="G1243" s="2" t="s">
        <v>534</v>
      </c>
      <c r="H1243" s="22" t="s">
        <v>543</v>
      </c>
      <c r="I1243" s="2" t="s">
        <v>567</v>
      </c>
      <c r="J1243" s="5" t="s">
        <v>571</v>
      </c>
      <c r="K1243" s="2" t="s">
        <v>574</v>
      </c>
      <c r="L1243" t="s">
        <v>1806</v>
      </c>
      <c r="M1243" s="2" t="s">
        <v>1851</v>
      </c>
      <c r="N1243" s="18" t="s">
        <v>4705</v>
      </c>
      <c r="O1243" s="2" t="s">
        <v>1851</v>
      </c>
      <c r="P1243" s="60"/>
      <c r="Q1243" s="2" t="s">
        <v>1851</v>
      </c>
      <c r="R1243" t="s">
        <v>2530</v>
      </c>
      <c r="S1243" s="2" t="s">
        <v>1851</v>
      </c>
      <c r="T1243" s="5">
        <v>0</v>
      </c>
      <c r="U1243" s="2" t="s">
        <v>1851</v>
      </c>
      <c r="V1243" s="37">
        <v>0</v>
      </c>
      <c r="W1243" s="2" t="s">
        <v>1907</v>
      </c>
      <c r="X1243">
        <v>0</v>
      </c>
      <c r="Y1243" t="s">
        <v>1908</v>
      </c>
      <c r="Z1243" s="40" t="s">
        <v>1914</v>
      </c>
      <c r="AA1243" s="2" t="s">
        <v>1907</v>
      </c>
      <c r="AB1243" s="82">
        <v>498.75</v>
      </c>
      <c r="AC1243" t="s">
        <v>2289</v>
      </c>
      <c r="AD1243" t="str">
        <f t="shared" si="19"/>
        <v>SET @cliente = (SELECT id_cliente FROM cliente WHERE cod_cliente LIKE 'C0021');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'FIN'); INSERT INTO propuesta VALUES (NULL, @cliente, NULL, NULL, @moneda, @tipoServicio, @tipoArea, @tipoPropuesta, @situacion, '02', 'P0021002', '', '2010-01-01', '0', '0', 0, 'Potencial', 498.75, null, 1, now(), null, 1, null);</v>
      </c>
    </row>
    <row r="1244" spans="1:30" ht="22.5" x14ac:dyDescent="0.25">
      <c r="A1244" t="s">
        <v>0</v>
      </c>
      <c r="B1244" s="7" t="s">
        <v>488</v>
      </c>
      <c r="C1244" s="2" t="s">
        <v>493</v>
      </c>
      <c r="D1244" s="22" t="s">
        <v>498</v>
      </c>
      <c r="E1244" s="2" t="s">
        <v>499</v>
      </c>
      <c r="F1244" s="26" t="s">
        <v>506</v>
      </c>
      <c r="G1244" s="2" t="s">
        <v>534</v>
      </c>
      <c r="H1244" s="22" t="s">
        <v>540</v>
      </c>
      <c r="I1244" s="2" t="s">
        <v>567</v>
      </c>
      <c r="J1244" s="5" t="s">
        <v>571</v>
      </c>
      <c r="K1244" s="2" t="s">
        <v>574</v>
      </c>
      <c r="L1244" t="s">
        <v>1807</v>
      </c>
      <c r="M1244" s="2" t="s">
        <v>1851</v>
      </c>
      <c r="N1244" s="18" t="s">
        <v>4706</v>
      </c>
      <c r="O1244" s="2" t="s">
        <v>1851</v>
      </c>
      <c r="P1244" s="60"/>
      <c r="Q1244" s="2" t="s">
        <v>1851</v>
      </c>
      <c r="R1244" t="s">
        <v>2530</v>
      </c>
      <c r="S1244" s="2" t="s">
        <v>1851</v>
      </c>
      <c r="T1244" s="5">
        <v>0</v>
      </c>
      <c r="U1244" s="2" t="s">
        <v>1851</v>
      </c>
      <c r="V1244" s="37">
        <v>0</v>
      </c>
      <c r="W1244" s="2" t="s">
        <v>1907</v>
      </c>
      <c r="X1244">
        <v>0</v>
      </c>
      <c r="Y1244" t="s">
        <v>1908</v>
      </c>
      <c r="Z1244" s="40" t="s">
        <v>2428</v>
      </c>
      <c r="AA1244" s="2" t="s">
        <v>1907</v>
      </c>
      <c r="AB1244" s="82">
        <v>4480</v>
      </c>
      <c r="AC1244" t="s">
        <v>2289</v>
      </c>
      <c r="AD1244" t="str">
        <f t="shared" si="19"/>
        <v>SET @cliente = (SELECT id_cliente FROM cliente WHERE cod_cliente LIKE 'C0021');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'FIN'); INSERT INTO propuesta VALUES (NULL, @cliente, NULL, NULL, @moneda, @tipoServicio, @tipoArea, @tipoPropuesta, @situacion, '03', 'P0021003', '', '2010-01-01', '0', '0', 0, 'Jefe de Produccion', 4480, null, 1, now(), null, 1, null);</v>
      </c>
    </row>
    <row r="1245" spans="1:30" ht="22.5" x14ac:dyDescent="0.25">
      <c r="A1245" t="s">
        <v>0</v>
      </c>
      <c r="B1245" s="19" t="s">
        <v>489</v>
      </c>
      <c r="C1245" s="2" t="s">
        <v>493</v>
      </c>
      <c r="D1245" s="22" t="s">
        <v>496</v>
      </c>
      <c r="E1245" s="2" t="s">
        <v>499</v>
      </c>
      <c r="F1245" s="26" t="s">
        <v>515</v>
      </c>
      <c r="G1245" s="2" t="s">
        <v>534</v>
      </c>
      <c r="H1245" s="22" t="s">
        <v>550</v>
      </c>
      <c r="I1245" s="2" t="s">
        <v>567</v>
      </c>
      <c r="J1245" s="5" t="s">
        <v>569</v>
      </c>
      <c r="K1245" s="2" t="s">
        <v>574</v>
      </c>
      <c r="L1245" t="s">
        <v>1805</v>
      </c>
      <c r="M1245" s="2" t="s">
        <v>1851</v>
      </c>
      <c r="N1245" s="18" t="s">
        <v>4707</v>
      </c>
      <c r="O1245" s="2" t="s">
        <v>1851</v>
      </c>
      <c r="P1245" s="56"/>
      <c r="Q1245" s="2" t="s">
        <v>1851</v>
      </c>
      <c r="R1245" t="s">
        <v>2511</v>
      </c>
      <c r="S1245" s="2" t="s">
        <v>1851</v>
      </c>
      <c r="T1245" s="5">
        <v>0</v>
      </c>
      <c r="U1245" s="2" t="s">
        <v>1851</v>
      </c>
      <c r="V1245" s="37">
        <v>0</v>
      </c>
      <c r="W1245" s="2" t="s">
        <v>1907</v>
      </c>
      <c r="X1245">
        <v>0</v>
      </c>
      <c r="Y1245" t="s">
        <v>1908</v>
      </c>
      <c r="Z1245" s="40" t="s">
        <v>2284</v>
      </c>
      <c r="AA1245" s="2" t="s">
        <v>1907</v>
      </c>
      <c r="AB1245" s="82">
        <v>13500</v>
      </c>
      <c r="AC1245" t="s">
        <v>2289</v>
      </c>
      <c r="AD1245" t="str">
        <f t="shared" si="19"/>
        <v>SET @cliente = (SELECT id_cliente FROM cliente WHERE cod_cliente LIKE 'C0034');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'01', 'P0034001', '', '2009-09-01', '0', '0', 0, 'Administracion y Finanzas', 13500, null, 1, now(), null, 1, null);</v>
      </c>
    </row>
    <row r="1246" spans="1:30" ht="22.5" x14ac:dyDescent="0.25">
      <c r="A1246" t="s">
        <v>0</v>
      </c>
      <c r="B1246" s="19" t="s">
        <v>489</v>
      </c>
      <c r="C1246" s="2" t="s">
        <v>493</v>
      </c>
      <c r="D1246" s="22" t="s">
        <v>496</v>
      </c>
      <c r="E1246" s="2" t="s">
        <v>499</v>
      </c>
      <c r="F1246" s="26" t="s">
        <v>515</v>
      </c>
      <c r="G1246" s="2" t="s">
        <v>534</v>
      </c>
      <c r="H1246" s="22" t="s">
        <v>550</v>
      </c>
      <c r="I1246" s="2" t="s">
        <v>567</v>
      </c>
      <c r="J1246" s="5" t="s">
        <v>569</v>
      </c>
      <c r="K1246" s="2" t="s">
        <v>574</v>
      </c>
      <c r="L1246" t="s">
        <v>1806</v>
      </c>
      <c r="M1246" s="2" t="s">
        <v>1851</v>
      </c>
      <c r="N1246" s="18" t="s">
        <v>4708</v>
      </c>
      <c r="O1246" s="2" t="s">
        <v>1851</v>
      </c>
      <c r="P1246" s="56"/>
      <c r="Q1246" s="2" t="s">
        <v>1851</v>
      </c>
      <c r="R1246" t="s">
        <v>2512</v>
      </c>
      <c r="S1246" s="2" t="s">
        <v>1851</v>
      </c>
      <c r="T1246" s="5">
        <v>0</v>
      </c>
      <c r="U1246" s="2" t="s">
        <v>1851</v>
      </c>
      <c r="V1246" s="37">
        <v>0</v>
      </c>
      <c r="W1246" s="2" t="s">
        <v>1907</v>
      </c>
      <c r="X1246">
        <v>0</v>
      </c>
      <c r="Y1246" t="s">
        <v>1908</v>
      </c>
      <c r="Z1246" s="40" t="s">
        <v>2285</v>
      </c>
      <c r="AA1246" s="2" t="s">
        <v>1907</v>
      </c>
      <c r="AB1246" s="82">
        <v>42000</v>
      </c>
      <c r="AC1246" t="s">
        <v>2289</v>
      </c>
      <c r="AD1246" t="str">
        <f t="shared" si="19"/>
        <v>SET @cliente = (SELECT id_cliente FROM cliente WHERE cod_cliente LIKE 'C0034');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'02', 'P0034002', '', '2009-10-01', '0', '0', 0, 'Comercial', 42000, null, 1, now(), null, 1, null);</v>
      </c>
    </row>
    <row r="1247" spans="1:30" ht="22.5" x14ac:dyDescent="0.25">
      <c r="A1247" t="s">
        <v>0</v>
      </c>
      <c r="B1247" s="19" t="s">
        <v>489</v>
      </c>
      <c r="C1247" s="2" t="s">
        <v>493</v>
      </c>
      <c r="D1247" s="22" t="s">
        <v>495</v>
      </c>
      <c r="E1247" s="2" t="s">
        <v>499</v>
      </c>
      <c r="F1247" s="26" t="s">
        <v>504</v>
      </c>
      <c r="G1247" s="2" t="s">
        <v>534</v>
      </c>
      <c r="H1247" s="22" t="s">
        <v>538</v>
      </c>
      <c r="I1247" s="2" t="s">
        <v>567</v>
      </c>
      <c r="J1247" s="5" t="s">
        <v>569</v>
      </c>
      <c r="K1247" s="2" t="s">
        <v>574</v>
      </c>
      <c r="L1247" t="s">
        <v>1807</v>
      </c>
      <c r="M1247" s="2" t="s">
        <v>1851</v>
      </c>
      <c r="N1247" s="18" t="s">
        <v>4709</v>
      </c>
      <c r="O1247" s="2" t="s">
        <v>1851</v>
      </c>
      <c r="P1247" s="56"/>
      <c r="Q1247" s="2" t="s">
        <v>1851</v>
      </c>
      <c r="R1247" t="s">
        <v>2503</v>
      </c>
      <c r="S1247" s="2" t="s">
        <v>1851</v>
      </c>
      <c r="T1247" s="5">
        <v>0</v>
      </c>
      <c r="U1247" s="2" t="s">
        <v>1851</v>
      </c>
      <c r="V1247" s="37">
        <v>0</v>
      </c>
      <c r="W1247" s="2" t="s">
        <v>1907</v>
      </c>
      <c r="X1247">
        <v>0</v>
      </c>
      <c r="Y1247" t="s">
        <v>1908</v>
      </c>
      <c r="Z1247" s="40" t="s">
        <v>2286</v>
      </c>
      <c r="AA1247" s="2" t="s">
        <v>1907</v>
      </c>
      <c r="AB1247" s="82">
        <v>10402.5</v>
      </c>
      <c r="AC1247" t="s">
        <v>2289</v>
      </c>
      <c r="AD1247" t="str">
        <f t="shared" si="19"/>
        <v>SET @cliente = (SELECT id_cliente FROM cliente WHERE cod_cliente LIKE 'C0034'); SET @tipoPropuesta = (SELECT id_tipo_propuesta FROM tipo_propuesta WHERE cod_tipo_propuesta LIKE 'C'); SET @tipoServicio = (SELECT id_tipo_servicio FROM tipo_servicio WHERE cod_tipo_servicio LIKE 'FECOACH'); SET @tipoArea = (SELECT id_tipo_area FROM tipo_area WHERE cod_tipo_area LIKE 'CH'); set @situacion = (select id_situacion from situacion where nom_situacion like 'NO'); INSERT INTO propuesta VALUES (NULL, @cliente, NULL, NULL, @moneda, @tipoServicio, @tipoArea, @tipoPropuesta, @situacion, '03', 'P0034003', '', '2009-12-01', '0', '0', 0, 'Desarrollo Fuerza Ventas', 10402.5, null, 1, now(), null, 1, null);</v>
      </c>
    </row>
    <row r="1248" spans="1:30" ht="22.5" x14ac:dyDescent="0.25">
      <c r="A1248" t="s">
        <v>0</v>
      </c>
      <c r="B1248" s="7" t="s">
        <v>489</v>
      </c>
      <c r="C1248" s="2" t="s">
        <v>493</v>
      </c>
      <c r="D1248" s="17" t="s">
        <v>498</v>
      </c>
      <c r="E1248" s="2" t="s">
        <v>499</v>
      </c>
      <c r="F1248" s="26" t="s">
        <v>522</v>
      </c>
      <c r="G1248" s="2" t="s">
        <v>534</v>
      </c>
      <c r="H1248" s="17" t="s">
        <v>551</v>
      </c>
      <c r="I1248" s="2" t="s">
        <v>567</v>
      </c>
      <c r="J1248" s="5" t="s">
        <v>569</v>
      </c>
      <c r="K1248" s="2" t="s">
        <v>574</v>
      </c>
      <c r="L1248" t="s">
        <v>1808</v>
      </c>
      <c r="M1248" s="2" t="s">
        <v>1851</v>
      </c>
      <c r="N1248" s="18" t="s">
        <v>4710</v>
      </c>
      <c r="O1248" s="2" t="s">
        <v>1851</v>
      </c>
      <c r="P1248" s="56"/>
      <c r="Q1248" s="2" t="s">
        <v>1851</v>
      </c>
      <c r="R1248" t="s">
        <v>2527</v>
      </c>
      <c r="S1248" s="2" t="s">
        <v>1851</v>
      </c>
      <c r="T1248" s="5">
        <v>0</v>
      </c>
      <c r="U1248" s="2" t="s">
        <v>1851</v>
      </c>
      <c r="V1248" s="37">
        <v>0</v>
      </c>
      <c r="W1248" s="2" t="s">
        <v>1907</v>
      </c>
      <c r="X1248">
        <v>0</v>
      </c>
      <c r="Y1248" t="s">
        <v>1908</v>
      </c>
      <c r="Z1248" s="26" t="s">
        <v>1970</v>
      </c>
      <c r="AA1248" s="2" t="s">
        <v>1907</v>
      </c>
      <c r="AB1248" s="82">
        <v>0</v>
      </c>
      <c r="AC1248" t="s">
        <v>2289</v>
      </c>
      <c r="AD1248" t="str">
        <f t="shared" si="19"/>
        <v>SET @cliente = (SELECT id_cliente FROM cliente WHERE cod_cliente LIKE 'C0034');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'04', 'P0034004', '', '2011-04-01', '0', '0', 0, 'Clima Cuantitativo+Cualitativo', 0, null, 1, now(), null, 1, null);</v>
      </c>
    </row>
    <row r="1249" spans="1:30" ht="22.5" x14ac:dyDescent="0.25">
      <c r="A1249" t="s">
        <v>0</v>
      </c>
      <c r="B1249" s="7" t="s">
        <v>489</v>
      </c>
      <c r="C1249" s="2" t="s">
        <v>493</v>
      </c>
      <c r="D1249" s="17" t="s">
        <v>498</v>
      </c>
      <c r="E1249" s="2" t="s">
        <v>499</v>
      </c>
      <c r="F1249" s="26" t="s">
        <v>516</v>
      </c>
      <c r="G1249" s="2" t="s">
        <v>534</v>
      </c>
      <c r="H1249" s="17" t="s">
        <v>551</v>
      </c>
      <c r="I1249" s="2" t="s">
        <v>567</v>
      </c>
      <c r="J1249" s="5" t="s">
        <v>569</v>
      </c>
      <c r="K1249" s="2" t="s">
        <v>574</v>
      </c>
      <c r="L1249" t="s">
        <v>1809</v>
      </c>
      <c r="M1249" s="2" t="s">
        <v>1851</v>
      </c>
      <c r="N1249" s="18" t="s">
        <v>4711</v>
      </c>
      <c r="O1249" s="2" t="s">
        <v>1851</v>
      </c>
      <c r="P1249" s="56"/>
      <c r="Q1249" s="2" t="s">
        <v>1851</v>
      </c>
      <c r="R1249" t="s">
        <v>2527</v>
      </c>
      <c r="S1249" s="2" t="s">
        <v>1851</v>
      </c>
      <c r="T1249" s="5">
        <v>0</v>
      </c>
      <c r="U1249" s="2" t="s">
        <v>1851</v>
      </c>
      <c r="V1249" s="37">
        <v>0</v>
      </c>
      <c r="W1249" s="2" t="s">
        <v>1907</v>
      </c>
      <c r="X1249">
        <v>0</v>
      </c>
      <c r="Y1249" t="s">
        <v>1908</v>
      </c>
      <c r="Z1249" s="40" t="s">
        <v>3189</v>
      </c>
      <c r="AA1249" s="2" t="s">
        <v>1907</v>
      </c>
      <c r="AB1249" s="82">
        <v>0</v>
      </c>
      <c r="AC1249" t="s">
        <v>2289</v>
      </c>
      <c r="AD1249" t="str">
        <f t="shared" si="19"/>
        <v>SET @cliente = (SELECT id_cliente FROM cliente WHERE cod_cliente LIKE 'C0034'); SET @tipoPropuesta = (SELECT id_tipo_propuesta FROM tipo_propuesta WHERE cod_tipo_propuesta LIKE 'S'); SET @tipoServicio = (SELECT id_tipo_servicio FROM tipo_servicio WHERE cod_tipo_servicio LIKE 'EDODES'); SET @tipoArea = (SELECT id_tipo_area FROM tipo_area WHERE cod_tipo_area LIKE 'ED'); set @situacion = (select id_situacion from situacion where nom_situacion like 'NO'); INSERT INTO propuesta VALUES (NULL, @cliente, NULL, NULL, @moneda, @tipoServicio, @tipoArea, @tipoPropuesta, @situacion, '05', 'P0034005', '', '2011-04-01', '0', '0', 0, 'Desempeño', 0, null, 1, now(), null, 1, null);</v>
      </c>
    </row>
    <row r="1250" spans="1:30" ht="22.5" x14ac:dyDescent="0.25">
      <c r="A1250" t="s">
        <v>0</v>
      </c>
      <c r="B1250" s="7" t="s">
        <v>489</v>
      </c>
      <c r="C1250" s="2" t="s">
        <v>493</v>
      </c>
      <c r="D1250" s="22" t="s">
        <v>498</v>
      </c>
      <c r="E1250" s="2" t="s">
        <v>499</v>
      </c>
      <c r="F1250" s="26" t="s">
        <v>506</v>
      </c>
      <c r="G1250" s="2" t="s">
        <v>534</v>
      </c>
      <c r="H1250" s="22" t="s">
        <v>540</v>
      </c>
      <c r="I1250" s="2" t="s">
        <v>567</v>
      </c>
      <c r="J1250" s="5" t="s">
        <v>569</v>
      </c>
      <c r="K1250" s="2" t="s">
        <v>574</v>
      </c>
      <c r="L1250" t="s">
        <v>1810</v>
      </c>
      <c r="M1250" s="2" t="s">
        <v>1851</v>
      </c>
      <c r="N1250" s="18" t="s">
        <v>4712</v>
      </c>
      <c r="O1250" s="2" t="s">
        <v>1851</v>
      </c>
      <c r="P1250" s="56"/>
      <c r="Q1250" s="2" t="s">
        <v>1851</v>
      </c>
      <c r="R1250" t="s">
        <v>2497</v>
      </c>
      <c r="S1250" s="2" t="s">
        <v>1851</v>
      </c>
      <c r="T1250" s="5">
        <v>0</v>
      </c>
      <c r="U1250" s="2" t="s">
        <v>1851</v>
      </c>
      <c r="V1250" s="37">
        <v>0</v>
      </c>
      <c r="W1250" s="2" t="s">
        <v>1907</v>
      </c>
      <c r="X1250">
        <v>0</v>
      </c>
      <c r="Y1250" t="s">
        <v>1908</v>
      </c>
      <c r="Z1250" s="26" t="s">
        <v>3229</v>
      </c>
      <c r="AA1250" s="2" t="s">
        <v>1907</v>
      </c>
      <c r="AB1250" s="82">
        <v>0</v>
      </c>
      <c r="AC1250" t="s">
        <v>2289</v>
      </c>
      <c r="AD1250" t="str">
        <f t="shared" si="19"/>
        <v>SET @cliente = (SELECT id_cliente FROM cliente WHERE cod_cliente LIKE 'C0034'); SET @tipoPropuesta = (SELECT id_tipo_propuesta FROM tipo_propuesta WHERE cod_tipo_propuesta LIKE 'S'); SET @tipoServicio = (SELECT id_tipo_servicio FROM tipo_servicio WHERE cod_tipo_servicio LIKE 'SELECTA'); SET @tipoArea = (SELECT id_tipo_area FROM tipo_area WHERE cod_tipo_area LIKE 'SE'); set @situacion = (select id_situacion from situacion where nom_situacion like 'NO'); INSERT INTO propuesta VALUES (NULL, @cliente, NULL, NULL, @moneda, @tipoServicio, @tipoArea, @tipoPropuesta, @situacion, '06', 'P0034006', '', '2011-07-01', '0', '0', 0, 'PROPUESTA GENERAL DE SELECCIoN Y EVALUACIoN', 0, null, 1, now(), null, 1, null);</v>
      </c>
    </row>
    <row r="1251" spans="1:30" ht="22.5" x14ac:dyDescent="0.25">
      <c r="A1251" t="s">
        <v>0</v>
      </c>
      <c r="B1251" s="7" t="s">
        <v>489</v>
      </c>
      <c r="C1251" s="2" t="s">
        <v>493</v>
      </c>
      <c r="D1251" s="22" t="s">
        <v>496</v>
      </c>
      <c r="E1251" s="2" t="s">
        <v>499</v>
      </c>
      <c r="F1251" s="26" t="s">
        <v>515</v>
      </c>
      <c r="G1251" s="2" t="s">
        <v>534</v>
      </c>
      <c r="H1251" s="22" t="s">
        <v>550</v>
      </c>
      <c r="I1251" s="2" t="s">
        <v>567</v>
      </c>
      <c r="J1251" s="5" t="s">
        <v>569</v>
      </c>
      <c r="K1251" s="2" t="s">
        <v>574</v>
      </c>
      <c r="L1251" t="s">
        <v>1811</v>
      </c>
      <c r="M1251" s="2" t="s">
        <v>1851</v>
      </c>
      <c r="N1251" s="18" t="s">
        <v>4713</v>
      </c>
      <c r="O1251" s="2" t="s">
        <v>1851</v>
      </c>
      <c r="P1251" s="56"/>
      <c r="Q1251" s="2" t="s">
        <v>1851</v>
      </c>
      <c r="R1251" t="s">
        <v>2498</v>
      </c>
      <c r="S1251" s="2" t="s">
        <v>1851</v>
      </c>
      <c r="T1251" s="5">
        <v>0</v>
      </c>
      <c r="U1251" s="2" t="s">
        <v>1851</v>
      </c>
      <c r="V1251" s="37">
        <v>0</v>
      </c>
      <c r="W1251" s="2" t="s">
        <v>1907</v>
      </c>
      <c r="X1251">
        <v>0</v>
      </c>
      <c r="Y1251" t="s">
        <v>1908</v>
      </c>
      <c r="Z1251" s="40" t="s">
        <v>2287</v>
      </c>
      <c r="AA1251" s="2" t="s">
        <v>1907</v>
      </c>
      <c r="AB1251" s="82">
        <v>12084</v>
      </c>
      <c r="AC1251" t="s">
        <v>2289</v>
      </c>
      <c r="AD1251" t="str">
        <f t="shared" si="19"/>
        <v>SET @cliente = (SELECT id_cliente FROM cliente WHERE cod_cliente LIKE 'C0034');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'07', 'P0034007', '', '2011-09-01', '0', '0', 0, 'TALLER VIVENCIAL DE COMPETENCIAS', 12084, null, 1, now(), null, 1, null);</v>
      </c>
    </row>
    <row r="1252" spans="1:30" ht="22.5" x14ac:dyDescent="0.25">
      <c r="A1252" t="s">
        <v>0</v>
      </c>
      <c r="B1252" s="7" t="s">
        <v>489</v>
      </c>
      <c r="C1252" s="2" t="s">
        <v>493</v>
      </c>
      <c r="D1252" s="22" t="s">
        <v>496</v>
      </c>
      <c r="E1252" s="2" t="s">
        <v>499</v>
      </c>
      <c r="F1252" s="26" t="s">
        <v>515</v>
      </c>
      <c r="G1252" s="2" t="s">
        <v>534</v>
      </c>
      <c r="H1252" s="22" t="s">
        <v>550</v>
      </c>
      <c r="I1252" s="2" t="s">
        <v>567</v>
      </c>
      <c r="J1252" s="5" t="s">
        <v>569</v>
      </c>
      <c r="K1252" s="2" t="s">
        <v>574</v>
      </c>
      <c r="L1252" t="s">
        <v>1812</v>
      </c>
      <c r="M1252" s="2" t="s">
        <v>1851</v>
      </c>
      <c r="N1252" s="18" t="s">
        <v>4714</v>
      </c>
      <c r="O1252" s="2" t="s">
        <v>1851</v>
      </c>
      <c r="P1252" s="56"/>
      <c r="Q1252" s="2" t="s">
        <v>1851</v>
      </c>
      <c r="R1252" t="s">
        <v>2506</v>
      </c>
      <c r="S1252" s="2" t="s">
        <v>1851</v>
      </c>
      <c r="T1252" s="5">
        <v>0</v>
      </c>
      <c r="U1252" s="2" t="s">
        <v>1851</v>
      </c>
      <c r="V1252" s="37">
        <v>0</v>
      </c>
      <c r="W1252" s="2" t="s">
        <v>1907</v>
      </c>
      <c r="X1252">
        <v>0</v>
      </c>
      <c r="Y1252" t="s">
        <v>1908</v>
      </c>
      <c r="Z1252" s="40" t="s">
        <v>2429</v>
      </c>
      <c r="AA1252" s="2" t="s">
        <v>1907</v>
      </c>
      <c r="AB1252" s="82">
        <v>8650</v>
      </c>
      <c r="AC1252" t="s">
        <v>2289</v>
      </c>
      <c r="AD1252" t="str">
        <f t="shared" si="19"/>
        <v>SET @cliente = (SELECT id_cliente FROM cliente WHERE cod_cliente LIKE 'C0034'); SET @tipoPropuesta = (SELECT id_tipo_propuesta FROM tipo_propuesta WHERE cod_tipo_propuesta LIKE 'D'); SET @tipoServicio = (SELECT id_tipo_servicio FROM tipo_servicio WHERE cod_tipo_servicio LIKE 'OUTDOOR'); SET @tipoArea = (SELECT id_tipo_area FROM tipo_area WHERE cod_tipo_area LIKE 'OD'); set @situacion = (select id_situacion from situacion where nom_situacion like 'NO'); INSERT INTO propuesta VALUES (NULL, @cliente, NULL, NULL, @moneda, @tipoServicio, @tipoArea, @tipoPropuesta, @situacion, '08', 'P0034008', '', '2011-11-01', '0', '0', 0, 'Outdoor de integracion', 8650, null, 1, now(), null, 1, null);</v>
      </c>
    </row>
    <row r="1253" spans="1:30" ht="22.5" x14ac:dyDescent="0.25">
      <c r="A1253" t="s">
        <v>0</v>
      </c>
      <c r="B1253" s="7" t="s">
        <v>490</v>
      </c>
      <c r="C1253" s="2" t="s">
        <v>493</v>
      </c>
      <c r="D1253" s="22" t="s">
        <v>498</v>
      </c>
      <c r="E1253" s="2" t="s">
        <v>499</v>
      </c>
      <c r="F1253" s="26" t="s">
        <v>509</v>
      </c>
      <c r="G1253" s="2" t="s">
        <v>534</v>
      </c>
      <c r="H1253" s="22" t="s">
        <v>543</v>
      </c>
      <c r="I1253" s="2" t="s">
        <v>567</v>
      </c>
      <c r="J1253" s="5" t="s">
        <v>569</v>
      </c>
      <c r="K1253" s="2" t="s">
        <v>574</v>
      </c>
      <c r="L1253" t="s">
        <v>1805</v>
      </c>
      <c r="M1253" s="2" t="s">
        <v>1851</v>
      </c>
      <c r="N1253" s="18" t="s">
        <v>4715</v>
      </c>
      <c r="O1253" s="2" t="s">
        <v>1851</v>
      </c>
      <c r="P1253" s="56"/>
      <c r="Q1253" s="2" t="s">
        <v>1851</v>
      </c>
      <c r="R1253" t="s">
        <v>2498</v>
      </c>
      <c r="S1253" s="2" t="s">
        <v>1851</v>
      </c>
      <c r="T1253" s="5">
        <v>0</v>
      </c>
      <c r="U1253" s="2" t="s">
        <v>1851</v>
      </c>
      <c r="V1253" s="37">
        <v>0</v>
      </c>
      <c r="W1253" s="2" t="s">
        <v>1907</v>
      </c>
      <c r="X1253">
        <v>0</v>
      </c>
      <c r="Y1253" t="s">
        <v>1908</v>
      </c>
      <c r="Z1253" s="40" t="s">
        <v>1943</v>
      </c>
      <c r="AA1253" s="2" t="s">
        <v>1907</v>
      </c>
      <c r="AB1253" s="82">
        <v>0</v>
      </c>
      <c r="AC1253" t="s">
        <v>2289</v>
      </c>
      <c r="AD1253" t="str">
        <f t="shared" si="19"/>
        <v>SET @cliente = (SELECT id_cliente FROM cliente WHERE cod_cliente LIKE 'C0059'); SET @tipoPropuesta = (SELECT id_tipo_propuesta FROM tipo_propuesta WHERE cod_tipo_propuesta LIKE 'S'); SET @tipoServicio = (SELECT id_tipo_servicio FROM tipo_servicio WHERE cod_tipo_servicio LIKE 'EVALUA'); SET @tipoArea = (SELECT id_tipo_area FROM tipo_area WHERE cod_tipo_area LIKE 'EV'); set @situacion = (select id_situacion from situacion where nom_situacion like 'NO'); INSERT INTO propuesta VALUES (NULL, @cliente, NULL, NULL, @moneda, @tipoServicio, @tipoArea, @tipoPropuesta, @situacion, '01', 'P0059001', '', '2011-09-01', '0', '0', 0, 'Candidatos', 0, null, 1, now(), null, 1, null);</v>
      </c>
    </row>
    <row r="1254" spans="1:30" ht="22.5" x14ac:dyDescent="0.25">
      <c r="A1254" t="s">
        <v>0</v>
      </c>
      <c r="B1254" s="7" t="s">
        <v>490</v>
      </c>
      <c r="C1254" s="2" t="s">
        <v>493</v>
      </c>
      <c r="D1254" s="22" t="s">
        <v>497</v>
      </c>
      <c r="E1254" s="2" t="s">
        <v>499</v>
      </c>
      <c r="F1254" s="27" t="s">
        <v>505</v>
      </c>
      <c r="G1254" s="2" t="s">
        <v>534</v>
      </c>
      <c r="H1254" s="22" t="s">
        <v>539</v>
      </c>
      <c r="I1254" s="2" t="s">
        <v>567</v>
      </c>
      <c r="J1254" s="7" t="s">
        <v>505</v>
      </c>
      <c r="K1254" s="2" t="s">
        <v>574</v>
      </c>
      <c r="L1254" t="s">
        <v>1806</v>
      </c>
      <c r="M1254" s="2" t="s">
        <v>1851</v>
      </c>
      <c r="N1254" s="18" t="s">
        <v>4716</v>
      </c>
      <c r="O1254" s="2" t="s">
        <v>1851</v>
      </c>
      <c r="P1254" s="40"/>
      <c r="Q1254" s="2" t="s">
        <v>1851</v>
      </c>
      <c r="R1254" t="s">
        <v>2492</v>
      </c>
      <c r="S1254" s="2" t="s">
        <v>1851</v>
      </c>
      <c r="T1254" s="5">
        <v>0</v>
      </c>
      <c r="U1254" s="2" t="s">
        <v>1851</v>
      </c>
      <c r="V1254" s="37">
        <v>0</v>
      </c>
      <c r="W1254" s="2" t="s">
        <v>1907</v>
      </c>
      <c r="X1254">
        <v>0</v>
      </c>
      <c r="Y1254" t="s">
        <v>1908</v>
      </c>
      <c r="Z1254" s="40" t="s">
        <v>1911</v>
      </c>
      <c r="AA1254" s="2" t="s">
        <v>1907</v>
      </c>
      <c r="AB1254" s="82">
        <v>0</v>
      </c>
      <c r="AC1254" t="s">
        <v>2289</v>
      </c>
      <c r="AD1254" t="str">
        <f t="shared" si="19"/>
        <v>SET @cliente = (SELECT id_cliente FROM cliente WHERE cod_cliente LIKE 'C0059');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'P0059002', '', '2012-11-01', '0', '0', 0, 'Hacer Lobby', 0, null, 1, now(), null, 1, null);</v>
      </c>
    </row>
    <row r="1255" spans="1:30" ht="22.5" x14ac:dyDescent="0.25">
      <c r="A1255" t="s">
        <v>0</v>
      </c>
      <c r="B1255" s="7" t="s">
        <v>491</v>
      </c>
      <c r="C1255" s="2" t="s">
        <v>493</v>
      </c>
      <c r="D1255" s="22" t="s">
        <v>495</v>
      </c>
      <c r="E1255" s="2" t="s">
        <v>499</v>
      </c>
      <c r="F1255" s="26" t="s">
        <v>510</v>
      </c>
      <c r="G1255" s="2" t="s">
        <v>534</v>
      </c>
      <c r="H1255" s="22" t="s">
        <v>545</v>
      </c>
      <c r="I1255" s="2" t="s">
        <v>567</v>
      </c>
      <c r="J1255" s="5" t="s">
        <v>569</v>
      </c>
      <c r="K1255" s="2" t="s">
        <v>574</v>
      </c>
      <c r="L1255" t="s">
        <v>1805</v>
      </c>
      <c r="M1255" s="2" t="s">
        <v>1851</v>
      </c>
      <c r="N1255" s="18" t="s">
        <v>4717</v>
      </c>
      <c r="O1255" s="2" t="s">
        <v>1851</v>
      </c>
      <c r="P1255" s="56"/>
      <c r="Q1255" s="2" t="s">
        <v>1851</v>
      </c>
      <c r="R1255" t="s">
        <v>2498</v>
      </c>
      <c r="S1255" s="2" t="s">
        <v>1851</v>
      </c>
      <c r="T1255" s="5">
        <v>0</v>
      </c>
      <c r="U1255" s="2" t="s">
        <v>1851</v>
      </c>
      <c r="V1255" s="37">
        <v>0</v>
      </c>
      <c r="W1255" s="2" t="s">
        <v>1907</v>
      </c>
      <c r="X1255">
        <v>0</v>
      </c>
      <c r="Y1255" t="s">
        <v>1908</v>
      </c>
      <c r="Z1255" s="40" t="s">
        <v>2292</v>
      </c>
      <c r="AA1255" s="2" t="s">
        <v>1907</v>
      </c>
      <c r="AB1255" s="82">
        <v>0</v>
      </c>
      <c r="AC1255" t="s">
        <v>2289</v>
      </c>
      <c r="AD1255" t="str">
        <f t="shared" si="19"/>
        <v>SET @cliente = (SELECT id_cliente FROM cliente WHERE cod_cliente LIKE 'C0805'); SET @tipoPropuesta = (SELECT id_tipo_propuesta FROM tipo_propuesta WHERE cod_tipo_propuesta LIKE 'C'); SET @tipoServicio = (SELECT id_tipo_servicio FROM tipo_servicio WHERE cod_tipo_servicio LIKE 'GESPRO'); SET @tipoArea = (SELECT id_tipo_area FROM tipo_area WHERE cod_tipo_area LIKE 'GP'); set @situacion = (select id_situacion from situacion where nom_situacion like 'NO'); INSERT INTO propuesta VALUES (NULL, @cliente, NULL, NULL, @moneda, @tipoServicio, @tipoArea, @tipoPropuesta, @situacion, '01', 'P0805001', '', '2011-09-01', '0', '0', 0, 'Gestion por Procesos (RRHH)', 0, null, 1, now(), null, 1, null);</v>
      </c>
    </row>
    <row r="1256" spans="1:30" ht="22.5" x14ac:dyDescent="0.25">
      <c r="A1256" t="s">
        <v>0</v>
      </c>
      <c r="B1256" s="7" t="s">
        <v>491</v>
      </c>
      <c r="C1256" s="2" t="s">
        <v>493</v>
      </c>
      <c r="D1256" s="22" t="s">
        <v>497</v>
      </c>
      <c r="E1256" s="2" t="s">
        <v>499</v>
      </c>
      <c r="F1256" s="27" t="s">
        <v>505</v>
      </c>
      <c r="G1256" s="2" t="s">
        <v>534</v>
      </c>
      <c r="H1256" s="22" t="s">
        <v>539</v>
      </c>
      <c r="I1256" s="2" t="s">
        <v>567</v>
      </c>
      <c r="J1256" s="7" t="s">
        <v>505</v>
      </c>
      <c r="K1256" s="2" t="s">
        <v>574</v>
      </c>
      <c r="L1256" t="s">
        <v>1806</v>
      </c>
      <c r="M1256" s="2" t="s">
        <v>1851</v>
      </c>
      <c r="N1256" s="18" t="s">
        <v>4718</v>
      </c>
      <c r="O1256" s="2" t="s">
        <v>1851</v>
      </c>
      <c r="P1256" s="40"/>
      <c r="Q1256" s="2" t="s">
        <v>1851</v>
      </c>
      <c r="R1256" t="s">
        <v>2492</v>
      </c>
      <c r="S1256" s="2" t="s">
        <v>1851</v>
      </c>
      <c r="T1256" s="5">
        <v>0</v>
      </c>
      <c r="U1256" s="2" t="s">
        <v>1851</v>
      </c>
      <c r="V1256" s="37">
        <v>0</v>
      </c>
      <c r="W1256" s="2" t="s">
        <v>1907</v>
      </c>
      <c r="X1256">
        <v>0</v>
      </c>
      <c r="Y1256" t="s">
        <v>1908</v>
      </c>
      <c r="Z1256" s="40" t="s">
        <v>1911</v>
      </c>
      <c r="AA1256" s="2" t="s">
        <v>1907</v>
      </c>
      <c r="AB1256" s="82">
        <v>0</v>
      </c>
      <c r="AC1256" t="s">
        <v>2289</v>
      </c>
      <c r="AD1256" t="str">
        <f t="shared" si="19"/>
        <v>SET @cliente = (SELECT id_cliente FROM cliente WHERE cod_cliente LIKE 'C0805');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'P0805002', '', '2012-11-01', '0', '0', 0, 'Hacer Lobby', 0, null, 1, now(), null, 1, null);</v>
      </c>
    </row>
    <row r="1257" spans="1:30" ht="22.5" x14ac:dyDescent="0.25">
      <c r="A1257" t="s">
        <v>0</v>
      </c>
      <c r="B1257" s="7" t="s">
        <v>492</v>
      </c>
      <c r="C1257" s="2" t="s">
        <v>493</v>
      </c>
      <c r="D1257" s="17" t="s">
        <v>498</v>
      </c>
      <c r="E1257" s="2" t="s">
        <v>499</v>
      </c>
      <c r="F1257" s="26" t="s">
        <v>522</v>
      </c>
      <c r="G1257" s="2" t="s">
        <v>534</v>
      </c>
      <c r="H1257" s="17" t="s">
        <v>551</v>
      </c>
      <c r="I1257" s="2" t="s">
        <v>567</v>
      </c>
      <c r="J1257" s="5" t="s">
        <v>569</v>
      </c>
      <c r="K1257" s="2" t="s">
        <v>574</v>
      </c>
      <c r="L1257" t="s">
        <v>1805</v>
      </c>
      <c r="M1257" s="2" t="s">
        <v>1851</v>
      </c>
      <c r="N1257" s="18" t="s">
        <v>4719</v>
      </c>
      <c r="O1257" s="2" t="s">
        <v>1851</v>
      </c>
      <c r="P1257" s="56"/>
      <c r="Q1257" s="2" t="s">
        <v>1851</v>
      </c>
      <c r="R1257" t="s">
        <v>2515</v>
      </c>
      <c r="S1257" s="2" t="s">
        <v>1851</v>
      </c>
      <c r="T1257" s="5">
        <v>0</v>
      </c>
      <c r="U1257" s="2" t="s">
        <v>1851</v>
      </c>
      <c r="V1257" s="37">
        <v>0</v>
      </c>
      <c r="W1257" s="2" t="s">
        <v>1907</v>
      </c>
      <c r="X1257">
        <v>0</v>
      </c>
      <c r="Y1257" t="s">
        <v>1908</v>
      </c>
      <c r="Z1257" s="26" t="s">
        <v>1970</v>
      </c>
      <c r="AA1257" s="2" t="s">
        <v>1907</v>
      </c>
      <c r="AB1257" s="82">
        <v>0</v>
      </c>
      <c r="AC1257" t="s">
        <v>2289</v>
      </c>
      <c r="AD1257" t="str">
        <f t="shared" si="19"/>
        <v>SET @cliente = (SELECT id_cliente FROM cliente WHERE cod_cliente LIKE 'C0096'); SET @tipoPropuesta = (SELECT id_tipo_propuesta FROM tipo_propuesta WHERE cod_tipo_propuesta LIKE 'S'); SET @tipoServicio = (SELECT id_tipo_servicio FROM tipo_servicio WHERE cod_tipo_servicio LIKE 'EDOCLI'); SET @tipoArea = (SELECT id_tipo_area FROM tipo_area WHERE cod_tipo_area LIKE 'ED'); set @situacion = (select id_situacion from situacion where nom_situacion like 'NO'); INSERT INTO propuesta VALUES (NULL, @cliente, NULL, NULL, @moneda, @tipoServicio, @tipoArea, @tipoPropuesta, @situacion, '01', 'P0096001', '', '2010-05-01', '0', '0', 0, 'Clima Cuantitativo+Cualitativo', 0, null, 1, now(), null, 1, null);</v>
      </c>
    </row>
    <row r="1258" spans="1:30" ht="22.5" x14ac:dyDescent="0.25">
      <c r="A1258" t="s">
        <v>0</v>
      </c>
      <c r="B1258" s="7" t="s">
        <v>492</v>
      </c>
      <c r="C1258" s="2" t="s">
        <v>493</v>
      </c>
      <c r="D1258" s="22" t="s">
        <v>497</v>
      </c>
      <c r="E1258" s="2" t="s">
        <v>499</v>
      </c>
      <c r="F1258" s="27" t="s">
        <v>505</v>
      </c>
      <c r="G1258" s="2" t="s">
        <v>534</v>
      </c>
      <c r="H1258" s="22" t="s">
        <v>539</v>
      </c>
      <c r="I1258" s="2" t="s">
        <v>567</v>
      </c>
      <c r="J1258" s="7" t="s">
        <v>505</v>
      </c>
      <c r="K1258" s="2" t="s">
        <v>574</v>
      </c>
      <c r="L1258" t="s">
        <v>1806</v>
      </c>
      <c r="M1258" s="2" t="s">
        <v>1851</v>
      </c>
      <c r="N1258" s="18" t="s">
        <v>4720</v>
      </c>
      <c r="O1258" s="2" t="s">
        <v>1851</v>
      </c>
      <c r="P1258" s="40"/>
      <c r="Q1258" s="2" t="s">
        <v>1851</v>
      </c>
      <c r="R1258" t="s">
        <v>2492</v>
      </c>
      <c r="S1258" s="2" t="s">
        <v>1851</v>
      </c>
      <c r="T1258" s="5">
        <v>0</v>
      </c>
      <c r="U1258" s="2" t="s">
        <v>1851</v>
      </c>
      <c r="V1258" s="37">
        <v>0</v>
      </c>
      <c r="W1258" s="2" t="s">
        <v>1907</v>
      </c>
      <c r="X1258">
        <v>0</v>
      </c>
      <c r="Y1258" t="s">
        <v>1908</v>
      </c>
      <c r="Z1258" s="40" t="s">
        <v>1911</v>
      </c>
      <c r="AA1258" s="2" t="s">
        <v>1907</v>
      </c>
      <c r="AB1258" s="82">
        <v>0</v>
      </c>
      <c r="AC1258" t="s">
        <v>2289</v>
      </c>
      <c r="AD1258" t="str">
        <f t="shared" si="19"/>
        <v>SET @cliente = (SELECT id_cliente FROM cliente WHERE cod_cliente LIKE 'C0096'); SET @tipoPropuesta = (SELECT id_tipo_propuesta FROM tipo_propuesta WHERE cod_tipo_propuesta LIKE 'V'); SET @tipoServicio = (SELECT id_tipo_servicio FROM tipo_servicio WHERE cod_tipo_servicio LIKE 'LOBY'); SET @tipoArea = (SELECT id_tipo_area FROM tipo_area WHERE cod_tipo_area LIKE 'MK'); set @situacion = (select id_situacion from situacion where nom_situacion like 'LOBY'); INSERT INTO propuesta VALUES (NULL, @cliente, NULL, NULL, @moneda, @tipoServicio, @tipoArea, @tipoPropuesta, @situacion, '02', 'P0096002', '', '2012-11-01', '0', '0', 0, 'Hacer Lobby', 0, null, 1, now(), null, 1, null);</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6"/>
  <sheetViews>
    <sheetView workbookViewId="0">
      <selection activeCell="F1236" sqref="F2:F1236"/>
    </sheetView>
  </sheetViews>
  <sheetFormatPr baseColWidth="10" defaultRowHeight="15" x14ac:dyDescent="0.25"/>
  <cols>
    <col min="2" max="2" width="7.42578125" style="18" customWidth="1"/>
    <col min="4" max="4" width="40" style="44" customWidth="1"/>
  </cols>
  <sheetData>
    <row r="1" spans="1:6" ht="22.5" x14ac:dyDescent="0.25">
      <c r="B1" s="33" t="s">
        <v>575</v>
      </c>
      <c r="D1" s="39" t="s">
        <v>2535</v>
      </c>
    </row>
    <row r="2" spans="1:6" ht="22.5" x14ac:dyDescent="0.25">
      <c r="A2" t="s">
        <v>2534</v>
      </c>
      <c r="B2" s="7" t="s">
        <v>576</v>
      </c>
      <c r="C2" s="2" t="s">
        <v>2784</v>
      </c>
      <c r="D2" s="43" t="s">
        <v>2785</v>
      </c>
      <c r="E2" s="2" t="s">
        <v>2783</v>
      </c>
      <c r="F2" t="str">
        <f>CONCATENATE(A2,B2,C2,D2,E2)</f>
        <v>SET @prop = (SELECT id_propuesta FROM propuesta WHERE cod_propuesta LIKE 'P006301'); INSERT INTO seguimiento VALUES(NULL, @prop, NULL, NULL, 'Contacto: Espinoza. Es una entidad sin animo de lucero que ofrece capacitaciones', 0, NULL, NULL);</v>
      </c>
    </row>
    <row r="3" spans="1:6" ht="123.75" x14ac:dyDescent="0.25">
      <c r="A3" t="s">
        <v>2534</v>
      </c>
      <c r="B3" s="7" t="s">
        <v>577</v>
      </c>
      <c r="C3" s="2" t="s">
        <v>2784</v>
      </c>
      <c r="D3" s="43" t="s">
        <v>2876</v>
      </c>
      <c r="E3" s="2" t="s">
        <v>2783</v>
      </c>
      <c r="F3" t="str">
        <f t="shared" ref="F3:F66" si="0">CONCATENATE(A3,B3,C3,D3,E3)</f>
        <v>SET @prop = (SELECT id_propuesta FROM propuesta WHERE cod_propuesta LIKE 'P117201'); INSERT INTO seguimiento VALUES(NULL, @prop, NULL, NULL, 'Contacto: Fernando Pita
Nunca respondieron. Se envio mail deseando exitos 2012 y respondieron el 06/01 que cuentan con nosotros para el 2012. Se envio correo el 27/06, que leyeon y no responden. Solicitada sitiacion 15/08, Pita indica que estan en proceso de contratacion por head hunting interno y que proyecto deberia verse en el presupuesto 2013. Enviado correo el 15/10 para retomar contacto. 30/10 Pita indica que estan hciendo diagnostico de manera interna y han descartado contratar una consultora por ahora, quiza lo haran para el 2013.', 0, NULL, NULL);</v>
      </c>
    </row>
    <row r="4" spans="1:6" ht="33.75" x14ac:dyDescent="0.25">
      <c r="A4" t="s">
        <v>2534</v>
      </c>
      <c r="B4" s="7" t="s">
        <v>578</v>
      </c>
      <c r="C4" s="2" t="s">
        <v>2784</v>
      </c>
      <c r="D4" s="43" t="s">
        <v>2838</v>
      </c>
      <c r="E4" s="2" t="s">
        <v>2783</v>
      </c>
      <c r="F4" t="str">
        <f t="shared" si="0"/>
        <v>SET @prop = (SELECT id_propuesta FROM propuesta WHERE cod_propuesta LIKE 'P019501'); INSERT INTO seguimiento VALUES(NULL, @prop, NULL, NULL, 'Demasiado poco monto para el trabajo a realizar (10 dias) y ademas no contabamos con un consultor de confianza. ', 0, NULL, NULL);</v>
      </c>
    </row>
    <row r="5" spans="1:6" x14ac:dyDescent="0.25">
      <c r="A5" t="s">
        <v>2534</v>
      </c>
      <c r="B5" s="7" t="s">
        <v>579</v>
      </c>
      <c r="C5" s="2" t="s">
        <v>2784</v>
      </c>
      <c r="D5" s="41" t="s">
        <v>2536</v>
      </c>
      <c r="E5" s="2" t="s">
        <v>2783</v>
      </c>
      <c r="F5" t="str">
        <f t="shared" si="0"/>
        <v>SET @prop = (SELECT id_propuesta FROM propuesta WHERE cod_propuesta LIKE 'P005401'); INSERT INTO seguimiento VALUES(NULL, @prop, NULL, NULL, 'Lo hicieron ellos', 0, NULL, NULL);</v>
      </c>
    </row>
    <row r="6" spans="1:6" ht="45" x14ac:dyDescent="0.25">
      <c r="A6" t="s">
        <v>2534</v>
      </c>
      <c r="B6" s="7" t="s">
        <v>580</v>
      </c>
      <c r="C6" s="2" t="s">
        <v>2784</v>
      </c>
      <c r="D6" s="41" t="s">
        <v>2877</v>
      </c>
      <c r="E6" s="2" t="s">
        <v>2783</v>
      </c>
      <c r="F6" t="str">
        <f t="shared" si="0"/>
        <v>SET @prop = (SELECT id_propuesta FROM propuesta WHERE cod_propuesta LIKE 'P005402'); INSERT INTO seguimiento VALUES(NULL, @prop, NULL, NULL, 'Se ha enviado propuesta metodologica, pendiente de respuesta de si les gusta para hacer propuesta economica. Seguimiento 07/10/11. No contesta el cliente nunca.', 0, NULL, NULL);</v>
      </c>
    </row>
    <row r="7" spans="1:6" x14ac:dyDescent="0.25">
      <c r="A7" t="s">
        <v>2534</v>
      </c>
      <c r="B7" s="7" t="s">
        <v>581</v>
      </c>
      <c r="C7" s="2" t="s">
        <v>2784</v>
      </c>
      <c r="D7" s="43" t="s">
        <v>1911</v>
      </c>
      <c r="E7" s="2" t="s">
        <v>2783</v>
      </c>
      <c r="F7" t="str">
        <f t="shared" si="0"/>
        <v>SET @prop = (SELECT id_propuesta FROM propuesta WHERE cod_propuesta LIKE 'P005403'); INSERT INTO seguimiento VALUES(NULL, @prop, NULL, NULL, 'Hacer Lobby', 0, NULL, NULL);</v>
      </c>
    </row>
    <row r="8" spans="1:6" ht="22.5" x14ac:dyDescent="0.25">
      <c r="A8" t="s">
        <v>2534</v>
      </c>
      <c r="B8" s="7" t="s">
        <v>582</v>
      </c>
      <c r="C8" s="2" t="s">
        <v>2784</v>
      </c>
      <c r="D8" s="43" t="s">
        <v>2537</v>
      </c>
      <c r="E8" s="2" t="s">
        <v>2783</v>
      </c>
      <c r="F8" t="str">
        <f t="shared" si="0"/>
        <v>SET @prop = (SELECT id_propuesta FROM propuesta WHERE cod_propuesta LIKE 'P014601'); INSERT INTO seguimiento VALUES(NULL, @prop, NULL, NULL, 'Informado por Enrique el 20/9/10, tomaron a otra empresa', 0, NULL, NULL);</v>
      </c>
    </row>
    <row r="9" spans="1:6" x14ac:dyDescent="0.25">
      <c r="A9" t="s">
        <v>2534</v>
      </c>
      <c r="B9" s="7" t="s">
        <v>583</v>
      </c>
      <c r="C9" s="2" t="s">
        <v>2784</v>
      </c>
      <c r="D9" s="43"/>
      <c r="E9" s="2" t="s">
        <v>2783</v>
      </c>
      <c r="F9" t="str">
        <f t="shared" si="0"/>
        <v>SET @prop = (SELECT id_propuesta FROM propuesta WHERE cod_propuesta LIKE 'P014602'); INSERT INTO seguimiento VALUES(NULL, @prop, NULL, NULL, '', 0, NULL, NULL);</v>
      </c>
    </row>
    <row r="10" spans="1:6" x14ac:dyDescent="0.25">
      <c r="A10" t="s">
        <v>2534</v>
      </c>
      <c r="B10" s="7" t="s">
        <v>584</v>
      </c>
      <c r="C10" s="2" t="s">
        <v>2784</v>
      </c>
      <c r="D10" s="43" t="s">
        <v>2878</v>
      </c>
      <c r="E10" s="2" t="s">
        <v>2783</v>
      </c>
      <c r="F10" t="str">
        <f t="shared" si="0"/>
        <v>SET @prop = (SELECT id_propuesta FROM propuesta WHERE cod_propuesta LIKE 'P012301'); INSERT INTO seguimiento VALUES(NULL, @prop, NULL, NULL, 'No envio informacion.', 0, NULL, NULL);</v>
      </c>
    </row>
    <row r="11" spans="1:6" ht="67.5" x14ac:dyDescent="0.25">
      <c r="A11" t="s">
        <v>2534</v>
      </c>
      <c r="B11" s="7" t="s">
        <v>585</v>
      </c>
      <c r="C11" s="2" t="s">
        <v>2784</v>
      </c>
      <c r="D11" s="43" t="s">
        <v>3276</v>
      </c>
      <c r="E11" s="2" t="s">
        <v>2783</v>
      </c>
      <c r="F11" t="str">
        <f t="shared" si="0"/>
        <v>SET @prop = (SELECT id_propuesta FROM propuesta WHERE cod_propuesta LIKE 'P012302'); INSERT INTO seguimiento VALUES(NULL, @prop, NULL, NULL, 'Reunion 30 Junio. Ampliacion de ppta hasta 15 julio.Envio de propuesta el 22/07 , espera de confirmacion por Marissa. El 04/08 Marissa confirmara si nos contratan. El 02/08 se le llevo el CD con el informe. Se envio mail el 06/01/12 deseando exitos 2012 y respondieron que cuentan con nosotros para este año.', 0, NULL, NULL);</v>
      </c>
    </row>
    <row r="12" spans="1:6" ht="33.75" x14ac:dyDescent="0.25">
      <c r="A12" t="s">
        <v>2534</v>
      </c>
      <c r="B12" s="7" t="s">
        <v>586</v>
      </c>
      <c r="C12" s="2" t="s">
        <v>2784</v>
      </c>
      <c r="D12" s="43" t="s">
        <v>2879</v>
      </c>
      <c r="E12" s="2" t="s">
        <v>2783</v>
      </c>
      <c r="F12" t="str">
        <f t="shared" si="0"/>
        <v>SET @prop = (SELECT id_propuesta FROM propuesta WHERE cod_propuesta LIKE 'P012303'); INSERT INTO seguimiento VALUES(NULL, @prop, NULL, NULL, '04/08 Se envio informe P012303 Evaluacion de Potencial. 08/08 Se nos solicito bajar el precio a 280 por evaluacion de potencial cosa que no podemos hacer.', 0, NULL, NULL);</v>
      </c>
    </row>
    <row r="13" spans="1:6" ht="45" x14ac:dyDescent="0.25">
      <c r="A13" t="s">
        <v>2534</v>
      </c>
      <c r="B13" s="7" t="s">
        <v>587</v>
      </c>
      <c r="C13" s="2" t="s">
        <v>2784</v>
      </c>
      <c r="D13" s="40" t="s">
        <v>3277</v>
      </c>
      <c r="E13" s="2" t="s">
        <v>2783</v>
      </c>
      <c r="F13" t="str">
        <f t="shared" si="0"/>
        <v>SET @prop = (SELECT id_propuesta FROM propuesta WHERE cod_propuesta LIKE 'P122101'); INSERT INTO seguimiento VALUES(NULL, @prop, NULL, NULL, 'Desean ver el proceso recien en Octubre pero quieren la cotizacion ara ir comparando metodologias y precios. Se envio propuesta 12/10/11, respondieron que nos consideraran para el proximo año.', 0, NULL, NULL);</v>
      </c>
    </row>
    <row r="14" spans="1:6" ht="135" x14ac:dyDescent="0.25">
      <c r="A14" t="s">
        <v>2534</v>
      </c>
      <c r="B14" s="7" t="s">
        <v>588</v>
      </c>
      <c r="C14" s="2" t="s">
        <v>2784</v>
      </c>
      <c r="D14" s="40" t="s">
        <v>3278</v>
      </c>
      <c r="E14" s="2" t="s">
        <v>2783</v>
      </c>
      <c r="F14" t="str">
        <f t="shared" si="0"/>
        <v>SET @prop = (SELECT id_propuesta FROM propuesta WHERE cod_propuesta LIKE 'P122102'); INSERT INTO seguimiento VALUES(NULL, @prop, NULL, NULL, 'Contacto: Dajane Diaz. 11/09 Se coordina reunion para 14/09 y se solicita organigrama y relacion de puestos.14/09 Reunion con Jefe de RRHH y asistente, se levanta informacion para elaborar propuesta. 17/09 Se envia propuesta y se confirma recepcion. 24/09 Se solicita estado y Rosa informa que aun esta en evaluacion, se coordina retomar sgt. semana. 05/10 Rosa indica que proyecto quedaria en standby porque no tienen politicas de casa matriz y deben recibirlas hacia final de mes, se acuerda retomar 2da sem de noviembre. 08/11 Rosa indica que aun no han enviado nuevas politicas por estar en temas de presupuesto anual.', 0, NULL, NULL);</v>
      </c>
    </row>
    <row r="15" spans="1:6" ht="101.25" x14ac:dyDescent="0.25">
      <c r="A15" t="s">
        <v>2534</v>
      </c>
      <c r="B15" s="17" t="s">
        <v>589</v>
      </c>
      <c r="C15" s="2" t="s">
        <v>2784</v>
      </c>
      <c r="D15" s="28" t="s">
        <v>2880</v>
      </c>
      <c r="E15" s="2" t="s">
        <v>2783</v>
      </c>
      <c r="F15" t="str">
        <f t="shared" si="0"/>
        <v>SET @prop = (SELECT id_propuesta FROM propuesta WHERE cod_propuesta LIKE 'P126601'); INSERT INTO seguimiento VALUES(NULL, @prop, NULL, NULL, 'Contacto: Edwin Vasquez. No vive en Lima. No se acordaba y pidio de nuevo la presentacion de servicios. Se quedo en teleconferencia para 12/03/12 pero no aparecio. Se le escribio y dijo que Salarios no, solo Desarrollo. No contesta. Solicita de nuevo reunion el 16/04, respondieron que contactaran con nosotros la semana del 23/04. Preguntada situacion el 15/06, solicita reunion el 28/06. De nuevo no acudio a la reunion ni aviso, descartado por informal', 0, NULL, NULL);</v>
      </c>
    </row>
    <row r="16" spans="1:6" ht="56.25" x14ac:dyDescent="0.25">
      <c r="A16" t="s">
        <v>2534</v>
      </c>
      <c r="B16" s="17" t="s">
        <v>590</v>
      </c>
      <c r="C16" s="2" t="s">
        <v>2784</v>
      </c>
      <c r="D16" s="28" t="s">
        <v>2881</v>
      </c>
      <c r="E16" s="2" t="s">
        <v>2783</v>
      </c>
      <c r="F16" t="str">
        <f t="shared" si="0"/>
        <v>SET @prop = (SELECT id_propuesta FROM propuesta WHERE cod_propuesta LIKE 'P126602'); INSERT INTO seguimiento VALUES(NULL, @prop, NULL, NULL, 'Contacto: Edwin Vasquez. No vive en Lima. No se acordaba y pidio de nuevo la presentacion de servicios. Se quedo en teleconferencia para 12/03/12 pero no aparecio. Se le escribio y dijo que Salarios no, solo Desarrollo. No contesta.', 0, NULL, NULL);</v>
      </c>
    </row>
    <row r="17" spans="1:6" ht="56.25" x14ac:dyDescent="0.25">
      <c r="A17" t="s">
        <v>2534</v>
      </c>
      <c r="B17" s="7" t="s">
        <v>591</v>
      </c>
      <c r="C17" s="2" t="s">
        <v>2784</v>
      </c>
      <c r="D17" s="40" t="s">
        <v>2882</v>
      </c>
      <c r="E17" s="2" t="s">
        <v>2783</v>
      </c>
      <c r="F17" t="str">
        <f t="shared" si="0"/>
        <v>SET @prop = (SELECT id_propuesta FROM propuesta WHERE cod_propuesta LIKE 'P122701'); INSERT INTO seguimiento VALUES(NULL, @prop, NULL, NULL, 'Les agrado la metodologia. Reunion 13/11/11. Se envio propuesta el 17/10/11. Contestaran el 15/12/11, para ejecutar en enero. Se envio recordatorio el 4/1/12, si no contestan antes del 31/1/12 poner como NO. Nunca respondieron.', 0, NULL, NULL);</v>
      </c>
    </row>
    <row r="18" spans="1:6" ht="45" x14ac:dyDescent="0.25">
      <c r="A18" t="s">
        <v>2534</v>
      </c>
      <c r="B18" s="7" t="s">
        <v>592</v>
      </c>
      <c r="C18" s="2" t="s">
        <v>2784</v>
      </c>
      <c r="D18" s="41" t="s">
        <v>2883</v>
      </c>
      <c r="E18" s="2" t="s">
        <v>2783</v>
      </c>
      <c r="F18" t="str">
        <f t="shared" si="0"/>
        <v>SET @prop = (SELECT id_propuesta FROM propuesta WHERE cod_propuesta LIKE 'P007401'); INSERT INTO seguimiento VALUES(NULL, @prop, NULL, NULL, 'Contacto: Silvia Trujillo.
Enviado correo para pedir situacion el 16/8. Escogieron otra empresa. Solicitado feedback el 12/07/12. Responden el 13/07 que no hicieron nada', 0, NULL, NULL);</v>
      </c>
    </row>
    <row r="19" spans="1:6" ht="22.5" x14ac:dyDescent="0.25">
      <c r="A19" t="s">
        <v>2534</v>
      </c>
      <c r="B19" s="7" t="s">
        <v>593</v>
      </c>
      <c r="C19" s="2" t="s">
        <v>2784</v>
      </c>
      <c r="D19" s="43" t="s">
        <v>2884</v>
      </c>
      <c r="E19" s="2" t="s">
        <v>2783</v>
      </c>
      <c r="F19" t="str">
        <f t="shared" si="0"/>
        <v>SET @prop = (SELECT id_propuesta FROM propuesta WHERE cod_propuesta LIKE 'P032601'); INSERT INTO seguimiento VALUES(NULL, @prop, NULL, NULL, 'Quieren la evaluacion el 13/08, con dinamica e informes personalizados. Nunca respondieron', 0, NULL, NULL);</v>
      </c>
    </row>
    <row r="20" spans="1:6" x14ac:dyDescent="0.25">
      <c r="A20" t="s">
        <v>2534</v>
      </c>
      <c r="B20" s="7" t="s">
        <v>594</v>
      </c>
      <c r="C20" s="2" t="s">
        <v>2784</v>
      </c>
      <c r="D20" s="43"/>
      <c r="E20" s="2" t="s">
        <v>2783</v>
      </c>
      <c r="F20" t="str">
        <f t="shared" si="0"/>
        <v>SET @prop = (SELECT id_propuesta FROM propuesta WHERE cod_propuesta LIKE 'P031601'); INSERT INTO seguimiento VALUES(NULL, @prop, NULL, NULL, '', 0, NULL, NULL);</v>
      </c>
    </row>
    <row r="21" spans="1:6" x14ac:dyDescent="0.25">
      <c r="A21" t="s">
        <v>2534</v>
      </c>
      <c r="B21" s="7" t="s">
        <v>595</v>
      </c>
      <c r="C21" s="2" t="s">
        <v>2784</v>
      </c>
      <c r="D21" s="43" t="s">
        <v>2558</v>
      </c>
      <c r="E21" s="2" t="s">
        <v>2783</v>
      </c>
      <c r="F21" t="str">
        <f t="shared" si="0"/>
        <v>SET @prop = (SELECT id_propuesta FROM propuesta WHERE cod_propuesta LIKE 'P031602'); INSERT INTO seguimiento VALUES(NULL, @prop, NULL, NULL, 'Tomaron otra opcion', 0, NULL, NULL);</v>
      </c>
    </row>
    <row r="22" spans="1:6" ht="22.5" x14ac:dyDescent="0.25">
      <c r="A22" t="s">
        <v>2534</v>
      </c>
      <c r="B22" s="7" t="s">
        <v>596</v>
      </c>
      <c r="C22" s="2" t="s">
        <v>2784</v>
      </c>
      <c r="D22" s="43" t="s">
        <v>2839</v>
      </c>
      <c r="E22" s="2" t="s">
        <v>2783</v>
      </c>
      <c r="F22" t="str">
        <f t="shared" si="0"/>
        <v>SET @prop = (SELECT id_propuesta FROM propuesta WHERE cod_propuesta LIKE 'P124401'); INSERT INTO seguimiento VALUES(NULL, @prop, NULL, NULL, 'Contacto de Carolina Arrasco, ya tenian propuestas y no llamaron', 0, NULL, NULL);</v>
      </c>
    </row>
    <row r="23" spans="1:6" x14ac:dyDescent="0.25">
      <c r="A23" t="s">
        <v>2534</v>
      </c>
      <c r="B23" s="7" t="s">
        <v>597</v>
      </c>
      <c r="C23" s="2" t="s">
        <v>2784</v>
      </c>
      <c r="D23" s="43" t="s">
        <v>3136</v>
      </c>
      <c r="E23" s="2" t="s">
        <v>2783</v>
      </c>
      <c r="F23" t="str">
        <f t="shared" si="0"/>
        <v>SET @prop = (SELECT id_propuesta FROM propuesta WHERE cod_propuesta LIKE 'P012501'); INSERT INTO seguimiento VALUES(NULL, @prop, NULL, NULL, 'Lo haran con una firma chilena con sucursal en Peru', 0, NULL, NULL);</v>
      </c>
    </row>
    <row r="24" spans="1:6" x14ac:dyDescent="0.25">
      <c r="A24" t="s">
        <v>2534</v>
      </c>
      <c r="B24" s="7" t="s">
        <v>598</v>
      </c>
      <c r="C24" s="2" t="s">
        <v>2784</v>
      </c>
      <c r="D24" s="43"/>
      <c r="E24" s="2" t="s">
        <v>2783</v>
      </c>
      <c r="F24" t="str">
        <f t="shared" si="0"/>
        <v>SET @prop = (SELECT id_propuesta FROM propuesta WHERE cod_propuesta LIKE 'P004801'); INSERT INTO seguimiento VALUES(NULL, @prop, NULL, NULL, '', 0, NULL, NULL);</v>
      </c>
    </row>
    <row r="25" spans="1:6" ht="56.25" x14ac:dyDescent="0.25">
      <c r="A25" t="s">
        <v>2534</v>
      </c>
      <c r="B25" s="7" t="s">
        <v>599</v>
      </c>
      <c r="C25" s="2" t="s">
        <v>2784</v>
      </c>
      <c r="D25" s="41" t="s">
        <v>3279</v>
      </c>
      <c r="E25" s="2" t="s">
        <v>2783</v>
      </c>
      <c r="F25" t="str">
        <f t="shared" si="0"/>
        <v>SET @prop = (SELECT id_propuesta FROM propuesta WHERE cod_propuesta LIKE 'P004802'); INSERT INTO seguimiento VALUES(NULL, @prop, NULL, NULL, 'Descartaron realizarlo. Recontacto 09/08 No han descartado realizarlo solo se ha aplazado quedpe con Sandra Torres que apenas se retome el tema le enviariamos propuesta actualizada de Train the Trainers.', 0, NULL, NULL);</v>
      </c>
    </row>
    <row r="26" spans="1:6" x14ac:dyDescent="0.25">
      <c r="A26" t="s">
        <v>2534</v>
      </c>
      <c r="B26" s="7" t="s">
        <v>600</v>
      </c>
      <c r="C26" s="2" t="s">
        <v>2784</v>
      </c>
      <c r="D26" s="43"/>
      <c r="E26" s="2" t="s">
        <v>2783</v>
      </c>
      <c r="F26" t="str">
        <f t="shared" si="0"/>
        <v>SET @prop = (SELECT id_propuesta FROM propuesta WHERE cod_propuesta LIKE 'P004803'); INSERT INTO seguimiento VALUES(NULL, @prop, NULL, NULL, '', 0, NULL, NULL);</v>
      </c>
    </row>
    <row r="27" spans="1:6" x14ac:dyDescent="0.25">
      <c r="A27" t="s">
        <v>2534</v>
      </c>
      <c r="B27" s="7" t="s">
        <v>601</v>
      </c>
      <c r="C27" s="2" t="s">
        <v>2784</v>
      </c>
      <c r="D27" s="43" t="s">
        <v>2786</v>
      </c>
      <c r="E27" s="2" t="s">
        <v>2783</v>
      </c>
      <c r="F27" t="str">
        <f t="shared" si="0"/>
        <v>SET @prop = (SELECT id_propuesta FROM propuesta WHERE cod_propuesta LIKE 'P004804'); INSERT INTO seguimiento VALUES(NULL, @prop, NULL, NULL, 'Lo buscaran desde Colombia', 0, NULL, NULL);</v>
      </c>
    </row>
    <row r="28" spans="1:6" ht="22.5" x14ac:dyDescent="0.25">
      <c r="A28" t="s">
        <v>2534</v>
      </c>
      <c r="B28" s="7" t="s">
        <v>602</v>
      </c>
      <c r="C28" s="2" t="s">
        <v>2784</v>
      </c>
      <c r="D28" s="43" t="s">
        <v>2538</v>
      </c>
      <c r="E28" s="2" t="s">
        <v>2783</v>
      </c>
      <c r="F28" t="str">
        <f t="shared" si="0"/>
        <v>SET @prop = (SELECT id_propuesta FROM propuesta WHERE cod_propuesta LIKE 'P004805'); INSERT INTO seguimiento VALUES(NULL, @prop, NULL, NULL, 'ellos nos llamaran si necesitan algo= Frida esta en contacto', 0, NULL, NULL);</v>
      </c>
    </row>
    <row r="29" spans="1:6" ht="22.5" x14ac:dyDescent="0.25">
      <c r="A29" t="s">
        <v>2534</v>
      </c>
      <c r="B29" s="7" t="s">
        <v>603</v>
      </c>
      <c r="C29" s="2" t="s">
        <v>2784</v>
      </c>
      <c r="D29" s="43" t="s">
        <v>2538</v>
      </c>
      <c r="E29" s="2" t="s">
        <v>2783</v>
      </c>
      <c r="F29" t="str">
        <f t="shared" si="0"/>
        <v>SET @prop = (SELECT id_propuesta FROM propuesta WHERE cod_propuesta LIKE 'P004806'); INSERT INTO seguimiento VALUES(NULL, @prop, NULL, NULL, 'ellos nos llamaran si necesitan algo= Frida esta en contacto', 0, NULL, NULL);</v>
      </c>
    </row>
    <row r="30" spans="1:6" ht="22.5" x14ac:dyDescent="0.25">
      <c r="A30" t="s">
        <v>2534</v>
      </c>
      <c r="B30" s="7" t="s">
        <v>604</v>
      </c>
      <c r="C30" s="2" t="s">
        <v>2784</v>
      </c>
      <c r="D30" s="43" t="s">
        <v>2538</v>
      </c>
      <c r="E30" s="2" t="s">
        <v>2783</v>
      </c>
      <c r="F30" t="str">
        <f t="shared" si="0"/>
        <v>SET @prop = (SELECT id_propuesta FROM propuesta WHERE cod_propuesta LIKE 'P004807'); INSERT INTO seguimiento VALUES(NULL, @prop, NULL, NULL, 'ellos nos llamaran si necesitan algo= Frida esta en contacto', 0, NULL, NULL);</v>
      </c>
    </row>
    <row r="31" spans="1:6" ht="22.5" x14ac:dyDescent="0.25">
      <c r="A31" t="s">
        <v>2534</v>
      </c>
      <c r="B31" s="7" t="s">
        <v>605</v>
      </c>
      <c r="C31" s="2" t="s">
        <v>2784</v>
      </c>
      <c r="D31" s="43" t="s">
        <v>2539</v>
      </c>
      <c r="E31" s="2" t="s">
        <v>2783</v>
      </c>
      <c r="F31" t="str">
        <f t="shared" si="0"/>
        <v>SET @prop = (SELECT id_propuesta FROM propuesta WHERE cod_propuesta LIKE 'P004808'); INSERT INTO seguimiento VALUES(NULL, @prop, NULL, NULL, 'Enviar propuesta el lunes 14/03 (parte metodologia) y coordinar reunion', 0, NULL, NULL);</v>
      </c>
    </row>
    <row r="32" spans="1:6" x14ac:dyDescent="0.25">
      <c r="A32" t="s">
        <v>2534</v>
      </c>
      <c r="B32" s="7" t="s">
        <v>606</v>
      </c>
      <c r="C32" s="2" t="s">
        <v>2784</v>
      </c>
      <c r="D32" s="43"/>
      <c r="E32" s="2" t="s">
        <v>2783</v>
      </c>
      <c r="F32" t="str">
        <f t="shared" si="0"/>
        <v>SET @prop = (SELECT id_propuesta FROM propuesta WHERE cod_propuesta LIKE 'P004809'); INSERT INTO seguimiento VALUES(NULL, @prop, NULL, NULL, '', 0, NULL, NULL);</v>
      </c>
    </row>
    <row r="33" spans="1:6" ht="33.75" x14ac:dyDescent="0.25">
      <c r="A33" t="s">
        <v>2534</v>
      </c>
      <c r="B33" s="7" t="s">
        <v>607</v>
      </c>
      <c r="C33" s="2" t="s">
        <v>2784</v>
      </c>
      <c r="D33" s="40" t="s">
        <v>3280</v>
      </c>
      <c r="E33" s="2" t="s">
        <v>2783</v>
      </c>
      <c r="F33" t="str">
        <f t="shared" si="0"/>
        <v>SET @prop = (SELECT id_propuesta FROM propuesta WHERE cod_propuesta LIKE 'P004810'); INSERT INTO seguimiento VALUES(NULL, @prop, NULL, NULL, 'Vicens tiene reunion 18/11/11. Ya hicieron desempeño pero desean hacer cosas con nosotras el proximo año. Contactar en mayo', 0, NULL, NULL);</v>
      </c>
    </row>
    <row r="34" spans="1:6" ht="67.5" x14ac:dyDescent="0.25">
      <c r="A34" t="s">
        <v>2534</v>
      </c>
      <c r="B34" s="7" t="s">
        <v>608</v>
      </c>
      <c r="C34" s="2" t="s">
        <v>2784</v>
      </c>
      <c r="D34" s="43" t="s">
        <v>3137</v>
      </c>
      <c r="E34" s="2" t="s">
        <v>2783</v>
      </c>
      <c r="F34" t="str">
        <f t="shared" si="0"/>
        <v>SET @prop = (SELECT id_propuesta FROM propuesta WHERE cod_propuesta LIKE 'P121601'); INSERT INTO seguimiento VALUES(NULL, @prop, NULL, NULL, 'Se presento propuesta P121602 de Diagnostico y aprobaron, segun los resultados se realizaran otros proyectos. Los cambios politicos internos y con reduccion de personal llevaron a un cambio de toda la plana gerencial, recien se incorporo en febrero-2012 el nuevo equipo.', 0, NULL, NULL);</v>
      </c>
    </row>
    <row r="35" spans="1:6" ht="33.75" x14ac:dyDescent="0.25">
      <c r="A35" t="s">
        <v>2534</v>
      </c>
      <c r="B35" s="7" t="s">
        <v>609</v>
      </c>
      <c r="C35" s="2" t="s">
        <v>2784</v>
      </c>
      <c r="D35" s="43" t="s">
        <v>2885</v>
      </c>
      <c r="E35" s="2" t="s">
        <v>2783</v>
      </c>
      <c r="F35" t="str">
        <f t="shared" si="0"/>
        <v>SET @prop = (SELECT id_propuesta FROM propuesta WHERE cod_propuesta LIKE 'P121602'); INSERT INTO seguimiento VALUES(NULL, @prop, NULL, NULL, 'Propuesta para levantar competencias e indicadores y conocer mejor a la institucion y los procesos que realizan; es una entidad muy parecida a Fondoempleo.', 0, NULL, NULL);</v>
      </c>
    </row>
    <row r="36" spans="1:6" ht="90" x14ac:dyDescent="0.25">
      <c r="A36" t="s">
        <v>2534</v>
      </c>
      <c r="B36" s="7" t="s">
        <v>610</v>
      </c>
      <c r="C36" s="2" t="s">
        <v>2784</v>
      </c>
      <c r="D36" s="43" t="s">
        <v>3281</v>
      </c>
      <c r="E36" s="2" t="s">
        <v>2783</v>
      </c>
      <c r="F36" t="str">
        <f t="shared" si="0"/>
        <v>SET @prop = (SELECT id_propuesta FROM propuesta WHERE cod_propuesta LIKE 'P005701'); INSERT INTO seguimiento VALUES(NULL, @prop, NULL, NULL, 'Contacto: Leslie Vivanco. Reunion pactada para el 27/04/12. Quieren evaluar a las personas con mayor potencial (personas clave); enviada propuesta el 03/05. Solicitada situacion por CRM el 20/05. Respondieron el 29/05 que les gusto nuestra metodologia y que lo haran en julio. Solicitada situacion el 04/07, contestaron que estan seleccionando todavia, ya nos avisaran. Nunca respondieron', 0, NULL, NULL);</v>
      </c>
    </row>
    <row r="37" spans="1:6" ht="33.75" x14ac:dyDescent="0.25">
      <c r="A37" t="s">
        <v>2534</v>
      </c>
      <c r="B37" s="7" t="s">
        <v>611</v>
      </c>
      <c r="C37" s="2" t="s">
        <v>2784</v>
      </c>
      <c r="D37" s="40" t="s">
        <v>3282</v>
      </c>
      <c r="E37" s="2" t="s">
        <v>2783</v>
      </c>
      <c r="F37" t="str">
        <f t="shared" si="0"/>
        <v>SET @prop = (SELECT id_propuesta FROM propuesta WHERE cod_propuesta LIKE 'P123101'); INSERT INTO seguimiento VALUES(NULL, @prop, NULL, NULL, 'Empresa pequeña, tienen competencias y desean solo evaluacion directa. Cliente no contesta y el monto del proyecto no nos conviene ahora.', 0, NULL, NULL);</v>
      </c>
    </row>
    <row r="38" spans="1:6" ht="33.75" x14ac:dyDescent="0.25">
      <c r="A38" t="s">
        <v>2534</v>
      </c>
      <c r="B38" s="7" t="s">
        <v>612</v>
      </c>
      <c r="C38" s="2" t="s">
        <v>2784</v>
      </c>
      <c r="D38" s="40" t="s">
        <v>3283</v>
      </c>
      <c r="E38" s="2" t="s">
        <v>2783</v>
      </c>
      <c r="F38" t="str">
        <f t="shared" si="0"/>
        <v>SET @prop = (SELECT id_propuesta FROM propuesta WHERE cod_propuesta LIKE 'P123102'); INSERT INTO seguimiento VALUES(NULL, @prop, NULL, NULL, 'Empresa pequeña, interesados en mapeo de salarios. Cliente no contesta y el monto del proyecto no nos conviene ahora.', 0, NULL, NULL);</v>
      </c>
    </row>
    <row r="39" spans="1:6" ht="33.75" x14ac:dyDescent="0.25">
      <c r="A39" t="s">
        <v>2534</v>
      </c>
      <c r="B39" s="7" t="s">
        <v>613</v>
      </c>
      <c r="C39" s="2" t="s">
        <v>2784</v>
      </c>
      <c r="D39" s="43" t="s">
        <v>2886</v>
      </c>
      <c r="E39" s="2" t="s">
        <v>2783</v>
      </c>
      <c r="F39" t="str">
        <f t="shared" si="0"/>
        <v>SET @prop = (SELECT id_propuesta FROM propuesta WHERE cod_propuesta LIKE 'P121901'); INSERT INTO seguimiento VALUES(NULL, @prop, NULL, NULL, 'Querian MOF pero necesitan procesos, pues tienen mucha desorganizacion interna. Solicitada situacion de le empresa como LOBBY el 12/07/12', 0, NULL, NULL);</v>
      </c>
    </row>
    <row r="40" spans="1:6" ht="22.5" x14ac:dyDescent="0.25">
      <c r="A40" t="s">
        <v>2534</v>
      </c>
      <c r="B40" s="7" t="s">
        <v>614</v>
      </c>
      <c r="C40" s="2" t="s">
        <v>2784</v>
      </c>
      <c r="D40" s="41" t="s">
        <v>2540</v>
      </c>
      <c r="E40" s="2" t="s">
        <v>2783</v>
      </c>
      <c r="F40" t="str">
        <f t="shared" si="0"/>
        <v>SET @prop = (SELECT id_propuesta FROM propuesta WHERE cod_propuesta LIKE 'P000601'); INSERT INTO seguimiento VALUES(NULL, @prop, NULL, NULL, 'Decidieron hacer malla curricular en vez de talleres sueltos', 0, NULL, NULL);</v>
      </c>
    </row>
    <row r="41" spans="1:6" x14ac:dyDescent="0.25">
      <c r="A41" t="s">
        <v>2534</v>
      </c>
      <c r="B41" s="7" t="s">
        <v>615</v>
      </c>
      <c r="C41" s="2" t="s">
        <v>2784</v>
      </c>
      <c r="D41" s="43"/>
      <c r="E41" s="2" t="s">
        <v>2783</v>
      </c>
      <c r="F41" t="str">
        <f t="shared" si="0"/>
        <v>SET @prop = (SELECT id_propuesta FROM propuesta WHERE cod_propuesta LIKE 'P000602'); INSERT INTO seguimiento VALUES(NULL, @prop, NULL, NULL, '', 0, NULL, NULL);</v>
      </c>
    </row>
    <row r="42" spans="1:6" x14ac:dyDescent="0.25">
      <c r="A42" t="s">
        <v>2534</v>
      </c>
      <c r="B42" s="7" t="s">
        <v>616</v>
      </c>
      <c r="C42" s="2" t="s">
        <v>2784</v>
      </c>
      <c r="D42" s="43"/>
      <c r="E42" s="2" t="s">
        <v>2783</v>
      </c>
      <c r="F42" t="str">
        <f t="shared" si="0"/>
        <v>SET @prop = (SELECT id_propuesta FROM propuesta WHERE cod_propuesta LIKE 'P000603'); INSERT INTO seguimiento VALUES(NULL, @prop, NULL, NULL, '', 0, NULL, NULL);</v>
      </c>
    </row>
    <row r="43" spans="1:6" x14ac:dyDescent="0.25">
      <c r="A43" t="s">
        <v>2534</v>
      </c>
      <c r="B43" s="7" t="s">
        <v>617</v>
      </c>
      <c r="C43" s="2" t="s">
        <v>2784</v>
      </c>
      <c r="D43" s="43"/>
      <c r="E43" s="2" t="s">
        <v>2783</v>
      </c>
      <c r="F43" t="str">
        <f t="shared" si="0"/>
        <v>SET @prop = (SELECT id_propuesta FROM propuesta WHERE cod_propuesta LIKE 'P000604'); INSERT INTO seguimiento VALUES(NULL, @prop, NULL, NULL, '', 0, NULL, NULL);</v>
      </c>
    </row>
    <row r="44" spans="1:6" x14ac:dyDescent="0.25">
      <c r="A44" t="s">
        <v>2534</v>
      </c>
      <c r="B44" s="7" t="s">
        <v>618</v>
      </c>
      <c r="C44" s="2" t="s">
        <v>2784</v>
      </c>
      <c r="D44" s="43"/>
      <c r="E44" s="2" t="s">
        <v>2783</v>
      </c>
      <c r="F44" t="str">
        <f t="shared" si="0"/>
        <v>SET @prop = (SELECT id_propuesta FROM propuesta WHERE cod_propuesta LIKE 'P000605'); INSERT INTO seguimiento VALUES(NULL, @prop, NULL, NULL, '', 0, NULL, NULL);</v>
      </c>
    </row>
    <row r="45" spans="1:6" x14ac:dyDescent="0.25">
      <c r="A45" t="s">
        <v>2534</v>
      </c>
      <c r="B45" s="7" t="s">
        <v>619</v>
      </c>
      <c r="C45" s="2" t="s">
        <v>2784</v>
      </c>
      <c r="D45" s="43"/>
      <c r="E45" s="2" t="s">
        <v>2783</v>
      </c>
      <c r="F45" t="str">
        <f t="shared" si="0"/>
        <v>SET @prop = (SELECT id_propuesta FROM propuesta WHERE cod_propuesta LIKE 'P000606'); INSERT INTO seguimiento VALUES(NULL, @prop, NULL, NULL, '', 0, NULL, NULL);</v>
      </c>
    </row>
    <row r="46" spans="1:6" x14ac:dyDescent="0.25">
      <c r="A46" t="s">
        <v>2534</v>
      </c>
      <c r="B46" s="7" t="s">
        <v>620</v>
      </c>
      <c r="C46" s="2" t="s">
        <v>2784</v>
      </c>
      <c r="D46" s="43"/>
      <c r="E46" s="2" t="s">
        <v>2783</v>
      </c>
      <c r="F46" t="str">
        <f t="shared" si="0"/>
        <v>SET @prop = (SELECT id_propuesta FROM propuesta WHERE cod_propuesta LIKE 'P000607'); INSERT INTO seguimiento VALUES(NULL, @prop, NULL, NULL, '', 0, NULL, NULL);</v>
      </c>
    </row>
    <row r="47" spans="1:6" x14ac:dyDescent="0.25">
      <c r="A47" t="s">
        <v>2534</v>
      </c>
      <c r="B47" s="7" t="s">
        <v>621</v>
      </c>
      <c r="C47" s="2" t="s">
        <v>2784</v>
      </c>
      <c r="D47" s="43"/>
      <c r="E47" s="2" t="s">
        <v>2783</v>
      </c>
      <c r="F47" t="str">
        <f t="shared" si="0"/>
        <v>SET @prop = (SELECT id_propuesta FROM propuesta WHERE cod_propuesta LIKE 'P000608'); INSERT INTO seguimiento VALUES(NULL, @prop, NULL, NULL, '', 0, NULL, NULL);</v>
      </c>
    </row>
    <row r="48" spans="1:6" x14ac:dyDescent="0.25">
      <c r="A48" t="s">
        <v>2534</v>
      </c>
      <c r="B48" s="7" t="s">
        <v>622</v>
      </c>
      <c r="C48" s="2" t="s">
        <v>2784</v>
      </c>
      <c r="D48" s="41" t="s">
        <v>3284</v>
      </c>
      <c r="E48" s="2" t="s">
        <v>2783</v>
      </c>
      <c r="F48" t="str">
        <f t="shared" si="0"/>
        <v>SET @prop = (SELECT id_propuesta FROM propuesta WHERE cod_propuesta LIKE 'P000609'); INSERT INTO seguimiento VALUES(NULL, @prop, NULL, NULL, ' ', 0, NULL, NULL);</v>
      </c>
    </row>
    <row r="49" spans="1:6" x14ac:dyDescent="0.25">
      <c r="A49" t="s">
        <v>2534</v>
      </c>
      <c r="B49" s="7" t="s">
        <v>623</v>
      </c>
      <c r="C49" s="2" t="s">
        <v>2784</v>
      </c>
      <c r="D49" s="43"/>
      <c r="E49" s="2" t="s">
        <v>2783</v>
      </c>
      <c r="F49" t="str">
        <f t="shared" si="0"/>
        <v>SET @prop = (SELECT id_propuesta FROM propuesta WHERE cod_propuesta LIKE 'P000610'); INSERT INTO seguimiento VALUES(NULL, @prop, NULL, NULL, '', 0, NULL, NULL);</v>
      </c>
    </row>
    <row r="50" spans="1:6" x14ac:dyDescent="0.25">
      <c r="A50" t="s">
        <v>2534</v>
      </c>
      <c r="B50" s="7" t="s">
        <v>624</v>
      </c>
      <c r="C50" s="2" t="s">
        <v>2784</v>
      </c>
      <c r="D50" s="43"/>
      <c r="E50" s="2" t="s">
        <v>2783</v>
      </c>
      <c r="F50" t="str">
        <f t="shared" si="0"/>
        <v>SET @prop = (SELECT id_propuesta FROM propuesta WHERE cod_propuesta LIKE 'P000611'); INSERT INTO seguimiento VALUES(NULL, @prop, NULL, NULL, '', 0, NULL, NULL);</v>
      </c>
    </row>
    <row r="51" spans="1:6" ht="33.75" x14ac:dyDescent="0.25">
      <c r="A51" t="s">
        <v>2534</v>
      </c>
      <c r="B51" s="7" t="s">
        <v>625</v>
      </c>
      <c r="C51" s="2" t="s">
        <v>2784</v>
      </c>
      <c r="D51" s="43" t="s">
        <v>2541</v>
      </c>
      <c r="E51" s="2" t="s">
        <v>2783</v>
      </c>
      <c r="F51" t="str">
        <f t="shared" si="0"/>
        <v>SET @prop = (SELECT id_propuesta FROM propuesta WHERE cod_propuesta LIKE 'P000612'); INSERT INTO seguimiento VALUES(NULL, @prop, NULL, NULL, 'Enviamos propuesta por mail/ Estan interesados en apoyo en algunas etapas del procesos. Pendiente reu/ no contesta nunca ni llamadas ni mails', 0, NULL, NULL);</v>
      </c>
    </row>
    <row r="52" spans="1:6" x14ac:dyDescent="0.25">
      <c r="A52" t="s">
        <v>2534</v>
      </c>
      <c r="B52" s="7" t="s">
        <v>626</v>
      </c>
      <c r="C52" s="2" t="s">
        <v>2784</v>
      </c>
      <c r="D52" s="41" t="s">
        <v>2887</v>
      </c>
      <c r="E52" s="2" t="s">
        <v>2783</v>
      </c>
      <c r="F52" t="str">
        <f t="shared" si="0"/>
        <v>SET @prop = (SELECT id_propuesta FROM propuesta WHERE cod_propuesta LIKE 'P000613'); INSERT INTO seguimiento VALUES(NULL, @prop, NULL, NULL, 'Solo querian informacion', 0, NULL, NULL);</v>
      </c>
    </row>
    <row r="53" spans="1:6" x14ac:dyDescent="0.25">
      <c r="A53" t="s">
        <v>2534</v>
      </c>
      <c r="B53" s="7" t="s">
        <v>627</v>
      </c>
      <c r="C53" s="2" t="s">
        <v>2784</v>
      </c>
      <c r="D53" s="43" t="s">
        <v>2542</v>
      </c>
      <c r="E53" s="2" t="s">
        <v>2783</v>
      </c>
      <c r="F53" t="str">
        <f t="shared" si="0"/>
        <v>SET @prop = (SELECT id_propuesta FROM propuesta WHERE cod_propuesta LIKE 'P000614'); INSERT INTO seguimiento VALUES(NULL, @prop, NULL, NULL, 'No han respondido', 0, NULL, NULL);</v>
      </c>
    </row>
    <row r="54" spans="1:6" ht="67.5" x14ac:dyDescent="0.25">
      <c r="A54" t="s">
        <v>2534</v>
      </c>
      <c r="B54" s="7" t="s">
        <v>628</v>
      </c>
      <c r="C54" s="2" t="s">
        <v>2784</v>
      </c>
      <c r="D54" s="43" t="s">
        <v>3285</v>
      </c>
      <c r="E54" s="2" t="s">
        <v>2783</v>
      </c>
      <c r="F54" t="str">
        <f t="shared" si="0"/>
        <v>SET @prop = (SELECT id_propuesta FROM propuesta WHERE cod_propuesta LIKE 'P000615'); INSERT INTO seguimiento VALUES(NULL, @prop, NULL, NULL, '04/07/11, Frida envìa Propuesta. Se envio propuesta y anexo el 04/07. Se envio propuesta con ajustes en precio el 5/07. Frida envia propuesta de Clima 07/07,se envio link de Plataforma DHO.Falta que definan proveedor, NC anexo.Definieron con otro proveedor, la plataforma no fue percibida amigable por Arianna.', 0, NULL, NULL);</v>
      </c>
    </row>
    <row r="55" spans="1:6" ht="33.75" x14ac:dyDescent="0.25">
      <c r="A55" t="s">
        <v>2534</v>
      </c>
      <c r="B55" s="7" t="s">
        <v>629</v>
      </c>
      <c r="C55" s="2" t="s">
        <v>2784</v>
      </c>
      <c r="D55" s="43" t="s">
        <v>2840</v>
      </c>
      <c r="E55" s="2" t="s">
        <v>2783</v>
      </c>
      <c r="F55" t="str">
        <f t="shared" si="0"/>
        <v>SET @prop = (SELECT id_propuesta FROM propuesta WHERE cod_propuesta LIKE 'P000616'); INSERT INTO seguimiento VALUES(NULL, @prop, NULL, NULL, 'Renzo Jeremias. Han aceptado la propuesta para realizarlo en Febrero. Ya pagaron. Hay otro Outdoor para agosto-2012', 0, NULL, NULL);</v>
      </c>
    </row>
    <row r="56" spans="1:6" x14ac:dyDescent="0.25">
      <c r="A56" t="s">
        <v>2534</v>
      </c>
      <c r="B56" s="7" t="s">
        <v>630</v>
      </c>
      <c r="C56" s="2" t="s">
        <v>2784</v>
      </c>
      <c r="D56" s="43"/>
      <c r="E56" s="2" t="s">
        <v>2783</v>
      </c>
      <c r="F56" t="str">
        <f t="shared" si="0"/>
        <v>SET @prop = (SELECT id_propuesta FROM propuesta WHERE cod_propuesta LIKE 'P000617'); INSERT INTO seguimiento VALUES(NULL, @prop, NULL, NULL, '', 0, NULL, NULL);</v>
      </c>
    </row>
    <row r="57" spans="1:6" ht="22.5" x14ac:dyDescent="0.25">
      <c r="A57" t="s">
        <v>2534</v>
      </c>
      <c r="B57" s="7" t="s">
        <v>631</v>
      </c>
      <c r="C57" s="2" t="s">
        <v>2784</v>
      </c>
      <c r="D57" s="43" t="s">
        <v>2841</v>
      </c>
      <c r="E57" s="2" t="s">
        <v>2783</v>
      </c>
      <c r="F57" t="str">
        <f t="shared" si="0"/>
        <v>SET @prop = (SELECT id_propuesta FROM propuesta WHERE cod_propuesta LIKE 'P000618'); INSERT INTO seguimiento VALUES(NULL, @prop, NULL, NULL, 'Contacto. Renzo Jeremias. Tenian premura por realizarlo y lo han hecho ellos mismos.', 0, NULL, NULL);</v>
      </c>
    </row>
    <row r="58" spans="1:6" ht="157.5" x14ac:dyDescent="0.25">
      <c r="A58" t="s">
        <v>2534</v>
      </c>
      <c r="B58" s="7" t="s">
        <v>632</v>
      </c>
      <c r="C58" s="2" t="s">
        <v>2784</v>
      </c>
      <c r="D58" s="43" t="s">
        <v>3286</v>
      </c>
      <c r="E58" s="2" t="s">
        <v>2783</v>
      </c>
      <c r="F58" t="str">
        <f t="shared" si="0"/>
        <v>SET @prop = (SELECT id_propuesta FROM propuesta WHERE cod_propuesta LIKE 'P000619'); INSERT INTO seguimiento VALUES(NULL, @prop, NULL, NULL, 'Contacto: Rosemary Figueroa; enviada propuesta el 22/06. Replantear propuesta. 05/09 Frida se compromete a reformular propuesta maximo para 14/09.13/09 Propuesta modificada por Jose Luis, pendiente de validar por Frida, se compromete a enviarla el lunes 17. 18/09 Frida indica no haber revisado la propuesta, pendiente de su validacion. 26/09 Frida se compromete a entregar propuesta el 28/09. 03/10 Frida informa no tener disponibilidad y se acuerda derivar servicio a Huddle, reunion con ellos 06/10. Reunion postergada para 13/10. 24/10 Aprobaron proyecto con nosotros, se debe rediseñar segun requerimiento (15pp). 30/10 Solicitada propuesta modificada a Frida. 07/11 Se envia propuesta.', 0, NULL, NULL);</v>
      </c>
    </row>
    <row r="59" spans="1:6" x14ac:dyDescent="0.25">
      <c r="A59" t="s">
        <v>2534</v>
      </c>
      <c r="B59" s="7" t="s">
        <v>633</v>
      </c>
      <c r="C59" s="2" t="s">
        <v>2784</v>
      </c>
      <c r="D59" s="43"/>
      <c r="E59" s="2" t="s">
        <v>2783</v>
      </c>
      <c r="F59" t="str">
        <f t="shared" si="0"/>
        <v>SET @prop = (SELECT id_propuesta FROM propuesta WHERE cod_propuesta LIKE 'P000620'); INSERT INTO seguimiento VALUES(NULL, @prop, NULL, NULL, '', 0, NULL, NULL);</v>
      </c>
    </row>
    <row r="60" spans="1:6" ht="146.25" x14ac:dyDescent="0.25">
      <c r="A60" t="s">
        <v>2534</v>
      </c>
      <c r="B60" s="7" t="s">
        <v>634</v>
      </c>
      <c r="C60" s="2" t="s">
        <v>2784</v>
      </c>
      <c r="D60" s="43" t="s">
        <v>2888</v>
      </c>
      <c r="E60" s="2" t="s">
        <v>2783</v>
      </c>
      <c r="F60" t="str">
        <f t="shared" si="0"/>
        <v>SET @prop = (SELECT id_propuesta FROM propuesta WHERE cod_propuesta LIKE 'P000621'); INSERT INTO seguimiento VALUES(NULL, @prop, NULL, NULL, 'Contacto: Natalia Kohashikawa; quieren algo similar a lo que se hizo con Skills en el Pueblo. 10/09 Se envia propuesta y se confirma recepcion. 18/09 Natalia informa que aùn no tiene rpta y que han postergado la fecha para fines de octubre o quincena de noviembre, indica que ella escribira en cuanto tenga novedades. 03/10 Se solicita a Andrea consultar de manera partiular sobre status, Natalia le informa estar en auditoria, se mantiene pendiente. 05/10 Natalia informa que por motivos internos han bajado su presupuesta para evento a la 1/4 parte de lo planificado y que solo les alcanza para hacer un almuerzo de integracion (no van a contratar a niguna consultora).', 0, NULL, NULL);</v>
      </c>
    </row>
    <row r="61" spans="1:6" x14ac:dyDescent="0.25">
      <c r="A61" t="s">
        <v>2534</v>
      </c>
      <c r="B61" s="7" t="s">
        <v>635</v>
      </c>
      <c r="C61" s="2" t="s">
        <v>2784</v>
      </c>
      <c r="D61" s="40" t="s">
        <v>2889</v>
      </c>
      <c r="E61" s="2" t="s">
        <v>2783</v>
      </c>
      <c r="F61" t="str">
        <f t="shared" si="0"/>
        <v>SET @prop = (SELECT id_propuesta FROM propuesta WHERE cod_propuesta LIKE 'P018701'); INSERT INTO seguimiento VALUES(NULL, @prop, NULL, NULL, 'Decision tomada en comite 06/12/10', 0, NULL, NULL);</v>
      </c>
    </row>
    <row r="62" spans="1:6" x14ac:dyDescent="0.25">
      <c r="A62" t="s">
        <v>2534</v>
      </c>
      <c r="B62" s="7" t="s">
        <v>636</v>
      </c>
      <c r="C62" s="2" t="s">
        <v>2784</v>
      </c>
      <c r="D62" s="43" t="s">
        <v>2890</v>
      </c>
      <c r="E62" s="2" t="s">
        <v>2783</v>
      </c>
      <c r="F62" t="str">
        <f t="shared" si="0"/>
        <v>SET @prop = (SELECT id_propuesta FROM propuesta WHERE cod_propuesta LIKE 'P005801'); INSERT INTO seguimiento VALUES(NULL, @prop, NULL, NULL, 'Solicito servicios en la Expo, la empresa cerro', 0, NULL, NULL);</v>
      </c>
    </row>
    <row r="63" spans="1:6" ht="90" x14ac:dyDescent="0.25">
      <c r="A63" t="s">
        <v>2534</v>
      </c>
      <c r="B63" s="7" t="s">
        <v>637</v>
      </c>
      <c r="C63" s="2" t="s">
        <v>2784</v>
      </c>
      <c r="D63" s="43" t="s">
        <v>2891</v>
      </c>
      <c r="E63" s="2" t="s">
        <v>2783</v>
      </c>
      <c r="F63" t="str">
        <f t="shared" si="0"/>
        <v>SET @prop = (SELECT id_propuesta FROM propuesta WHERE cod_propuesta LIKE 'P033701'); INSERT INTO seguimiento VALUES(NULL, @prop, NULL, NULL, 'Contacto: Roxana Burgos, indica que requieren implementar Gobierno Corporativo y Protocolo Familiar, menciona que los accionistas estan en Chiclayo y tratara de coordinar una reunion con ellos. 13/09 Vicente se compromete a preparar documentacion para enviar a cliente para el 14/09. 14/09 Pendiente presentacion de PF. 20/09 Se define con Vicente no participar por no contar con personal calificado en PF.', 0, NULL, NULL);</v>
      </c>
    </row>
    <row r="64" spans="1:6" ht="78.75" x14ac:dyDescent="0.25">
      <c r="A64" t="s">
        <v>2534</v>
      </c>
      <c r="B64" s="7" t="s">
        <v>638</v>
      </c>
      <c r="C64" s="2" t="s">
        <v>2784</v>
      </c>
      <c r="D64" s="43" t="s">
        <v>3138</v>
      </c>
      <c r="E64" s="2" t="s">
        <v>2783</v>
      </c>
      <c r="F64" t="str">
        <f t="shared" si="0"/>
        <v>SET @prop = (SELECT id_propuesta FROM propuesta WHERE cod_propuesta LIKE 'P032001'); INSERT INTO seguimiento VALUES(NULL, @prop, NULL, NULL, '21/08 Daniela Rivera informa que estàn evaluando propuestas, deben definir esta semana; se envìa correo para mantener comunicaciòn.04/09 Daniela indica que aun continua en evaluacion y la respuesta sera dada el viernes07.12/09 Daniela informa que han decidido trabajar con otra consultora por diferentes factores, se solicita feedback y se compromete a enviarlo por correo.', 0, NULL, NULL);</v>
      </c>
    </row>
    <row r="65" spans="1:6" x14ac:dyDescent="0.25">
      <c r="A65" t="s">
        <v>2534</v>
      </c>
      <c r="B65" s="7" t="s">
        <v>639</v>
      </c>
      <c r="C65" s="2" t="s">
        <v>2784</v>
      </c>
      <c r="D65" s="43" t="s">
        <v>2787</v>
      </c>
      <c r="E65" s="2" t="s">
        <v>2783</v>
      </c>
      <c r="F65" t="str">
        <f t="shared" si="0"/>
        <v>SET @prop = (SELECT id_propuesta FROM propuesta WHERE cod_propuesta LIKE 'P011701'); INSERT INTO seguimiento VALUES(NULL, @prop, NULL, NULL, 'Se hara a nivel regional', 0, NULL, NULL);</v>
      </c>
    </row>
    <row r="66" spans="1:6" x14ac:dyDescent="0.25">
      <c r="A66" t="s">
        <v>2534</v>
      </c>
      <c r="B66" s="7" t="s">
        <v>640</v>
      </c>
      <c r="C66" s="2" t="s">
        <v>2784</v>
      </c>
      <c r="D66" s="43" t="s">
        <v>3287</v>
      </c>
      <c r="E66" s="2" t="s">
        <v>2783</v>
      </c>
      <c r="F66" t="str">
        <f t="shared" si="0"/>
        <v>SET @prop = (SELECT id_propuesta FROM propuesta WHERE cod_propuesta LIKE 'P011702'); INSERT INTO seguimiento VALUES(NULL, @prop, NULL, NULL, 'No tienen procesos este año, puede que el año proximo', 0, NULL, NULL);</v>
      </c>
    </row>
    <row r="67" spans="1:6" x14ac:dyDescent="0.25">
      <c r="A67" t="s">
        <v>2534</v>
      </c>
      <c r="B67" s="7" t="s">
        <v>641</v>
      </c>
      <c r="C67" s="2" t="s">
        <v>2784</v>
      </c>
      <c r="D67" s="43" t="s">
        <v>3287</v>
      </c>
      <c r="E67" s="2" t="s">
        <v>2783</v>
      </c>
      <c r="F67" t="str">
        <f t="shared" ref="F67:F130" si="1">CONCATENATE(A67,B67,C67,D67,E67)</f>
        <v>SET @prop = (SELECT id_propuesta FROM propuesta WHERE cod_propuesta LIKE 'P011703'); INSERT INTO seguimiento VALUES(NULL, @prop, NULL, NULL, 'No tienen procesos este año, puede que el año proximo', 0, NULL, NULL);</v>
      </c>
    </row>
    <row r="68" spans="1:6" x14ac:dyDescent="0.25">
      <c r="A68" t="s">
        <v>2534</v>
      </c>
      <c r="B68" s="7" t="s">
        <v>642</v>
      </c>
      <c r="C68" s="2" t="s">
        <v>2784</v>
      </c>
      <c r="D68" s="40"/>
      <c r="E68" s="2" t="s">
        <v>2783</v>
      </c>
      <c r="F68" t="str">
        <f t="shared" si="1"/>
        <v>SET @prop = (SELECT id_propuesta FROM propuesta WHERE cod_propuesta LIKE 'P120001'); INSERT INTO seguimiento VALUES(NULL, @prop, NULL, NULL, '', 0, NULL, NULL);</v>
      </c>
    </row>
    <row r="69" spans="1:6" ht="22.5" x14ac:dyDescent="0.25">
      <c r="A69" t="s">
        <v>2534</v>
      </c>
      <c r="B69" s="7" t="s">
        <v>643</v>
      </c>
      <c r="C69" s="2" t="s">
        <v>2784</v>
      </c>
      <c r="D69" s="40" t="s">
        <v>2842</v>
      </c>
      <c r="E69" s="2" t="s">
        <v>2783</v>
      </c>
      <c r="F69" t="str">
        <f t="shared" si="1"/>
        <v>SET @prop = (SELECT id_propuesta FROM propuesta WHERE cod_propuesta LIKE 'P120002'); INSERT INTO seguimiento VALUES(NULL, @prop, NULL, NULL, 'Se les envio contrato marco para que revisen y firmen para siguientes evaluaciones. Nunca contestaron', 0, NULL, NULL);</v>
      </c>
    </row>
    <row r="70" spans="1:6" ht="22.5" x14ac:dyDescent="0.25">
      <c r="A70" t="s">
        <v>2534</v>
      </c>
      <c r="B70" s="7" t="s">
        <v>644</v>
      </c>
      <c r="C70" s="2" t="s">
        <v>2784</v>
      </c>
      <c r="D70" s="43" t="s">
        <v>2892</v>
      </c>
      <c r="E70" s="2" t="s">
        <v>2783</v>
      </c>
      <c r="F70" t="str">
        <f t="shared" si="1"/>
        <v>SET @prop = (SELECT id_propuesta FROM propuesta WHERE cod_propuesta LIKE 'P025901'); INSERT INTO seguimiento VALUES(NULL, @prop, NULL, NULL, 'Contacto Jackelin Cervantes. Teniamos que llamarla pero nunca lo hicimos y perdimos', 0, NULL, NULL);</v>
      </c>
    </row>
    <row r="71" spans="1:6" x14ac:dyDescent="0.25">
      <c r="A71" t="s">
        <v>2534</v>
      </c>
      <c r="B71" s="7" t="s">
        <v>645</v>
      </c>
      <c r="C71" s="2" t="s">
        <v>2784</v>
      </c>
      <c r="D71" s="40" t="s">
        <v>2543</v>
      </c>
      <c r="E71" s="2" t="s">
        <v>2783</v>
      </c>
      <c r="F71" t="str">
        <f t="shared" si="1"/>
        <v>SET @prop = (SELECT id_propuesta FROM propuesta WHERE cod_propuesta LIKE 'P017501'); INSERT INTO seguimiento VALUES(NULL, @prop, NULL, NULL, 'Cliente esta reuniendo candidatos', 0, NULL, NULL);</v>
      </c>
    </row>
    <row r="72" spans="1:6" x14ac:dyDescent="0.25">
      <c r="A72" t="s">
        <v>2534</v>
      </c>
      <c r="B72" s="7" t="s">
        <v>646</v>
      </c>
      <c r="C72" s="2" t="s">
        <v>2784</v>
      </c>
      <c r="D72" s="40" t="s">
        <v>2544</v>
      </c>
      <c r="E72" s="2" t="s">
        <v>2783</v>
      </c>
      <c r="F72" t="str">
        <f t="shared" si="1"/>
        <v>SET @prop = (SELECT id_propuesta FROM propuesta WHERE cod_propuesta LIKE 'P017502'); INSERT INTO seguimiento VALUES(NULL, @prop, NULL, NULL, 'La hace TAWA', 0, NULL, NULL);</v>
      </c>
    </row>
    <row r="73" spans="1:6" x14ac:dyDescent="0.25">
      <c r="A73" t="s">
        <v>2534</v>
      </c>
      <c r="B73" s="7" t="s">
        <v>647</v>
      </c>
      <c r="C73" s="2" t="s">
        <v>2784</v>
      </c>
      <c r="D73" s="43"/>
      <c r="E73" s="2" t="s">
        <v>2783</v>
      </c>
      <c r="F73" t="str">
        <f t="shared" si="1"/>
        <v>SET @prop = (SELECT id_propuesta FROM propuesta WHERE cod_propuesta LIKE 'P016101'); INSERT INTO seguimiento VALUES(NULL, @prop, NULL, NULL, '', 0, NULL, NULL);</v>
      </c>
    </row>
    <row r="74" spans="1:6" x14ac:dyDescent="0.25">
      <c r="A74" t="s">
        <v>2534</v>
      </c>
      <c r="B74" s="7" t="s">
        <v>648</v>
      </c>
      <c r="C74" s="2" t="s">
        <v>2784</v>
      </c>
      <c r="D74" s="43" t="s">
        <v>2545</v>
      </c>
      <c r="E74" s="2" t="s">
        <v>2783</v>
      </c>
      <c r="F74" t="str">
        <f t="shared" si="1"/>
        <v>SET @prop = (SELECT id_propuesta FROM propuesta WHERE cod_propuesta LIKE 'P016102'); INSERT INTO seguimiento VALUES(NULL, @prop, NULL, NULL, 'Levantamiento perfil', 0, NULL, NULL);</v>
      </c>
    </row>
    <row r="75" spans="1:6" x14ac:dyDescent="0.25">
      <c r="A75" t="s">
        <v>2534</v>
      </c>
      <c r="B75" s="7" t="s">
        <v>649</v>
      </c>
      <c r="C75" s="2" t="s">
        <v>2784</v>
      </c>
      <c r="D75" s="43"/>
      <c r="E75" s="2" t="s">
        <v>2783</v>
      </c>
      <c r="F75" t="str">
        <f t="shared" si="1"/>
        <v>SET @prop = (SELECT id_propuesta FROM propuesta WHERE cod_propuesta LIKE 'P016104'); INSERT INTO seguimiento VALUES(NULL, @prop, NULL, NULL, '', 0, NULL, NULL);</v>
      </c>
    </row>
    <row r="76" spans="1:6" x14ac:dyDescent="0.25">
      <c r="A76" t="s">
        <v>2534</v>
      </c>
      <c r="B76" s="7" t="s">
        <v>650</v>
      </c>
      <c r="C76" s="2" t="s">
        <v>2784</v>
      </c>
      <c r="D76" s="40" t="s">
        <v>3288</v>
      </c>
      <c r="E76" s="2" t="s">
        <v>2783</v>
      </c>
      <c r="F76" t="str">
        <f t="shared" si="1"/>
        <v>SET @prop = (SELECT id_propuesta FROM propuesta WHERE cod_propuesta LIKE 'P006001'); INSERT INTO seguimiento VALUES(NULL, @prop, NULL, NULL, 'Contacto: Pamela Zuñiga. Nunca respondieron', 0, NULL, NULL);</v>
      </c>
    </row>
    <row r="77" spans="1:6" ht="22.5" x14ac:dyDescent="0.25">
      <c r="A77" t="s">
        <v>2534</v>
      </c>
      <c r="B77" s="7" t="s">
        <v>651</v>
      </c>
      <c r="C77" s="2" t="s">
        <v>2784</v>
      </c>
      <c r="D77" s="40" t="s">
        <v>2893</v>
      </c>
      <c r="E77" s="2" t="s">
        <v>2783</v>
      </c>
      <c r="F77" t="str">
        <f t="shared" si="1"/>
        <v>SET @prop = (SELECT id_propuesta FROM propuesta WHERE cod_propuesta LIKE 'P014701'); INSERT INTO seguimiento VALUES(NULL, @prop, NULL, NULL, 'Se adjudico a Gerens Escuela de Gestion y Economia por 108.264', 0, NULL, NULL);</v>
      </c>
    </row>
    <row r="78" spans="1:6" ht="78.75" x14ac:dyDescent="0.25">
      <c r="A78" t="s">
        <v>2534</v>
      </c>
      <c r="B78" s="7" t="s">
        <v>652</v>
      </c>
      <c r="C78" s="2" t="s">
        <v>2784</v>
      </c>
      <c r="D78" s="43" t="s">
        <v>3289</v>
      </c>
      <c r="E78" s="2" t="s">
        <v>2783</v>
      </c>
      <c r="F78" t="str">
        <f t="shared" si="1"/>
        <v>SET @prop = (SELECT id_propuesta FROM propuesta WHERE cod_propuesta LIKE 'P014702'); INSERT INTO seguimiento VALUES(NULL, @prop, NULL, NULL, 'Llamo Manuel Oyarce para reunion- Proxima reunion el 26/1. EL proyecto es muy complejo, de año y medio de duracion, y se tiene que hablar con el cliente de como lo llevariamos a cabo y como seria el financiamiento, ya que puede tener un costo de aprox. 1,500,000 de soles; tuvimos reunion el 7/2/12, se hara en subproyectos por ADS o por AMC; rehacer proyecto', 0, NULL, NULL);</v>
      </c>
    </row>
    <row r="79" spans="1:6" ht="56.25" x14ac:dyDescent="0.25">
      <c r="A79" t="s">
        <v>2534</v>
      </c>
      <c r="B79" s="7" t="s">
        <v>653</v>
      </c>
      <c r="C79" s="2" t="s">
        <v>2784</v>
      </c>
      <c r="D79" s="43" t="s">
        <v>2894</v>
      </c>
      <c r="E79" s="2" t="s">
        <v>2783</v>
      </c>
      <c r="F79" t="str">
        <f t="shared" si="1"/>
        <v>SET @prop = (SELECT id_propuesta FROM propuesta WHERE cod_propuesta LIKE 'P014703'); INSERT INTO seguimiento VALUES(NULL, @prop, NULL, NULL, 'Presentada propuesta el 1/2/12; responderan el 15/2. Estan esperando que les presentemos todas las propuestas en conjunto. Vamos a realizar proyectos que tengan accion directa en RRHH y este en principio no es conveniente', 0, NULL, NULL);</v>
      </c>
    </row>
    <row r="80" spans="1:6" x14ac:dyDescent="0.25">
      <c r="A80" t="s">
        <v>2534</v>
      </c>
      <c r="B80" s="7" t="s">
        <v>654</v>
      </c>
      <c r="C80" s="2" t="s">
        <v>2784</v>
      </c>
      <c r="D80" s="43"/>
      <c r="E80" s="2" t="s">
        <v>2783</v>
      </c>
      <c r="F80" t="str">
        <f t="shared" si="1"/>
        <v>SET @prop = (SELECT id_propuesta FROM propuesta WHERE cod_propuesta LIKE 'P014704'); INSERT INTO seguimiento VALUES(NULL, @prop, NULL, NULL, '', 0, NULL, NULL);</v>
      </c>
    </row>
    <row r="81" spans="1:6" x14ac:dyDescent="0.25">
      <c r="A81" t="s">
        <v>2534</v>
      </c>
      <c r="B81" s="7" t="s">
        <v>655</v>
      </c>
      <c r="C81" s="2" t="s">
        <v>2784</v>
      </c>
      <c r="D81" s="43"/>
      <c r="E81" s="2" t="s">
        <v>2783</v>
      </c>
      <c r="F81" t="str">
        <f t="shared" si="1"/>
        <v>SET @prop = (SELECT id_propuesta FROM propuesta WHERE cod_propuesta LIKE 'P014705'); INSERT INTO seguimiento VALUES(NULL, @prop, NULL, NULL, '', 0, NULL, NULL);</v>
      </c>
    </row>
    <row r="82" spans="1:6" ht="45" x14ac:dyDescent="0.25">
      <c r="A82" t="s">
        <v>2534</v>
      </c>
      <c r="B82" s="7" t="s">
        <v>656</v>
      </c>
      <c r="C82" s="2" t="s">
        <v>2784</v>
      </c>
      <c r="D82" s="43" t="s">
        <v>2895</v>
      </c>
      <c r="E82" s="2" t="s">
        <v>2783</v>
      </c>
      <c r="F82" t="str">
        <f t="shared" si="1"/>
        <v>SET @prop = (SELECT id_propuesta FROM propuesta WHERE cod_propuesta LIKE 'P014706'); INSERT INTO seguimiento VALUES(NULL, @prop, NULL, NULL, 'Preguntada situacion el 08/05; Respondieron que ha habido cambios en ANA y que nos llamaran para retomar los proyectos. Solicitada reunion el 05/07. Nunca responden', 0, NULL, NULL);</v>
      </c>
    </row>
    <row r="83" spans="1:6" ht="90" x14ac:dyDescent="0.25">
      <c r="A83" t="s">
        <v>2534</v>
      </c>
      <c r="B83" s="7" t="s">
        <v>657</v>
      </c>
      <c r="C83" s="2" t="s">
        <v>2784</v>
      </c>
      <c r="D83" s="46" t="s">
        <v>3290</v>
      </c>
      <c r="E83" s="2" t="s">
        <v>2783</v>
      </c>
      <c r="F83" t="str">
        <f t="shared" si="1"/>
        <v>SET @prop = (SELECT id_propuesta FROM propuesta WHERE cod_propuesta LIKE 'P014707'); INSERT INTO seguimiento VALUES(NULL, @prop, NULL, NULL, 'Contacto: Manuel Oyarce; solicito metodologia para presentarla a Gerencia, pdte. Reunion. No se puede ubicar a Manuel.13/09 Se coordina reunion para el 17/09 con el Secretario Genaral de ANA. 17/09 Reunion ok con Francisco Dumler (Secretario ANA), aprueba verbalmente realizar proyecto integral; queda pendiente coordinar reunion con Manuel, Frida y Vicente para actualizar propuesta e integrarla. ', 0, NULL, NULL);</v>
      </c>
    </row>
    <row r="84" spans="1:6" ht="90" x14ac:dyDescent="0.25">
      <c r="A84" t="s">
        <v>2534</v>
      </c>
      <c r="B84" s="7" t="s">
        <v>658</v>
      </c>
      <c r="C84" s="2" t="s">
        <v>2784</v>
      </c>
      <c r="D84" s="46" t="s">
        <v>3290</v>
      </c>
      <c r="E84" s="2" t="s">
        <v>2783</v>
      </c>
      <c r="F84" t="str">
        <f t="shared" si="1"/>
        <v>SET @prop = (SELECT id_propuesta FROM propuesta WHERE cod_propuesta LIKE 'P014708'); INSERT INTO seguimiento VALUES(NULL, @prop, NULL, NULL, 'Contacto: Manuel Oyarce; solicito metodologia para presentarla a Gerencia, pdte. Reunion. No se puede ubicar a Manuel.13/09 Se coordina reunion para el 17/09 con el Secretario Genaral de ANA. 17/09 Reunion ok con Francisco Dumler (Secretario ANA), aprueba verbalmente realizar proyecto integral; queda pendiente coordinar reunion con Manuel, Frida y Vicente para actualizar propuesta e integrarla. ', 0, NULL, NULL);</v>
      </c>
    </row>
    <row r="85" spans="1:6" ht="90" x14ac:dyDescent="0.25">
      <c r="A85" t="s">
        <v>2534</v>
      </c>
      <c r="B85" s="7" t="s">
        <v>659</v>
      </c>
      <c r="C85" s="2" t="s">
        <v>2784</v>
      </c>
      <c r="D85" s="46" t="s">
        <v>3291</v>
      </c>
      <c r="E85" s="2" t="s">
        <v>2783</v>
      </c>
      <c r="F85" t="str">
        <f t="shared" si="1"/>
        <v>SET @prop = (SELECT id_propuesta FROM propuesta WHERE cod_propuesta LIKE 'P014709'); INSERT INTO seguimiento VALUES(NULL, @prop, NULL, NULL, 'Contacto: Manuel Oyarce; solicito metodologia para presentarla a Gerencia, pdte. Reunion. no se puede ubicar a Manuel.13/09 Se coordina reunion para el 17/09 con el Secretario Genaral de ANA. 17/09 Reunion ok con Francisco Dumler (Secretario ANA), aprueba verbalmente realizar proyecto integral; queda pendiente coordinar reunion con Manuel, Frida y Vicente para actualizar propuesta e integrarla.', 0, NULL, NULL);</v>
      </c>
    </row>
    <row r="86" spans="1:6" ht="112.5" x14ac:dyDescent="0.25">
      <c r="A86" t="s">
        <v>2534</v>
      </c>
      <c r="B86" s="7" t="s">
        <v>660</v>
      </c>
      <c r="C86" s="2" t="s">
        <v>2784</v>
      </c>
      <c r="D86" s="46" t="s">
        <v>3139</v>
      </c>
      <c r="E86" s="2" t="s">
        <v>2783</v>
      </c>
      <c r="F86" t="str">
        <f t="shared" si="1"/>
        <v>SET @prop = (SELECT id_propuesta FROM propuesta WHERE cod_propuesta LIKE 'P014710'); INSERT INTO seguimiento VALUES(NULL, @prop, NULL, NULL, 'Contacto: Manuel Oyarce y Francisco Dumler (secretario general)queda pendiente coordinar reunion con Manuel, Frida y Vicente para actualizar propuesta e integrarla. 26/09 Se programa reunion para replantear propuesta integral con participacion de Manuel, Frida y Vicente para el 12/10. 11/10 Reunion postergada para el jueves 18 por viaje de Manuel. 17/10 Se reprograma reunion para el 22 por cambio de agenda de Manuel.22/10 Reunion ok, se debe replantear propuesta segun especificaciones brindadas.', 0, NULL, NULL);</v>
      </c>
    </row>
    <row r="87" spans="1:6" ht="22.5" x14ac:dyDescent="0.25">
      <c r="A87" t="s">
        <v>2534</v>
      </c>
      <c r="B87" s="7" t="s">
        <v>661</v>
      </c>
      <c r="C87" s="2" t="s">
        <v>2784</v>
      </c>
      <c r="D87" s="43" t="s">
        <v>3292</v>
      </c>
      <c r="E87" s="2" t="s">
        <v>2783</v>
      </c>
      <c r="F87" t="str">
        <f t="shared" si="1"/>
        <v>SET @prop = (SELECT id_propuesta FROM propuesta WHERE cod_propuesta LIKE 'P017701'); INSERT INTO seguimiento VALUES(NULL, @prop, NULL, NULL, 'Contacto: MARITZA CARCOVICH; ueri gratis evaluacion de candidatos, de desempeño y de clima', 0, NULL, NULL);</v>
      </c>
    </row>
    <row r="88" spans="1:6" ht="22.5" x14ac:dyDescent="0.25">
      <c r="A88" t="s">
        <v>2534</v>
      </c>
      <c r="B88" s="7" t="s">
        <v>662</v>
      </c>
      <c r="C88" s="2" t="s">
        <v>2784</v>
      </c>
      <c r="D88" s="43" t="s">
        <v>2896</v>
      </c>
      <c r="E88" s="2" t="s">
        <v>2783</v>
      </c>
      <c r="F88" t="str">
        <f t="shared" si="1"/>
        <v>SET @prop = (SELECT id_propuesta FROM propuesta WHERE cod_propuesta LIKE 'P017702'); INSERT INTO seguimiento VALUES(NULL, @prop, NULL, NULL, 'Muy caro, a percepcion del cliente, estamos cobrando por MOF $1,500', 0, NULL, NULL);</v>
      </c>
    </row>
    <row r="89" spans="1:6" x14ac:dyDescent="0.25">
      <c r="A89" t="s">
        <v>2534</v>
      </c>
      <c r="B89" s="7" t="s">
        <v>663</v>
      </c>
      <c r="C89" s="2" t="s">
        <v>2784</v>
      </c>
      <c r="D89" s="43" t="s">
        <v>3293</v>
      </c>
      <c r="E89" s="2" t="s">
        <v>2783</v>
      </c>
      <c r="F89" t="str">
        <f t="shared" si="1"/>
        <v>SET @prop = (SELECT id_propuesta FROM propuesta WHERE cod_propuesta LIKE 'P017703'); INSERT INTO seguimiento VALUES(NULL, @prop, NULL, NULL, 'Empresa demasiado pequeña', 0, NULL, NULL);</v>
      </c>
    </row>
    <row r="90" spans="1:6" x14ac:dyDescent="0.25">
      <c r="A90" t="s">
        <v>2534</v>
      </c>
      <c r="B90" s="7" t="s">
        <v>664</v>
      </c>
      <c r="C90" s="2" t="s">
        <v>2784</v>
      </c>
      <c r="D90" s="43" t="s">
        <v>2546</v>
      </c>
      <c r="E90" s="2" t="s">
        <v>2783</v>
      </c>
      <c r="F90" t="str">
        <f t="shared" si="1"/>
        <v>SET @prop = (SELECT id_propuesta FROM propuesta WHERE cod_propuesta LIKE 'P017704'); INSERT INTO seguimiento VALUES(NULL, @prop, NULL, NULL, 'Nunca enviamos propuesta', 0, NULL, NULL);</v>
      </c>
    </row>
    <row r="91" spans="1:6" x14ac:dyDescent="0.25">
      <c r="A91" t="s">
        <v>2534</v>
      </c>
      <c r="B91" s="7" t="s">
        <v>665</v>
      </c>
      <c r="C91" s="2" t="s">
        <v>2784</v>
      </c>
      <c r="D91" s="43"/>
      <c r="E91" s="2" t="s">
        <v>2783</v>
      </c>
      <c r="F91" t="str">
        <f t="shared" si="1"/>
        <v>SET @prop = (SELECT id_propuesta FROM propuesta WHERE cod_propuesta LIKE 'P002201'); INSERT INTO seguimiento VALUES(NULL, @prop, NULL, NULL, '', 0, NULL, NULL);</v>
      </c>
    </row>
    <row r="92" spans="1:6" x14ac:dyDescent="0.25">
      <c r="A92" t="s">
        <v>2534</v>
      </c>
      <c r="B92" s="7" t="s">
        <v>666</v>
      </c>
      <c r="C92" s="2" t="s">
        <v>2784</v>
      </c>
      <c r="D92" s="43"/>
      <c r="E92" s="2" t="s">
        <v>2783</v>
      </c>
      <c r="F92" t="str">
        <f t="shared" si="1"/>
        <v>SET @prop = (SELECT id_propuesta FROM propuesta WHERE cod_propuesta LIKE 'P002202'); INSERT INTO seguimiento VALUES(NULL, @prop, NULL, NULL, '', 0, NULL, NULL);</v>
      </c>
    </row>
    <row r="93" spans="1:6" x14ac:dyDescent="0.25">
      <c r="A93" t="s">
        <v>2534</v>
      </c>
      <c r="B93" s="7" t="s">
        <v>667</v>
      </c>
      <c r="C93" s="2" t="s">
        <v>2784</v>
      </c>
      <c r="D93" s="41" t="s">
        <v>2887</v>
      </c>
      <c r="E93" s="2" t="s">
        <v>2783</v>
      </c>
      <c r="F93" t="str">
        <f t="shared" si="1"/>
        <v>SET @prop = (SELECT id_propuesta FROM propuesta WHERE cod_propuesta LIKE 'P002203'); INSERT INTO seguimiento VALUES(NULL, @prop, NULL, NULL, 'Solo querian informacion', 0, NULL, NULL);</v>
      </c>
    </row>
    <row r="94" spans="1:6" x14ac:dyDescent="0.25">
      <c r="A94" t="s">
        <v>2534</v>
      </c>
      <c r="B94" s="7" t="s">
        <v>668</v>
      </c>
      <c r="C94" s="2" t="s">
        <v>2784</v>
      </c>
      <c r="D94" s="43"/>
      <c r="E94" s="2" t="s">
        <v>2783</v>
      </c>
      <c r="F94" t="str">
        <f t="shared" si="1"/>
        <v>SET @prop = (SELECT id_propuesta FROM propuesta WHERE cod_propuesta LIKE 'P002204'); INSERT INTO seguimiento VALUES(NULL, @prop, NULL, NULL, '', 0, NULL, NULL);</v>
      </c>
    </row>
    <row r="95" spans="1:6" x14ac:dyDescent="0.25">
      <c r="A95" t="s">
        <v>2534</v>
      </c>
      <c r="B95" s="7" t="s">
        <v>669</v>
      </c>
      <c r="C95" s="2" t="s">
        <v>2784</v>
      </c>
      <c r="D95" s="40" t="s">
        <v>2547</v>
      </c>
      <c r="E95" s="2" t="s">
        <v>2783</v>
      </c>
      <c r="F95" t="str">
        <f t="shared" si="1"/>
        <v>SET @prop = (SELECT id_propuesta FROM propuesta WHERE cod_propuesta LIKE 'P002205'); INSERT INTO seguimiento VALUES(NULL, @prop, NULL, NULL, 'Se presento el 01/09, se hizo seguimiento 06/09', 0, NULL, NULL);</v>
      </c>
    </row>
    <row r="96" spans="1:6" x14ac:dyDescent="0.25">
      <c r="A96" t="s">
        <v>2534</v>
      </c>
      <c r="B96" s="7" t="s">
        <v>670</v>
      </c>
      <c r="C96" s="2" t="s">
        <v>2784</v>
      </c>
      <c r="D96" s="43" t="s">
        <v>2548</v>
      </c>
      <c r="E96" s="2" t="s">
        <v>2783</v>
      </c>
      <c r="F96" t="str">
        <f t="shared" si="1"/>
        <v>SET @prop = (SELECT id_propuesta FROM propuesta WHERE cod_propuesta LIKE 'P002206'); INSERT INTO seguimiento VALUES(NULL, @prop, NULL, NULL, 'Informado por Enrique el 22/9/10', 0, NULL, NULL);</v>
      </c>
    </row>
    <row r="97" spans="1:6" ht="33.75" x14ac:dyDescent="0.25">
      <c r="A97" t="s">
        <v>2534</v>
      </c>
      <c r="B97" s="7" t="s">
        <v>671</v>
      </c>
      <c r="C97" s="2" t="s">
        <v>2784</v>
      </c>
      <c r="D97" s="43" t="s">
        <v>2788</v>
      </c>
      <c r="E97" s="2" t="s">
        <v>2783</v>
      </c>
      <c r="F97" t="str">
        <f t="shared" si="1"/>
        <v>SET @prop = (SELECT id_propuesta FROM propuesta WHERE cod_propuesta LIKE 'P002207'); INSERT INTO seguimiento VALUES(NULL, @prop, NULL, NULL, 'Falta hacer contrato y formulario Orden de Servicio - Servicio permanente. Se enviara contrato cuando cliente solicite servicio.', 0, NULL, NULL);</v>
      </c>
    </row>
    <row r="98" spans="1:6" x14ac:dyDescent="0.25">
      <c r="A98" t="s">
        <v>2534</v>
      </c>
      <c r="B98" s="7" t="s">
        <v>672</v>
      </c>
      <c r="C98" s="2" t="s">
        <v>2784</v>
      </c>
      <c r="D98" s="43"/>
      <c r="E98" s="2" t="s">
        <v>2783</v>
      </c>
      <c r="F98" t="str">
        <f t="shared" si="1"/>
        <v>SET @prop = (SELECT id_propuesta FROM propuesta WHERE cod_propuesta LIKE 'P002208'); INSERT INTO seguimiento VALUES(NULL, @prop, NULL, NULL, '', 0, NULL, NULL);</v>
      </c>
    </row>
    <row r="99" spans="1:6" x14ac:dyDescent="0.25">
      <c r="A99" t="s">
        <v>2534</v>
      </c>
      <c r="B99" s="7" t="s">
        <v>673</v>
      </c>
      <c r="C99" s="2" t="s">
        <v>2784</v>
      </c>
      <c r="D99" s="43"/>
      <c r="E99" s="2" t="s">
        <v>2783</v>
      </c>
      <c r="F99" t="str">
        <f t="shared" si="1"/>
        <v>SET @prop = (SELECT id_propuesta FROM propuesta WHERE cod_propuesta LIKE 'P002209'); INSERT INTO seguimiento VALUES(NULL, @prop, NULL, NULL, '', 0, NULL, NULL);</v>
      </c>
    </row>
    <row r="100" spans="1:6" x14ac:dyDescent="0.25">
      <c r="A100" t="s">
        <v>2534</v>
      </c>
      <c r="B100" s="7" t="s">
        <v>674</v>
      </c>
      <c r="C100" s="2" t="s">
        <v>2784</v>
      </c>
      <c r="D100" s="43" t="s">
        <v>2549</v>
      </c>
      <c r="E100" s="2" t="s">
        <v>2783</v>
      </c>
      <c r="F100" t="str">
        <f t="shared" si="1"/>
        <v>SET @prop = (SELECT id_propuesta FROM propuesta WHERE cod_propuesta LIKE 'P002210'); INSERT INTO seguimiento VALUES(NULL, @prop, NULL, NULL, 'Solicitud del 03/02/12, facturado el 13/02/12', 0, NULL, NULL);</v>
      </c>
    </row>
    <row r="101" spans="1:6" x14ac:dyDescent="0.25">
      <c r="A101" t="s">
        <v>2534</v>
      </c>
      <c r="B101" s="7" t="s">
        <v>675</v>
      </c>
      <c r="C101" s="2" t="s">
        <v>2784</v>
      </c>
      <c r="D101" s="43"/>
      <c r="E101" s="2" t="s">
        <v>2783</v>
      </c>
      <c r="F101" t="str">
        <f t="shared" si="1"/>
        <v>SET @prop = (SELECT id_propuesta FROM propuesta WHERE cod_propuesta LIKE 'P002211'); INSERT INTO seguimiento VALUES(NULL, @prop, NULL, NULL, '', 0, NULL, NULL);</v>
      </c>
    </row>
    <row r="102" spans="1:6" ht="33.75" x14ac:dyDescent="0.25">
      <c r="A102" t="s">
        <v>2534</v>
      </c>
      <c r="B102" s="7" t="s">
        <v>676</v>
      </c>
      <c r="C102" s="2" t="s">
        <v>2784</v>
      </c>
      <c r="D102" s="43" t="s">
        <v>3294</v>
      </c>
      <c r="E102" s="2" t="s">
        <v>2783</v>
      </c>
      <c r="F102" t="str">
        <f t="shared" si="1"/>
        <v>SET @prop = (SELECT id_propuesta FROM propuesta WHERE cod_propuesta LIKE 'P002212'); INSERT INTO seguimiento VALUES(NULL, @prop, NULL, NULL, 'Contacto: Mariana Naszewski. Cerrar proyecto, este año solo nos han enviado 2 candidatos a evaluar a primeros de año; si vuelven a enviar a alguno, abrir de nuevo', 0, NULL, NULL);</v>
      </c>
    </row>
    <row r="103" spans="1:6" ht="56.25" x14ac:dyDescent="0.25">
      <c r="A103" t="s">
        <v>2534</v>
      </c>
      <c r="B103" s="7" t="s">
        <v>677</v>
      </c>
      <c r="C103" s="2" t="s">
        <v>2784</v>
      </c>
      <c r="D103" s="43" t="s">
        <v>2897</v>
      </c>
      <c r="E103" s="2" t="s">
        <v>2783</v>
      </c>
      <c r="F103" t="str">
        <f t="shared" si="1"/>
        <v>SET @prop = (SELECT id_propuesta FROM propuesta WHERE cod_propuesta LIKE 'P002213'); INSERT INTO seguimiento VALUES(NULL, @prop, NULL, NULL, 'Contacto: Mariana Naszewski. Enviada propuesta el 28/05; responde que quiere una capacitacion mas corta. Enviada el 05/06. Solicitada situacion el 25/06. Ellos nos avisaran cuando. Todavia no han decidido, ya volveran a pedirlo si lo necesitan', 0, NULL, NULL);</v>
      </c>
    </row>
    <row r="104" spans="1:6" x14ac:dyDescent="0.25">
      <c r="A104" t="s">
        <v>2534</v>
      </c>
      <c r="B104" s="7" t="s">
        <v>678</v>
      </c>
      <c r="C104" s="2" t="s">
        <v>2784</v>
      </c>
      <c r="D104" s="41" t="s">
        <v>2887</v>
      </c>
      <c r="E104" s="2" t="s">
        <v>2783</v>
      </c>
      <c r="F104" t="str">
        <f t="shared" si="1"/>
        <v>SET @prop = (SELECT id_propuesta FROM propuesta WHERE cod_propuesta LIKE 'P001902'); INSERT INTO seguimiento VALUES(NULL, @prop, NULL, NULL, 'Solo querian informacion', 0, NULL, NULL);</v>
      </c>
    </row>
    <row r="105" spans="1:6" x14ac:dyDescent="0.25">
      <c r="A105" t="s">
        <v>2534</v>
      </c>
      <c r="B105" s="7" t="s">
        <v>679</v>
      </c>
      <c r="C105" s="2" t="s">
        <v>2784</v>
      </c>
      <c r="D105" s="41" t="s">
        <v>2550</v>
      </c>
      <c r="E105" s="2" t="s">
        <v>2783</v>
      </c>
      <c r="F105" t="str">
        <f t="shared" si="1"/>
        <v>SET @prop = (SELECT id_propuesta FROM propuesta WHERE cod_propuesta LIKE 'P001903'); INSERT INTO seguimiento VALUES(NULL, @prop, NULL, NULL, 'El cliente hace cartera de proveedores', 0, NULL, NULL);</v>
      </c>
    </row>
    <row r="106" spans="1:6" x14ac:dyDescent="0.25">
      <c r="A106" t="s">
        <v>2534</v>
      </c>
      <c r="B106" s="7" t="s">
        <v>680</v>
      </c>
      <c r="C106" s="2" t="s">
        <v>2784</v>
      </c>
      <c r="D106" s="40" t="s">
        <v>2551</v>
      </c>
      <c r="E106" s="2" t="s">
        <v>2783</v>
      </c>
      <c r="F106" t="str">
        <f t="shared" si="1"/>
        <v>SET @prop = (SELECT id_propuesta FROM propuesta WHERE cod_propuesta LIKE 'P001904'); INSERT INTO seguimiento VALUES(NULL, @prop, NULL, NULL, 'Dar por terminado por falta de respuesta 01/10/10', 0, NULL, NULL);</v>
      </c>
    </row>
    <row r="107" spans="1:6" ht="22.5" x14ac:dyDescent="0.25">
      <c r="A107" t="s">
        <v>2534</v>
      </c>
      <c r="B107" s="7" t="s">
        <v>681</v>
      </c>
      <c r="C107" s="2" t="s">
        <v>2784</v>
      </c>
      <c r="D107" s="43" t="s">
        <v>2552</v>
      </c>
      <c r="E107" s="2" t="s">
        <v>2783</v>
      </c>
      <c r="F107" t="str">
        <f t="shared" si="1"/>
        <v>SET @prop = (SELECT id_propuesta FROM propuesta WHERE cod_propuesta LIKE 'P001905'); INSERT INTO seguimiento VALUES(NULL, @prop, NULL, NULL, 'Han pedido cotizaciones alternativas - Sandra Astete - Solicitada respuesta el 17/10/10', 0, NULL, NULL);</v>
      </c>
    </row>
    <row r="108" spans="1:6" ht="22.5" x14ac:dyDescent="0.25">
      <c r="A108" t="s">
        <v>2534</v>
      </c>
      <c r="B108" s="7" t="s">
        <v>682</v>
      </c>
      <c r="C108" s="2" t="s">
        <v>2784</v>
      </c>
      <c r="D108" s="43" t="s">
        <v>2553</v>
      </c>
      <c r="E108" s="2" t="s">
        <v>2783</v>
      </c>
      <c r="F108" t="str">
        <f t="shared" si="1"/>
        <v>SET @prop = (SELECT id_propuesta FROM propuesta WHERE cod_propuesta LIKE 'P001906'); INSERT INTO seguimiento VALUES(NULL, @prop, NULL, NULL, 'Se envio ultimo correo para avisar que proyecto en stand-by', 0, NULL, NULL);</v>
      </c>
    </row>
    <row r="109" spans="1:6" x14ac:dyDescent="0.25">
      <c r="A109" t="s">
        <v>2534</v>
      </c>
      <c r="B109" s="7" t="s">
        <v>683</v>
      </c>
      <c r="C109" s="2" t="s">
        <v>2784</v>
      </c>
      <c r="D109" s="43" t="s">
        <v>2554</v>
      </c>
      <c r="E109" s="2" t="s">
        <v>2783</v>
      </c>
      <c r="F109" t="str">
        <f t="shared" si="1"/>
        <v>SET @prop = (SELECT id_propuesta FROM propuesta WHERE cod_propuesta LIKE 'P001907'); INSERT INTO seguimiento VALUES(NULL, @prop, NULL, NULL, 'No contesta llamadas ni mails', 0, NULL, NULL);</v>
      </c>
    </row>
    <row r="110" spans="1:6" x14ac:dyDescent="0.25">
      <c r="A110" t="s">
        <v>2534</v>
      </c>
      <c r="B110" s="7" t="s">
        <v>684</v>
      </c>
      <c r="C110" s="2" t="s">
        <v>2784</v>
      </c>
      <c r="D110" s="43"/>
      <c r="E110" s="2" t="s">
        <v>2783</v>
      </c>
      <c r="F110" t="str">
        <f t="shared" si="1"/>
        <v>SET @prop = (SELECT id_propuesta FROM propuesta WHERE cod_propuesta LIKE 'P001908'); INSERT INTO seguimiento VALUES(NULL, @prop, NULL, NULL, '', 0, NULL, NULL);</v>
      </c>
    </row>
    <row r="111" spans="1:6" x14ac:dyDescent="0.25">
      <c r="A111" t="s">
        <v>2534</v>
      </c>
      <c r="B111" s="7" t="s">
        <v>685</v>
      </c>
      <c r="C111" s="2" t="s">
        <v>2784</v>
      </c>
      <c r="D111" s="40" t="s">
        <v>2555</v>
      </c>
      <c r="E111" s="2" t="s">
        <v>2783</v>
      </c>
      <c r="F111" t="str">
        <f t="shared" si="1"/>
        <v>SET @prop = (SELECT id_propuesta FROM propuesta WHERE cod_propuesta LIKE 'P001909'); INSERT INTO seguimiento VALUES(NULL, @prop, NULL, NULL, 'Empieza el 16/06/11', 0, NULL, NULL);</v>
      </c>
    </row>
    <row r="112" spans="1:6" ht="33.75" x14ac:dyDescent="0.25">
      <c r="A112" t="s">
        <v>2534</v>
      </c>
      <c r="B112" s="7" t="s">
        <v>686</v>
      </c>
      <c r="C112" s="2" t="s">
        <v>2784</v>
      </c>
      <c r="D112" s="43" t="s">
        <v>3295</v>
      </c>
      <c r="E112" s="2" t="s">
        <v>2783</v>
      </c>
      <c r="F112" t="str">
        <f t="shared" si="1"/>
        <v>SET @prop = (SELECT id_propuesta FROM propuesta WHERE cod_propuesta LIKE 'P001910'); INSERT INTO seguimiento VALUES(NULL, @prop, NULL, NULL, 'Empieza el 27/06/11- Se efectuo un descuento de 10% en esta segunda propuesta(se envio una V2 con monto modificado 28/06/11)', 0, NULL, NULL);</v>
      </c>
    </row>
    <row r="113" spans="1:6" ht="22.5" x14ac:dyDescent="0.25">
      <c r="A113" t="s">
        <v>2534</v>
      </c>
      <c r="B113" s="7" t="s">
        <v>687</v>
      </c>
      <c r="C113" s="2" t="s">
        <v>2784</v>
      </c>
      <c r="D113" s="43" t="s">
        <v>3296</v>
      </c>
      <c r="E113" s="2" t="s">
        <v>2783</v>
      </c>
      <c r="F113" t="str">
        <f t="shared" si="1"/>
        <v>SET @prop = (SELECT id_propuesta FROM propuesta WHERE cod_propuesta LIKE 'P001911'); INSERT INTO seguimiento VALUES(NULL, @prop, NULL, NULL, 'Estan haciendo reorganizacion de area y el outdoor ya no es prioridad para este año.', 0, NULL, NULL);</v>
      </c>
    </row>
    <row r="114" spans="1:6" ht="22.5" x14ac:dyDescent="0.25">
      <c r="A114" t="s">
        <v>2534</v>
      </c>
      <c r="B114" s="7" t="s">
        <v>688</v>
      </c>
      <c r="C114" s="2" t="s">
        <v>2784</v>
      </c>
      <c r="D114" s="43" t="s">
        <v>3140</v>
      </c>
      <c r="E114" s="2" t="s">
        <v>2783</v>
      </c>
      <c r="F114" t="str">
        <f t="shared" si="1"/>
        <v>SET @prop = (SELECT id_propuesta FROM propuesta WHERE cod_propuesta LIKE 'P001912'); INSERT INTO seguimiento VALUES(NULL, @prop, NULL, NULL, 'Negativa por precio basicamente. Deseaban algo bien sencillo, y solo ludico.', 0, NULL, NULL);</v>
      </c>
    </row>
    <row r="115" spans="1:6" ht="33.75" x14ac:dyDescent="0.25">
      <c r="A115" t="s">
        <v>2534</v>
      </c>
      <c r="B115" s="7" t="s">
        <v>689</v>
      </c>
      <c r="C115" s="2" t="s">
        <v>2784</v>
      </c>
      <c r="D115" s="40" t="s">
        <v>2898</v>
      </c>
      <c r="E115" s="2" t="s">
        <v>2783</v>
      </c>
      <c r="F115" t="str">
        <f t="shared" si="1"/>
        <v>SET @prop = (SELECT id_propuesta FROM propuesta WHERE cod_propuesta LIKE 'P001913'); INSERT INTO seguimiento VALUES(NULL, @prop, NULL, NULL, 'Estan analizando la propuesta. Se realizo reunion el 4/1/12. Logistica respondera, NO insistir. Respondieron que no, se ha pedido feedback 16/03/12.', 0, NULL, NULL);</v>
      </c>
    </row>
    <row r="116" spans="1:6" x14ac:dyDescent="0.25">
      <c r="A116" t="s">
        <v>2534</v>
      </c>
      <c r="B116" s="7" t="s">
        <v>690</v>
      </c>
      <c r="C116" s="2" t="s">
        <v>2784</v>
      </c>
      <c r="D116" s="40"/>
      <c r="E116" s="2" t="s">
        <v>2783</v>
      </c>
      <c r="F116" t="str">
        <f t="shared" si="1"/>
        <v>SET @prop = (SELECT id_propuesta FROM propuesta WHERE cod_propuesta LIKE 'P001914'); INSERT INTO seguimiento VALUES(NULL, @prop, NULL, NULL, '', 0, NULL, NULL);</v>
      </c>
    </row>
    <row r="117" spans="1:6" x14ac:dyDescent="0.25">
      <c r="A117" t="s">
        <v>2534</v>
      </c>
      <c r="B117" s="7" t="s">
        <v>691</v>
      </c>
      <c r="C117" s="2" t="s">
        <v>2784</v>
      </c>
      <c r="D117" s="40"/>
      <c r="E117" s="2" t="s">
        <v>2783</v>
      </c>
      <c r="F117" t="str">
        <f t="shared" si="1"/>
        <v>SET @prop = (SELECT id_propuesta FROM propuesta WHERE cod_propuesta LIKE 'P001915'); INSERT INTO seguimiento VALUES(NULL, @prop, NULL, NULL, '', 0, NULL, NULL);</v>
      </c>
    </row>
    <row r="118" spans="1:6" ht="33.75" x14ac:dyDescent="0.25">
      <c r="A118" t="s">
        <v>2534</v>
      </c>
      <c r="B118" s="7" t="s">
        <v>692</v>
      </c>
      <c r="C118" s="2" t="s">
        <v>2784</v>
      </c>
      <c r="D118" s="40" t="s">
        <v>2899</v>
      </c>
      <c r="E118" s="2" t="s">
        <v>2783</v>
      </c>
      <c r="F118" t="str">
        <f t="shared" si="1"/>
        <v>SET @prop = (SELECT id_propuesta FROM propuesta WHERE cod_propuesta LIKE 'P001916'); INSERT INTO seguimiento VALUES(NULL, @prop, NULL, NULL, 'Manuel Barrantes; solicitada situacion el 19/04. Frida escribira el 06/05. Solicitada situacion por CRM el 20/05. Anulamos propuesta por falta de respuesta el 27/05/12', 0, NULL, NULL);</v>
      </c>
    </row>
    <row r="119" spans="1:6" ht="33.75" x14ac:dyDescent="0.25">
      <c r="A119" t="s">
        <v>2534</v>
      </c>
      <c r="B119" s="7" t="s">
        <v>693</v>
      </c>
      <c r="C119" s="2" t="s">
        <v>2784</v>
      </c>
      <c r="D119" s="40" t="s">
        <v>2789</v>
      </c>
      <c r="E119" s="2" t="s">
        <v>2783</v>
      </c>
      <c r="F119" t="str">
        <f t="shared" si="1"/>
        <v>SET @prop = (SELECT id_propuesta FROM propuesta WHERE cod_propuesta LIKE 'P001917'); INSERT INTO seguimiento VALUES(NULL, @prop, NULL, NULL, 'Contactos: Carmela Fiori y Teresa Alba; responderan el lunes 28/05. Nunca respondieron y no lo tienen claro, no saben bien lo que quieren', 0, NULL, NULL);</v>
      </c>
    </row>
    <row r="120" spans="1:6" ht="78.75" x14ac:dyDescent="0.25">
      <c r="A120" t="s">
        <v>2534</v>
      </c>
      <c r="B120" s="7" t="s">
        <v>694</v>
      </c>
      <c r="C120" s="2" t="s">
        <v>2784</v>
      </c>
      <c r="D120" s="40" t="s">
        <v>3141</v>
      </c>
      <c r="E120" s="2" t="s">
        <v>2783</v>
      </c>
      <c r="F120" t="str">
        <f t="shared" si="1"/>
        <v>SET @prop = (SELECT id_propuesta FROM propuesta WHERE cod_propuesta LIKE 'P001918'); INSERT INTO seguimiento VALUES(NULL, @prop, NULL, NULL, 'Contacto: Gabriela Pelaez. Se tuvo reunion de coordinacion, enviaran vacantes por area y profesion, y pruebas que desean tener online. 18/04/12 pidieron desagregar los montos. Pdte. envien O/S. Lo ultimo que nos pidieron es que hicieramos el filtro y la entrevista, el Assessment ellos; dijimos que no nos interesa; respondieron que ok, se adaptaban a nosotros', 0, NULL, NULL);</v>
      </c>
    </row>
    <row r="121" spans="1:6" ht="33.75" x14ac:dyDescent="0.25">
      <c r="A121" t="s">
        <v>2534</v>
      </c>
      <c r="B121" s="7" t="s">
        <v>695</v>
      </c>
      <c r="C121" s="2" t="s">
        <v>2784</v>
      </c>
      <c r="D121" s="40" t="s">
        <v>2556</v>
      </c>
      <c r="E121" s="2" t="s">
        <v>2783</v>
      </c>
      <c r="F121" t="str">
        <f t="shared" si="1"/>
        <v>SET @prop = (SELECT id_propuesta FROM propuesta WHERE cod_propuesta LIKE 'P001919'); INSERT INTO seguimiento VALUES(NULL, @prop, NULL, NULL, 'Contacto: Manuel Barrantes. Enviaron requerimientos paa la cotizacion. Enviada el 06/07. Reunion el 14/08 con Frida, cambiaron los requerimientos', 0, NULL, NULL);</v>
      </c>
    </row>
    <row r="122" spans="1:6" ht="168.75" x14ac:dyDescent="0.25">
      <c r="A122" t="s">
        <v>2534</v>
      </c>
      <c r="B122" s="7" t="s">
        <v>696</v>
      </c>
      <c r="C122" s="2" t="s">
        <v>2784</v>
      </c>
      <c r="D122" s="40" t="s">
        <v>3297</v>
      </c>
      <c r="E122" s="2" t="s">
        <v>2783</v>
      </c>
      <c r="F122" t="str">
        <f t="shared" si="1"/>
        <v>SET @prop = (SELECT id_propuesta FROM propuesta WHERE cod_propuesta LIKE 'P001920'); INSERT INTO seguimiento VALUES(NULL, @prop, NULL, NULL, 'Contacto: Manuel Barrantes. Enviada el 23/07/12. 05/09n Frida indica que se debe modificar propuesta, la entregara maximo el viernes 07/09.10/09 Frida indica que taller depende de sia ceptan al capacitador que hara taller de Desarrollo de Personas, el 13/09, se sabra luego del informe. 18/09 Frida informa que no les gusto capacitador y debe buscar reemplazo; lo confirmara luego de taller de comunicacion del 04/10. 26/09 Frida indica que debe cambiar propuesta pues no aceptaron a capacitador de Desarrollo de Personas y seria el mismo que haria este taller, se compromete a entregarla el 03/10. Frida informa no tener disponibilidad y se acuerda derivar servicio a Huddle, reunion con ellos 06/10.Reunion postergada para 13/10. 23/10 Se programa demo de Huddle para el 31/10.', 0, NULL, NULL);</v>
      </c>
    </row>
    <row r="123" spans="1:6" ht="67.5" x14ac:dyDescent="0.25">
      <c r="A123" t="s">
        <v>2534</v>
      </c>
      <c r="B123" s="7" t="s">
        <v>697</v>
      </c>
      <c r="C123" s="2" t="s">
        <v>2784</v>
      </c>
      <c r="D123" s="40" t="s">
        <v>2900</v>
      </c>
      <c r="E123" s="2" t="s">
        <v>2783</v>
      </c>
      <c r="F123" t="str">
        <f t="shared" si="1"/>
        <v>SET @prop = (SELECT id_propuesta FROM propuesta WHERE cod_propuesta LIKE 'P001921'); INSERT INTO seguimiento VALUES(NULL, @prop, NULL, NULL, 'Contacto: Manuel Barrantes. Se dictaran 3 talleres: Feedback (7,200.00) programado para 23/08, Desarrollo de Personas (5,400.00) programado para 06/09 y Comunicacion (7,200.00) programado para 29/11. 24/10 Se envia correo solicitando OS, Camilo Guerra indica que se hara 15 dias antes (14/11).', 0, NULL, NULL);</v>
      </c>
    </row>
    <row r="124" spans="1:6" ht="101.25" x14ac:dyDescent="0.25">
      <c r="A124" t="s">
        <v>2534</v>
      </c>
      <c r="B124" s="7" t="s">
        <v>698</v>
      </c>
      <c r="C124" s="2" t="s">
        <v>2784</v>
      </c>
      <c r="D124" s="40" t="s">
        <v>3298</v>
      </c>
      <c r="E124" s="2" t="s">
        <v>2783</v>
      </c>
      <c r="F124" t="str">
        <f t="shared" si="1"/>
        <v>SET @prop = (SELECT id_propuesta FROM propuesta WHERE cod_propuesta LIKE 'P001922'); INSERT INTO seguimiento VALUES(NULL, @prop, NULL, NULL, 'Contacto: Dora Nieves, el taller es de 1 dia de duracion, pero se ha de hacer en dos grupos, dias distintos, total 30/40 pp (INDOOR). 24/09 Dora indica por mail que taller debera realizarse en mina en el mes de enero. 26/09 Frida se compromete a preparar propuesta para el 28/09. 03/10 Frida informa no tener disponibilidad y se acuerda derivar servicio a Huddle, reunion con ellos 06/10. Reunion postergada para 13/10. 23/10 Se programa demo de Huddle para el 31/10.', 0, NULL, NULL);</v>
      </c>
    </row>
    <row r="125" spans="1:6" ht="168.75" x14ac:dyDescent="0.25">
      <c r="A125" t="s">
        <v>2534</v>
      </c>
      <c r="B125" s="7" t="s">
        <v>699</v>
      </c>
      <c r="C125" s="2" t="s">
        <v>2784</v>
      </c>
      <c r="D125" s="40" t="s">
        <v>3299</v>
      </c>
      <c r="E125" s="2" t="s">
        <v>2783</v>
      </c>
      <c r="F125" t="str">
        <f t="shared" si="1"/>
        <v>SET @prop = (SELECT id_propuesta FROM propuesta WHERE cod_propuesta LIKE 'P001923'); INSERT INTO seguimiento VALUES(NULL, @prop, NULL, NULL, 'Contacto: Rafael Estrada. Reunion programada para definir requerimiento y elaborar propuesta. 18/10 Reunion Ok entre Vicente, Frida y Manuel. Vicente informa que dieron ok verbal quieren hacer un Mejoramiento de Procesos de Atencion al Cliente, pendiente enviar propuesta. 22/10 Se envia correo con propuesta economica. 24/10 Se envia propuesta integral y se solicita OS. Se confirma lectura. Pdte recibir O/S. 29/10 Rafael indica estar fuera del pais, se compromete a delegar en Richard Revoredo gestion de OS y confirma verbalmente realizacion del proyecto. 06/11 Richard indica que ya han solicitado OS a logistica, pendiente confirmar modificacion de propuesta que incluya procedimientos y politicas ademas de flujos. 07/11 Envian OS.', 0, NULL, NULL);</v>
      </c>
    </row>
    <row r="126" spans="1:6" ht="33.75" x14ac:dyDescent="0.25">
      <c r="A126" t="s">
        <v>2534</v>
      </c>
      <c r="B126" s="7" t="s">
        <v>700</v>
      </c>
      <c r="C126" s="2" t="s">
        <v>2784</v>
      </c>
      <c r="D126" s="43" t="s">
        <v>3300</v>
      </c>
      <c r="E126" s="2" t="s">
        <v>2783</v>
      </c>
      <c r="F126" t="str">
        <f t="shared" si="1"/>
        <v>SET @prop = (SELECT id_propuesta FROM propuesta WHERE cod_propuesta LIKE 'P009901'); INSERT INTO seguimiento VALUES(NULL, @prop, NULL, NULL, '08/08 Estamos a la espera de la convocatoria de logistica Manuel dice que se ha demorado pues antes lo vio Legal,pero que esta semana nos convocan por correo', 0, NULL, NULL);</v>
      </c>
    </row>
    <row r="127" spans="1:6" ht="56.25" x14ac:dyDescent="0.25">
      <c r="A127" t="s">
        <v>2534</v>
      </c>
      <c r="B127" s="7" t="s">
        <v>701</v>
      </c>
      <c r="C127" s="2" t="s">
        <v>2784</v>
      </c>
      <c r="D127" s="43" t="s">
        <v>2901</v>
      </c>
      <c r="E127" s="2" t="s">
        <v>2783</v>
      </c>
      <c r="F127" t="str">
        <f t="shared" si="1"/>
        <v>SET @prop = (SELECT id_propuesta FROM propuesta WHERE cod_propuesta LIKE 'P009902'); INSERT INTO seguimiento VALUES(NULL, @prop, NULL, NULL, 'Cambio de responsable: Manuel Gonzales. No contestan. No hay responsables y esta muy desorganizado. Llamaron a Frida el 26/1 que iban a retomar el proyecto. Se les escribio el 02/03/12 y no hay respuesta; si vuelven a solicitar se le recotiza con otra propuesta', 0, NULL, NULL);</v>
      </c>
    </row>
    <row r="128" spans="1:6" ht="45" x14ac:dyDescent="0.25">
      <c r="A128" t="s">
        <v>2534</v>
      </c>
      <c r="B128" s="7" t="s">
        <v>702</v>
      </c>
      <c r="C128" s="2" t="s">
        <v>2784</v>
      </c>
      <c r="D128" s="43" t="s">
        <v>2790</v>
      </c>
      <c r="E128" s="2" t="s">
        <v>2783</v>
      </c>
      <c r="F128" t="str">
        <f t="shared" si="1"/>
        <v>SET @prop = (SELECT id_propuesta FROM propuesta WHERE cod_propuesta LIKE 'P119001'); INSERT INTO seguimiento VALUES(NULL, @prop, NULL, NULL, 'Contacto Frida : Christian (jefe corp. RRHH) Hasta el momento no se esta haciendo nada solo con la Clinica San Pablo. Han cancelado el proyecto por cuestiones internas', 0, NULL, NULL);</v>
      </c>
    </row>
    <row r="129" spans="1:6" ht="45" x14ac:dyDescent="0.25">
      <c r="A129" t="s">
        <v>2534</v>
      </c>
      <c r="B129" s="7" t="s">
        <v>703</v>
      </c>
      <c r="C129" s="2" t="s">
        <v>2784</v>
      </c>
      <c r="D129" s="43" t="s">
        <v>3301</v>
      </c>
      <c r="E129" s="2" t="s">
        <v>2783</v>
      </c>
      <c r="F129" t="str">
        <f t="shared" si="1"/>
        <v>SET @prop = (SELECT id_propuesta FROM propuesta WHERE cod_propuesta LIKE 'P119002'); INSERT INTO seguimiento VALUES(NULL, @prop, NULL, NULL, 'Se envio propuesta modificada el 28/09/2011. Han pedido añadir un taller y Frida enviara otra propuesta. 10/10/11 se ha retrasado el tema por cuestiones internas.', 0, NULL, NULL);</v>
      </c>
    </row>
    <row r="130" spans="1:6" ht="22.5" x14ac:dyDescent="0.25">
      <c r="A130" t="s">
        <v>2534</v>
      </c>
      <c r="B130" s="7" t="s">
        <v>704</v>
      </c>
      <c r="C130" s="2" t="s">
        <v>2784</v>
      </c>
      <c r="D130" s="41" t="s">
        <v>2902</v>
      </c>
      <c r="E130" s="2" t="s">
        <v>2783</v>
      </c>
      <c r="F130" t="str">
        <f t="shared" si="1"/>
        <v>SET @prop = (SELECT id_propuesta FROM propuesta WHERE cod_propuesta LIKE 'P010401'); INSERT INTO seguimiento VALUES(NULL, @prop, NULL, NULL, 'No tenemos consultor para ello, contacto a traves de Alejandro Indacochea, se le paso el proyecto a Scerpella', 0, NULL, NULL);</v>
      </c>
    </row>
    <row r="131" spans="1:6" ht="22.5" x14ac:dyDescent="0.25">
      <c r="A131" t="s">
        <v>2534</v>
      </c>
      <c r="B131" s="7" t="s">
        <v>705</v>
      </c>
      <c r="C131" s="2" t="s">
        <v>2784</v>
      </c>
      <c r="D131" s="41" t="s">
        <v>3302</v>
      </c>
      <c r="E131" s="2" t="s">
        <v>2783</v>
      </c>
      <c r="F131" t="str">
        <f t="shared" ref="F131:F194" si="2">CONCATENATE(A131,B131,C131,D131,E131)</f>
        <v>SET @prop = (SELECT id_propuesta FROM propuesta WHERE cod_propuesta LIKE 'P124501'); INSERT INTO seguimiento VALUES(NULL, @prop, NULL, NULL, 'Solicitaron varias cotizaciones de varios servicios para hacer presupuesto para el año 2012.', 0, NULL, NULL);</v>
      </c>
    </row>
    <row r="132" spans="1:6" x14ac:dyDescent="0.25">
      <c r="A132" t="s">
        <v>2534</v>
      </c>
      <c r="B132" s="7" t="s">
        <v>706</v>
      </c>
      <c r="C132" s="2" t="s">
        <v>2784</v>
      </c>
      <c r="D132" s="43"/>
      <c r="E132" s="2" t="s">
        <v>2783</v>
      </c>
      <c r="F132" t="str">
        <f t="shared" si="2"/>
        <v>SET @prop = (SELECT id_propuesta FROM propuesta WHERE cod_propuesta LIKE 'P014201'); INSERT INTO seguimiento VALUES(NULL, @prop, NULL, NULL, '', 0, NULL, NULL);</v>
      </c>
    </row>
    <row r="133" spans="1:6" x14ac:dyDescent="0.25">
      <c r="A133" t="s">
        <v>2534</v>
      </c>
      <c r="B133" s="7" t="s">
        <v>707</v>
      </c>
      <c r="C133" s="2" t="s">
        <v>2784</v>
      </c>
      <c r="D133" s="43" t="s">
        <v>2557</v>
      </c>
      <c r="E133" s="2" t="s">
        <v>2783</v>
      </c>
      <c r="F133" t="str">
        <f t="shared" si="2"/>
        <v>SET @prop = (SELECT id_propuesta FROM propuesta WHERE cod_propuesta LIKE 'P014202'); INSERT INTO seguimiento VALUES(NULL, @prop, NULL, NULL, 'No encontramos el perfil y no cobramos nada', 0, NULL, NULL);</v>
      </c>
    </row>
    <row r="134" spans="1:6" ht="236.25" x14ac:dyDescent="0.25">
      <c r="A134" t="s">
        <v>2534</v>
      </c>
      <c r="B134" s="7" t="s">
        <v>708</v>
      </c>
      <c r="C134" s="2" t="s">
        <v>2784</v>
      </c>
      <c r="D134" s="43" t="s">
        <v>3303</v>
      </c>
      <c r="E134" s="2" t="s">
        <v>2783</v>
      </c>
      <c r="F134" t="str">
        <f t="shared" si="2"/>
        <v>SET @prop = (SELECT id_propuesta FROM propuesta WHERE cod_propuesta LIKE 'P127901'); INSERT INTO seguimiento VALUES(NULL, @prop, NULL, NULL, 'Contacto: Fany Arroyo. Reunion pactada 14/03/12. Se tuvo primera reunion pero se vio que estan definiendo las cosas en un orden equivocado; hemos pedido segunda reunion para presentar metodologia completa. Solicitada situacion el 24/04; nos respodieron que si, la primera semana de mayo nos llaman para concretar. Convocada reunion el 08/05. Propuesta aceptada, han pedido los CV de Placido y mio. El 29/05 nos comunican que se retrasa un par de meses pues estan con fusion de empresas dentro del grupo. Solicita situacion el 6/8/12. Se contacta a nuevo encargado el 15/08, Jesus Zegarra (Fanny fue transferida de area)y se reenvia propuesta a fin de que pueda compararla con la que tiene en su archivo. Se continua seguimiento 17/08, Jesus indica que recibio el mail y que desea indagar mas de la situacion con encargados anteriores, queda pendiente coordinar una reunion.23/08 Jesus Zegarra menciona que tema se ve por el lado de RRHH con Rosa Oshiro con quien tiene reunion pendiente.05/09 Jesun indica que segun informa Rosa, el tema ha quedado suspendido de manera indefinida.', 0, NULL, NULL);</v>
      </c>
    </row>
    <row r="135" spans="1:6" x14ac:dyDescent="0.25">
      <c r="A135" t="s">
        <v>2534</v>
      </c>
      <c r="B135" s="7" t="s">
        <v>709</v>
      </c>
      <c r="C135" s="2" t="s">
        <v>2784</v>
      </c>
      <c r="D135" s="41" t="s">
        <v>2887</v>
      </c>
      <c r="E135" s="2" t="s">
        <v>2783</v>
      </c>
      <c r="F135" t="str">
        <f t="shared" si="2"/>
        <v>SET @prop = (SELECT id_propuesta FROM propuesta WHERE cod_propuesta LIKE 'P009201'); INSERT INTO seguimiento VALUES(NULL, @prop, NULL, NULL, 'Solo querian informacion', 0, NULL, NULL);</v>
      </c>
    </row>
    <row r="136" spans="1:6" x14ac:dyDescent="0.25">
      <c r="A136" t="s">
        <v>2534</v>
      </c>
      <c r="B136" s="7" t="s">
        <v>710</v>
      </c>
      <c r="C136" s="2" t="s">
        <v>2784</v>
      </c>
      <c r="D136" s="41" t="s">
        <v>2887</v>
      </c>
      <c r="E136" s="2" t="s">
        <v>2783</v>
      </c>
      <c r="F136" t="str">
        <f t="shared" si="2"/>
        <v>SET @prop = (SELECT id_propuesta FROM propuesta WHERE cod_propuesta LIKE 'P009202'); INSERT INTO seguimiento VALUES(NULL, @prop, NULL, NULL, 'Solo querian informacion', 0, NULL, NULL);</v>
      </c>
    </row>
    <row r="137" spans="1:6" x14ac:dyDescent="0.25">
      <c r="A137" t="s">
        <v>2534</v>
      </c>
      <c r="B137" s="7" t="s">
        <v>711</v>
      </c>
      <c r="C137" s="2" t="s">
        <v>2784</v>
      </c>
      <c r="D137" s="41" t="s">
        <v>2887</v>
      </c>
      <c r="E137" s="2" t="s">
        <v>2783</v>
      </c>
      <c r="F137" t="str">
        <f t="shared" si="2"/>
        <v>SET @prop = (SELECT id_propuesta FROM propuesta WHERE cod_propuesta LIKE 'P009203'); INSERT INTO seguimiento VALUES(NULL, @prop, NULL, NULL, 'Solo querian informacion', 0, NULL, NULL);</v>
      </c>
    </row>
    <row r="138" spans="1:6" x14ac:dyDescent="0.25">
      <c r="A138" t="s">
        <v>2534</v>
      </c>
      <c r="B138" s="7" t="s">
        <v>712</v>
      </c>
      <c r="C138" s="2" t="s">
        <v>2784</v>
      </c>
      <c r="D138" s="43" t="s">
        <v>2558</v>
      </c>
      <c r="E138" s="2" t="s">
        <v>2783</v>
      </c>
      <c r="F138" t="str">
        <f t="shared" si="2"/>
        <v>SET @prop = (SELECT id_propuesta FROM propuesta WHERE cod_propuesta LIKE 'P020001'); INSERT INTO seguimiento VALUES(NULL, @prop, NULL, NULL, 'Tomaron otra opcion', 0, NULL, NULL);</v>
      </c>
    </row>
    <row r="139" spans="1:6" ht="45" x14ac:dyDescent="0.25">
      <c r="A139" t="s">
        <v>2534</v>
      </c>
      <c r="B139" s="17" t="s">
        <v>713</v>
      </c>
      <c r="C139" s="2" t="s">
        <v>2784</v>
      </c>
      <c r="D139" s="28" t="s">
        <v>3304</v>
      </c>
      <c r="E139" s="2" t="s">
        <v>2783</v>
      </c>
      <c r="F139" t="str">
        <f t="shared" si="2"/>
        <v>SET @prop = (SELECT id_propuesta FROM propuesta WHERE cod_propuesta LIKE 'P020002'); INSERT INTO seguimiento VALUES(NULL, @prop, NULL, NULL, 'Contacto: Vanessa Huapaya. Ana Maria Landazuri ha entrado a trabajar a Atento España, no la conoce. Se ha hecho seguimiento varias veces pero no contestan. Decidieron hacerlo internamente.', 0, NULL, NULL);</v>
      </c>
    </row>
    <row r="140" spans="1:6" ht="123.75" x14ac:dyDescent="0.25">
      <c r="A140" t="s">
        <v>2534</v>
      </c>
      <c r="B140" s="17" t="s">
        <v>714</v>
      </c>
      <c r="C140" s="2" t="s">
        <v>2784</v>
      </c>
      <c r="D140" s="28" t="s">
        <v>2903</v>
      </c>
      <c r="E140" s="2" t="s">
        <v>2783</v>
      </c>
      <c r="F140" t="str">
        <f t="shared" si="2"/>
        <v>SET @prop = (SELECT id_propuesta FROM propuesta WHERE cod_propuesta LIKE 'P020003'); INSERT INTO seguimiento VALUES(NULL, @prop, NULL, NULL, 'Contacto: Jaime Molla (Gte Canal BPO) 05/09 Reunion para levantar informacion; Jaime indica que tema es mejor tratarlo con Gte de RRHH directamente, se compromete a agendar una reunion.12/09 Jaime indica haber postergado reunion con Gte RRHH, solicita volver a contactar. 24/09 Se solicita respuesta a Jaime, indica confirmar la primera semana de octubre.05/10 Jefe RRHH, Radomiro Vidal, se encuentra fuera de Lima y retorna sgt. semana. Vicente cambia el status a NO el 15/10; no nos interesa este tipo de cliente y servicios, solo dan trabajo administrativo', 0, NULL, NULL);</v>
      </c>
    </row>
    <row r="141" spans="1:6" ht="22.5" x14ac:dyDescent="0.25">
      <c r="A141" t="s">
        <v>2534</v>
      </c>
      <c r="B141" s="7" t="s">
        <v>715</v>
      </c>
      <c r="C141" s="2" t="s">
        <v>2784</v>
      </c>
      <c r="D141" s="43" t="s">
        <v>2559</v>
      </c>
      <c r="E141" s="2" t="s">
        <v>2783</v>
      </c>
      <c r="F141" t="str">
        <f t="shared" si="2"/>
        <v>SET @prop = (SELECT id_propuesta FROM propuesta WHERE cod_propuesta LIKE 'P116701'); INSERT INTO seguimiento VALUES(NULL, @prop, NULL, NULL, 'Estan haciendo la seleccion ellos, si no resulta, tercerizaran', 0, NULL, NULL);</v>
      </c>
    </row>
    <row r="142" spans="1:6" x14ac:dyDescent="0.25">
      <c r="A142" t="s">
        <v>2534</v>
      </c>
      <c r="B142" s="7" t="s">
        <v>716</v>
      </c>
      <c r="C142" s="2" t="s">
        <v>2784</v>
      </c>
      <c r="D142" s="43" t="s">
        <v>2560</v>
      </c>
      <c r="E142" s="2" t="s">
        <v>2783</v>
      </c>
      <c r="F142" t="str">
        <f t="shared" si="2"/>
        <v>SET @prop = (SELECT id_propuesta FROM propuesta WHERE cod_propuesta LIKE 'P116702'); INSERT INTO seguimiento VALUES(NULL, @prop, NULL, NULL, 'No necesitan el servicio por ahora ', 0, NULL, NULL);</v>
      </c>
    </row>
    <row r="143" spans="1:6" ht="22.5" x14ac:dyDescent="0.25">
      <c r="A143" t="s">
        <v>2534</v>
      </c>
      <c r="B143" s="7" t="s">
        <v>717</v>
      </c>
      <c r="C143" s="2" t="s">
        <v>2784</v>
      </c>
      <c r="D143" s="43" t="s">
        <v>2904</v>
      </c>
      <c r="E143" s="2" t="s">
        <v>2783</v>
      </c>
      <c r="F143" t="str">
        <f t="shared" si="2"/>
        <v>SET @prop = (SELECT id_propuesta FROM propuesta WHERE cod_propuesta LIKE 'P006201'); INSERT INTO seguimiento VALUES(NULL, @prop, NULL, NULL, 'Contacto: Rafael Stein. Nunca le pasamos cotizacion, Enrique se olvido', 0, NULL, NULL);</v>
      </c>
    </row>
    <row r="144" spans="1:6" x14ac:dyDescent="0.25">
      <c r="A144" t="s">
        <v>2534</v>
      </c>
      <c r="B144" s="7" t="s">
        <v>718</v>
      </c>
      <c r="C144" s="2" t="s">
        <v>2784</v>
      </c>
      <c r="D144" s="43" t="s">
        <v>2561</v>
      </c>
      <c r="E144" s="2" t="s">
        <v>2783</v>
      </c>
      <c r="F144" t="str">
        <f t="shared" si="2"/>
        <v>SET @prop = (SELECT id_propuesta FROM propuesta WHERE cod_propuesta LIKE 'P027001'); INSERT INTO seguimiento VALUES(NULL, @prop, NULL, NULL, 'No contesta nunca', 0, NULL, NULL);</v>
      </c>
    </row>
    <row r="145" spans="1:6" x14ac:dyDescent="0.25">
      <c r="A145" t="s">
        <v>2534</v>
      </c>
      <c r="B145" s="7" t="s">
        <v>719</v>
      </c>
      <c r="C145" s="2" t="s">
        <v>2784</v>
      </c>
      <c r="D145" s="43" t="s">
        <v>2562</v>
      </c>
      <c r="E145" s="2" t="s">
        <v>2783</v>
      </c>
      <c r="F145" t="str">
        <f t="shared" si="2"/>
        <v>SET @prop = (SELECT id_propuesta FROM propuesta WHERE cod_propuesta LIKE 'P028601'); INSERT INTO seguimiento VALUES(NULL, @prop, NULL, NULL, 'No nos ha enviado info/ Seguimiento mail ', 0, NULL, NULL);</v>
      </c>
    </row>
    <row r="146" spans="1:6" ht="45" x14ac:dyDescent="0.25">
      <c r="A146" t="s">
        <v>2534</v>
      </c>
      <c r="B146" s="7" t="s">
        <v>720</v>
      </c>
      <c r="C146" s="2" t="s">
        <v>2784</v>
      </c>
      <c r="D146" s="43" t="s">
        <v>3305</v>
      </c>
      <c r="E146" s="2" t="s">
        <v>2783</v>
      </c>
      <c r="F146" t="str">
        <f t="shared" si="2"/>
        <v>SET @prop = (SELECT id_propuesta FROM propuesta WHERE cod_propuesta LIKE 'P028602'); INSERT INTO seguimiento VALUES(NULL, @prop, NULL, NULL, 'Se envio propuesta eco/ Mail seguimiento. No contestaron el fono 4/7 peron insistire hasta retomar el contacto mañana.Llamar 6/7 4pm Lily Sanchez. 14/07 Ya definieron proveedor.', 0, NULL, NULL);</v>
      </c>
    </row>
    <row r="147" spans="1:6" ht="67.5" x14ac:dyDescent="0.25">
      <c r="A147" t="s">
        <v>2534</v>
      </c>
      <c r="B147" s="7" t="s">
        <v>721</v>
      </c>
      <c r="C147" s="2" t="s">
        <v>2784</v>
      </c>
      <c r="D147" s="43" t="s">
        <v>3306</v>
      </c>
      <c r="E147" s="2" t="s">
        <v>2783</v>
      </c>
      <c r="F147" t="str">
        <f t="shared" si="2"/>
        <v>SET @prop = (SELECT id_propuesta FROM propuesta WHERE cod_propuesta LIKE 'P028603'); INSERT INTO seguimiento VALUES(NULL, @prop, NULL, NULL, 'Se envio propuesta eco/ Mail seguimiento. No contestaron el fono 4/7 peron insistire hasta retomar el contacto mañana.Llamar 6/7 4pm Lily Sanchez. 14/07 Falta que definan proveedor Reu Jueves 21, 3pm. Reprogramada Reu para el 02 de Agosto. Tomaron otro proveedor', 0, NULL, NULL);</v>
      </c>
    </row>
    <row r="148" spans="1:6" x14ac:dyDescent="0.25">
      <c r="A148" t="s">
        <v>2534</v>
      </c>
      <c r="B148" s="7" t="s">
        <v>722</v>
      </c>
      <c r="C148" s="2" t="s">
        <v>2784</v>
      </c>
      <c r="D148" s="43" t="s">
        <v>1911</v>
      </c>
      <c r="E148" s="2" t="s">
        <v>2783</v>
      </c>
      <c r="F148" t="str">
        <f t="shared" si="2"/>
        <v>SET @prop = (SELECT id_propuesta FROM propuesta WHERE cod_propuesta LIKE 'P028604'); INSERT INTO seguimiento VALUES(NULL, @prop, NULL, NULL, 'Hacer Lobby', 0, NULL, NULL);</v>
      </c>
    </row>
    <row r="149" spans="1:6" x14ac:dyDescent="0.25">
      <c r="A149" t="s">
        <v>2534</v>
      </c>
      <c r="B149" s="7" t="s">
        <v>723</v>
      </c>
      <c r="C149" s="2" t="s">
        <v>2784</v>
      </c>
      <c r="D149" s="43" t="s">
        <v>2563</v>
      </c>
      <c r="E149" s="2" t="s">
        <v>2783</v>
      </c>
      <c r="F149" t="str">
        <f t="shared" si="2"/>
        <v>SET @prop = (SELECT id_propuesta FROM propuesta WHERE cod_propuesta LIKE 'P117401'); INSERT INTO seguimiento VALUES(NULL, @prop, NULL, NULL, 'No responde nunca a los correos ', 0, NULL, NULL);</v>
      </c>
    </row>
    <row r="150" spans="1:6" x14ac:dyDescent="0.25">
      <c r="A150" t="s">
        <v>2534</v>
      </c>
      <c r="B150" s="7" t="s">
        <v>724</v>
      </c>
      <c r="C150" s="2" t="s">
        <v>2784</v>
      </c>
      <c r="D150" s="41" t="s">
        <v>2887</v>
      </c>
      <c r="E150" s="2" t="s">
        <v>2783</v>
      </c>
      <c r="F150" t="str">
        <f t="shared" si="2"/>
        <v>SET @prop = (SELECT id_propuesta FROM propuesta WHERE cod_propuesta LIKE 'P002601'); INSERT INTO seguimiento VALUES(NULL, @prop, NULL, NULL, 'Solo querian informacion', 0, NULL, NULL);</v>
      </c>
    </row>
    <row r="151" spans="1:6" x14ac:dyDescent="0.25">
      <c r="A151" t="s">
        <v>2534</v>
      </c>
      <c r="B151" s="7" t="s">
        <v>725</v>
      </c>
      <c r="C151" s="2" t="s">
        <v>2784</v>
      </c>
      <c r="D151" s="41" t="s">
        <v>2887</v>
      </c>
      <c r="E151" s="2" t="s">
        <v>2783</v>
      </c>
      <c r="F151" t="str">
        <f t="shared" si="2"/>
        <v>SET @prop = (SELECT id_propuesta FROM propuesta WHERE cod_propuesta LIKE 'P002602'); INSERT INTO seguimiento VALUES(NULL, @prop, NULL, NULL, 'Solo querian informacion', 0, NULL, NULL);</v>
      </c>
    </row>
    <row r="152" spans="1:6" ht="22.5" x14ac:dyDescent="0.25">
      <c r="A152" t="s">
        <v>2534</v>
      </c>
      <c r="B152" s="7" t="s">
        <v>726</v>
      </c>
      <c r="C152" s="2" t="s">
        <v>2784</v>
      </c>
      <c r="D152" s="40" t="s">
        <v>2905</v>
      </c>
      <c r="E152" s="2" t="s">
        <v>2783</v>
      </c>
      <c r="F152" t="str">
        <f t="shared" si="2"/>
        <v>SET @prop = (SELECT id_propuesta FROM propuesta WHERE cod_propuesta LIKE 'P002603'); INSERT INTO seguimiento VALUES(NULL, @prop, NULL, NULL, 'Contacto: Claudia Loayza. Se envio propuesta y se hizo seguimiento. Lo haran con otra consultora.', 0, NULL, NULL);</v>
      </c>
    </row>
    <row r="153" spans="1:6" ht="33.75" x14ac:dyDescent="0.25">
      <c r="A153" t="s">
        <v>2534</v>
      </c>
      <c r="B153" s="7" t="s">
        <v>727</v>
      </c>
      <c r="C153" s="2" t="s">
        <v>2784</v>
      </c>
      <c r="D153" s="40" t="s">
        <v>2791</v>
      </c>
      <c r="E153" s="2" t="s">
        <v>2783</v>
      </c>
      <c r="F153" t="str">
        <f t="shared" si="2"/>
        <v>SET @prop = (SELECT id_propuesta FROM propuesta WHERE cod_propuesta LIKE 'P002604'); INSERT INTO seguimiento VALUES(NULL, @prop, NULL, NULL, 'Contacto: Melissa Velasquez. 80 participantes para finales de marzo. Decidieron cambiar el enfoque y estan trabajando con otro proveedor un enfoque de 'clowns'.', 0, NULL, NULL);</v>
      </c>
    </row>
    <row r="154" spans="1:6" ht="22.5" x14ac:dyDescent="0.25">
      <c r="A154" t="s">
        <v>2534</v>
      </c>
      <c r="B154" s="7" t="s">
        <v>728</v>
      </c>
      <c r="C154" s="2" t="s">
        <v>2784</v>
      </c>
      <c r="D154" s="40" t="s">
        <v>2906</v>
      </c>
      <c r="E154" s="2" t="s">
        <v>2783</v>
      </c>
      <c r="F154" t="str">
        <f t="shared" si="2"/>
        <v>SET @prop = (SELECT id_propuesta FROM propuesta WHERE cod_propuesta LIKE 'P002605'); INSERT INTO seguimiento VALUES(NULL, @prop, NULL, NULL, 'Solo se presentaria si se hace la actividad 04. No se hara la actividad 4.', 0, NULL, NULL);</v>
      </c>
    </row>
    <row r="155" spans="1:6" ht="22.5" x14ac:dyDescent="0.25">
      <c r="A155" t="s">
        <v>2534</v>
      </c>
      <c r="B155" s="7" t="s">
        <v>729</v>
      </c>
      <c r="C155" s="2" t="s">
        <v>2784</v>
      </c>
      <c r="D155" s="43" t="s">
        <v>3307</v>
      </c>
      <c r="E155" s="2" t="s">
        <v>2783</v>
      </c>
      <c r="F155" t="str">
        <f t="shared" si="2"/>
        <v>SET @prop = (SELECT id_propuesta FROM propuesta WHERE cod_propuesta LIKE 'P002606'); INSERT INTO seguimiento VALUES(NULL, @prop, NULL, NULL, 'Contacto: Monica Izquierdo. 30/10 Reunion programada para 07/11. Reunion ok, pendiente propuesta.', 0, NULL, NULL);</v>
      </c>
    </row>
    <row r="156" spans="1:6" x14ac:dyDescent="0.25">
      <c r="A156" t="s">
        <v>2534</v>
      </c>
      <c r="B156" s="7" t="s">
        <v>730</v>
      </c>
      <c r="C156" s="2" t="s">
        <v>2784</v>
      </c>
      <c r="D156" s="43" t="s">
        <v>2887</v>
      </c>
      <c r="E156" s="2" t="s">
        <v>2783</v>
      </c>
      <c r="F156" t="str">
        <f t="shared" si="2"/>
        <v>SET @prop = (SELECT id_propuesta FROM propuesta WHERE cod_propuesta LIKE 'P012402'); INSERT INTO seguimiento VALUES(NULL, @prop, NULL, NULL, 'Solo querian informacion', 0, NULL, NULL);</v>
      </c>
    </row>
    <row r="157" spans="1:6" ht="292.5" x14ac:dyDescent="0.25">
      <c r="A157" t="s">
        <v>2534</v>
      </c>
      <c r="B157" s="7" t="s">
        <v>731</v>
      </c>
      <c r="C157" s="2" t="s">
        <v>2784</v>
      </c>
      <c r="D157" s="46" t="s">
        <v>3308</v>
      </c>
      <c r="E157" s="2" t="s">
        <v>2783</v>
      </c>
      <c r="F157" t="str">
        <f t="shared" si="2"/>
        <v>SET @prop = (SELECT id_propuesta FROM propuesta WHERE cod_propuesta LIKE 'P032501'); INSERT INTO seguimiento VALUES(NULL, @prop, NULL, NULL, 'Contacto: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le llame lunes 27 para agendar reunion.04/09 Ruben en reunion, Ninoska solicita se le vuelva a llamar.05/09 Indican que estan preparando terna de consultoras para presentar a Sub Gte de RRHH. 12/09 Ninoska indica que el tema se postergo por necesidad imprevista interna, solicita coordinar reunion con Ruben antes de de que presenten propuesta al Gte. RRHH.14/09 Se programa reuniòn pra 19/09n con Gte RRHH. Reunion postergada por reunion imprevista con Gte Gnral, pendiente reprogramar. 21/09 Se reprograma reunion para lunes 24. Reunion cancelada por motivos familiares de Frida, se acuerda reprogramar reunion. 28/09 Se reprograma reunion para el miercoles 03/10. Reunion ok. con SG RRHH, Alberto Shepherd, se debe modificar propuesta. 05/10 pendiente modificacion tecnica de propuesta por Frida. 09/10 Se envia propuesta modificada y se confrma recepcion. 11/10 Ninoska solicita acalarar algunas dudas de costos por tele´fono, se absulven dudas. 18/10 Ruben indica que lo estan realizando ellos.', 0, NULL, NULL);</v>
      </c>
    </row>
    <row r="158" spans="1:6" ht="303.75" x14ac:dyDescent="0.25">
      <c r="A158" t="s">
        <v>2534</v>
      </c>
      <c r="B158" s="7" t="s">
        <v>732</v>
      </c>
      <c r="C158" s="2" t="s">
        <v>2784</v>
      </c>
      <c r="D158" s="46" t="s">
        <v>3309</v>
      </c>
      <c r="E158" s="2" t="s">
        <v>2783</v>
      </c>
      <c r="F158" t="str">
        <f t="shared" si="2"/>
        <v>SET @prop = (SELECT id_propuesta FROM propuesta WHERE cod_propuesta LIKE 'P032502'); INSERT INTO seguimiento VALUES(NULL, @prop, NULL, NULL, 'Contacto: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llame lunes 27 para agendar reunion.04/09 Ruben en reunion, Ninoska solicita se le vuelva a llamar.05/09 Indican que estan preparando terna de consultoras para presentar a Sub Gte de RRHH. 12/09 Ninoska indica que el tema se postergo por necesidad imprevista interna, solicita coordinar reunion con Ruben antes de de que presenten propuesta al Gte. RRHH..14/09 Se programa reuniòn para 19/09n con Gte RRHH.Reunion postergada por reunion imprevista con Gte Gnral, pendiente reprogramar. 21/09 Se reprograma reunion para lunes 24.24. Reunion cancelada por motivos familiares de Frida, se acuerda reprogramar reunion. 28/09 Se reprograma reunion para el miercoles 03/10. Reunion ok. con SG RRHH, Alberto Shepherd, se debe modificar propuesta. 05/10 pendiente modificacion tecnica de propuesta por Frida.09/10 Se envia propuesta modificada y se confrma recepcion. 11/10 Ninoska solicita acalarar algunas dudas de costos por tele´fono, se absulven dudas. 18/10 Ruben indica que por presupuesto se dejara para el 2013.', 0, NULL, NULL);</v>
      </c>
    </row>
    <row r="159" spans="1:6" ht="337.5" x14ac:dyDescent="0.25">
      <c r="A159" t="s">
        <v>2534</v>
      </c>
      <c r="B159" s="7" t="s">
        <v>733</v>
      </c>
      <c r="C159" s="2" t="s">
        <v>2784</v>
      </c>
      <c r="D159" s="46" t="s">
        <v>3310</v>
      </c>
      <c r="E159" s="2" t="s">
        <v>2783</v>
      </c>
      <c r="F159" t="str">
        <f t="shared" si="2"/>
        <v>SET @prop = (SELECT id_propuesta FROM propuesta WHERE cod_propuesta LIKE 'P032503'); INSERT INTO seguimiento VALUES(NULL, @prop, NULL, NULL, 'Contacto: Ninoska Bonio. Reunion el 08/08. Contacto Ruben Castro (Analista de Seleccion),se envia propuesta el 13/08. 21/08 Ruben indica coordinar una reunion para afinar detalles de propuesta enviada a fin de presentarla adecuadamente a Sub Gte, menciona que de realizarse se hara en dicimebre pues estan acabando de hacer una evaluacion interna; solicita se le llame lunes 27 para agendar reunion. 04/09 Ruben en reunion, Ninoska solicita se le vuelva a llamar.05/09 Indican que estan preparando terna de consultoras para presentar a Sub Gte de RRHH.12/09 Ninoska indica que el tema se postergo por necesidad imprevista interna, solicita coordinar reunion con Ruben antes de de que presenten propuesta al Gte. RRHH.14/09 Se programa reuniòn pra 19/09 con Gte RRHH. Reunion postergada por reunion imprevista con Gte Gnral, pendiente reprogramar. 21/09 Se reprograma reunion para lunes 24. 24. Reunion cancelada por motivos familiares de Frida, se acuerda reprogramar reunion. 28/09 Se reprograma reunion para el miercoles 03/10. Reunion ok. con SG RRHH, Alberto Shepherd, se debe modificar propuesta. 05/10 pendiente modificacion tecnica de propuesta por Frida.09/10 Se envia propuesta modificada y se confrma recepcion. 11/10 Ninoska solicita acalarar algunas dudas de costos por tele´fono, se absulven dudas. 18/10 Se replantea propuesta y se envia modificada. 19/10 Ninoska informa por correo que descartaron propuesta. 23/10 Ruben indica que el tema lo esta manejando Ninoska y desean emplear la aplicacion a 180° de todas maneras, lo haran con Ganas Consulting.', 0, NULL, NULL);</v>
      </c>
    </row>
    <row r="160" spans="1:6" ht="56.25" x14ac:dyDescent="0.25">
      <c r="A160" t="s">
        <v>2534</v>
      </c>
      <c r="B160" s="7" t="s">
        <v>3183</v>
      </c>
      <c r="C160" s="2" t="s">
        <v>2784</v>
      </c>
      <c r="D160" s="46" t="s">
        <v>3311</v>
      </c>
      <c r="E160" s="2" t="s">
        <v>2783</v>
      </c>
      <c r="F160" t="str">
        <f t="shared" si="2"/>
        <v>SET @prop = (SELECT id_propuesta FROM propuesta WHERE cod_propuesta LIKE 'C032504'); INSERT INTO seguimiento VALUES(NULL, @prop, NULL, NULL, 'Contacto: Liliana Leyva. 08/11 Levantamiento de requerimiento y envio de propuesta. 09/11 Solicitan se modifique propuesta con costo max de 3 UIT incl IGV. Se envia propuesta segun solicitud previa autorizacion de Frida.', 0, NULL, NULL);</v>
      </c>
    </row>
    <row r="161" spans="1:6" x14ac:dyDescent="0.25">
      <c r="A161" t="s">
        <v>2534</v>
      </c>
      <c r="B161" s="7" t="s">
        <v>734</v>
      </c>
      <c r="C161" s="2" t="s">
        <v>2784</v>
      </c>
      <c r="D161" s="40"/>
      <c r="E161" s="2" t="s">
        <v>2783</v>
      </c>
      <c r="F161" t="str">
        <f t="shared" si="2"/>
        <v>SET @prop = (SELECT id_propuesta FROM propuesta WHERE cod_propuesta LIKE 'P009501'); INSERT INTO seguimiento VALUES(NULL, @prop, NULL, NULL, '', 0, NULL, NULL);</v>
      </c>
    </row>
    <row r="162" spans="1:6" x14ac:dyDescent="0.25">
      <c r="A162" t="s">
        <v>2534</v>
      </c>
      <c r="B162" s="7" t="s">
        <v>735</v>
      </c>
      <c r="C162" s="2" t="s">
        <v>2784</v>
      </c>
      <c r="D162" s="41" t="s">
        <v>2887</v>
      </c>
      <c r="E162" s="2" t="s">
        <v>2783</v>
      </c>
      <c r="F162" t="str">
        <f t="shared" si="2"/>
        <v>SET @prop = (SELECT id_propuesta FROM propuesta WHERE cod_propuesta LIKE 'P009502'); INSERT INTO seguimiento VALUES(NULL, @prop, NULL, NULL, 'Solo querian informacion', 0, NULL, NULL);</v>
      </c>
    </row>
    <row r="163" spans="1:6" x14ac:dyDescent="0.25">
      <c r="A163" t="s">
        <v>2534</v>
      </c>
      <c r="B163" s="7" t="s">
        <v>736</v>
      </c>
      <c r="C163" s="2" t="s">
        <v>2784</v>
      </c>
      <c r="D163" s="43" t="s">
        <v>1911</v>
      </c>
      <c r="E163" s="2" t="s">
        <v>2783</v>
      </c>
      <c r="F163" t="str">
        <f t="shared" si="2"/>
        <v>SET @prop = (SELECT id_propuesta FROM propuesta WHERE cod_propuesta LIKE 'P009503'); INSERT INTO seguimiento VALUES(NULL, @prop, NULL, NULL, 'Hacer Lobby', 0, NULL, NULL);</v>
      </c>
    </row>
    <row r="164" spans="1:6" x14ac:dyDescent="0.25">
      <c r="A164" t="s">
        <v>2534</v>
      </c>
      <c r="B164" s="7" t="s">
        <v>737</v>
      </c>
      <c r="C164" s="2" t="s">
        <v>2784</v>
      </c>
      <c r="D164" s="43"/>
      <c r="E164" s="2" t="s">
        <v>2783</v>
      </c>
      <c r="F164" t="str">
        <f t="shared" si="2"/>
        <v>SET @prop = (SELECT id_propuesta FROM propuesta WHERE cod_propuesta LIKE 'P015501'); INSERT INTO seguimiento VALUES(NULL, @prop, NULL, NULL, '', 0, NULL, NULL);</v>
      </c>
    </row>
    <row r="165" spans="1:6" ht="45" x14ac:dyDescent="0.25">
      <c r="A165" t="s">
        <v>2534</v>
      </c>
      <c r="B165" s="7" t="s">
        <v>738</v>
      </c>
      <c r="C165" s="2" t="s">
        <v>2784</v>
      </c>
      <c r="D165" s="46" t="s">
        <v>3312</v>
      </c>
      <c r="E165" s="2" t="s">
        <v>2783</v>
      </c>
      <c r="F165" t="str">
        <f t="shared" si="2"/>
        <v>SET @prop = (SELECT id_propuesta FROM propuesta WHERE cod_propuesta LIKE 'P015502'); INSERT INTO seguimiento VALUES(NULL, @prop, NULL, NULL, 'Contacte personalmente a Carlos Rivera en Seminario RRHH,07/07 . Interesado en Provincias.Envie Correo 07/07 y me dijo que era para otra empresa pero ya nos conoce y nos pasara dato de esa empresa.', 0, NULL, NULL);</v>
      </c>
    </row>
    <row r="166" spans="1:6" ht="33.75" x14ac:dyDescent="0.25">
      <c r="A166" t="s">
        <v>2534</v>
      </c>
      <c r="B166" s="7" t="s">
        <v>739</v>
      </c>
      <c r="C166" s="2" t="s">
        <v>2784</v>
      </c>
      <c r="D166" s="46" t="s">
        <v>2907</v>
      </c>
      <c r="E166" s="2" t="s">
        <v>2783</v>
      </c>
      <c r="F166" t="str">
        <f t="shared" si="2"/>
        <v>SET @prop = (SELECT id_propuesta FROM propuesta WHERE cod_propuesta LIKE 'P015503'); INSERT INTO seguimiento VALUES(NULL, @prop, NULL, NULL, 'Contacto: Carlos Alberto. Mostraron interes y enviaran informacion para que les coticemos. No presionar, ellos no tienen apuro.', 0, NULL, NULL);</v>
      </c>
    </row>
    <row r="167" spans="1:6" ht="135" x14ac:dyDescent="0.25">
      <c r="A167" t="s">
        <v>2534</v>
      </c>
      <c r="B167" s="7" t="s">
        <v>740</v>
      </c>
      <c r="C167" s="2" t="s">
        <v>2784</v>
      </c>
      <c r="D167" s="46" t="s">
        <v>2908</v>
      </c>
      <c r="E167" s="2" t="s">
        <v>2783</v>
      </c>
      <c r="F167" t="str">
        <f t="shared" si="2"/>
        <v>SET @prop = (SELECT id_propuesta FROM propuesta WHERE cod_propuesta LIKE 'P015504'); INSERT INTO seguimiento VALUES(NULL, @prop, NULL, NULL, 'Contacto: Elizabeth Arevalo y Denisse Cacho. Se tuvo reunion el 12/03/12. Proxima reunion el dia 19/03 para ver objetivo del proyecto. Se envia cotizacion el 19/03, se requiere iniciar el proyecto el dia 22/03. 21/03 Proyecto aprobado, se realizara la semana posterior a Semana Santa. El 09/04 nos respondieron que todavia no tenian fecha. 15/05 Respondio Andres Fernandini retomando el proyecto que tiene otros objetivos, habilidades directivas y plan de capacitacion. Quieren iniciarlo cuanto antes. Nos escribio el 21/05 para indicarnos que los objetivos del proyecto son otros. Cambiamos la propuesta', 0, NULL, NULL);</v>
      </c>
    </row>
    <row r="168" spans="1:6" ht="33.75" x14ac:dyDescent="0.25">
      <c r="A168" t="s">
        <v>2534</v>
      </c>
      <c r="B168" s="7" t="s">
        <v>741</v>
      </c>
      <c r="C168" s="2" t="s">
        <v>2784</v>
      </c>
      <c r="D168" s="46" t="s">
        <v>2843</v>
      </c>
      <c r="E168" s="2" t="s">
        <v>2783</v>
      </c>
      <c r="F168" t="str">
        <f t="shared" si="2"/>
        <v>SET @prop = (SELECT id_propuesta FROM propuesta WHERE cod_propuesta LIKE 'P015505'); INSERT INTO seguimiento VALUES(NULL, @prop, NULL, NULL, 'Contacto: Carlos Alberto Rivera, a traves de Laura Diaz de PRIMA; quieren crear una Universidad Interna. No lo van a hacer de momento', 0, NULL, NULL);</v>
      </c>
    </row>
    <row r="169" spans="1:6" ht="33.75" x14ac:dyDescent="0.25">
      <c r="A169" t="s">
        <v>2534</v>
      </c>
      <c r="B169" s="7" t="s">
        <v>742</v>
      </c>
      <c r="C169" s="2" t="s">
        <v>2784</v>
      </c>
      <c r="D169" s="46" t="s">
        <v>2843</v>
      </c>
      <c r="E169" s="2" t="s">
        <v>2783</v>
      </c>
      <c r="F169" t="str">
        <f t="shared" si="2"/>
        <v>SET @prop = (SELECT id_propuesta FROM propuesta WHERE cod_propuesta LIKE 'P015506'); INSERT INTO seguimiento VALUES(NULL, @prop, NULL, NULL, 'Contacto: Carlos Alberto Rivera, a traves de Laura Diaz de PRIMA; quieren crear una Universidad Interna. No lo van a hacer de momento', 0, NULL, NULL);</v>
      </c>
    </row>
    <row r="170" spans="1:6" ht="33.75" x14ac:dyDescent="0.25">
      <c r="A170" t="s">
        <v>2534</v>
      </c>
      <c r="B170" s="7" t="s">
        <v>743</v>
      </c>
      <c r="C170" s="2" t="s">
        <v>2784</v>
      </c>
      <c r="D170" s="46" t="s">
        <v>2843</v>
      </c>
      <c r="E170" s="2" t="s">
        <v>2783</v>
      </c>
      <c r="F170" t="str">
        <f t="shared" si="2"/>
        <v>SET @prop = (SELECT id_propuesta FROM propuesta WHERE cod_propuesta LIKE 'P015507'); INSERT INTO seguimiento VALUES(NULL, @prop, NULL, NULL, 'Contacto: Carlos Alberto Rivera, a traves de Laura Diaz de PRIMA; quieren crear una Universidad Interna. No lo van a hacer de momento', 0, NULL, NULL);</v>
      </c>
    </row>
    <row r="171" spans="1:6" x14ac:dyDescent="0.25">
      <c r="A171" t="s">
        <v>2534</v>
      </c>
      <c r="B171" s="7" t="s">
        <v>744</v>
      </c>
      <c r="C171" s="2" t="s">
        <v>2784</v>
      </c>
      <c r="D171" s="46" t="s">
        <v>2828</v>
      </c>
      <c r="E171" s="2" t="s">
        <v>2783</v>
      </c>
      <c r="F171" t="str">
        <f t="shared" si="2"/>
        <v>SET @prop = (SELECT id_propuesta FROM propuesta WHERE cod_propuesta LIKE 'P015508'); INSERT INTO seguimiento VALUES(NULL, @prop, NULL, NULL, 'Contacto: Andres Fernandini.', 0, NULL, NULL);</v>
      </c>
    </row>
    <row r="172" spans="1:6" ht="90" x14ac:dyDescent="0.25">
      <c r="A172" t="s">
        <v>2534</v>
      </c>
      <c r="B172" s="7" t="s">
        <v>745</v>
      </c>
      <c r="C172" s="2" t="s">
        <v>2784</v>
      </c>
      <c r="D172" s="46" t="s">
        <v>3142</v>
      </c>
      <c r="E172" s="2" t="s">
        <v>2783</v>
      </c>
      <c r="F172" t="str">
        <f t="shared" si="2"/>
        <v>SET @prop = (SELECT id_propuesta FROM propuesta WHERE cod_propuesta LIKE 'P015509'); INSERT INTO seguimiento VALUES(NULL, @prop, NULL, NULL, 'Contacto: Elizabeth Arevalo. Reunion para conocer mas detalles el 08/08. Enviada propuesta el 10/08. 20/08 se solicita estado, Elizabeth menciona que aun esta en evaluacion y al tener una respuesta ella se comunicara.05/09 Frida indica que Elizabeth le comento que estaban evaluando a otras consultoras y no cree que haya posibilidades reales. 26/09 Se cancela en Directorio porque no responden.', 0, NULL, NULL);</v>
      </c>
    </row>
    <row r="173" spans="1:6" ht="45" x14ac:dyDescent="0.25">
      <c r="A173" t="s">
        <v>2534</v>
      </c>
      <c r="B173" s="7" t="s">
        <v>746</v>
      </c>
      <c r="C173" s="2" t="s">
        <v>2784</v>
      </c>
      <c r="D173" s="46" t="s">
        <v>2909</v>
      </c>
      <c r="E173" s="2" t="s">
        <v>2783</v>
      </c>
      <c r="F173" t="str">
        <f t="shared" si="2"/>
        <v>SET @prop = (SELECT id_propuesta FROM propuesta WHERE cod_propuesta LIKE 'P015510'); INSERT INTO seguimiento VALUES(NULL, @prop, NULL, NULL, 'Contacto: Elizabeth Arevalo. Enviada propuesta el 06/08. Reunion el 26/8/12, se envia propuesta modificada.05/09 Frida indica que esta pendiente e aprobacion pero empieza en marzo de 2013.', 0, NULL, NULL);</v>
      </c>
    </row>
    <row r="174" spans="1:6" ht="33.75" x14ac:dyDescent="0.25">
      <c r="A174" t="s">
        <v>2534</v>
      </c>
      <c r="B174" s="7" t="s">
        <v>747</v>
      </c>
      <c r="C174" s="2" t="s">
        <v>2784</v>
      </c>
      <c r="D174" s="46" t="s">
        <v>2829</v>
      </c>
      <c r="E174" s="2" t="s">
        <v>2783</v>
      </c>
      <c r="F174" t="str">
        <f t="shared" si="2"/>
        <v>SET @prop = (SELECT id_propuesta FROM propuesta WHERE cod_propuesta LIKE 'P015511'); INSERT INTO seguimiento VALUES(NULL, @prop, NULL, NULL, 'Contacto: Andres Fernandini.05/09 Frida informa que ya esta aprobado y facturado, se realizara del 24 al 27 de sept.', 0, NULL, NULL);</v>
      </c>
    </row>
    <row r="175" spans="1:6" ht="112.5" x14ac:dyDescent="0.25">
      <c r="A175" t="s">
        <v>2534</v>
      </c>
      <c r="B175" s="7" t="s">
        <v>748</v>
      </c>
      <c r="C175" s="2" t="s">
        <v>2784</v>
      </c>
      <c r="D175" s="46" t="s">
        <v>3313</v>
      </c>
      <c r="E175" s="2" t="s">
        <v>2783</v>
      </c>
      <c r="F175" t="str">
        <f t="shared" si="2"/>
        <v>SET @prop = (SELECT id_propuesta FROM propuesta WHERE cod_propuesta LIKE 'P015512'); INSERT INTO seguimiento VALUES(NULL, @prop, NULL, NULL, 'Contacto: Elizabeth Arevalo. Enviada propuesta el 27/09. 03/10 Frida informa que tiene reunion con ellos el viernes 05. 09/10 Este año se hara solo diseño y el prox. La ejecucion de pilotos; se envia propuesta modificada y se confirma recepcion. 09/10 Elizabeth informa que responsable sera Naomi Luna. 12/10 Frida coordina reunion con Naomi para el lunes 15 por la tarde. 17/10 Frida confirma el ok del banco para arrancar oficialmente el 22/10, pendiente coordinar OS. 23/10 Se programa con Xili envio de factura para el dia de mañana', 0, NULL, NULL);</v>
      </c>
    </row>
    <row r="176" spans="1:6" ht="45" x14ac:dyDescent="0.25">
      <c r="A176" t="s">
        <v>2534</v>
      </c>
      <c r="B176" s="7" t="s">
        <v>749</v>
      </c>
      <c r="C176" s="2" t="s">
        <v>2784</v>
      </c>
      <c r="D176" s="46" t="s">
        <v>2910</v>
      </c>
      <c r="E176" s="2" t="s">
        <v>2783</v>
      </c>
      <c r="F176" t="str">
        <f t="shared" si="2"/>
        <v>SET @prop = (SELECT id_propuesta FROM propuesta WHERE cod_propuesta LIKE 'P015513'); INSERT INTO seguimiento VALUES(NULL, @prop, NULL, NULL, 'Contacto: Elizabeth Arevalo. 27/09 Se envia propuesta y queda pendiente coordinar fecha para presentacion de propuesta. 03/10 Frida informa que tiene reunion con ellos el viernes 05.', 0, NULL, NULL);</v>
      </c>
    </row>
    <row r="177" spans="1:6" x14ac:dyDescent="0.25">
      <c r="A177" t="s">
        <v>2534</v>
      </c>
      <c r="B177" s="7" t="s">
        <v>750</v>
      </c>
      <c r="C177" s="2" t="s">
        <v>2784</v>
      </c>
      <c r="D177" s="41" t="s">
        <v>2887</v>
      </c>
      <c r="E177" s="2" t="s">
        <v>2783</v>
      </c>
      <c r="F177" t="str">
        <f t="shared" si="2"/>
        <v>SET @prop = (SELECT id_propuesta FROM propuesta WHERE cod_propuesta LIKE 'P018901'); INSERT INTO seguimiento VALUES(NULL, @prop, NULL, NULL, 'Solo querian informacion', 0, NULL, NULL);</v>
      </c>
    </row>
    <row r="178" spans="1:6" x14ac:dyDescent="0.25">
      <c r="A178" t="s">
        <v>2534</v>
      </c>
      <c r="B178" s="7" t="s">
        <v>751</v>
      </c>
      <c r="C178" s="2" t="s">
        <v>2784</v>
      </c>
      <c r="D178" s="43" t="s">
        <v>2548</v>
      </c>
      <c r="E178" s="2" t="s">
        <v>2783</v>
      </c>
      <c r="F178" t="str">
        <f t="shared" si="2"/>
        <v>SET @prop = (SELECT id_propuesta FROM propuesta WHERE cod_propuesta LIKE 'P014101'); INSERT INTO seguimiento VALUES(NULL, @prop, NULL, NULL, 'Informado por Enrique el 22/9/10', 0, NULL, NULL);</v>
      </c>
    </row>
    <row r="179" spans="1:6" x14ac:dyDescent="0.25">
      <c r="A179" t="s">
        <v>2534</v>
      </c>
      <c r="B179" s="7" t="s">
        <v>752</v>
      </c>
      <c r="C179" s="2" t="s">
        <v>2784</v>
      </c>
      <c r="D179" s="43" t="s">
        <v>2548</v>
      </c>
      <c r="E179" s="2" t="s">
        <v>2783</v>
      </c>
      <c r="F179" t="str">
        <f t="shared" si="2"/>
        <v>SET @prop = (SELECT id_propuesta FROM propuesta WHERE cod_propuesta LIKE 'P014102'); INSERT INTO seguimiento VALUES(NULL, @prop, NULL, NULL, 'Informado por Enrique el 22/9/10', 0, NULL, NULL);</v>
      </c>
    </row>
    <row r="180" spans="1:6" x14ac:dyDescent="0.25">
      <c r="A180" t="s">
        <v>2534</v>
      </c>
      <c r="B180" s="7" t="s">
        <v>753</v>
      </c>
      <c r="C180" s="2" t="s">
        <v>2784</v>
      </c>
      <c r="D180" s="43" t="s">
        <v>2792</v>
      </c>
      <c r="E180" s="2" t="s">
        <v>2783</v>
      </c>
      <c r="F180" t="str">
        <f t="shared" si="2"/>
        <v>SET @prop = (SELECT id_propuesta FROM propuesta WHERE cod_propuesta LIKE 'P014103'); INSERT INTO seguimiento VALUES(NULL, @prop, NULL, NULL, 'No se hara, informado por Enrique el 20/9/10', 0, NULL, NULL);</v>
      </c>
    </row>
    <row r="181" spans="1:6" x14ac:dyDescent="0.25">
      <c r="A181" t="s">
        <v>2534</v>
      </c>
      <c r="B181" s="7" t="s">
        <v>754</v>
      </c>
      <c r="C181" s="2" t="s">
        <v>2784</v>
      </c>
      <c r="D181" s="43" t="s">
        <v>2548</v>
      </c>
      <c r="E181" s="2" t="s">
        <v>2783</v>
      </c>
      <c r="F181" t="str">
        <f t="shared" si="2"/>
        <v>SET @prop = (SELECT id_propuesta FROM propuesta WHERE cod_propuesta LIKE 'P014104'); INSERT INTO seguimiento VALUES(NULL, @prop, NULL, NULL, 'Informado por Enrique el 22/9/10', 0, NULL, NULL);</v>
      </c>
    </row>
    <row r="182" spans="1:6" ht="22.5" x14ac:dyDescent="0.25">
      <c r="A182" t="s">
        <v>2534</v>
      </c>
      <c r="B182" s="7" t="s">
        <v>755</v>
      </c>
      <c r="C182" s="2" t="s">
        <v>2784</v>
      </c>
      <c r="D182" s="43" t="s">
        <v>2911</v>
      </c>
      <c r="E182" s="2" t="s">
        <v>2783</v>
      </c>
      <c r="F182" t="str">
        <f t="shared" si="2"/>
        <v>SET @prop = (SELECT id_propuesta FROM propuesta WHERE cod_propuesta LIKE 'P014105'); INSERT INTO seguimiento VALUES(NULL, @prop, NULL, NULL, 'La seleccion es en Trujillo y son perfiles no convenientes por el salario y el rubro.', 0, NULL, NULL);</v>
      </c>
    </row>
    <row r="183" spans="1:6" ht="22.5" x14ac:dyDescent="0.25">
      <c r="A183" t="s">
        <v>2534</v>
      </c>
      <c r="B183" s="7" t="s">
        <v>756</v>
      </c>
      <c r="C183" s="2" t="s">
        <v>2784</v>
      </c>
      <c r="D183" s="43" t="s">
        <v>2793</v>
      </c>
      <c r="E183" s="2" t="s">
        <v>2783</v>
      </c>
      <c r="F183" t="str">
        <f t="shared" si="2"/>
        <v>SET @prop = (SELECT id_propuesta FROM propuesta WHERE cod_propuesta LIKE 'P014106'); INSERT INTO seguimiento VALUES(NULL, @prop, NULL, NULL, 'Han aplazado el proyecto sin fecha, ya nos avisaran si lo relanzan', 0, NULL, NULL);</v>
      </c>
    </row>
    <row r="184" spans="1:6" ht="33.75" x14ac:dyDescent="0.25">
      <c r="A184" t="s">
        <v>2534</v>
      </c>
      <c r="B184" s="7" t="s">
        <v>757</v>
      </c>
      <c r="C184" s="2" t="s">
        <v>2784</v>
      </c>
      <c r="D184" s="43" t="s">
        <v>2912</v>
      </c>
      <c r="E184" s="2" t="s">
        <v>2783</v>
      </c>
      <c r="F184" t="str">
        <f t="shared" si="2"/>
        <v>SET @prop = (SELECT id_propuesta FROM propuesta WHERE cod_propuesta LIKE 'P128501'); INSERT INTO seguimiento VALUES(NULL, @prop, NULL, NULL, 'Contacto: Erciia Alvarez. Se les respondio que no hacemos ese servicio al estar en Arequipa. Declarado desierto el 25/05/12', 0, NULL, NULL);</v>
      </c>
    </row>
    <row r="185" spans="1:6" ht="45" x14ac:dyDescent="0.25">
      <c r="A185" t="s">
        <v>2534</v>
      </c>
      <c r="B185" s="7" t="s">
        <v>758</v>
      </c>
      <c r="C185" s="2" t="s">
        <v>2784</v>
      </c>
      <c r="D185" s="43" t="s">
        <v>2830</v>
      </c>
      <c r="E185" s="2" t="s">
        <v>2783</v>
      </c>
      <c r="F185" t="str">
        <f t="shared" si="2"/>
        <v>SET @prop = (SELECT id_propuesta FROM propuesta WHERE cod_propuesta LIKE 'P128502'); INSERT INTO seguimiento VALUES(NULL, @prop, NULL, NULL, 'Contacto: Erciia Alvarez. Modificarn todo el TdR para que pudieramos hacerlo nosotros. Se envia el 25/06, dan la buena pro el 02/07. La dieron a CUBA &amp; ASOCIADOS, nos usaron para cmpletar terna', 0, NULL, NULL);</v>
      </c>
    </row>
    <row r="186" spans="1:6" x14ac:dyDescent="0.25">
      <c r="A186" t="s">
        <v>2534</v>
      </c>
      <c r="B186" s="7" t="s">
        <v>759</v>
      </c>
      <c r="C186" s="2" t="s">
        <v>2784</v>
      </c>
      <c r="D186" s="43" t="s">
        <v>2564</v>
      </c>
      <c r="E186" s="2" t="s">
        <v>2783</v>
      </c>
      <c r="F186" t="str">
        <f t="shared" si="2"/>
        <v>SET @prop = (SELECT id_propuesta FROM propuesta WHERE cod_propuesta LIKE 'P022501'); INSERT INTO seguimiento VALUES(NULL, @prop, NULL, NULL, 'Declarado desierto el 11/02/11', 0, NULL, NULL);</v>
      </c>
    </row>
    <row r="187" spans="1:6" ht="33.75" x14ac:dyDescent="0.25">
      <c r="A187" t="s">
        <v>2534</v>
      </c>
      <c r="B187" s="7" t="s">
        <v>760</v>
      </c>
      <c r="C187" s="2" t="s">
        <v>2784</v>
      </c>
      <c r="D187" s="43" t="s">
        <v>2913</v>
      </c>
      <c r="E187" s="2" t="s">
        <v>2783</v>
      </c>
      <c r="F187" t="str">
        <f t="shared" si="2"/>
        <v>SET @prop = (SELECT id_propuesta FROM propuesta WHERE cod_propuesta LIKE 'P034901'); INSERT INTO seguimiento VALUES(NULL, @prop, NULL, NULL, 'Contacto: Cinthia de la Torre, 25/10 Se coordina reunion con Cinthia La Torre (RRHH) para el martes 13 de noviembre.', 0, NULL, NULL);</v>
      </c>
    </row>
    <row r="188" spans="1:6" ht="45" x14ac:dyDescent="0.25">
      <c r="A188" t="s">
        <v>2534</v>
      </c>
      <c r="B188" s="7" t="s">
        <v>761</v>
      </c>
      <c r="C188" s="2" t="s">
        <v>2784</v>
      </c>
      <c r="D188" s="43" t="s">
        <v>3143</v>
      </c>
      <c r="E188" s="2" t="s">
        <v>2783</v>
      </c>
      <c r="F188" t="str">
        <f t="shared" si="2"/>
        <v>SET @prop = (SELECT id_propuesta FROM propuesta WHERE cod_propuesta LIKE 'P021401'); INSERT INTO seguimiento VALUES(NULL, @prop, NULL, NULL, 'Contacto: Jessica Torres. Estaban interesados en Mallas pero fuimos inutiles y la enviamos dias despues de que cerraran el proceso, en enero-2011; despues contactaron de nuevo en la expo-2011 en sept.-2011.', 0, NULL, NULL);</v>
      </c>
    </row>
    <row r="189" spans="1:6" ht="33.75" x14ac:dyDescent="0.25">
      <c r="A189" t="s">
        <v>2534</v>
      </c>
      <c r="B189" s="7" t="s">
        <v>762</v>
      </c>
      <c r="C189" s="2" t="s">
        <v>2784</v>
      </c>
      <c r="D189" s="43" t="s">
        <v>2914</v>
      </c>
      <c r="E189" s="2" t="s">
        <v>2783</v>
      </c>
      <c r="F189" t="str">
        <f t="shared" si="2"/>
        <v>SET @prop = (SELECT id_propuesta FROM propuesta WHERE cod_propuesta LIKE 'P021402'); INSERT INTO seguimiento VALUES(NULL, @prop, NULL, NULL, 'Volver a presentar metodologia, con la nueva presentacion y las experiencias, podemos tener exito. Descartado el 30/05 porque esta el banco en venta', 0, NULL, NULL);</v>
      </c>
    </row>
    <row r="190" spans="1:6" x14ac:dyDescent="0.25">
      <c r="A190" t="s">
        <v>2534</v>
      </c>
      <c r="B190" s="7" t="s">
        <v>763</v>
      </c>
      <c r="C190" s="2" t="s">
        <v>2784</v>
      </c>
      <c r="D190" s="43" t="s">
        <v>2565</v>
      </c>
      <c r="E190" s="2" t="s">
        <v>2783</v>
      </c>
      <c r="F190" t="str">
        <f t="shared" si="2"/>
        <v>SET @prop = (SELECT id_propuesta FROM propuesta WHERE cod_propuesta LIKE 'P036601'); INSERT INTO seguimiento VALUES(NULL, @prop, NULL, NULL, 'Se envio propuesta', 0, NULL, NULL);</v>
      </c>
    </row>
    <row r="191" spans="1:6" x14ac:dyDescent="0.25">
      <c r="A191" t="s">
        <v>2534</v>
      </c>
      <c r="B191" s="7" t="s">
        <v>764</v>
      </c>
      <c r="C191" s="2" t="s">
        <v>2784</v>
      </c>
      <c r="D191" s="43" t="s">
        <v>2915</v>
      </c>
      <c r="E191" s="2" t="s">
        <v>2783</v>
      </c>
      <c r="F191" t="str">
        <f t="shared" si="2"/>
        <v>SET @prop = (SELECT id_propuesta FROM propuesta WHERE cod_propuesta LIKE 'P036602'); INSERT INTO seguimiento VALUES(NULL, @prop, NULL, NULL, 'Era un tema de Carmen, que nunca prospero', 0, NULL, NULL);</v>
      </c>
    </row>
    <row r="192" spans="1:6" ht="33.75" x14ac:dyDescent="0.25">
      <c r="A192" t="s">
        <v>2534</v>
      </c>
      <c r="B192" s="7" t="s">
        <v>765</v>
      </c>
      <c r="C192" s="2" t="s">
        <v>2784</v>
      </c>
      <c r="D192" s="41" t="s">
        <v>2916</v>
      </c>
      <c r="E192" s="2" t="s">
        <v>2783</v>
      </c>
      <c r="F192" t="str">
        <f t="shared" si="2"/>
        <v>SET @prop = (SELECT id_propuesta FROM propuesta WHERE cod_propuesta LIKE 'P036603'); INSERT INTO seguimiento VALUES(NULL, @prop, NULL, NULL, 'Contacto: Martin Olea, Consultor de Capacitacion. No se hara por falta de tiempo, desean hacerlo para el proximo diplomado.', 0, NULL, NULL);</v>
      </c>
    </row>
    <row r="193" spans="1:6" x14ac:dyDescent="0.25">
      <c r="A193" t="s">
        <v>2534</v>
      </c>
      <c r="B193" s="7" t="s">
        <v>766</v>
      </c>
      <c r="C193" s="2" t="s">
        <v>2784</v>
      </c>
      <c r="D193" s="43" t="s">
        <v>2566</v>
      </c>
      <c r="E193" s="2" t="s">
        <v>2783</v>
      </c>
      <c r="F193" t="str">
        <f t="shared" si="2"/>
        <v>SET @prop = (SELECT id_propuesta FROM propuesta WHERE cod_propuesta LIKE 'P036604'); INSERT INTO seguimiento VALUES(NULL, @prop, NULL, NULL, 'Contacto: Raysha Fernandez; es para mayo-2013', 0, NULL, NULL);</v>
      </c>
    </row>
    <row r="194" spans="1:6" x14ac:dyDescent="0.25">
      <c r="A194" t="s">
        <v>2534</v>
      </c>
      <c r="B194" s="7" t="s">
        <v>767</v>
      </c>
      <c r="C194" s="2" t="s">
        <v>2784</v>
      </c>
      <c r="D194" s="43" t="s">
        <v>1911</v>
      </c>
      <c r="E194" s="2" t="s">
        <v>2783</v>
      </c>
      <c r="F194" t="str">
        <f t="shared" si="2"/>
        <v>SET @prop = (SELECT id_propuesta FROM propuesta WHERE cod_propuesta LIKE 'P036605'); INSERT INTO seguimiento VALUES(NULL, @prop, NULL, NULL, 'Hacer Lobby', 0, NULL, NULL);</v>
      </c>
    </row>
    <row r="195" spans="1:6" x14ac:dyDescent="0.25">
      <c r="A195" t="s">
        <v>2534</v>
      </c>
      <c r="B195" s="7" t="s">
        <v>768</v>
      </c>
      <c r="C195" s="2" t="s">
        <v>2784</v>
      </c>
      <c r="D195" s="43" t="s">
        <v>2567</v>
      </c>
      <c r="E195" s="2" t="s">
        <v>2783</v>
      </c>
      <c r="F195" t="str">
        <f t="shared" ref="F195:F258" si="3">CONCATENATE(A195,B195,C195,D195,E195)</f>
        <v>SET @prop = (SELECT id_propuesta FROM propuesta WHERE cod_propuesta LIKE 'P030601'); INSERT INTO seguimiento VALUES(NULL, @prop, NULL, NULL, 'Cambian idea/ nueva reu ', 0, NULL, NULL);</v>
      </c>
    </row>
    <row r="196" spans="1:6" ht="33.75" x14ac:dyDescent="0.25">
      <c r="A196" t="s">
        <v>2534</v>
      </c>
      <c r="B196" s="7" t="s">
        <v>769</v>
      </c>
      <c r="C196" s="2" t="s">
        <v>2784</v>
      </c>
      <c r="D196" s="43" t="s">
        <v>2568</v>
      </c>
      <c r="E196" s="2" t="s">
        <v>2783</v>
      </c>
      <c r="F196" t="str">
        <f t="shared" si="3"/>
        <v>SET @prop = (SELECT id_propuesta FROM propuesta WHERE cod_propuesta LIKE 'P030602'); INSERT INTO seguimiento VALUES(NULL, @prop, NULL, NULL, 'Proyecto en satnd-by/ lo retoman en julio/ agosto. Recontacto con Cinthya Chuy el 5/08,se retoma el estudio en Octubre.', 0, NULL, NULL);</v>
      </c>
    </row>
    <row r="197" spans="1:6" ht="101.25" x14ac:dyDescent="0.25">
      <c r="A197" t="s">
        <v>2534</v>
      </c>
      <c r="B197" s="7" t="s">
        <v>770</v>
      </c>
      <c r="C197" s="2" t="s">
        <v>2784</v>
      </c>
      <c r="D197" s="40" t="s">
        <v>3314</v>
      </c>
      <c r="E197" s="2" t="s">
        <v>2783</v>
      </c>
      <c r="F197" t="str">
        <f t="shared" si="3"/>
        <v>SET @prop = (SELECT id_propuesta FROM propuesta WHERE cod_propuesta LIKE 'P030603'); INSERT INTO seguimiento VALUES(NULL, @prop, NULL, NULL, 'Contacto: Annie Zavalaga Bernedo. Solicitada informacion el 27/05 y reclamada el 15/06. Recibida el mismo 15/06, enviada propuesta el 18/06. Solicitada situacion el 04/07. Respondieron que han cambiado de Gerente de RRHH. El nuevo Gte. Aun no ha nombrado responsable del tema, contactar prox. mes.11/09 Annie indica que proyecto se suspendio indefinidamente y que mantendran sistema actual de evaluacion de desempeño.', 0, NULL, NULL);</v>
      </c>
    </row>
    <row r="198" spans="1:6" ht="315" x14ac:dyDescent="0.25">
      <c r="A198" t="s">
        <v>2534</v>
      </c>
      <c r="B198" s="7" t="s">
        <v>771</v>
      </c>
      <c r="C198" s="2" t="s">
        <v>2784</v>
      </c>
      <c r="D198" s="40" t="s">
        <v>3315</v>
      </c>
      <c r="E198" s="2" t="s">
        <v>2783</v>
      </c>
      <c r="F198" t="str">
        <f t="shared" si="3"/>
        <v>SET @prop = (SELECT id_propuesta FROM propuesta WHERE cod_propuesta LIKE 'P030604'); INSERT INTO seguimiento VALUES(NULL, @prop, NULL, NULL, 'Contacto: Annie Zavalaga Bernedo por mail el 05/09. Contacto: Fabiola Crispin. 20/09 Reunion con Karina Angulo (Supervisora de Clima y Cultura) para presentar metodologia y levantar informacion de requerimiento. 28/09 Se envia propuesta y se confirma recepcion de Karina. 12/10 Se recibe consulta economica por mail de Karina sobre propuesta, menciona que tiene presupuesto ajustado pero posiblemente serian 59 talleres, pendiente solicitar presupuesto para ver si se puede ajustar la propuesta o si se descarta por costos. 15/10 Karina informa que su presupuesto es de 6000/ taller, pendiente confirmar posibilidad de atender requerimiento con Frida. 16/10 Se envia propuesta por 16 talleres modificada considerando el monto de su presupuesto y cambiando tipo de informes. 18/10 Se confirma la recepcion de nueva propuesta, Karina informa estar revisandola. 23/10 Se recibe correo de Fabiola para modificar propuesta, aumentar a 74 talleres. 26/10 Pendiente confirmar total de agencias para determinar numero real de talleres. 29/10 Karina solicita incluir talleres para 116 agencias. 30/10 Se envia propuesta para 118 agencias (40 talleres) y se concreta reunion para 06/11. Reunion ok. 07/11 Se define no participar pues desean que por el mismo costo se les de local, comida a los participantes, equipos de sonido, polos y se consideren los viajes a provincia, alojamiento, alimentacion, etc del staff. 08/11 Quieren que se les cotize de todas maneras con costos reales.', 0, NULL, NULL);</v>
      </c>
    </row>
    <row r="199" spans="1:6" ht="22.5" x14ac:dyDescent="0.25">
      <c r="A199" t="s">
        <v>2534</v>
      </c>
      <c r="B199" s="7" t="s">
        <v>772</v>
      </c>
      <c r="C199" s="2" t="s">
        <v>2784</v>
      </c>
      <c r="D199" s="43" t="s">
        <v>2844</v>
      </c>
      <c r="E199" s="2" t="s">
        <v>2783</v>
      </c>
      <c r="F199" t="str">
        <f t="shared" si="3"/>
        <v>SET @prop = (SELECT id_propuesta FROM propuesta WHERE cod_propuesta LIKE 'P019201'); INSERT INTO seguimiento VALUES(NULL, @prop, NULL, NULL, 'No nos presentamos porque no cumplimos con los requerimientos minimos', 0, NULL, NULL);</v>
      </c>
    </row>
    <row r="200" spans="1:6" x14ac:dyDescent="0.25">
      <c r="A200" t="s">
        <v>2534</v>
      </c>
      <c r="B200" s="7" t="s">
        <v>773</v>
      </c>
      <c r="C200" s="2" t="s">
        <v>2784</v>
      </c>
      <c r="D200" s="43" t="s">
        <v>2569</v>
      </c>
      <c r="E200" s="2" t="s">
        <v>2783</v>
      </c>
      <c r="F200" t="str">
        <f t="shared" si="3"/>
        <v>SET @prop = (SELECT id_propuesta FROM propuesta WHERE cod_propuesta LIKE 'P019202'); INSERT INTO seguimiento VALUES(NULL, @prop, NULL, NULL, 'No aceptaron las observaciones que presentamos', 0, NULL, NULL);</v>
      </c>
    </row>
    <row r="201" spans="1:6" x14ac:dyDescent="0.25">
      <c r="A201" t="s">
        <v>2534</v>
      </c>
      <c r="B201" s="7" t="s">
        <v>774</v>
      </c>
      <c r="C201" s="2" t="s">
        <v>2784</v>
      </c>
      <c r="D201" s="43" t="s">
        <v>2570</v>
      </c>
      <c r="E201" s="2" t="s">
        <v>2783</v>
      </c>
      <c r="F201" t="str">
        <f t="shared" si="3"/>
        <v>SET @prop = (SELECT id_propuesta FROM propuesta WHERE cod_propuesta LIKE 'P019203'); INSERT INTO seguimiento VALUES(NULL, @prop, NULL, NULL, 'Se declaro desierto el 18/08/10', 0, NULL, NULL);</v>
      </c>
    </row>
    <row r="202" spans="1:6" ht="45" x14ac:dyDescent="0.25">
      <c r="A202" t="s">
        <v>2534</v>
      </c>
      <c r="B202" s="7" t="s">
        <v>775</v>
      </c>
      <c r="C202" s="2" t="s">
        <v>2784</v>
      </c>
      <c r="D202" s="43" t="s">
        <v>2917</v>
      </c>
      <c r="E202" s="2" t="s">
        <v>2783</v>
      </c>
      <c r="F202" t="str">
        <f t="shared" si="3"/>
        <v>SET @prop = (SELECT id_propuesta FROM propuesta WHERE cod_propuesta LIKE 'P019204'); INSERT INTO seguimiento VALUES(NULL, @prop, NULL, NULL, 'ADS N° 0034-2012-BN 14/09 Vicente se compromete a revisar licitacion para validarsi optamos o no. 18/09 Vicente informa por mail que mejor no porque no contamos con personal suficiente.', 0, NULL, NULL);</v>
      </c>
    </row>
    <row r="203" spans="1:6" x14ac:dyDescent="0.25">
      <c r="A203" t="s">
        <v>2534</v>
      </c>
      <c r="B203" s="7" t="s">
        <v>776</v>
      </c>
      <c r="C203" s="2" t="s">
        <v>2784</v>
      </c>
      <c r="D203" s="43" t="s">
        <v>2571</v>
      </c>
      <c r="E203" s="2" t="s">
        <v>2783</v>
      </c>
      <c r="F203" t="str">
        <f t="shared" si="3"/>
        <v>SET @prop = (SELECT id_propuesta FROM propuesta WHERE cod_propuesta LIKE 'P018601'); INSERT INTO seguimiento VALUES(NULL, @prop, NULL, NULL, 'Tomaron otra opcion por metodologia', 0, NULL, NULL);</v>
      </c>
    </row>
    <row r="204" spans="1:6" x14ac:dyDescent="0.25">
      <c r="A204" t="s">
        <v>2534</v>
      </c>
      <c r="B204" s="7" t="s">
        <v>777</v>
      </c>
      <c r="C204" s="2" t="s">
        <v>2784</v>
      </c>
      <c r="D204" s="43" t="s">
        <v>2572</v>
      </c>
      <c r="E204" s="2" t="s">
        <v>2783</v>
      </c>
      <c r="F204" t="str">
        <f t="shared" si="3"/>
        <v>SET @prop = (SELECT id_propuesta FROM propuesta WHERE cod_propuesta LIKE 'P027301'); INSERT INTO seguimiento VALUES(NULL, @prop, NULL, NULL, 'Despidieron a Patricia Diaz (contacto)', 0, NULL, NULL);</v>
      </c>
    </row>
    <row r="205" spans="1:6" x14ac:dyDescent="0.25">
      <c r="A205" t="s">
        <v>2534</v>
      </c>
      <c r="B205" s="7" t="s">
        <v>778</v>
      </c>
      <c r="C205" s="2" t="s">
        <v>2784</v>
      </c>
      <c r="D205" s="41" t="s">
        <v>2573</v>
      </c>
      <c r="E205" s="2" t="s">
        <v>2783</v>
      </c>
      <c r="F205" t="str">
        <f t="shared" si="3"/>
        <v>SET @prop = (SELECT id_propuesta FROM propuesta WHERE cod_propuesta LIKE 'P024601'); INSERT INTO seguimiento VALUES(NULL, @prop, NULL, NULL, 'Jueves 10/03- llamar en la manana', 0, NULL, NULL);</v>
      </c>
    </row>
    <row r="206" spans="1:6" x14ac:dyDescent="0.25">
      <c r="A206" t="s">
        <v>2534</v>
      </c>
      <c r="B206" s="7" t="s">
        <v>779</v>
      </c>
      <c r="C206" s="2" t="s">
        <v>2784</v>
      </c>
      <c r="D206" s="41" t="s">
        <v>2574</v>
      </c>
      <c r="E206" s="2" t="s">
        <v>2783</v>
      </c>
      <c r="F206" t="str">
        <f t="shared" si="3"/>
        <v>SET @prop = (SELECT id_propuesta FROM propuesta WHERE cod_propuesta LIKE 'P024602'); INSERT INTO seguimiento VALUES(NULL, @prop, NULL, NULL, 'No interesados en el servicio', 0, NULL, NULL);</v>
      </c>
    </row>
    <row r="207" spans="1:6" x14ac:dyDescent="0.25">
      <c r="A207" t="s">
        <v>2534</v>
      </c>
      <c r="B207" s="7" t="s">
        <v>780</v>
      </c>
      <c r="C207" s="2" t="s">
        <v>2784</v>
      </c>
      <c r="D207" s="40" t="s">
        <v>2575</v>
      </c>
      <c r="E207" s="2" t="s">
        <v>2783</v>
      </c>
      <c r="F207" t="str">
        <f t="shared" si="3"/>
        <v>SET @prop = (SELECT id_propuesta FROM propuesta WHERE cod_propuesta LIKE 'P024603'); INSERT INTO seguimiento VALUES(NULL, @prop, NULL, NULL, 'Contacto: Ernesto Maturrano.', 0, NULL, NULL);</v>
      </c>
    </row>
    <row r="208" spans="1:6" ht="33.75" x14ac:dyDescent="0.25">
      <c r="A208" t="s">
        <v>2534</v>
      </c>
      <c r="B208" s="7" t="s">
        <v>781</v>
      </c>
      <c r="C208" s="2" t="s">
        <v>2784</v>
      </c>
      <c r="D208" s="40" t="s">
        <v>2918</v>
      </c>
      <c r="E208" s="2" t="s">
        <v>2783</v>
      </c>
      <c r="F208" t="str">
        <f t="shared" si="3"/>
        <v>SET @prop = (SELECT id_propuesta FROM propuesta WHERE cod_propuesta LIKE 'P024604'); INSERT INTO seguimiento VALUES(NULL, @prop, NULL, NULL, 'Contacto: Lila Soto. La semana del 5 de marzo se sustenta propuesta por 2da vez. Falta reunion final para el 16/3/12. Aprobado, falta O.S.; llego la OS el 17/04', 0, NULL, NULL);</v>
      </c>
    </row>
    <row r="209" spans="1:6" ht="22.5" x14ac:dyDescent="0.25">
      <c r="A209" t="s">
        <v>2534</v>
      </c>
      <c r="B209" s="7" t="s">
        <v>782</v>
      </c>
      <c r="C209" s="2" t="s">
        <v>2784</v>
      </c>
      <c r="D209" s="40" t="s">
        <v>2919</v>
      </c>
      <c r="E209" s="2" t="s">
        <v>2783</v>
      </c>
      <c r="F209" t="str">
        <f t="shared" si="3"/>
        <v>SET @prop = (SELECT id_propuesta FROM propuesta WHERE cod_propuesta LIKE 'P024605'); INSERT INTO seguimiento VALUES(NULL, @prop, NULL, NULL, 'Contacto: Lila Soto. Reunion pactada 28/10/11. Descartamos porque no es nuestra especialidad', 0, NULL, NULL);</v>
      </c>
    </row>
    <row r="210" spans="1:6" ht="56.25" x14ac:dyDescent="0.25">
      <c r="A210" t="s">
        <v>2534</v>
      </c>
      <c r="B210" s="7" t="s">
        <v>783</v>
      </c>
      <c r="C210" s="2" t="s">
        <v>2784</v>
      </c>
      <c r="D210" s="40" t="s">
        <v>3316</v>
      </c>
      <c r="E210" s="2" t="s">
        <v>2783</v>
      </c>
      <c r="F210" t="str">
        <f t="shared" si="3"/>
        <v>SET @prop = (SELECT id_propuesta FROM propuesta WHERE cod_propuesta LIKE 'P024606'); INSERT INTO seguimiento VALUES(NULL, @prop, NULL, NULL, 'Contacto: Lila Soto. La semana del 5 de marzo se sustenta propuesta por 2da vez. Falta reunion final para el 16/3/12. Veran cuando se termine el diseño. 05/09 Frida indica que la aprobacion se dara despues de presentacion de informe de diseño de malla.', 0, NULL, NULL);</v>
      </c>
    </row>
    <row r="211" spans="1:6" ht="33.75" x14ac:dyDescent="0.25">
      <c r="A211" t="s">
        <v>2534</v>
      </c>
      <c r="B211" s="7" t="s">
        <v>784</v>
      </c>
      <c r="C211" s="2" t="s">
        <v>2784</v>
      </c>
      <c r="D211" s="40" t="s">
        <v>2920</v>
      </c>
      <c r="E211" s="2" t="s">
        <v>2783</v>
      </c>
      <c r="F211" t="str">
        <f t="shared" si="3"/>
        <v>SET @prop = (SELECT id_propuesta FROM propuesta WHERE cod_propuesta LIKE 'P024607'); INSERT INTO seguimiento VALUES(NULL, @prop, NULL, NULL, 'Contacto: Rosa Maria Chira. Definir reunion, pendiente confirmar contacto con Frida. 29/10 Rosa M° indica que se esta desarrollando inhouse con un software propio.', 0, NULL, NULL);</v>
      </c>
    </row>
    <row r="212" spans="1:6" x14ac:dyDescent="0.25">
      <c r="A212" t="s">
        <v>2534</v>
      </c>
      <c r="B212" s="7" t="s">
        <v>785</v>
      </c>
      <c r="C212" s="2" t="s">
        <v>2784</v>
      </c>
      <c r="D212" s="43" t="s">
        <v>2921</v>
      </c>
      <c r="E212" s="2" t="s">
        <v>2783</v>
      </c>
      <c r="F212" t="str">
        <f t="shared" si="3"/>
        <v>SET @prop = (SELECT id_propuesta FROM propuesta WHERE cod_propuesta LIKE 'P006401'); INSERT INTO seguimiento VALUES(NULL, @prop, NULL, NULL, 'Se le respondio que no hacemos ese tipo de seleccion', 0, NULL, NULL);</v>
      </c>
    </row>
    <row r="213" spans="1:6" x14ac:dyDescent="0.25">
      <c r="A213" t="s">
        <v>2534</v>
      </c>
      <c r="B213" s="7" t="s">
        <v>786</v>
      </c>
      <c r="C213" s="2" t="s">
        <v>2784</v>
      </c>
      <c r="D213" s="41" t="s">
        <v>2887</v>
      </c>
      <c r="E213" s="2" t="s">
        <v>2783</v>
      </c>
      <c r="F213" t="str">
        <f t="shared" si="3"/>
        <v>SET @prop = (SELECT id_propuesta FROM propuesta WHERE cod_propuesta LIKE 'P004201'); INSERT INTO seguimiento VALUES(NULL, @prop, NULL, NULL, 'Solo querian informacion', 0, NULL, NULL);</v>
      </c>
    </row>
    <row r="214" spans="1:6" x14ac:dyDescent="0.25">
      <c r="A214" t="s">
        <v>2534</v>
      </c>
      <c r="B214" s="7" t="s">
        <v>787</v>
      </c>
      <c r="C214" s="2" t="s">
        <v>2784</v>
      </c>
      <c r="D214" s="41" t="s">
        <v>2887</v>
      </c>
      <c r="E214" s="2" t="s">
        <v>2783</v>
      </c>
      <c r="F214" t="str">
        <f t="shared" si="3"/>
        <v>SET @prop = (SELECT id_propuesta FROM propuesta WHERE cod_propuesta LIKE 'P028501'); INSERT INTO seguimiento VALUES(NULL, @prop, NULL, NULL, 'Solo querian informacion', 0, NULL, NULL);</v>
      </c>
    </row>
    <row r="215" spans="1:6" x14ac:dyDescent="0.25">
      <c r="A215" t="s">
        <v>2534</v>
      </c>
      <c r="B215" s="7" t="s">
        <v>788</v>
      </c>
      <c r="C215" s="2" t="s">
        <v>2784</v>
      </c>
      <c r="D215" s="41" t="s">
        <v>2887</v>
      </c>
      <c r="E215" s="2" t="s">
        <v>2783</v>
      </c>
      <c r="F215" t="str">
        <f t="shared" si="3"/>
        <v>SET @prop = (SELECT id_propuesta FROM propuesta WHERE cod_propuesta LIKE 'P002501'); INSERT INTO seguimiento VALUES(NULL, @prop, NULL, NULL, 'Solo querian informacion', 0, NULL, NULL);</v>
      </c>
    </row>
    <row r="216" spans="1:6" ht="90" x14ac:dyDescent="0.25">
      <c r="A216" t="s">
        <v>2534</v>
      </c>
      <c r="B216" s="7" t="s">
        <v>789</v>
      </c>
      <c r="C216" s="2" t="s">
        <v>2784</v>
      </c>
      <c r="D216" s="41" t="s">
        <v>3144</v>
      </c>
      <c r="E216" s="2" t="s">
        <v>2783</v>
      </c>
      <c r="F216" t="str">
        <f t="shared" si="3"/>
        <v>SET @prop = (SELECT id_propuesta FROM propuesta WHERE cod_propuesta LIKE 'P033501'); INSERT INTO seguimiento VALUES(NULL, @prop, NULL, NULL, 'Contacto: Gissela Pilco, se informa sobre servicio y queda pendiente coordinar reunion con GRRHH. 29/08 Se coordina reunion para el 03/09. Se posterga reunion para el 04/09. Reunion con Gte. Gnral Peru y Gte. RRHH, se levanta perfil y se plantea servicio de TRE y ASSCENTER.07/09 Se envia propuesta.10/09 Se confirma recepcion. 18/09 Gisela informa que por ahora no se realizara.', 0, NULL, NULL);</v>
      </c>
    </row>
    <row r="217" spans="1:6" ht="33.75" x14ac:dyDescent="0.25">
      <c r="A217" t="s">
        <v>2534</v>
      </c>
      <c r="B217" s="7" t="s">
        <v>790</v>
      </c>
      <c r="C217" s="2" t="s">
        <v>2784</v>
      </c>
      <c r="D217" s="41" t="s">
        <v>2922</v>
      </c>
      <c r="E217" s="2" t="s">
        <v>2783</v>
      </c>
      <c r="F217" t="str">
        <f t="shared" si="3"/>
        <v>SET @prop = (SELECT id_propuesta FROM propuesta WHERE cod_propuesta LIKE 'P033502'); INSERT INTO seguimiento VALUES(NULL, @prop, NULL, NULL, 'Contacto: Gissela Pilco.07/09 Se envia propuesta.10/09 Se confirma recepcion. 18/09 Gisela informa que por ahora no se realizara.', 0, NULL, NULL);</v>
      </c>
    </row>
    <row r="218" spans="1:6" x14ac:dyDescent="0.25">
      <c r="A218" t="s">
        <v>2534</v>
      </c>
      <c r="B218" s="7" t="s">
        <v>791</v>
      </c>
      <c r="C218" s="2" t="s">
        <v>2784</v>
      </c>
      <c r="D218" s="40" t="s">
        <v>2889</v>
      </c>
      <c r="E218" s="2" t="s">
        <v>2783</v>
      </c>
      <c r="F218" t="str">
        <f t="shared" si="3"/>
        <v>SET @prop = (SELECT id_propuesta FROM propuesta WHERE cod_propuesta LIKE 'P017601'); INSERT INTO seguimiento VALUES(NULL, @prop, NULL, NULL, 'Decision tomada en comite 06/12/10', 0, NULL, NULL);</v>
      </c>
    </row>
    <row r="219" spans="1:6" ht="33.75" x14ac:dyDescent="0.25">
      <c r="A219" t="s">
        <v>2534</v>
      </c>
      <c r="B219" s="7" t="s">
        <v>792</v>
      </c>
      <c r="C219" s="2" t="s">
        <v>2784</v>
      </c>
      <c r="D219" s="43" t="s">
        <v>2576</v>
      </c>
      <c r="E219" s="2" t="s">
        <v>2783</v>
      </c>
      <c r="F219" t="str">
        <f t="shared" si="3"/>
        <v>SET @prop = (SELECT id_propuesta FROM propuesta WHERE cod_propuesta LIKE 'P017602'); INSERT INTO seguimiento VALUES(NULL, @prop, NULL, NULL, 'Tienen la propuesta. Estan pidiendo cotizaciones= se envio mail de seguimiento. Nunca respondieron, lo descartamos el 18/07/11', 0, NULL, NULL);</v>
      </c>
    </row>
    <row r="220" spans="1:6" x14ac:dyDescent="0.25">
      <c r="A220" t="s">
        <v>2534</v>
      </c>
      <c r="B220" s="7" t="s">
        <v>793</v>
      </c>
      <c r="C220" s="2" t="s">
        <v>2784</v>
      </c>
      <c r="D220" s="41" t="s">
        <v>2923</v>
      </c>
      <c r="E220" s="2" t="s">
        <v>2783</v>
      </c>
      <c r="F220" t="str">
        <f t="shared" si="3"/>
        <v>SET @prop = (SELECT id_propuesta FROM propuesta WHERE cod_propuesta LIKE 'P006701'); INSERT INTO seguimiento VALUES(NULL, @prop, NULL, NULL, 'Contacto: Sofia Salas; queria capacitacion para ella sola', 0, NULL, NULL);</v>
      </c>
    </row>
    <row r="221" spans="1:6" ht="33.75" x14ac:dyDescent="0.25">
      <c r="A221" t="s">
        <v>2534</v>
      </c>
      <c r="B221" s="7" t="s">
        <v>794</v>
      </c>
      <c r="C221" s="2" t="s">
        <v>2784</v>
      </c>
      <c r="D221" s="40" t="s">
        <v>3317</v>
      </c>
      <c r="E221" s="2" t="s">
        <v>2783</v>
      </c>
      <c r="F221" t="str">
        <f t="shared" si="3"/>
        <v>SET @prop = (SELECT id_propuesta FROM propuesta WHERE cod_propuesta LIKE 'P128801'); INSERT INTO seguimiento VALUES(NULL, @prop, NULL, NULL, 'Contacto: Dante Solano. Frida escribira el 06/05. Solicitada situacion por CRM el 20/05. Anulamos propuesta por falta de respuesta el 27/05/12', 0, NULL, NULL);</v>
      </c>
    </row>
    <row r="222" spans="1:6" x14ac:dyDescent="0.25">
      <c r="A222" t="s">
        <v>2534</v>
      </c>
      <c r="B222" s="7" t="s">
        <v>795</v>
      </c>
      <c r="C222" s="2" t="s">
        <v>2784</v>
      </c>
      <c r="D222" s="41" t="s">
        <v>2887</v>
      </c>
      <c r="E222" s="2" t="s">
        <v>2783</v>
      </c>
      <c r="F222" t="str">
        <f t="shared" si="3"/>
        <v>SET @prop = (SELECT id_propuesta FROM propuesta WHERE cod_propuesta LIKE 'P003501'); INSERT INTO seguimiento VALUES(NULL, @prop, NULL, NULL, 'Solo querian informacion', 0, NULL, NULL);</v>
      </c>
    </row>
    <row r="223" spans="1:6" ht="33.75" x14ac:dyDescent="0.25">
      <c r="A223" t="s">
        <v>2534</v>
      </c>
      <c r="B223" s="7" t="s">
        <v>796</v>
      </c>
      <c r="C223" s="2" t="s">
        <v>2784</v>
      </c>
      <c r="D223" s="40" t="s">
        <v>2924</v>
      </c>
      <c r="E223" s="2" t="s">
        <v>2783</v>
      </c>
      <c r="F223" t="str">
        <f t="shared" si="3"/>
        <v>SET @prop = (SELECT id_propuesta FROM propuesta WHERE cod_propuesta LIKE 'P123501'); INSERT INTO seguimiento VALUES(NULL, @prop, NULL, NULL, 'Se enviaron dos propuestas, pdte respuesta. Se envio recordatorio el 5/1/12, contestaron el 30/01/12 que si lo quieren hacer.', 0, NULL, NULL);</v>
      </c>
    </row>
    <row r="224" spans="1:6" x14ac:dyDescent="0.25">
      <c r="A224" t="s">
        <v>2534</v>
      </c>
      <c r="B224" s="7" t="s">
        <v>797</v>
      </c>
      <c r="C224" s="2" t="s">
        <v>2784</v>
      </c>
      <c r="D224" s="43" t="s">
        <v>1911</v>
      </c>
      <c r="E224" s="2" t="s">
        <v>2783</v>
      </c>
      <c r="F224" t="str">
        <f t="shared" si="3"/>
        <v>SET @prop = (SELECT id_propuesta FROM propuesta WHERE cod_propuesta LIKE 'P123502'); INSERT INTO seguimiento VALUES(NULL, @prop, NULL, NULL, 'Hacer Lobby', 0, NULL, NULL);</v>
      </c>
    </row>
    <row r="225" spans="1:6" x14ac:dyDescent="0.25">
      <c r="A225" t="s">
        <v>2534</v>
      </c>
      <c r="B225" s="7" t="s">
        <v>798</v>
      </c>
      <c r="C225" s="2" t="s">
        <v>2784</v>
      </c>
      <c r="D225" s="41" t="s">
        <v>2887</v>
      </c>
      <c r="E225" s="2" t="s">
        <v>2783</v>
      </c>
      <c r="F225" t="str">
        <f t="shared" si="3"/>
        <v>SET @prop = (SELECT id_propuesta FROM propuesta WHERE cod_propuesta LIKE 'P010801'); INSERT INTO seguimiento VALUES(NULL, @prop, NULL, NULL, 'Solo querian informacion', 0, NULL, NULL);</v>
      </c>
    </row>
    <row r="226" spans="1:6" x14ac:dyDescent="0.25">
      <c r="A226" t="s">
        <v>2534</v>
      </c>
      <c r="B226" s="7" t="s">
        <v>799</v>
      </c>
      <c r="C226" s="2" t="s">
        <v>2784</v>
      </c>
      <c r="D226" s="43" t="s">
        <v>1911</v>
      </c>
      <c r="E226" s="2" t="s">
        <v>2783</v>
      </c>
      <c r="F226" t="str">
        <f t="shared" si="3"/>
        <v>SET @prop = (SELECT id_propuesta FROM propuesta WHERE cod_propuesta LIKE 'P010802'); INSERT INTO seguimiento VALUES(NULL, @prop, NULL, NULL, 'Hacer Lobby', 0, NULL, NULL);</v>
      </c>
    </row>
    <row r="227" spans="1:6" x14ac:dyDescent="0.25">
      <c r="A227" t="s">
        <v>2534</v>
      </c>
      <c r="B227" s="7" t="s">
        <v>800</v>
      </c>
      <c r="C227" s="2" t="s">
        <v>2784</v>
      </c>
      <c r="D227" s="43" t="s">
        <v>2577</v>
      </c>
      <c r="E227" s="2" t="s">
        <v>2783</v>
      </c>
      <c r="F227" t="str">
        <f t="shared" si="3"/>
        <v>SET @prop = (SELECT id_propuesta FROM propuesta WHERE cod_propuesta LIKE 'P006601'); INSERT INTO seguimiento VALUES(NULL, @prop, NULL, NULL, 'Contacto: Hans Tafur Ydrugo', 0, NULL, NULL);</v>
      </c>
    </row>
    <row r="228" spans="1:6" x14ac:dyDescent="0.25">
      <c r="A228" t="s">
        <v>2534</v>
      </c>
      <c r="B228" s="7" t="s">
        <v>801</v>
      </c>
      <c r="C228" s="2" t="s">
        <v>2784</v>
      </c>
      <c r="D228" s="43" t="s">
        <v>2578</v>
      </c>
      <c r="E228" s="2" t="s">
        <v>2783</v>
      </c>
      <c r="F228" t="str">
        <f t="shared" si="3"/>
        <v>SET @prop = (SELECT id_propuesta FROM propuesta WHERE cod_propuesta LIKE 'P009001'); INSERT INTO seguimiento VALUES(NULL, @prop, NULL, NULL, 'No contestaron', 0, NULL, NULL);</v>
      </c>
    </row>
    <row r="229" spans="1:6" x14ac:dyDescent="0.25">
      <c r="A229" t="s">
        <v>2534</v>
      </c>
      <c r="B229" s="7" t="s">
        <v>802</v>
      </c>
      <c r="C229" s="2" t="s">
        <v>2784</v>
      </c>
      <c r="D229" s="43"/>
      <c r="E229" s="2" t="s">
        <v>2783</v>
      </c>
      <c r="F229" t="str">
        <f t="shared" si="3"/>
        <v>SET @prop = (SELECT id_propuesta FROM propuesta WHERE cod_propuesta LIKE 'P001301'); INSERT INTO seguimiento VALUES(NULL, @prop, NULL, NULL, '', 0, NULL, NULL);</v>
      </c>
    </row>
    <row r="230" spans="1:6" ht="45" x14ac:dyDescent="0.25">
      <c r="A230" t="s">
        <v>2534</v>
      </c>
      <c r="B230" s="7" t="s">
        <v>803</v>
      </c>
      <c r="C230" s="2" t="s">
        <v>2784</v>
      </c>
      <c r="D230" s="40" t="s">
        <v>2925</v>
      </c>
      <c r="E230" s="2" t="s">
        <v>2783</v>
      </c>
      <c r="F230" t="str">
        <f t="shared" si="3"/>
        <v>SET @prop = (SELECT id_propuesta FROM propuesta WHERE cod_propuesta LIKE 'P123001'); INSERT INTO seguimiento VALUES(NULL, @prop, NULL, NULL, 'Se les envio metodologia. Se ha solicitado reunion pero ellos no desean, pidieron todo por mail. No desearon reunirse y no contestaron nunca. Volvieron a llamarnos para pedir cita.', 0, NULL, NULL);</v>
      </c>
    </row>
    <row r="231" spans="1:6" ht="45" x14ac:dyDescent="0.25">
      <c r="A231" t="s">
        <v>2534</v>
      </c>
      <c r="B231" s="7" t="s">
        <v>804</v>
      </c>
      <c r="C231" s="2" t="s">
        <v>2784</v>
      </c>
      <c r="D231" s="40" t="s">
        <v>3318</v>
      </c>
      <c r="E231" s="2" t="s">
        <v>2783</v>
      </c>
      <c r="F231" t="str">
        <f t="shared" si="3"/>
        <v>SET @prop = (SELECT id_propuesta FROM propuesta WHERE cod_propuesta LIKE 'P123002'); INSERT INTO seguimiento VALUES(NULL, @prop, NULL, NULL, 'Contacto: Adriana Nuñez. Tienen aproximadamente S/. 20,000 de presupuesto para ambos proyectos. Desean hacer despues desarrollo. Ingresara un Jefe de RRHH y el vera el tema.', 0, NULL, NULL);</v>
      </c>
    </row>
    <row r="232" spans="1:6" ht="45" x14ac:dyDescent="0.25">
      <c r="A232" t="s">
        <v>2534</v>
      </c>
      <c r="B232" s="7" t="s">
        <v>805</v>
      </c>
      <c r="C232" s="2" t="s">
        <v>2784</v>
      </c>
      <c r="D232" s="40" t="s">
        <v>3318</v>
      </c>
      <c r="E232" s="2" t="s">
        <v>2783</v>
      </c>
      <c r="F232" t="str">
        <f t="shared" si="3"/>
        <v>SET @prop = (SELECT id_propuesta FROM propuesta WHERE cod_propuesta LIKE 'P123003'); INSERT INTO seguimiento VALUES(NULL, @prop, NULL, NULL, 'Contacto: Adriana Nuñez. Tienen aproximadamente S/. 20,000 de presupuesto para ambos proyectos. Desean hacer despues desarrollo. Ingresara un Jefe de RRHH y el vera el tema.', 0, NULL, NULL);</v>
      </c>
    </row>
    <row r="233" spans="1:6" ht="33.75" x14ac:dyDescent="0.25">
      <c r="A233" t="s">
        <v>2534</v>
      </c>
      <c r="B233" s="7" t="s">
        <v>806</v>
      </c>
      <c r="C233" s="2" t="s">
        <v>2784</v>
      </c>
      <c r="D233" s="40" t="s">
        <v>3319</v>
      </c>
      <c r="E233" s="2" t="s">
        <v>2783</v>
      </c>
      <c r="F233" t="str">
        <f t="shared" si="3"/>
        <v>SET @prop = (SELECT id_propuesta FROM propuesta WHERE cod_propuesta LIKE 'P123004'); INSERT INTO seguimiento VALUES(NULL, @prop, NULL, NULL, 'Contacto: Adriana Nuñez. Ya presentaron a Comite, estamos esperando respuesta. Ingresara un Jefe de RRHH y el vera el tema.', 0, NULL, NULL);</v>
      </c>
    </row>
    <row r="234" spans="1:6" ht="45" x14ac:dyDescent="0.25">
      <c r="A234" t="s">
        <v>2534</v>
      </c>
      <c r="B234" s="7" t="s">
        <v>807</v>
      </c>
      <c r="C234" s="2" t="s">
        <v>2784</v>
      </c>
      <c r="D234" s="40" t="s">
        <v>2926</v>
      </c>
      <c r="E234" s="2" t="s">
        <v>2783</v>
      </c>
      <c r="F234" t="str">
        <f t="shared" si="3"/>
        <v>SET @prop = (SELECT id_propuesta FROM propuesta WHERE cod_propuesta LIKE 'P123005'); INSERT INTO seguimiento VALUES(NULL, @prop, NULL, NULL, 'actualizacion de MOF que incluya perfil + competencias, y que se ajuste el presupuesto. Reclamado por el cliente el 10/05. Solicitada situacion por CRM el 30/05. Gianina Mavila informo el 04/06 que esta suspendido', 0, NULL, NULL);</v>
      </c>
    </row>
    <row r="235" spans="1:6" ht="22.5" x14ac:dyDescent="0.25">
      <c r="A235" t="s">
        <v>2534</v>
      </c>
      <c r="B235" s="7" t="s">
        <v>808</v>
      </c>
      <c r="C235" s="2" t="s">
        <v>2784</v>
      </c>
      <c r="D235" s="40" t="s">
        <v>2927</v>
      </c>
      <c r="E235" s="2" t="s">
        <v>2783</v>
      </c>
      <c r="F235" t="str">
        <f t="shared" si="3"/>
        <v>SET @prop = (SELECT id_propuesta FROM propuesta WHERE cod_propuesta LIKE 'P123006'); INSERT INTO seguimiento VALUES(NULL, @prop, NULL, NULL, '40 puestos (100 personas). Gianina Mavila informo el 04/06 que esta suspendido', 0, NULL, NULL);</v>
      </c>
    </row>
    <row r="236" spans="1:6" x14ac:dyDescent="0.25">
      <c r="A236" t="s">
        <v>2534</v>
      </c>
      <c r="B236" s="7" t="s">
        <v>809</v>
      </c>
      <c r="C236" s="2" t="s">
        <v>2784</v>
      </c>
      <c r="D236" s="43" t="s">
        <v>1911</v>
      </c>
      <c r="E236" s="2" t="s">
        <v>2783</v>
      </c>
      <c r="F236" t="str">
        <f t="shared" si="3"/>
        <v>SET @prop = (SELECT id_propuesta FROM propuesta WHERE cod_propuesta LIKE 'P123007'); INSERT INTO seguimiento VALUES(NULL, @prop, NULL, NULL, 'Hacer Lobby', 0, NULL, NULL);</v>
      </c>
    </row>
    <row r="237" spans="1:6" ht="56.25" x14ac:dyDescent="0.25">
      <c r="A237" t="s">
        <v>2534</v>
      </c>
      <c r="B237" s="7" t="s">
        <v>810</v>
      </c>
      <c r="C237" s="2" t="s">
        <v>2784</v>
      </c>
      <c r="D237" s="43" t="s">
        <v>3320</v>
      </c>
      <c r="E237" s="2" t="s">
        <v>2783</v>
      </c>
      <c r="F237" t="str">
        <f t="shared" si="3"/>
        <v>SET @prop = (SELECT id_propuesta FROM propuesta WHERE cod_propuesta LIKE 'P034801'); INSERT INTO seguimiento VALUES(NULL, @prop, NULL, NULL, 'Contacto: Sonia Baldeon. 24/10 Reunion ok, se levanta requerimiento, pendiente que envien relacion de areas. 29/10 Se envia propuesta y se confirma recepcion. 15/11 Tania indica que propuesta esta siendo evaluada por Gerencia.', 0, NULL, NULL);</v>
      </c>
    </row>
    <row r="238" spans="1:6" x14ac:dyDescent="0.25">
      <c r="A238" t="s">
        <v>2534</v>
      </c>
      <c r="B238" s="7" t="s">
        <v>811</v>
      </c>
      <c r="C238" s="2" t="s">
        <v>2784</v>
      </c>
      <c r="D238" s="43" t="s">
        <v>2574</v>
      </c>
      <c r="E238" s="2" t="s">
        <v>2783</v>
      </c>
      <c r="F238" t="str">
        <f t="shared" si="3"/>
        <v>SET @prop = (SELECT id_propuesta FROM propuesta WHERE cod_propuesta LIKE 'P029501'); INSERT INTO seguimiento VALUES(NULL, @prop, NULL, NULL, 'No interesados en el servicio', 0, NULL, NULL);</v>
      </c>
    </row>
    <row r="239" spans="1:6" ht="67.5" x14ac:dyDescent="0.25">
      <c r="A239" t="s">
        <v>2534</v>
      </c>
      <c r="B239" s="7" t="s">
        <v>812</v>
      </c>
      <c r="C239" s="2" t="s">
        <v>2784</v>
      </c>
      <c r="D239" s="40" t="s">
        <v>3321</v>
      </c>
      <c r="E239" s="2" t="s">
        <v>2783</v>
      </c>
      <c r="F239" t="str">
        <f t="shared" si="3"/>
        <v>SET @prop = (SELECT id_propuesta FROM propuesta WHERE cod_propuesta LIKE 'P122901'); INSERT INTO seguimiento VALUES(NULL, @prop, NULL, NULL, 'Contacto: Miguel Rosaza. Nuevo: Alberto Celis - Ger. Interesados en rediseño de proceso, se les envio nuestra metodologia y se desea concretar una reunion pero se cambio de contacto y no responden. Se envio de nuevo metodologia. No tenemos ningun dato ni referencia de contacto; descartamos', 0, NULL, NULL);</v>
      </c>
    </row>
    <row r="240" spans="1:6" x14ac:dyDescent="0.25">
      <c r="A240" t="s">
        <v>2534</v>
      </c>
      <c r="B240" s="7" t="s">
        <v>813</v>
      </c>
      <c r="C240" s="2" t="s">
        <v>2784</v>
      </c>
      <c r="D240" s="43" t="s">
        <v>2578</v>
      </c>
      <c r="E240" s="2" t="s">
        <v>2783</v>
      </c>
      <c r="F240" t="str">
        <f t="shared" si="3"/>
        <v>SET @prop = (SELECT id_propuesta FROM propuesta WHERE cod_propuesta LIKE 'P119901'); INSERT INTO seguimiento VALUES(NULL, @prop, NULL, NULL, 'No contestaron', 0, NULL, NULL);</v>
      </c>
    </row>
    <row r="241" spans="1:6" x14ac:dyDescent="0.25">
      <c r="A241" t="s">
        <v>2534</v>
      </c>
      <c r="B241" s="7" t="s">
        <v>814</v>
      </c>
      <c r="C241" s="2" t="s">
        <v>2784</v>
      </c>
      <c r="D241" s="41" t="s">
        <v>2887</v>
      </c>
      <c r="E241" s="2" t="s">
        <v>2783</v>
      </c>
      <c r="F241" t="str">
        <f t="shared" si="3"/>
        <v>SET @prop = (SELECT id_propuesta FROM propuesta WHERE cod_propuesta LIKE 'P021601'); INSERT INTO seguimiento VALUES(NULL, @prop, NULL, NULL, 'Solo querian informacion', 0, NULL, NULL);</v>
      </c>
    </row>
    <row r="242" spans="1:6" x14ac:dyDescent="0.25">
      <c r="A242" t="s">
        <v>2534</v>
      </c>
      <c r="B242" s="7" t="s">
        <v>815</v>
      </c>
      <c r="C242" s="2" t="s">
        <v>2784</v>
      </c>
      <c r="D242" s="43" t="s">
        <v>2579</v>
      </c>
      <c r="E242" s="2" t="s">
        <v>2783</v>
      </c>
      <c r="F242" t="str">
        <f t="shared" si="3"/>
        <v>SET @prop = (SELECT id_propuesta FROM propuesta WHERE cod_propuesta LIKE 'P017101'); INSERT INTO seguimiento VALUES(NULL, @prop, NULL, NULL, 'Descartamos proyecto al no obtener respuesta', 0, NULL, NULL);</v>
      </c>
    </row>
    <row r="243" spans="1:6" x14ac:dyDescent="0.25">
      <c r="A243" t="s">
        <v>2534</v>
      </c>
      <c r="B243" s="7" t="s">
        <v>816</v>
      </c>
      <c r="C243" s="2" t="s">
        <v>2784</v>
      </c>
      <c r="D243" s="43" t="s">
        <v>2580</v>
      </c>
      <c r="E243" s="2" t="s">
        <v>2783</v>
      </c>
      <c r="F243" t="str">
        <f t="shared" si="3"/>
        <v>SET @prop = (SELECT id_propuesta FROM propuesta WHERE cod_propuesta LIKE 'P006901'); INSERT INTO seguimiento VALUES(NULL, @prop, NULL, NULL, 'Contacto: Carlos Ruiz', 0, NULL, NULL);</v>
      </c>
    </row>
    <row r="244" spans="1:6" x14ac:dyDescent="0.25">
      <c r="A244" t="s">
        <v>2534</v>
      </c>
      <c r="B244" s="7" t="s">
        <v>817</v>
      </c>
      <c r="C244" s="2" t="s">
        <v>2784</v>
      </c>
      <c r="D244" s="43" t="s">
        <v>2887</v>
      </c>
      <c r="E244" s="2" t="s">
        <v>2783</v>
      </c>
      <c r="F244" t="str">
        <f t="shared" si="3"/>
        <v>SET @prop = (SELECT id_propuesta FROM propuesta WHERE cod_propuesta LIKE 'P021301'); INSERT INTO seguimiento VALUES(NULL, @prop, NULL, NULL, 'Solo querian informacion', 0, NULL, NULL);</v>
      </c>
    </row>
    <row r="245" spans="1:6" x14ac:dyDescent="0.25">
      <c r="A245" t="s">
        <v>2534</v>
      </c>
      <c r="B245" s="7" t="s">
        <v>818</v>
      </c>
      <c r="C245" s="2" t="s">
        <v>2784</v>
      </c>
      <c r="D245" s="43" t="s">
        <v>2887</v>
      </c>
      <c r="E245" s="2" t="s">
        <v>2783</v>
      </c>
      <c r="F245" t="str">
        <f t="shared" si="3"/>
        <v>SET @prop = (SELECT id_propuesta FROM propuesta WHERE cod_propuesta LIKE 'P021302'); INSERT INTO seguimiento VALUES(NULL, @prop, NULL, NULL, 'Solo querian informacion', 0, NULL, NULL);</v>
      </c>
    </row>
    <row r="246" spans="1:6" ht="45" x14ac:dyDescent="0.25">
      <c r="A246" t="s">
        <v>2534</v>
      </c>
      <c r="B246" s="7" t="s">
        <v>819</v>
      </c>
      <c r="C246" s="2" t="s">
        <v>2784</v>
      </c>
      <c r="D246" s="40" t="s">
        <v>2928</v>
      </c>
      <c r="E246" s="2" t="s">
        <v>2783</v>
      </c>
      <c r="F246" t="str">
        <f t="shared" si="3"/>
        <v>SET @prop = (SELECT id_propuesta FROM propuesta WHERE cod_propuesta LIKE 'P124901'); INSERT INTO seguimiento VALUES(NULL, @prop, NULL, NULL, 'Contacto: Francesca Peraldo. Se hizo seguimiento el 13/12/11, sigue en evaluacion. Retomar seguimiento en enero. Se envio recordatorio el 5/1/12, si no contestan antes del 31/1/12 poner como NO. Nunca respondieron.', 0, NULL, NULL);</v>
      </c>
    </row>
    <row r="247" spans="1:6" x14ac:dyDescent="0.25">
      <c r="A247" t="s">
        <v>2534</v>
      </c>
      <c r="B247" s="7" t="s">
        <v>820</v>
      </c>
      <c r="C247" s="2" t="s">
        <v>2784</v>
      </c>
      <c r="D247" s="43" t="s">
        <v>2581</v>
      </c>
      <c r="E247" s="2" t="s">
        <v>2783</v>
      </c>
      <c r="F247" t="str">
        <f t="shared" si="3"/>
        <v>SET @prop = (SELECT id_propuesta FROM propuesta WHERE cod_propuesta LIKE 'P007301'); INSERT INTO seguimiento VALUES(NULL, @prop, NULL, NULL, 'Contacto: Patricia Corrales; no respondimos', 0, NULL, NULL);</v>
      </c>
    </row>
    <row r="248" spans="1:6" x14ac:dyDescent="0.25">
      <c r="A248" t="s">
        <v>2534</v>
      </c>
      <c r="B248" s="7" t="s">
        <v>3184</v>
      </c>
      <c r="C248" s="2" t="s">
        <v>2784</v>
      </c>
      <c r="D248" s="43" t="s">
        <v>3322</v>
      </c>
      <c r="E248" s="2" t="s">
        <v>2783</v>
      </c>
      <c r="F248" t="str">
        <f t="shared" si="3"/>
        <v>SET @prop = (SELECT id_propuesta FROM propuesta WHERE cod_propuesta LIKE 'P035501'); INSERT INTO seguimiento VALUES(NULL, @prop, NULL, NULL, 'Contacto: Luis Geldres.', 0, NULL, NULL);</v>
      </c>
    </row>
    <row r="249" spans="1:6" x14ac:dyDescent="0.25">
      <c r="A249" t="s">
        <v>2534</v>
      </c>
      <c r="B249" s="7" t="s">
        <v>821</v>
      </c>
      <c r="C249" s="2" t="s">
        <v>2784</v>
      </c>
      <c r="D249" s="43" t="s">
        <v>2582</v>
      </c>
      <c r="E249" s="2" t="s">
        <v>2783</v>
      </c>
      <c r="F249" t="str">
        <f t="shared" si="3"/>
        <v>SET @prop = (SELECT id_propuesta FROM propuesta WHERE cod_propuesta LIKE 'P118201'); INSERT INTO seguimiento VALUES(NULL, @prop, NULL, NULL, 'Han tomado otra opcion', 0, NULL, NULL);</v>
      </c>
    </row>
    <row r="250" spans="1:6" x14ac:dyDescent="0.25">
      <c r="A250" t="s">
        <v>2534</v>
      </c>
      <c r="B250" s="7" t="s">
        <v>822</v>
      </c>
      <c r="C250" s="2" t="s">
        <v>2784</v>
      </c>
      <c r="D250" s="43" t="s">
        <v>2583</v>
      </c>
      <c r="E250" s="2" t="s">
        <v>2783</v>
      </c>
      <c r="F250" t="str">
        <f t="shared" si="3"/>
        <v>SET @prop = (SELECT id_propuesta FROM propuesta WHERE cod_propuesta LIKE 'P039801'); INSERT INTO seguimiento VALUES(NULL, @prop, NULL, NULL, 'Contacto: Daniela Zamora, no hicimos nada', 0, NULL, NULL);</v>
      </c>
    </row>
    <row r="251" spans="1:6" ht="22.5" x14ac:dyDescent="0.25">
      <c r="A251" t="s">
        <v>2534</v>
      </c>
      <c r="B251" s="7" t="s">
        <v>823</v>
      </c>
      <c r="C251" s="2" t="s">
        <v>2784</v>
      </c>
      <c r="D251" s="43" t="s">
        <v>2584</v>
      </c>
      <c r="E251" s="2" t="s">
        <v>2783</v>
      </c>
      <c r="F251" t="str">
        <f t="shared" si="3"/>
        <v>SET @prop = (SELECT id_propuesta FROM propuesta WHERE cod_propuesta LIKE 'P090201'); INSERT INTO seguimiento VALUES(NULL, @prop, NULL, NULL, 'Martiza Bueno (exAgroideas) es ahora la Administradora; desean un trabajo igual que el Agroideas', 0, NULL, NULL);</v>
      </c>
    </row>
    <row r="252" spans="1:6" ht="45" x14ac:dyDescent="0.25">
      <c r="A252" t="s">
        <v>2534</v>
      </c>
      <c r="B252" s="7" t="s">
        <v>824</v>
      </c>
      <c r="C252" s="2" t="s">
        <v>2784</v>
      </c>
      <c r="D252" s="43" t="s">
        <v>3323</v>
      </c>
      <c r="E252" s="2" t="s">
        <v>2783</v>
      </c>
      <c r="F252" t="str">
        <f t="shared" si="3"/>
        <v>SET @prop = (SELECT id_propuesta FROM propuesta WHERE cod_propuesta LIKE 'P090202'); INSERT INTO seguimiento VALUES(NULL, @prop, NULL, NULL, 'Contacto: Martiza Bueno. Solicitar iniciar el proyecto este año 2012 antes de que se retire el Comandante. 31/10 Vicente indica esperar OS de Maritza. 09/11 Se envia propuesta.', 0, NULL, NULL);</v>
      </c>
    </row>
    <row r="253" spans="1:6" ht="78.75" x14ac:dyDescent="0.25">
      <c r="A253" t="s">
        <v>2534</v>
      </c>
      <c r="B253" s="7" t="s">
        <v>825</v>
      </c>
      <c r="C253" s="2" t="s">
        <v>2784</v>
      </c>
      <c r="D253" s="43" t="s">
        <v>2929</v>
      </c>
      <c r="E253" s="2" t="s">
        <v>2783</v>
      </c>
      <c r="F253" t="str">
        <f t="shared" si="3"/>
        <v>SET @prop = (SELECT id_propuesta FROM propuesta WHERE cod_propuesta LIKE 'P032101'); INSERT INTO seguimiento VALUES(NULL, @prop, NULL, NULL, 'Contacto: Cecilia Ferreyra. Quieren implementar GC y no saben como, primero una conferencia y despues se vera. Entrevista con el GG David Theriault (ingles) el 8/8/12. Aprobado, se hara la conferencia el 17/08. Postergado para realizar conferencia el 05/10/12. Conferencia Ok. realizada por Jose Luis; pendiente coordinar reunion de planeamiento; cancelan factura.', 0, NULL, NULL);</v>
      </c>
    </row>
    <row r="254" spans="1:6" ht="22.5" x14ac:dyDescent="0.25">
      <c r="A254" t="s">
        <v>2534</v>
      </c>
      <c r="B254" s="7" t="s">
        <v>826</v>
      </c>
      <c r="C254" s="2" t="s">
        <v>2784</v>
      </c>
      <c r="D254" s="43" t="s">
        <v>2585</v>
      </c>
      <c r="E254" s="2" t="s">
        <v>2783</v>
      </c>
      <c r="F254" t="str">
        <f t="shared" si="3"/>
        <v>SET @prop = (SELECT id_propuesta FROM propuesta WHERE cod_propuesta LIKE 'P007101'); INSERT INTO seguimiento VALUES(NULL, @prop, NULL, NULL, 'Contactos: Ymelda Vite (RRHH) y Jaime Garcia (GG); nunca respondieron', 0, NULL, NULL);</v>
      </c>
    </row>
    <row r="255" spans="1:6" x14ac:dyDescent="0.25">
      <c r="A255" t="s">
        <v>2534</v>
      </c>
      <c r="B255" s="7" t="s">
        <v>827</v>
      </c>
      <c r="C255" s="2" t="s">
        <v>2784</v>
      </c>
      <c r="D255" s="43" t="s">
        <v>2586</v>
      </c>
      <c r="E255" s="2" t="s">
        <v>2783</v>
      </c>
      <c r="F255" t="str">
        <f t="shared" si="3"/>
        <v>SET @prop = (SELECT id_propuesta FROM propuesta WHERE cod_propuesta LIKE 'P007201'); INSERT INTO seguimiento VALUES(NULL, @prop, NULL, NULL, 'Contacto: Renato Mostacero', 0, NULL, NULL);</v>
      </c>
    </row>
    <row r="256" spans="1:6" ht="22.5" x14ac:dyDescent="0.25">
      <c r="A256" t="s">
        <v>2534</v>
      </c>
      <c r="B256" s="7" t="s">
        <v>828</v>
      </c>
      <c r="C256" s="2" t="s">
        <v>2784</v>
      </c>
      <c r="D256" s="43" t="s">
        <v>2587</v>
      </c>
      <c r="E256" s="2" t="s">
        <v>2783</v>
      </c>
      <c r="F256" t="str">
        <f t="shared" si="3"/>
        <v>SET @prop = (SELECT id_propuesta FROM propuesta WHERE cod_propuesta LIKE 'P118901'); INSERT INTO seguimiento VALUES(NULL, @prop, NULL, NULL, 'Frida se reunio con Valeria Abento. Descartamos porque no lo tienen claro', 0, NULL, NULL);</v>
      </c>
    </row>
    <row r="257" spans="1:6" x14ac:dyDescent="0.25">
      <c r="A257" t="s">
        <v>2534</v>
      </c>
      <c r="B257" s="7" t="s">
        <v>829</v>
      </c>
      <c r="C257" s="2" t="s">
        <v>2784</v>
      </c>
      <c r="D257" s="43" t="s">
        <v>2930</v>
      </c>
      <c r="E257" s="2" t="s">
        <v>2783</v>
      </c>
      <c r="F257" t="str">
        <f t="shared" si="3"/>
        <v>SET @prop = (SELECT id_propuesta FROM propuesta WHERE cod_propuesta LIKE 'P117701'); INSERT INTO seguimiento VALUES(NULL, @prop, NULL, NULL, 'Se envio propuesta. Solo querian informacion de costos', 0, NULL, NULL);</v>
      </c>
    </row>
    <row r="258" spans="1:6" ht="33.75" x14ac:dyDescent="0.25">
      <c r="A258" t="s">
        <v>2534</v>
      </c>
      <c r="B258" s="7" t="s">
        <v>830</v>
      </c>
      <c r="C258" s="2" t="s">
        <v>2784</v>
      </c>
      <c r="D258" s="43" t="s">
        <v>2931</v>
      </c>
      <c r="E258" s="2" t="s">
        <v>2783</v>
      </c>
      <c r="F258" t="str">
        <f t="shared" si="3"/>
        <v>SET @prop = (SELECT id_propuesta FROM propuesta WHERE cod_propuesta LIKE 'P129501'); INSERT INTO seguimiento VALUES(NULL, @prop, NULL, NULL, 'Contacto: Gustavo Linares, Jefe RRHH; solicitada reunion el 23/05 y reclamada el 30/05 y el 15/06. Nunca respondieron', 0, NULL, NULL);</v>
      </c>
    </row>
    <row r="259" spans="1:6" ht="33.75" x14ac:dyDescent="0.25">
      <c r="A259" t="s">
        <v>2534</v>
      </c>
      <c r="B259" s="7" t="s">
        <v>831</v>
      </c>
      <c r="C259" s="2" t="s">
        <v>2784</v>
      </c>
      <c r="D259" s="40" t="s">
        <v>3324</v>
      </c>
      <c r="E259" s="2" t="s">
        <v>2783</v>
      </c>
      <c r="F259" t="str">
        <f t="shared" ref="F259:F322" si="4">CONCATENATE(A259,B259,C259,D259,E259)</f>
        <v>SET @prop = (SELECT id_propuesta FROM propuesta WHERE cod_propuesta LIKE 'P123701'); INSERT INTO seguimiento VALUES(NULL, @prop, NULL, NULL, 'Contacto: Katherine Yengle. Primera reunion lunes 24/10/11. Creemos que no lo haran porque es una empresa muy pequeño y sin presupuesto, descartamos', 0, NULL, NULL);</v>
      </c>
    </row>
    <row r="260" spans="1:6" ht="22.5" x14ac:dyDescent="0.25">
      <c r="A260" t="s">
        <v>2534</v>
      </c>
      <c r="B260" s="7" t="s">
        <v>832</v>
      </c>
      <c r="C260" s="2" t="s">
        <v>2784</v>
      </c>
      <c r="D260" s="40" t="s">
        <v>3325</v>
      </c>
      <c r="E260" s="2" t="s">
        <v>2783</v>
      </c>
      <c r="F260" t="str">
        <f t="shared" si="4"/>
        <v>SET @prop = (SELECT id_propuesta FROM propuesta WHERE cod_propuesta LIKE 'P035401'); INSERT INTO seguimiento VALUES(NULL, @prop, NULL, NULL, 'Contacto: Ena Espinoza. 07/11 Se envia correo para coordinar disponibilidad horaria para reunion.', 0, NULL, NULL);</v>
      </c>
    </row>
    <row r="261" spans="1:6" x14ac:dyDescent="0.25">
      <c r="A261" t="s">
        <v>2534</v>
      </c>
      <c r="B261" s="7" t="s">
        <v>833</v>
      </c>
      <c r="C261" s="2" t="s">
        <v>2784</v>
      </c>
      <c r="D261" s="43" t="s">
        <v>2588</v>
      </c>
      <c r="E261" s="2" t="s">
        <v>2783</v>
      </c>
      <c r="F261" t="str">
        <f t="shared" si="4"/>
        <v>SET @prop = (SELECT id_propuesta FROM propuesta WHERE cod_propuesta LIKE 'P019001'); INSERT INTO seguimiento VALUES(NULL, @prop, NULL, NULL, 'Nunca definieron', 0, NULL, NULL);</v>
      </c>
    </row>
    <row r="262" spans="1:6" x14ac:dyDescent="0.25">
      <c r="A262" t="s">
        <v>2534</v>
      </c>
      <c r="B262" s="7" t="s">
        <v>834</v>
      </c>
      <c r="C262" s="2" t="s">
        <v>2784</v>
      </c>
      <c r="D262" s="43" t="s">
        <v>2589</v>
      </c>
      <c r="E262" s="2" t="s">
        <v>2783</v>
      </c>
      <c r="F262" t="str">
        <f t="shared" si="4"/>
        <v>SET @prop = (SELECT id_propuesta FROM propuesta WHERE cod_propuesta LIKE 'P019002'); INSERT INTO seguimiento VALUES(NULL, @prop, NULL, NULL, 'No estan interesados', 0, NULL, NULL);</v>
      </c>
    </row>
    <row r="263" spans="1:6" x14ac:dyDescent="0.25">
      <c r="A263" t="s">
        <v>2534</v>
      </c>
      <c r="B263" s="7" t="s">
        <v>835</v>
      </c>
      <c r="C263" s="2" t="s">
        <v>2784</v>
      </c>
      <c r="D263" s="43" t="s">
        <v>2590</v>
      </c>
      <c r="E263" s="2" t="s">
        <v>2783</v>
      </c>
      <c r="F263" t="str">
        <f t="shared" si="4"/>
        <v>SET @prop = (SELECT id_propuesta FROM propuesta WHERE cod_propuesta LIKE 'P019101'); INSERT INTO seguimiento VALUES(NULL, @prop, NULL, NULL, 'No responden a nuestras llamadas', 0, NULL, NULL);</v>
      </c>
    </row>
    <row r="264" spans="1:6" ht="56.25" x14ac:dyDescent="0.25">
      <c r="A264" t="s">
        <v>2534</v>
      </c>
      <c r="B264" s="7" t="s">
        <v>836</v>
      </c>
      <c r="C264" s="2" t="s">
        <v>2784</v>
      </c>
      <c r="D264" s="28" t="s">
        <v>3145</v>
      </c>
      <c r="E264" s="2" t="s">
        <v>2783</v>
      </c>
      <c r="F264" t="str">
        <f t="shared" si="4"/>
        <v>SET @prop = (SELECT id_propuesta FROM propuesta WHERE cod_propuesta LIKE 'P119701'); INSERT INTO seguimiento VALUES(NULL, @prop, NULL, NULL, 'Se envio nueva propuesta el 16/09/11 por 2433 personas, entre Lima y Provincias. Considerar que las desean a mano. Se hizo seguimiento el 26/09/2011, el 07/10/11 y el 27/10/11 pero aun no deciden. Se envio recordatorio el 5/1/12.', 0, NULL, NULL);</v>
      </c>
    </row>
    <row r="265" spans="1:6" ht="45" x14ac:dyDescent="0.25">
      <c r="A265" t="s">
        <v>2534</v>
      </c>
      <c r="B265" s="7" t="s">
        <v>837</v>
      </c>
      <c r="C265" s="2" t="s">
        <v>2784</v>
      </c>
      <c r="D265" s="28" t="s">
        <v>2831</v>
      </c>
      <c r="E265" s="2" t="s">
        <v>2783</v>
      </c>
      <c r="F265" t="str">
        <f t="shared" si="4"/>
        <v>SET @prop = (SELECT id_propuesta FROM propuesta WHERE cod_propuesta LIKE 'P119702'); INSERT INTO seguimiento VALUES(NULL, @prop, NULL, NULL, '13/07 solicite a Christian nos envien los perfiles de ambos candidatos: Jefe Honorarios/Administrador de Farmacias.19/07 Enviaron los perfiles de ambos puestos estan en red. Se eviaron propuestas el 21/07.', 0, NULL, NULL);</v>
      </c>
    </row>
    <row r="266" spans="1:6" ht="56.25" x14ac:dyDescent="0.25">
      <c r="A266" t="s">
        <v>2534</v>
      </c>
      <c r="B266" s="17" t="s">
        <v>838</v>
      </c>
      <c r="C266" s="2" t="s">
        <v>2784</v>
      </c>
      <c r="D266" s="28" t="s">
        <v>2832</v>
      </c>
      <c r="E266" s="2" t="s">
        <v>2783</v>
      </c>
      <c r="F266" t="str">
        <f t="shared" si="4"/>
        <v>SET @prop = (SELECT id_propuesta FROM propuesta WHERE cod_propuesta LIKE 'P119703'); INSERT INTO seguimiento VALUES(NULL, @prop, NULL, NULL, 'Contacto: Carlos Matta. Se hizo seguimiento y respondieron que ellos estan evaluando al personal para saber en que desean capacitarlos. No dan respuesta, cerrado por DHO el 20/04/12 por falta de respuesta. Si lo piden de nuevo se cotizara nuevamente.', 0, NULL, NULL);</v>
      </c>
    </row>
    <row r="267" spans="1:6" x14ac:dyDescent="0.25">
      <c r="A267" t="s">
        <v>2534</v>
      </c>
      <c r="B267" s="7" t="s">
        <v>839</v>
      </c>
      <c r="C267" s="2" t="s">
        <v>2784</v>
      </c>
      <c r="D267" s="43" t="s">
        <v>2578</v>
      </c>
      <c r="E267" s="2" t="s">
        <v>2783</v>
      </c>
      <c r="F267" t="str">
        <f t="shared" si="4"/>
        <v>SET @prop = (SELECT id_propuesta FROM propuesta WHERE cod_propuesta LIKE 'P005301'); INSERT INTO seguimiento VALUES(NULL, @prop, NULL, NULL, 'No contestaron', 0, NULL, NULL);</v>
      </c>
    </row>
    <row r="268" spans="1:6" x14ac:dyDescent="0.25">
      <c r="A268" t="s">
        <v>2534</v>
      </c>
      <c r="B268" s="7" t="s">
        <v>840</v>
      </c>
      <c r="C268" s="2" t="s">
        <v>2784</v>
      </c>
      <c r="D268" s="41" t="s">
        <v>3284</v>
      </c>
      <c r="E268" s="2" t="s">
        <v>2783</v>
      </c>
      <c r="F268" t="str">
        <f t="shared" si="4"/>
        <v>SET @prop = (SELECT id_propuesta FROM propuesta WHERE cod_propuesta LIKE 'P005302'); INSERT INTO seguimiento VALUES(NULL, @prop, NULL, NULL, ' ', 0, NULL, NULL);</v>
      </c>
    </row>
    <row r="269" spans="1:6" x14ac:dyDescent="0.25">
      <c r="A269" t="s">
        <v>2534</v>
      </c>
      <c r="B269" s="7" t="s">
        <v>841</v>
      </c>
      <c r="C269" s="2" t="s">
        <v>2784</v>
      </c>
      <c r="D269" s="40" t="s">
        <v>2591</v>
      </c>
      <c r="E269" s="2" t="s">
        <v>2783</v>
      </c>
      <c r="F269" t="str">
        <f t="shared" si="4"/>
        <v>SET @prop = (SELECT id_propuesta FROM propuesta WHERE cod_propuesta LIKE 'P005303'); INSERT INTO seguimiento VALUES(NULL, @prop, NULL, NULL, 'Le hemos dicho que no', 0, NULL, NULL);</v>
      </c>
    </row>
    <row r="270" spans="1:6" x14ac:dyDescent="0.25">
      <c r="A270" t="s">
        <v>2534</v>
      </c>
      <c r="B270" s="7" t="s">
        <v>842</v>
      </c>
      <c r="C270" s="2" t="s">
        <v>2784</v>
      </c>
      <c r="D270" s="40" t="s">
        <v>2592</v>
      </c>
      <c r="E270" s="2" t="s">
        <v>2783</v>
      </c>
      <c r="F270" t="str">
        <f t="shared" si="4"/>
        <v>SET @prop = (SELECT id_propuesta FROM propuesta WHERE cod_propuesta LIKE 'P021801'); INSERT INTO seguimiento VALUES(NULL, @prop, NULL, NULL, 'No es nuestro rubro', 0, NULL, NULL);</v>
      </c>
    </row>
    <row r="271" spans="1:6" x14ac:dyDescent="0.25">
      <c r="A271" t="s">
        <v>2534</v>
      </c>
      <c r="B271" s="7" t="s">
        <v>843</v>
      </c>
      <c r="C271" s="2" t="s">
        <v>2784</v>
      </c>
      <c r="D271" s="43" t="s">
        <v>3326</v>
      </c>
      <c r="E271" s="2" t="s">
        <v>2783</v>
      </c>
      <c r="F271" t="str">
        <f t="shared" si="4"/>
        <v>SET @prop = (SELECT id_propuesta FROM propuesta WHERE cod_propuesta LIKE 'P116801'); INSERT INTO seguimiento VALUES(NULL, @prop, NULL, NULL, 'Solo quieren diseño, no implementacion', 0, NULL, NULL);</v>
      </c>
    </row>
    <row r="272" spans="1:6" ht="22.5" x14ac:dyDescent="0.25">
      <c r="A272" t="s">
        <v>2534</v>
      </c>
      <c r="B272" s="7" t="s">
        <v>844</v>
      </c>
      <c r="C272" s="2" t="s">
        <v>2784</v>
      </c>
      <c r="D272" s="43" t="s">
        <v>2932</v>
      </c>
      <c r="E272" s="2" t="s">
        <v>2783</v>
      </c>
      <c r="F272" t="str">
        <f t="shared" si="4"/>
        <v>SET @prop = (SELECT id_propuesta FROM propuesta WHERE cod_propuesta LIKE 'P116802'); INSERT INTO seguimiento VALUES(NULL, @prop, NULL, NULL, 'Se hizo Factura a Colegios, se emitio con fecha 20 la llevara Marco Solis. Me entregaron acta de conformidad', 0, NULL, NULL);</v>
      </c>
    </row>
    <row r="273" spans="1:6" x14ac:dyDescent="0.25">
      <c r="A273" t="s">
        <v>2534</v>
      </c>
      <c r="B273" s="7" t="s">
        <v>845</v>
      </c>
      <c r="C273" s="2" t="s">
        <v>2784</v>
      </c>
      <c r="D273" s="40" t="s">
        <v>2933</v>
      </c>
      <c r="E273" s="2" t="s">
        <v>2783</v>
      </c>
      <c r="F273" t="str">
        <f t="shared" si="4"/>
        <v>SET @prop = (SELECT id_propuesta FROM propuesta WHERE cod_propuesta LIKE 'P011201'); INSERT INTO seguimiento VALUES(NULL, @prop, NULL, NULL, 'Se adjudico a Ruben Palomino Meneses por 40.000', 0, NULL, NULL);</v>
      </c>
    </row>
    <row r="274" spans="1:6" x14ac:dyDescent="0.25">
      <c r="A274" t="s">
        <v>2534</v>
      </c>
      <c r="B274" s="7" t="s">
        <v>846</v>
      </c>
      <c r="C274" s="2" t="s">
        <v>2784</v>
      </c>
      <c r="D274" s="43" t="s">
        <v>2794</v>
      </c>
      <c r="E274" s="2" t="s">
        <v>2783</v>
      </c>
      <c r="F274" t="str">
        <f t="shared" si="4"/>
        <v>SET @prop = (SELECT id_propuesta FROM propuesta WHERE cod_propuesta LIKE 'P026901'); INSERT INTO seguimiento VALUES(NULL, @prop, NULL, NULL, 'Esta es una propuesta antigua se haran dos nuevas', 0, NULL, NULL);</v>
      </c>
    </row>
    <row r="275" spans="1:6" ht="33.75" x14ac:dyDescent="0.25">
      <c r="A275" t="s">
        <v>2534</v>
      </c>
      <c r="B275" s="7" t="s">
        <v>847</v>
      </c>
      <c r="C275" s="2" t="s">
        <v>2784</v>
      </c>
      <c r="D275" s="43" t="s">
        <v>2795</v>
      </c>
      <c r="E275" s="2" t="s">
        <v>2783</v>
      </c>
      <c r="F275" t="str">
        <f t="shared" si="4"/>
        <v>SET @prop = (SELECT id_propuesta FROM propuesta WHERE cod_propuesta LIKE 'P026902'); INSERT INTO seguimiento VALUES(NULL, @prop, NULL, NULL, 'Revisara propuesta con su Jefe y nos avisara. Estuvo de viaje, la llamaremos el 16/09/2011. Ha pedido que no la llamemos, que ella nos avisara.', 0, NULL, NULL);</v>
      </c>
    </row>
    <row r="276" spans="1:6" x14ac:dyDescent="0.25">
      <c r="A276" t="s">
        <v>2534</v>
      </c>
      <c r="B276" s="7" t="s">
        <v>848</v>
      </c>
      <c r="C276" s="2" t="s">
        <v>2784</v>
      </c>
      <c r="D276" s="43" t="s">
        <v>2593</v>
      </c>
      <c r="E276" s="2" t="s">
        <v>2783</v>
      </c>
      <c r="F276" t="str">
        <f t="shared" si="4"/>
        <v>SET @prop = (SELECT id_propuesta FROM propuesta WHERE cod_propuesta LIKE 'P026903'); INSERT INTO seguimiento VALUES(NULL, @prop, NULL, NULL, '08/08 Propuesta enviada.', 0, NULL, NULL);</v>
      </c>
    </row>
    <row r="277" spans="1:6" ht="22.5" x14ac:dyDescent="0.25">
      <c r="A277" t="s">
        <v>2534</v>
      </c>
      <c r="B277" s="7" t="s">
        <v>849</v>
      </c>
      <c r="C277" s="2" t="s">
        <v>2784</v>
      </c>
      <c r="D277" s="43" t="s">
        <v>2594</v>
      </c>
      <c r="E277" s="2" t="s">
        <v>2783</v>
      </c>
      <c r="F277" t="str">
        <f t="shared" si="4"/>
        <v>SET @prop = (SELECT id_propuesta FROM propuesta WHERE cod_propuesta LIKE 'P026904'); INSERT INTO seguimiento VALUES(NULL, @prop, NULL, NULL, '03/10 Propuesta enviada. Se hizo seguimiento 10/10/11 y el 17/10/11. Dijeron que esperemos.', 0, NULL, NULL);</v>
      </c>
    </row>
    <row r="278" spans="1:6" x14ac:dyDescent="0.25">
      <c r="A278" t="s">
        <v>2534</v>
      </c>
      <c r="B278" s="7" t="s">
        <v>850</v>
      </c>
      <c r="C278" s="2" t="s">
        <v>2784</v>
      </c>
      <c r="D278" s="43" t="s">
        <v>2595</v>
      </c>
      <c r="E278" s="2" t="s">
        <v>2783</v>
      </c>
      <c r="F278" t="str">
        <f t="shared" si="4"/>
        <v>SET @prop = (SELECT id_propuesta FROM propuesta WHERE cod_propuesta LIKE 'P013101'); INSERT INTO seguimiento VALUES(NULL, @prop, NULL, NULL, 'Nunca respondieron', 0, NULL, NULL);</v>
      </c>
    </row>
    <row r="279" spans="1:6" x14ac:dyDescent="0.25">
      <c r="A279" t="s">
        <v>2534</v>
      </c>
      <c r="B279" s="7" t="s">
        <v>851</v>
      </c>
      <c r="C279" s="2" t="s">
        <v>2784</v>
      </c>
      <c r="D279" s="43" t="s">
        <v>2595</v>
      </c>
      <c r="E279" s="2" t="s">
        <v>2783</v>
      </c>
      <c r="F279" t="str">
        <f t="shared" si="4"/>
        <v>SET @prop = (SELECT id_propuesta FROM propuesta WHERE cod_propuesta LIKE 'P013102'); INSERT INTO seguimiento VALUES(NULL, @prop, NULL, NULL, 'Nunca respondieron', 0, NULL, NULL);</v>
      </c>
    </row>
    <row r="280" spans="1:6" x14ac:dyDescent="0.25">
      <c r="A280" t="s">
        <v>2534</v>
      </c>
      <c r="B280" s="7" t="s">
        <v>852</v>
      </c>
      <c r="C280" s="2" t="s">
        <v>2784</v>
      </c>
      <c r="D280" s="43" t="s">
        <v>2595</v>
      </c>
      <c r="E280" s="2" t="s">
        <v>2783</v>
      </c>
      <c r="F280" t="str">
        <f t="shared" si="4"/>
        <v>SET @prop = (SELECT id_propuesta FROM propuesta WHERE cod_propuesta LIKE 'P013103'); INSERT INTO seguimiento VALUES(NULL, @prop, NULL, NULL, 'Nunca respondieron', 0, NULL, NULL);</v>
      </c>
    </row>
    <row r="281" spans="1:6" x14ac:dyDescent="0.25">
      <c r="A281" t="s">
        <v>2534</v>
      </c>
      <c r="B281" s="7" t="s">
        <v>853</v>
      </c>
      <c r="C281" s="2" t="s">
        <v>2784</v>
      </c>
      <c r="D281" s="40" t="s">
        <v>2934</v>
      </c>
      <c r="E281" s="2" t="s">
        <v>2783</v>
      </c>
      <c r="F281" t="str">
        <f t="shared" si="4"/>
        <v>SET @prop = (SELECT id_propuesta FROM propuesta WHERE cod_propuesta LIKE 'P011601'); INSERT INTO seguimiento VALUES(NULL, @prop, NULL, NULL, 'Mixan indico que no asigno nada a DHO', 0, NULL, NULL);</v>
      </c>
    </row>
    <row r="282" spans="1:6" ht="45" x14ac:dyDescent="0.25">
      <c r="A282" t="s">
        <v>2534</v>
      </c>
      <c r="B282" s="7" t="s">
        <v>854</v>
      </c>
      <c r="C282" s="2" t="s">
        <v>2784</v>
      </c>
      <c r="D282" s="43" t="s">
        <v>2596</v>
      </c>
      <c r="E282" s="2" t="s">
        <v>2783</v>
      </c>
      <c r="F282" t="str">
        <f t="shared" si="4"/>
        <v>SET @prop = (SELECT id_propuesta FROM propuesta WHERE cod_propuesta LIKE 'P118101'); INSERT INTO seguimiento VALUES(NULL, @prop, NULL, NULL, 'Enviada propuesta de servicios 28 Junio. Tienen problemas de huelga, se soluciona el 27 de Julio. No recontactarlos hasta que ellos lo hagan fue pedido del Gerente de RRHH.', 0, NULL, NULL);</v>
      </c>
    </row>
    <row r="283" spans="1:6" x14ac:dyDescent="0.25">
      <c r="A283" t="s">
        <v>2534</v>
      </c>
      <c r="B283" s="7" t="s">
        <v>855</v>
      </c>
      <c r="C283" s="2" t="s">
        <v>2784</v>
      </c>
      <c r="D283" s="40" t="s">
        <v>3327</v>
      </c>
      <c r="E283" s="2" t="s">
        <v>2783</v>
      </c>
      <c r="F283" t="str">
        <f t="shared" si="4"/>
        <v>SET @prop = (SELECT id_propuesta FROM propuesta WHERE cod_propuesta LIKE 'P007601'); INSERT INTO seguimiento VALUES(NULL, @prop, NULL, NULL, 'Contacto. Hector de Paz Nuñez', 0, NULL, NULL);</v>
      </c>
    </row>
    <row r="284" spans="1:6" x14ac:dyDescent="0.25">
      <c r="A284" t="s">
        <v>2534</v>
      </c>
      <c r="B284" s="7" t="s">
        <v>856</v>
      </c>
      <c r="C284" s="2" t="s">
        <v>2784</v>
      </c>
      <c r="D284" s="40" t="s">
        <v>3328</v>
      </c>
      <c r="E284" s="2" t="s">
        <v>2783</v>
      </c>
      <c r="F284" t="str">
        <f t="shared" si="4"/>
        <v>SET @prop = (SELECT id_propuesta FROM propuesta WHERE cod_propuesta LIKE 'P007501'); INSERT INTO seguimiento VALUES(NULL, @prop, NULL, NULL, 'Contacto. Yolanda Azcuña. No respondimos', 0, NULL, NULL);</v>
      </c>
    </row>
    <row r="285" spans="1:6" x14ac:dyDescent="0.25">
      <c r="A285" t="s">
        <v>2534</v>
      </c>
      <c r="B285" s="7" t="s">
        <v>857</v>
      </c>
      <c r="C285" s="2" t="s">
        <v>2784</v>
      </c>
      <c r="D285" s="41" t="s">
        <v>2887</v>
      </c>
      <c r="E285" s="2" t="s">
        <v>2783</v>
      </c>
      <c r="F285" t="str">
        <f t="shared" si="4"/>
        <v>SET @prop = (SELECT id_propuesta FROM propuesta WHERE cod_propuesta LIKE 'P028001'); INSERT INTO seguimiento VALUES(NULL, @prop, NULL, NULL, 'Solo querian informacion', 0, NULL, NULL);</v>
      </c>
    </row>
    <row r="286" spans="1:6" x14ac:dyDescent="0.25">
      <c r="A286" t="s">
        <v>2534</v>
      </c>
      <c r="B286" s="7" t="s">
        <v>858</v>
      </c>
      <c r="C286" s="2" t="s">
        <v>2784</v>
      </c>
      <c r="D286" s="40" t="s">
        <v>2597</v>
      </c>
      <c r="E286" s="2" t="s">
        <v>2783</v>
      </c>
      <c r="F286" t="str">
        <f t="shared" si="4"/>
        <v>SET @prop = (SELECT id_propuesta FROM propuesta WHERE cod_propuesta LIKE 'P007801'); INSERT INTO seguimiento VALUES(NULL, @prop, NULL, NULL, 'Contacto: July Talavera; no respondimos', 0, NULL, NULL);</v>
      </c>
    </row>
    <row r="287" spans="1:6" x14ac:dyDescent="0.25">
      <c r="A287" t="s">
        <v>2534</v>
      </c>
      <c r="B287" s="7" t="s">
        <v>859</v>
      </c>
      <c r="C287" s="2" t="s">
        <v>2784</v>
      </c>
      <c r="D287" s="40" t="s">
        <v>2551</v>
      </c>
      <c r="E287" s="2" t="s">
        <v>2783</v>
      </c>
      <c r="F287" t="str">
        <f t="shared" si="4"/>
        <v>SET @prop = (SELECT id_propuesta FROM propuesta WHERE cod_propuesta LIKE 'P010001'); INSERT INTO seguimiento VALUES(NULL, @prop, NULL, NULL, 'Dar por terminado por falta de respuesta 01/10/10', 0, NULL, NULL);</v>
      </c>
    </row>
    <row r="288" spans="1:6" ht="33.75" x14ac:dyDescent="0.25">
      <c r="A288" t="s">
        <v>2534</v>
      </c>
      <c r="B288" s="7" t="s">
        <v>860</v>
      </c>
      <c r="C288" s="2" t="s">
        <v>2784</v>
      </c>
      <c r="D288" s="43" t="s">
        <v>2935</v>
      </c>
      <c r="E288" s="2" t="s">
        <v>2783</v>
      </c>
      <c r="F288" t="str">
        <f t="shared" si="4"/>
        <v>SET @prop = (SELECT id_propuesta FROM propuesta WHERE cod_propuesta LIKE 'P010002'); INSERT INTO seguimiento VALUES(NULL, @prop, NULL, NULL, 'Nos devolvieron la propuesta el 07/10/10, no entro a validacion por haberla entregado 5 min. despues del cierre de entrega de propuestas', 0, NULL, NULL);</v>
      </c>
    </row>
    <row r="289" spans="1:6" x14ac:dyDescent="0.25">
      <c r="A289" t="s">
        <v>2534</v>
      </c>
      <c r="B289" s="7" t="s">
        <v>861</v>
      </c>
      <c r="C289" s="2" t="s">
        <v>2784</v>
      </c>
      <c r="D289" s="40" t="s">
        <v>2598</v>
      </c>
      <c r="E289" s="2" t="s">
        <v>2783</v>
      </c>
      <c r="F289" t="str">
        <f t="shared" si="4"/>
        <v>SET @prop = (SELECT id_propuesta FROM propuesta WHERE cod_propuesta LIKE 'P010003'); INSERT INTO seguimiento VALUES(NULL, @prop, NULL, NULL, 'No se convoco', 0, NULL, NULL);</v>
      </c>
    </row>
    <row r="290" spans="1:6" ht="22.5" x14ac:dyDescent="0.25">
      <c r="A290" t="s">
        <v>2534</v>
      </c>
      <c r="B290" s="7" t="s">
        <v>862</v>
      </c>
      <c r="C290" s="2" t="s">
        <v>2784</v>
      </c>
      <c r="D290" s="40" t="s">
        <v>2599</v>
      </c>
      <c r="E290" s="2" t="s">
        <v>2783</v>
      </c>
      <c r="F290" t="str">
        <f t="shared" si="4"/>
        <v>SET @prop = (SELECT id_propuesta FROM propuesta WHERE cod_propuesta LIKE 'P010004'); INSERT INTO seguimiento VALUES(NULL, @prop, NULL, NULL, 'Presentada Expresion de Interes (Pdte. Lista Corta) Nunca se publico nada', 0, NULL, NULL);</v>
      </c>
    </row>
    <row r="291" spans="1:6" x14ac:dyDescent="0.25">
      <c r="A291" t="s">
        <v>2534</v>
      </c>
      <c r="B291" s="7" t="s">
        <v>863</v>
      </c>
      <c r="C291" s="2" t="s">
        <v>2784</v>
      </c>
      <c r="D291" s="40" t="s">
        <v>2598</v>
      </c>
      <c r="E291" s="2" t="s">
        <v>2783</v>
      </c>
      <c r="F291" t="str">
        <f t="shared" si="4"/>
        <v>SET @prop = (SELECT id_propuesta FROM propuesta WHERE cod_propuesta LIKE 'P010005'); INSERT INTO seguimiento VALUES(NULL, @prop, NULL, NULL, 'No se convoco', 0, NULL, NULL);</v>
      </c>
    </row>
    <row r="292" spans="1:6" x14ac:dyDescent="0.25">
      <c r="A292" t="s">
        <v>2534</v>
      </c>
      <c r="B292" s="7" t="s">
        <v>864</v>
      </c>
      <c r="C292" s="2" t="s">
        <v>2784</v>
      </c>
      <c r="D292" s="43" t="s">
        <v>2936</v>
      </c>
      <c r="E292" s="2" t="s">
        <v>2783</v>
      </c>
      <c r="F292" t="str">
        <f t="shared" si="4"/>
        <v>SET @prop = (SELECT id_propuesta FROM propuesta WHERE cod_propuesta LIKE 'P010006'); INSERT INTO seguimiento VALUES(NULL, @prop, NULL, NULL, 'Obtuvimos una puntuacion muy baja, solo el 45%', 0, NULL, NULL);</v>
      </c>
    </row>
    <row r="293" spans="1:6" x14ac:dyDescent="0.25">
      <c r="A293" t="s">
        <v>2534</v>
      </c>
      <c r="B293" s="7" t="s">
        <v>865</v>
      </c>
      <c r="C293" s="2" t="s">
        <v>2784</v>
      </c>
      <c r="D293" s="43"/>
      <c r="E293" s="2" t="s">
        <v>2783</v>
      </c>
      <c r="F293" t="str">
        <f t="shared" si="4"/>
        <v>SET @prop = (SELECT id_propuesta FROM propuesta WHERE cod_propuesta LIKE 'P010007'); INSERT INTO seguimiento VALUES(NULL, @prop, NULL, NULL, '', 0, NULL, NULL);</v>
      </c>
    </row>
    <row r="294" spans="1:6" x14ac:dyDescent="0.25">
      <c r="A294" t="s">
        <v>2534</v>
      </c>
      <c r="B294" s="7" t="s">
        <v>866</v>
      </c>
      <c r="C294" s="2" t="s">
        <v>2784</v>
      </c>
      <c r="D294" s="40" t="s">
        <v>2551</v>
      </c>
      <c r="E294" s="2" t="s">
        <v>2783</v>
      </c>
      <c r="F294" t="str">
        <f t="shared" si="4"/>
        <v>SET @prop = (SELECT id_propuesta FROM propuesta WHERE cod_propuesta LIKE 'P010008'); INSERT INTO seguimiento VALUES(NULL, @prop, NULL, NULL, 'Dar por terminado por falta de respuesta 01/10/10', 0, NULL, NULL);</v>
      </c>
    </row>
    <row r="295" spans="1:6" x14ac:dyDescent="0.25">
      <c r="A295" t="s">
        <v>2534</v>
      </c>
      <c r="B295" s="7" t="s">
        <v>867</v>
      </c>
      <c r="C295" s="2" t="s">
        <v>2784</v>
      </c>
      <c r="D295" s="40" t="s">
        <v>2551</v>
      </c>
      <c r="E295" s="2" t="s">
        <v>2783</v>
      </c>
      <c r="F295" t="str">
        <f t="shared" si="4"/>
        <v>SET @prop = (SELECT id_propuesta FROM propuesta WHERE cod_propuesta LIKE 'P010009'); INSERT INTO seguimiento VALUES(NULL, @prop, NULL, NULL, 'Dar por terminado por falta de respuesta 01/10/10', 0, NULL, NULL);</v>
      </c>
    </row>
    <row r="296" spans="1:6" x14ac:dyDescent="0.25">
      <c r="A296" t="s">
        <v>2534</v>
      </c>
      <c r="B296" s="7" t="s">
        <v>868</v>
      </c>
      <c r="C296" s="2" t="s">
        <v>2784</v>
      </c>
      <c r="D296" s="40" t="s">
        <v>2600</v>
      </c>
      <c r="E296" s="2" t="s">
        <v>2783</v>
      </c>
      <c r="F296" t="str">
        <f t="shared" si="4"/>
        <v>SET @prop = (SELECT id_propuesta FROM propuesta WHERE cod_propuesta LIKE 'P010010'); INSERT INTO seguimiento VALUES(NULL, @prop, NULL, NULL, 'Nunca se publicaron las bases', 0, NULL, NULL);</v>
      </c>
    </row>
    <row r="297" spans="1:6" x14ac:dyDescent="0.25">
      <c r="A297" t="s">
        <v>2534</v>
      </c>
      <c r="B297" s="7" t="s">
        <v>869</v>
      </c>
      <c r="C297" s="2" t="s">
        <v>2784</v>
      </c>
      <c r="D297" s="43" t="s">
        <v>2937</v>
      </c>
      <c r="E297" s="2" t="s">
        <v>2783</v>
      </c>
      <c r="F297" t="str">
        <f t="shared" si="4"/>
        <v>SET @prop = (SELECT id_propuesta FROM propuesta WHERE cod_propuesta LIKE 'P010011'); INSERT INTO seguimiento VALUES(NULL, @prop, NULL, NULL, 'No sabemos si volveran a publicar la licitacion', 0, NULL, NULL);</v>
      </c>
    </row>
    <row r="298" spans="1:6" ht="33.75" x14ac:dyDescent="0.25">
      <c r="A298" t="s">
        <v>2534</v>
      </c>
      <c r="B298" s="7" t="s">
        <v>870</v>
      </c>
      <c r="C298" s="2" t="s">
        <v>2784</v>
      </c>
      <c r="D298" s="40" t="s">
        <v>2938</v>
      </c>
      <c r="E298" s="2" t="s">
        <v>2783</v>
      </c>
      <c r="F298" t="str">
        <f t="shared" si="4"/>
        <v>SET @prop = (SELECT id_propuesta FROM propuesta WHERE cod_propuesta LIKE 'P010012'); INSERT INTO seguimiento VALUES(NULL, @prop, NULL, NULL, 'El nuevo contrallor Fuad Khoury ha solicitado informacion sobre DHO. Nos presento Charo Sifuentes de World Communications.', 0, NULL, NULL);</v>
      </c>
    </row>
    <row r="299" spans="1:6" ht="78.75" x14ac:dyDescent="0.25">
      <c r="A299" t="s">
        <v>2534</v>
      </c>
      <c r="B299" s="7" t="s">
        <v>871</v>
      </c>
      <c r="C299" s="2" t="s">
        <v>2784</v>
      </c>
      <c r="D299" s="43" t="s">
        <v>3146</v>
      </c>
      <c r="E299" s="2" t="s">
        <v>2783</v>
      </c>
      <c r="F299" t="str">
        <f t="shared" si="4"/>
        <v>SET @prop = (SELECT id_propuesta FROM propuesta WHERE cod_propuesta LIKE 'P044501'); INSERT INTO seguimiento VALUES(NULL, @prop, NULL, NULL, 'Se presentaran servicios generales y metodologia evaluacion de Clima. Reunion el 26/07.01/08 Converse con Jessica Ortiz y me dijo que esta saliendo de viaje esta semana x trabajo en el viaje analizara las propuestas con su jefe regresa viernes y ella nos dara feed back entre viernes y lunes aun no ha revisado ninguna propuesta.', 0, NULL, NULL);</v>
      </c>
    </row>
    <row r="300" spans="1:6" x14ac:dyDescent="0.25">
      <c r="A300" t="s">
        <v>2534</v>
      </c>
      <c r="B300" s="7" t="s">
        <v>872</v>
      </c>
      <c r="C300" s="2" t="s">
        <v>2784</v>
      </c>
      <c r="D300" s="43" t="s">
        <v>1911</v>
      </c>
      <c r="E300" s="2" t="s">
        <v>2783</v>
      </c>
      <c r="F300" t="str">
        <f t="shared" si="4"/>
        <v>SET @prop = (SELECT id_propuesta FROM propuesta WHERE cod_propuesta LIKE 'P044502'); INSERT INTO seguimiento VALUES(NULL, @prop, NULL, NULL, 'Hacer Lobby', 0, NULL, NULL);</v>
      </c>
    </row>
    <row r="301" spans="1:6" ht="33.75" x14ac:dyDescent="0.25">
      <c r="A301" t="s">
        <v>2534</v>
      </c>
      <c r="B301" s="7" t="s">
        <v>873</v>
      </c>
      <c r="C301" s="2" t="s">
        <v>2784</v>
      </c>
      <c r="D301" s="40" t="s">
        <v>2939</v>
      </c>
      <c r="E301" s="2" t="s">
        <v>2783</v>
      </c>
      <c r="F301" t="str">
        <f t="shared" si="4"/>
        <v>SET @prop = (SELECT id_propuesta FROM propuesta WHERE cod_propuesta LIKE 'P124001'); INSERT INTO seguimiento VALUES(NULL, @prop, NULL, NULL, 'Contacto: Angie Huapaya. Fecha de sustentacion 17/11/11. Tienen problemas internos de organizacion y el clima no les resolveria nada', 0, NULL, NULL);</v>
      </c>
    </row>
    <row r="302" spans="1:6" ht="67.5" x14ac:dyDescent="0.25">
      <c r="A302" t="s">
        <v>2534</v>
      </c>
      <c r="B302" s="7" t="s">
        <v>874</v>
      </c>
      <c r="C302" s="2" t="s">
        <v>2784</v>
      </c>
      <c r="D302" s="40" t="s">
        <v>2940</v>
      </c>
      <c r="E302" s="2" t="s">
        <v>2783</v>
      </c>
      <c r="F302" t="str">
        <f t="shared" si="4"/>
        <v>SET @prop = (SELECT id_propuesta FROM propuesta WHERE cod_propuesta LIKE 'P124002'); INSERT INTO seguimiento VALUES(NULL, @prop, NULL, NULL, 'Contacto: Angie Huapaya. Fecha de sustentacion 17/11/11. Estan validando si hacen solo el diagnostico o mas proyectos. Se envio recordatorio el 5/1/12, si no contestan antes del 31/1/12 poner como NO. El cliente ha contestado que postergaron el proyecto para cumplir otros objetivos del P.E.', 0, NULL, NULL);</v>
      </c>
    </row>
    <row r="303" spans="1:6" x14ac:dyDescent="0.25">
      <c r="A303" t="s">
        <v>2534</v>
      </c>
      <c r="B303" s="7" t="s">
        <v>875</v>
      </c>
      <c r="C303" s="2" t="s">
        <v>2784</v>
      </c>
      <c r="D303" s="43" t="s">
        <v>1911</v>
      </c>
      <c r="E303" s="2" t="s">
        <v>2783</v>
      </c>
      <c r="F303" t="str">
        <f t="shared" si="4"/>
        <v>SET @prop = (SELECT id_propuesta FROM propuesta WHERE cod_propuesta LIKE 'P124003'); INSERT INTO seguimiento VALUES(NULL, @prop, NULL, NULL, 'Hacer Lobby', 0, NULL, NULL);</v>
      </c>
    </row>
    <row r="304" spans="1:6" x14ac:dyDescent="0.25">
      <c r="A304" t="s">
        <v>2534</v>
      </c>
      <c r="B304" s="7" t="s">
        <v>876</v>
      </c>
      <c r="C304" s="2" t="s">
        <v>2784</v>
      </c>
      <c r="D304" s="40" t="s">
        <v>2601</v>
      </c>
      <c r="E304" s="2" t="s">
        <v>2783</v>
      </c>
      <c r="F304" t="str">
        <f t="shared" si="4"/>
        <v>SET @prop = (SELECT id_propuesta FROM propuesta WHERE cod_propuesta LIKE 'P022001'); INSERT INTO seguimiento VALUES(NULL, @prop, NULL, NULL, 'No tenemos equipo para ello', 0, NULL, NULL);</v>
      </c>
    </row>
    <row r="305" spans="1:6" ht="22.5" x14ac:dyDescent="0.25">
      <c r="A305" t="s">
        <v>2534</v>
      </c>
      <c r="B305" s="7" t="s">
        <v>877</v>
      </c>
      <c r="C305" s="2" t="s">
        <v>2784</v>
      </c>
      <c r="D305" s="40" t="s">
        <v>2941</v>
      </c>
      <c r="E305" s="2" t="s">
        <v>2783</v>
      </c>
      <c r="F305" t="str">
        <f t="shared" si="4"/>
        <v>SET @prop = (SELECT id_propuesta FROM propuesta WHERE cod_propuesta LIKE 'P022002'); INSERT INTO seguimiento VALUES(NULL, @prop, NULL, NULL, 'Contacto: Cristina Tarquino. Se le envio metodologia el 15/05. Solo queria informacion', 0, NULL, NULL);</v>
      </c>
    </row>
    <row r="306" spans="1:6" ht="22.5" x14ac:dyDescent="0.25">
      <c r="A306" t="s">
        <v>2534</v>
      </c>
      <c r="B306" s="7" t="s">
        <v>878</v>
      </c>
      <c r="C306" s="2" t="s">
        <v>2784</v>
      </c>
      <c r="D306" s="40" t="s">
        <v>2602</v>
      </c>
      <c r="E306" s="2" t="s">
        <v>2783</v>
      </c>
      <c r="F306" t="str">
        <f t="shared" si="4"/>
        <v>SET @prop = (SELECT id_propuesta FROM propuesta WHERE cod_propuesta LIKE 'P022003'); INSERT INTO seguimiento VALUES(NULL, @prop, NULL, NULL, 'Contacto: Cristina Tarquino. Se le envio metodologia el 15/05', 0, NULL, NULL);</v>
      </c>
    </row>
    <row r="307" spans="1:6" ht="22.5" x14ac:dyDescent="0.25">
      <c r="A307" t="s">
        <v>2534</v>
      </c>
      <c r="B307" s="7" t="s">
        <v>879</v>
      </c>
      <c r="C307" s="2" t="s">
        <v>2784</v>
      </c>
      <c r="D307" s="40" t="s">
        <v>2942</v>
      </c>
      <c r="E307" s="2" t="s">
        <v>2783</v>
      </c>
      <c r="F307" t="str">
        <f t="shared" si="4"/>
        <v>SET @prop = (SELECT id_propuesta FROM propuesta WHERE cod_propuesta LIKE 'P022004'); INSERT INTO seguimiento VALUES(NULL, @prop, NULL, NULL, 'Contacto: Cristina Tarquino.. Reunion solicitada el 28/5/12', 0, NULL, NULL);</v>
      </c>
    </row>
    <row r="308" spans="1:6" ht="45" x14ac:dyDescent="0.25">
      <c r="A308" t="s">
        <v>2534</v>
      </c>
      <c r="B308" s="7" t="s">
        <v>880</v>
      </c>
      <c r="C308" s="2" t="s">
        <v>2784</v>
      </c>
      <c r="D308" s="40" t="s">
        <v>3329</v>
      </c>
      <c r="E308" s="2" t="s">
        <v>2783</v>
      </c>
      <c r="F308" t="str">
        <f t="shared" si="4"/>
        <v>SET @prop = (SELECT id_propuesta FROM propuesta WHERE cod_propuesta LIKE 'P022005'); INSERT INTO seguimiento VALUES(NULL, @prop, NULL, NULL, 'Contacto: Cristina Tarquino.. Reunion solicitada el 28/5/12. Enviada el 10/06, solicitan reunion urgente para el 18/06. Cristina ya lo reviso y le gusto, falta V.B. del Jefe. Tardara pues antes han de hacer el P.E.', 0, NULL, NULL);</v>
      </c>
    </row>
    <row r="309" spans="1:6" ht="45" x14ac:dyDescent="0.25">
      <c r="A309" t="s">
        <v>2534</v>
      </c>
      <c r="B309" s="7" t="s">
        <v>881</v>
      </c>
      <c r="C309" s="2" t="s">
        <v>2784</v>
      </c>
      <c r="D309" s="40" t="s">
        <v>3329</v>
      </c>
      <c r="E309" s="2" t="s">
        <v>2783</v>
      </c>
      <c r="F309" t="str">
        <f t="shared" si="4"/>
        <v>SET @prop = (SELECT id_propuesta FROM propuesta WHERE cod_propuesta LIKE 'P022006'); INSERT INTO seguimiento VALUES(NULL, @prop, NULL, NULL, 'Contacto: Cristina Tarquino.. Reunion solicitada el 28/5/12. Enviada el 10/06, solicitan reunion urgente para el 18/06. Cristina ya lo reviso y le gusto, falta V.B. del Jefe. Tardara pues antes han de hacer el P.E.', 0, NULL, NULL);</v>
      </c>
    </row>
    <row r="310" spans="1:6" ht="225" x14ac:dyDescent="0.25">
      <c r="A310" t="s">
        <v>2534</v>
      </c>
      <c r="B310" s="7" t="s">
        <v>882</v>
      </c>
      <c r="C310" s="2" t="s">
        <v>2784</v>
      </c>
      <c r="D310" s="40" t="s">
        <v>3330</v>
      </c>
      <c r="E310" s="2" t="s">
        <v>2783</v>
      </c>
      <c r="F310" t="str">
        <f t="shared" si="4"/>
        <v>SET @prop = (SELECT id_propuesta FROM propuesta WHERE cod_propuesta LIKE 'P022007'); INSERT INTO seguimiento VALUES(NULL, @prop, NULL, NULL, 'Contacto: Cristina Tarquino.Necesitan iniciar levantamiento de puestos el 15/10. 11/10 Se da monto aproximado a Cristina y queda pendiente enviar propuesta (falta cronograma que elaborara Vicente). 12/10 Se envia prouesta y se confirma lectura de correo. 16/10 Cristina solicita reunion para mañana por la tarde, se acepta y se confirma la misma. 17/10 Reunion ok con Cristina y Roberto Lizarraga (GAF), se presenta propuesta y detalle de metodologia, tambien se envia contactos de referencia; pendiente que confirmen si sera licitacion o ADMC. 23/10 Cristina informa a Frida por mail que debe pasar aprobacion del jefe de FONAFE. Solicita datos de contacto para referencias de clientes grandes. 24/10 Se envia nueva relacion de contactos. 30/10 Cristina solicito comunicarse mañana pues estaba en reunion. 31/10 cristina indica que por nueva normativa definitivamente se debera hacer licitacion, han pedido que este proyecto se considere por partes pero depende de logistica; confirmara el lunes. 05/11 Cristina informa por mail a Frida que debe ir por licitacion.', 0, NULL, NULL);</v>
      </c>
    </row>
    <row r="311" spans="1:6" ht="22.5" x14ac:dyDescent="0.25">
      <c r="A311" t="s">
        <v>2534</v>
      </c>
      <c r="B311" s="7" t="s">
        <v>883</v>
      </c>
      <c r="C311" s="2" t="s">
        <v>2784</v>
      </c>
      <c r="D311" s="43" t="s">
        <v>2603</v>
      </c>
      <c r="E311" s="2" t="s">
        <v>2783</v>
      </c>
      <c r="F311" t="str">
        <f t="shared" si="4"/>
        <v>SET @prop = (SELECT id_propuesta FROM propuesta WHERE cod_propuesta LIKE 'P030401'); INSERT INTO seguimiento VALUES(NULL, @prop, NULL, NULL, 'Metodo ok/ precio por encima de las demas propuesta/ llamar lunes ', 0, NULL, NULL);</v>
      </c>
    </row>
    <row r="312" spans="1:6" x14ac:dyDescent="0.25">
      <c r="A312" t="s">
        <v>2534</v>
      </c>
      <c r="B312" s="7" t="s">
        <v>884</v>
      </c>
      <c r="C312" s="2" t="s">
        <v>2784</v>
      </c>
      <c r="D312" s="43" t="s">
        <v>1911</v>
      </c>
      <c r="E312" s="2" t="s">
        <v>2783</v>
      </c>
      <c r="F312" t="str">
        <f t="shared" si="4"/>
        <v>SET @prop = (SELECT id_propuesta FROM propuesta WHERE cod_propuesta LIKE 'P030402'); INSERT INTO seguimiento VALUES(NULL, @prop, NULL, NULL, 'Hacer Lobby', 0, NULL, NULL);</v>
      </c>
    </row>
    <row r="313" spans="1:6" ht="157.5" x14ac:dyDescent="0.25">
      <c r="A313" t="s">
        <v>2534</v>
      </c>
      <c r="B313" s="7" t="s">
        <v>885</v>
      </c>
      <c r="C313" s="2" t="s">
        <v>2784</v>
      </c>
      <c r="D313" s="43" t="s">
        <v>2943</v>
      </c>
      <c r="E313" s="2" t="s">
        <v>2783</v>
      </c>
      <c r="F313" t="str">
        <f t="shared" si="4"/>
        <v>SET @prop = (SELECT id_propuesta FROM propuesta WHERE cod_propuesta LIKE 'P029901'); INSERT INTO seguimiento VALUES(NULL, @prop, NULL, NULL, 'Contacto: Renata Maldonado. El 07/08 han solicitado cotizacion adicional para realizar e implementar el manual matricial, les hemos dicho que 19,500. Pdte respuesta. Renata indica que debe dar una respuesta en esta semana (del 13 al 17 ) llamar y verificar. 24/08 No se puede ubicar telefonicamente, se envia mail solicitando situacion.04/09 Renata indica haber regresado hoy de vacaciones, indica que se comunicara luego de solicitar situacion actual.12/09 Renata indica que estan evaluando la mejor fecha para que se realice y el sgt jueves 20 tendran respuesta definitiva. 21/09 Renata no constesta telefonos, se envia mail solicitando status. 26/09 Se defne dar de baja en reunion de Directorio por falta de respuesta.', 0, NULL, NULL);</v>
      </c>
    </row>
    <row r="314" spans="1:6" ht="22.5" x14ac:dyDescent="0.25">
      <c r="A314" t="s">
        <v>2534</v>
      </c>
      <c r="B314" s="7" t="s">
        <v>886</v>
      </c>
      <c r="C314" s="2" t="s">
        <v>2784</v>
      </c>
      <c r="D314" s="40" t="s">
        <v>2944</v>
      </c>
      <c r="E314" s="2" t="s">
        <v>2783</v>
      </c>
      <c r="F314" t="str">
        <f t="shared" si="4"/>
        <v>SET @prop = (SELECT id_propuesta FROM propuesta WHERE cod_propuesta LIKE 'P122401'); INSERT INTO seguimiento VALUES(NULL, @prop, NULL, NULL, 'Contacto: Rolando Castro. Pidio informacion sobre DHO por mail. No muestra interes.', 0, NULL, NULL);</v>
      </c>
    </row>
    <row r="315" spans="1:6" ht="33.75" x14ac:dyDescent="0.25">
      <c r="A315" t="s">
        <v>2534</v>
      </c>
      <c r="B315" s="7" t="s">
        <v>887</v>
      </c>
      <c r="C315" s="2" t="s">
        <v>2784</v>
      </c>
      <c r="D315" s="40" t="s">
        <v>2945</v>
      </c>
      <c r="E315" s="2" t="s">
        <v>2783</v>
      </c>
      <c r="F315" t="str">
        <f t="shared" si="4"/>
        <v>SET @prop = (SELECT id_propuesta FROM propuesta WHERE cod_propuesta LIKE 'P027601'); INSERT INTO seguimiento VALUES(NULL, @prop, NULL, NULL, 'Contacto: Cynthia Lopez. Nunca respondieron y el monto no amerita hacerle seguimiento; ademas escribieron desde un correo hormail', 0, NULL, NULL);</v>
      </c>
    </row>
    <row r="316" spans="1:6" x14ac:dyDescent="0.25">
      <c r="A316" t="s">
        <v>2534</v>
      </c>
      <c r="B316" s="7" t="s">
        <v>888</v>
      </c>
      <c r="C316" s="2" t="s">
        <v>2784</v>
      </c>
      <c r="D316" s="40" t="s">
        <v>2604</v>
      </c>
      <c r="E316" s="2" t="s">
        <v>2783</v>
      </c>
      <c r="F316" t="str">
        <f t="shared" si="4"/>
        <v>SET @prop = (SELECT id_propuesta FROM propuesta WHERE cod_propuesta LIKE 'P007901'); INSERT INTO seguimiento VALUES(NULL, @prop, NULL, NULL, 'Contacto: Carolina Showing (Jefe RRHH)', 0, NULL, NULL);</v>
      </c>
    </row>
    <row r="317" spans="1:6" x14ac:dyDescent="0.25">
      <c r="A317" t="s">
        <v>2534</v>
      </c>
      <c r="B317" s="7" t="s">
        <v>889</v>
      </c>
      <c r="C317" s="2" t="s">
        <v>2784</v>
      </c>
      <c r="D317" s="41" t="s">
        <v>2887</v>
      </c>
      <c r="E317" s="2" t="s">
        <v>2783</v>
      </c>
      <c r="F317" t="str">
        <f t="shared" si="4"/>
        <v>SET @prop = (SELECT id_propuesta FROM propuesta WHERE cod_propuesta LIKE 'P000901'); INSERT INTO seguimiento VALUES(NULL, @prop, NULL, NULL, 'Solo querian informacion', 0, NULL, NULL);</v>
      </c>
    </row>
    <row r="318" spans="1:6" x14ac:dyDescent="0.25">
      <c r="A318" t="s">
        <v>2534</v>
      </c>
      <c r="B318" s="7" t="s">
        <v>890</v>
      </c>
      <c r="C318" s="2" t="s">
        <v>2784</v>
      </c>
      <c r="D318" s="41" t="s">
        <v>3284</v>
      </c>
      <c r="E318" s="2" t="s">
        <v>2783</v>
      </c>
      <c r="F318" t="str">
        <f t="shared" si="4"/>
        <v>SET @prop = (SELECT id_propuesta FROM propuesta WHERE cod_propuesta LIKE 'P000902'); INSERT INTO seguimiento VALUES(NULL, @prop, NULL, NULL, ' ', 0, NULL, NULL);</v>
      </c>
    </row>
    <row r="319" spans="1:6" x14ac:dyDescent="0.25">
      <c r="A319" t="s">
        <v>2534</v>
      </c>
      <c r="B319" s="7" t="s">
        <v>891</v>
      </c>
      <c r="C319" s="2" t="s">
        <v>2784</v>
      </c>
      <c r="D319" s="41" t="s">
        <v>3284</v>
      </c>
      <c r="E319" s="2" t="s">
        <v>2783</v>
      </c>
      <c r="F319" t="str">
        <f t="shared" si="4"/>
        <v>SET @prop = (SELECT id_propuesta FROM propuesta WHERE cod_propuesta LIKE 'P000903'); INSERT INTO seguimiento VALUES(NULL, @prop, NULL, NULL, ' ', 0, NULL, NULL);</v>
      </c>
    </row>
    <row r="320" spans="1:6" ht="56.25" x14ac:dyDescent="0.25">
      <c r="A320" t="s">
        <v>2534</v>
      </c>
      <c r="B320" s="17" t="s">
        <v>892</v>
      </c>
      <c r="C320" s="2" t="s">
        <v>2784</v>
      </c>
      <c r="D320" s="28" t="s">
        <v>2946</v>
      </c>
      <c r="E320" s="2" t="s">
        <v>2783</v>
      </c>
      <c r="F320" t="str">
        <f t="shared" si="4"/>
        <v>SET @prop = (SELECT id_propuesta FROM propuesta WHERE cod_propuesta LIKE 'P000904'); INSERT INTO seguimiento VALUES(NULL, @prop, NULL, NULL, 'Contacto: Gilda Palao, Encargada de Seleccion y Capacitacion. Interesada en coaching y en potenciar competencias blandas a personal de produccion. Se envio metodologia el 29/02.Nunca enviaron datos para cotizar', 0, NULL, NULL);</v>
      </c>
    </row>
    <row r="321" spans="1:6" x14ac:dyDescent="0.25">
      <c r="A321" t="s">
        <v>2534</v>
      </c>
      <c r="B321" s="7" t="s">
        <v>893</v>
      </c>
      <c r="C321" s="2" t="s">
        <v>2784</v>
      </c>
      <c r="D321" s="41" t="s">
        <v>2605</v>
      </c>
      <c r="E321" s="2" t="s">
        <v>2783</v>
      </c>
      <c r="F321" t="str">
        <f t="shared" si="4"/>
        <v>SET @prop = (SELECT id_propuesta FROM propuesta WHERE cod_propuesta LIKE 'P008101'); INSERT INTO seguimiento VALUES(NULL, @prop, NULL, NULL, 'Contacto: Diana Castro; no hicimos nada', 0, NULL, NULL);</v>
      </c>
    </row>
    <row r="322" spans="1:6" x14ac:dyDescent="0.25">
      <c r="A322" t="s">
        <v>2534</v>
      </c>
      <c r="B322" s="7" t="s">
        <v>894</v>
      </c>
      <c r="C322" s="2" t="s">
        <v>2784</v>
      </c>
      <c r="D322" s="41" t="s">
        <v>2606</v>
      </c>
      <c r="E322" s="2" t="s">
        <v>2783</v>
      </c>
      <c r="F322" t="str">
        <f t="shared" si="4"/>
        <v>SET @prop = (SELECT id_propuesta FROM propuesta WHERE cod_propuesta LIKE 'P118401'); INSERT INTO seguimiento VALUES(NULL, @prop, NULL, NULL, 'No se realizo la obra para la cual buscaban ', 0, NULL, NULL);</v>
      </c>
    </row>
    <row r="323" spans="1:6" ht="33.75" x14ac:dyDescent="0.25">
      <c r="A323" t="s">
        <v>2534</v>
      </c>
      <c r="B323" s="7" t="s">
        <v>895</v>
      </c>
      <c r="C323" s="2" t="s">
        <v>2784</v>
      </c>
      <c r="D323" s="41" t="s">
        <v>2947</v>
      </c>
      <c r="E323" s="2" t="s">
        <v>2783</v>
      </c>
      <c r="F323" t="str">
        <f t="shared" ref="F323:F386" si="5">CONCATENATE(A323,B323,C323,D323,E323)</f>
        <v>SET @prop = (SELECT id_propuesta FROM propuesta WHERE cod_propuesta LIKE 'P031801'); INSERT INTO seguimiento VALUES(NULL, @prop, NULL, NULL, 'Se envio propuesta con precio acordado en marzo (S/. 25350). Se envio propuesta en dolares (8,450). Se enviara factura 01/08 y contrato.', 0, NULL, NULL);</v>
      </c>
    </row>
    <row r="324" spans="1:6" ht="22.5" x14ac:dyDescent="0.25">
      <c r="A324" t="s">
        <v>2534</v>
      </c>
      <c r="B324" s="7" t="s">
        <v>896</v>
      </c>
      <c r="C324" s="2" t="s">
        <v>2784</v>
      </c>
      <c r="D324" s="41" t="s">
        <v>2833</v>
      </c>
      <c r="E324" s="2" t="s">
        <v>2783</v>
      </c>
      <c r="F324" t="str">
        <f t="shared" si="5"/>
        <v>SET @prop = (SELECT id_propuesta FROM propuesta WHERE cod_propuesta LIKE 'P031802'); INSERT INTO seguimiento VALUES(NULL, @prop, NULL, NULL, 'Es un proyecto muy tecnico (CONIT+COSO), descartamos hacerlo', 0, NULL, NULL);</v>
      </c>
    </row>
    <row r="325" spans="1:6" ht="123.75" x14ac:dyDescent="0.25">
      <c r="A325" t="s">
        <v>2534</v>
      </c>
      <c r="B325" s="7" t="s">
        <v>897</v>
      </c>
      <c r="C325" s="2" t="s">
        <v>2784</v>
      </c>
      <c r="D325" s="41" t="s">
        <v>3147</v>
      </c>
      <c r="E325" s="2" t="s">
        <v>2783</v>
      </c>
      <c r="F325" t="str">
        <f t="shared" si="5"/>
        <v>SET @prop = (SELECT id_propuesta FROM propuesta WHERE cod_propuesta LIKE 'P031803'); INSERT INTO seguimiento VALUES(NULL, @prop, NULL, NULL, 'Contacto: Lucero Diaz. Estan haciendo estrategia todo mayo. Comenta que tomara como 1era opcion nuestra propuesta. Contactar en junio. Contestaron que lo haran en Septiembre, retomar con ellos en agosto.08/08 Solicitada reunion por Frida. 21/08 Lucero indica estar retrasada en cronograma y menciona que evaluacion se realiazaria para octubre (aun esta actualizando MOF). 06/09 Se envia correo a nombre de Frisa solicitando status.10/09 Lucero indica por correo que aun no tiene fecha y ella se pondra en contacto. No responden nunca, descartamos proyecto', 0, NULL, NULL);</v>
      </c>
    </row>
    <row r="326" spans="1:6" ht="33.75" x14ac:dyDescent="0.25">
      <c r="A326" t="s">
        <v>2534</v>
      </c>
      <c r="B326" s="7" t="s">
        <v>898</v>
      </c>
      <c r="C326" s="2" t="s">
        <v>2784</v>
      </c>
      <c r="D326" s="41" t="s">
        <v>3331</v>
      </c>
      <c r="E326" s="2" t="s">
        <v>2783</v>
      </c>
      <c r="F326" t="str">
        <f t="shared" si="5"/>
        <v>SET @prop = (SELECT id_propuesta FROM propuesta WHERE cod_propuesta LIKE 'P031804'); INSERT INTO seguimiento VALUES(NULL, @prop, NULL, NULL, 'Han decidido quedarse con la informacion que ya se les habia dado. Quiza el proximo año podrian pedir esa misma data actualizada.', 0, NULL, NULL);</v>
      </c>
    </row>
    <row r="327" spans="1:6" x14ac:dyDescent="0.25">
      <c r="A327" t="s">
        <v>2534</v>
      </c>
      <c r="B327" s="7" t="s">
        <v>899</v>
      </c>
      <c r="C327" s="2" t="s">
        <v>2784</v>
      </c>
      <c r="D327" s="43" t="s">
        <v>1911</v>
      </c>
      <c r="E327" s="2" t="s">
        <v>2783</v>
      </c>
      <c r="F327" t="str">
        <f t="shared" si="5"/>
        <v>SET @prop = (SELECT id_propuesta FROM propuesta WHERE cod_propuesta LIKE 'P031805'); INSERT INTO seguimiento VALUES(NULL, @prop, NULL, NULL, 'Hacer Lobby', 0, NULL, NULL);</v>
      </c>
    </row>
    <row r="328" spans="1:6" x14ac:dyDescent="0.25">
      <c r="A328" t="s">
        <v>2534</v>
      </c>
      <c r="B328" s="7" t="s">
        <v>900</v>
      </c>
      <c r="C328" s="2" t="s">
        <v>2784</v>
      </c>
      <c r="D328" s="43" t="s">
        <v>2948</v>
      </c>
      <c r="E328" s="2" t="s">
        <v>2783</v>
      </c>
      <c r="F328" t="str">
        <f t="shared" si="5"/>
        <v>SET @prop = (SELECT id_propuesta FROM propuesta WHERE cod_propuesta LIKE 'P117301'); INSERT INTO seguimiento VALUES(NULL, @prop, NULL, NULL, 'El proyecto se termino el 14/09/12', 0, NULL, NULL);</v>
      </c>
    </row>
    <row r="329" spans="1:6" x14ac:dyDescent="0.25">
      <c r="A329" t="s">
        <v>2534</v>
      </c>
      <c r="B329" s="7" t="s">
        <v>901</v>
      </c>
      <c r="C329" s="2" t="s">
        <v>2784</v>
      </c>
      <c r="D329" s="43" t="s">
        <v>2595</v>
      </c>
      <c r="E329" s="2" t="s">
        <v>2783</v>
      </c>
      <c r="F329" t="str">
        <f t="shared" si="5"/>
        <v>SET @prop = (SELECT id_propuesta FROM propuesta WHERE cod_propuesta LIKE 'P005001'); INSERT INTO seguimiento VALUES(NULL, @prop, NULL, NULL, 'Nunca respondieron', 0, NULL, NULL);</v>
      </c>
    </row>
    <row r="330" spans="1:6" x14ac:dyDescent="0.25">
      <c r="A330" t="s">
        <v>2534</v>
      </c>
      <c r="B330" s="7" t="s">
        <v>902</v>
      </c>
      <c r="C330" s="2" t="s">
        <v>2784</v>
      </c>
      <c r="D330" s="41" t="s">
        <v>2558</v>
      </c>
      <c r="E330" s="2" t="s">
        <v>2783</v>
      </c>
      <c r="F330" t="str">
        <f t="shared" si="5"/>
        <v>SET @prop = (SELECT id_propuesta FROM propuesta WHERE cod_propuesta LIKE 'P005002'); INSERT INTO seguimiento VALUES(NULL, @prop, NULL, NULL, 'Tomaron otra opcion', 0, NULL, NULL);</v>
      </c>
    </row>
    <row r="331" spans="1:6" x14ac:dyDescent="0.25">
      <c r="A331" t="s">
        <v>2534</v>
      </c>
      <c r="B331" s="7" t="s">
        <v>903</v>
      </c>
      <c r="C331" s="2" t="s">
        <v>2784</v>
      </c>
      <c r="D331" s="41"/>
      <c r="E331" s="2" t="s">
        <v>2783</v>
      </c>
      <c r="F331" t="str">
        <f t="shared" si="5"/>
        <v>SET @prop = (SELECT id_propuesta FROM propuesta WHERE cod_propuesta LIKE 'P005003'); INSERT INTO seguimiento VALUES(NULL, @prop, NULL, NULL, '', 0, NULL, NULL);</v>
      </c>
    </row>
    <row r="332" spans="1:6" x14ac:dyDescent="0.25">
      <c r="A332" t="s">
        <v>2534</v>
      </c>
      <c r="B332" s="7" t="s">
        <v>904</v>
      </c>
      <c r="C332" s="2" t="s">
        <v>2784</v>
      </c>
      <c r="D332" s="43" t="s">
        <v>2548</v>
      </c>
      <c r="E332" s="2" t="s">
        <v>2783</v>
      </c>
      <c r="F332" t="str">
        <f t="shared" si="5"/>
        <v>SET @prop = (SELECT id_propuesta FROM propuesta WHERE cod_propuesta LIKE 'P005004'); INSERT INTO seguimiento VALUES(NULL, @prop, NULL, NULL, 'Informado por Enrique el 22/9/10', 0, NULL, NULL);</v>
      </c>
    </row>
    <row r="333" spans="1:6" x14ac:dyDescent="0.25">
      <c r="A333" t="s">
        <v>2534</v>
      </c>
      <c r="B333" s="7" t="s">
        <v>905</v>
      </c>
      <c r="C333" s="2" t="s">
        <v>2784</v>
      </c>
      <c r="D333" s="43" t="s">
        <v>2607</v>
      </c>
      <c r="E333" s="2" t="s">
        <v>2783</v>
      </c>
      <c r="F333" t="str">
        <f t="shared" si="5"/>
        <v>SET @prop = (SELECT id_propuesta FROM propuesta WHERE cod_propuesta LIKE 'P005005'); INSERT INTO seguimiento VALUES(NULL, @prop, NULL, NULL, 'No tienen presupuesto', 0, NULL, NULL);</v>
      </c>
    </row>
    <row r="334" spans="1:6" x14ac:dyDescent="0.25">
      <c r="A334" t="s">
        <v>2534</v>
      </c>
      <c r="B334" s="7" t="s">
        <v>906</v>
      </c>
      <c r="C334" s="2" t="s">
        <v>2784</v>
      </c>
      <c r="D334" s="43" t="s">
        <v>2608</v>
      </c>
      <c r="E334" s="2" t="s">
        <v>2783</v>
      </c>
      <c r="F334" t="str">
        <f t="shared" si="5"/>
        <v>SET @prop = (SELECT id_propuesta FROM propuesta WHERE cod_propuesta LIKE 'P005006'); INSERT INTO seguimiento VALUES(NULL, @prop, NULL, NULL, 'No tienen presupuesto- Hasta despues de hacer MOF', 0, NULL, NULL);</v>
      </c>
    </row>
    <row r="335" spans="1:6" ht="33.75" x14ac:dyDescent="0.25">
      <c r="A335" t="s">
        <v>2534</v>
      </c>
      <c r="B335" s="7" t="s">
        <v>907</v>
      </c>
      <c r="C335" s="2" t="s">
        <v>2784</v>
      </c>
      <c r="D335" s="43" t="s">
        <v>2949</v>
      </c>
      <c r="E335" s="2" t="s">
        <v>2783</v>
      </c>
      <c r="F335" t="str">
        <f t="shared" si="5"/>
        <v>SET @prop = (SELECT id_propuesta FROM propuesta WHERE cod_propuesta LIKE 'P005007'); INSERT INTO seguimiento VALUES(NULL, @prop, NULL, NULL, 'Se envio correo el 13/09 solicitando reunion; el cliente no respondio y ya lo ha hecho en 3 ocasiones anteriores, se descarta proyecto definitivamente', 0, NULL, NULL);</v>
      </c>
    </row>
    <row r="336" spans="1:6" ht="56.25" x14ac:dyDescent="0.25">
      <c r="A336" t="s">
        <v>2534</v>
      </c>
      <c r="B336" s="7" t="s">
        <v>908</v>
      </c>
      <c r="C336" s="2" t="s">
        <v>2784</v>
      </c>
      <c r="D336" s="43" t="s">
        <v>2950</v>
      </c>
      <c r="E336" s="2" t="s">
        <v>2783</v>
      </c>
      <c r="F336" t="str">
        <f t="shared" si="5"/>
        <v>SET @prop = (SELECT id_propuesta FROM propuesta WHERE cod_propuesta LIKE 'P005008'); INSERT INTO seguimiento VALUES(NULL, @prop, NULL, NULL, 'Contacto: Madelyn Guarniz Palomino. Se converso con ellos el martes 10/04/12, estan consultando el alcance y los factores de evaluacion, nos responderan el viernes 13/04/12. Se les ha propuesto reunion para asesorarlos. Nunca determinaron necesidades', 0, NULL, NULL);</v>
      </c>
    </row>
    <row r="337" spans="1:6" ht="22.5" x14ac:dyDescent="0.25">
      <c r="A337" t="s">
        <v>2534</v>
      </c>
      <c r="B337" s="17" t="s">
        <v>909</v>
      </c>
      <c r="C337" s="2" t="s">
        <v>2784</v>
      </c>
      <c r="D337" s="28" t="s">
        <v>2609</v>
      </c>
      <c r="E337" s="2" t="s">
        <v>2783</v>
      </c>
      <c r="F337" t="str">
        <f t="shared" si="5"/>
        <v>SET @prop = (SELECT id_propuesta FROM propuesta WHERE cod_propuesta LIKE 'P025001'); INSERT INTO seguimiento VALUES(NULL, @prop, NULL, NULL, 'Contacto: Gabriela Valdivia. Pidieron el 05/06 para hacer Outdoor el 18/06', 0, NULL, NULL);</v>
      </c>
    </row>
    <row r="338" spans="1:6" x14ac:dyDescent="0.25">
      <c r="A338" t="s">
        <v>2534</v>
      </c>
      <c r="B338" s="7" t="s">
        <v>910</v>
      </c>
      <c r="C338" s="2" t="s">
        <v>2784</v>
      </c>
      <c r="D338" s="40" t="s">
        <v>2610</v>
      </c>
      <c r="E338" s="2" t="s">
        <v>2783</v>
      </c>
      <c r="F338" t="str">
        <f t="shared" si="5"/>
        <v>SET @prop = (SELECT id_propuesta FROM propuesta WHERE cod_propuesta LIKE 'P082601'); INSERT INTO seguimiento VALUES(NULL, @prop, NULL, NULL, 'Se hizo seguimiento el 03/01/2012. Nunca respondieron', 0, NULL, NULL);</v>
      </c>
    </row>
    <row r="339" spans="1:6" x14ac:dyDescent="0.25">
      <c r="A339" t="s">
        <v>2534</v>
      </c>
      <c r="B339" s="7" t="s">
        <v>911</v>
      </c>
      <c r="C339" s="2" t="s">
        <v>2784</v>
      </c>
      <c r="D339" s="43" t="s">
        <v>2611</v>
      </c>
      <c r="E339" s="2" t="s">
        <v>2783</v>
      </c>
      <c r="F339" t="str">
        <f t="shared" si="5"/>
        <v>SET @prop = (SELECT id_propuesta FROM propuesta WHERE cod_propuesta LIKE 'P047301'); INSERT INTO seguimiento VALUES(NULL, @prop, NULL, NULL, 'Contacto: Eduardo Mock, Gerente de RRHH.', 0, NULL, NULL);</v>
      </c>
    </row>
    <row r="340" spans="1:6" ht="67.5" x14ac:dyDescent="0.25">
      <c r="A340" t="s">
        <v>2534</v>
      </c>
      <c r="B340" s="7" t="s">
        <v>912</v>
      </c>
      <c r="C340" s="2" t="s">
        <v>2784</v>
      </c>
      <c r="D340" s="43" t="s">
        <v>2845</v>
      </c>
      <c r="E340" s="2" t="s">
        <v>2783</v>
      </c>
      <c r="F340" t="str">
        <f t="shared" si="5"/>
        <v>SET @prop = (SELECT id_propuesta FROM propuesta WHERE cod_propuesta LIKE 'P047302'); INSERT INTO seguimiento VALUES(NULL, @prop, NULL, NULL, 'Contacto: Angelica Tanillama, Asistente de RRHH. Reunion el 15/05. Enviada propuesta el 24/05. Solicitada situacion el 07/06. Nunca respondieron; respondieron el 25/06 que si lo haran. A pesar de su respuesta afirmativa, nunca deciden. Si lo hacen mas adelante ya se pondran en contacto con nosotros', 0, NULL, NULL);</v>
      </c>
    </row>
    <row r="341" spans="1:6" ht="22.5" x14ac:dyDescent="0.25">
      <c r="A341" t="s">
        <v>2534</v>
      </c>
      <c r="B341" s="7" t="s">
        <v>913</v>
      </c>
      <c r="C341" s="2" t="s">
        <v>2784</v>
      </c>
      <c r="D341" s="43" t="s">
        <v>2612</v>
      </c>
      <c r="E341" s="2" t="s">
        <v>2783</v>
      </c>
      <c r="F341" t="str">
        <f t="shared" si="5"/>
        <v>SET @prop = (SELECT id_propuesta FROM propuesta WHERE cod_propuesta LIKE 'P129101'); INSERT INTO seguimiento VALUES(NULL, @prop, NULL, NULL, 'He pedido datos para poder hacer propuesta… y tengo el expositor; la charla es el 17/05. No pasaron los datos', 0, NULL, NULL);</v>
      </c>
    </row>
    <row r="342" spans="1:6" ht="180" x14ac:dyDescent="0.25">
      <c r="A342" t="s">
        <v>2534</v>
      </c>
      <c r="B342" s="7" t="s">
        <v>914</v>
      </c>
      <c r="C342" s="2" t="s">
        <v>2784</v>
      </c>
      <c r="D342" s="43" t="s">
        <v>3332</v>
      </c>
      <c r="E342" s="2" t="s">
        <v>2783</v>
      </c>
      <c r="F342" t="str">
        <f t="shared" si="5"/>
        <v>SET @prop = (SELECT id_propuesta FROM propuesta WHERE cod_propuesta LIKE 'P129102'); INSERT INTO seguimiento VALUES(NULL, @prop, NULL, NULL, 'Contacto: Fabiola Meza (ex Amerika Financiera). 23/08 se coordina reunion con Fabiola, Gte Gnral y Gte de Operaciones para el 27/08. Reunion segun lo planificado; requieren evaluacion de candiadatos, pendiente presentar propuesta.29/08 Se envia propuesta y se confirma recepcion.10/09 Se solicita status, Fabiola indica que aun estan en evaluacion.14/09 Fabiola indica que hace falta que Gte Gnral entreviste a candidatos para que puedan ser evaluados por nosotros. 19/09 Fabiola indica que estan realizando otras actividades imprevistas y primordiales, solicita volver a contactar para definir situacion. 28/09 Se solicita siuacion a Fabiola (tambien se ofrece evaluar al unico candidato vigente o poder realizar proceso de seleccion) y ella informa que han suspendido proyecto, se acuerda descartar y si se retoma reactivar en el futuro.', 0, NULL, NULL);</v>
      </c>
    </row>
    <row r="343" spans="1:6" ht="33.75" x14ac:dyDescent="0.25">
      <c r="A343" t="s">
        <v>2534</v>
      </c>
      <c r="B343" s="7" t="s">
        <v>915</v>
      </c>
      <c r="C343" s="2" t="s">
        <v>2784</v>
      </c>
      <c r="D343" s="43" t="s">
        <v>2613</v>
      </c>
      <c r="E343" s="2" t="s">
        <v>2783</v>
      </c>
      <c r="F343" t="str">
        <f t="shared" si="5"/>
        <v>SET @prop = (SELECT id_propuesta FROM propuesta WHERE cod_propuesta LIKE 'P117601'); INSERT INTO seguimiento VALUES(NULL, @prop, NULL, NULL, 'Se inicia proceso el 27/06/11. el 07 nos dieron cheque son fondos paralizamos el trabajo hasta que paguen 4,000 soles.', 0, NULL, NULL);</v>
      </c>
    </row>
    <row r="344" spans="1:6" x14ac:dyDescent="0.25">
      <c r="A344" t="s">
        <v>2534</v>
      </c>
      <c r="B344" s="7" t="s">
        <v>916</v>
      </c>
      <c r="C344" s="2" t="s">
        <v>2784</v>
      </c>
      <c r="D344" s="43" t="s">
        <v>2614</v>
      </c>
      <c r="E344" s="2" t="s">
        <v>2783</v>
      </c>
      <c r="F344" t="str">
        <f t="shared" si="5"/>
        <v>SET @prop = (SELECT id_propuesta FROM propuesta WHERE cod_propuesta LIKE 'P117602'); INSERT INTO seguimiento VALUES(NULL, @prop, NULL, NULL, 'No da respuesta', 0, NULL, NULL);</v>
      </c>
    </row>
    <row r="345" spans="1:6" x14ac:dyDescent="0.25">
      <c r="A345" t="s">
        <v>2534</v>
      </c>
      <c r="B345" s="7" t="s">
        <v>917</v>
      </c>
      <c r="C345" s="2" t="s">
        <v>2784</v>
      </c>
      <c r="D345" s="40" t="s">
        <v>2846</v>
      </c>
      <c r="E345" s="2" t="s">
        <v>2783</v>
      </c>
      <c r="F345" t="str">
        <f t="shared" si="5"/>
        <v>SET @prop = (SELECT id_propuesta FROM propuesta WHERE cod_propuesta LIKE 'P117603'); INSERT INTO seguimiento VALUES(NULL, @prop, NULL, NULL, 'Kevin envio propuesta', 0, NULL, NULL);</v>
      </c>
    </row>
    <row r="346" spans="1:6" ht="22.5" x14ac:dyDescent="0.25">
      <c r="A346" t="s">
        <v>2534</v>
      </c>
      <c r="B346" s="7" t="s">
        <v>918</v>
      </c>
      <c r="C346" s="2" t="s">
        <v>2784</v>
      </c>
      <c r="D346" s="40" t="s">
        <v>2951</v>
      </c>
      <c r="E346" s="2" t="s">
        <v>2783</v>
      </c>
      <c r="F346" t="str">
        <f t="shared" si="5"/>
        <v>SET @prop = (SELECT id_propuesta FROM propuesta WHERE cod_propuesta LIKE 'P117604'); INSERT INTO seguimiento VALUES(NULL, @prop, NULL, NULL, 'Se envio propuesta de Eficiencia Profesional. Y se envio 2 candidatas de DHO como cortesia para el cliente.', 0, NULL, NULL);</v>
      </c>
    </row>
    <row r="347" spans="1:6" x14ac:dyDescent="0.25">
      <c r="A347" t="s">
        <v>2534</v>
      </c>
      <c r="B347" s="7" t="s">
        <v>919</v>
      </c>
      <c r="C347" s="2" t="s">
        <v>2784</v>
      </c>
      <c r="D347" s="43"/>
      <c r="E347" s="2" t="s">
        <v>2783</v>
      </c>
      <c r="F347" t="str">
        <f t="shared" si="5"/>
        <v>SET @prop = (SELECT id_propuesta FROM propuesta WHERE cod_propuesta LIKE 'P009802'); INSERT INTO seguimiento VALUES(NULL, @prop, NULL, NULL, '', 0, NULL, NULL);</v>
      </c>
    </row>
    <row r="348" spans="1:6" x14ac:dyDescent="0.25">
      <c r="A348" t="s">
        <v>2534</v>
      </c>
      <c r="B348" s="7" t="s">
        <v>920</v>
      </c>
      <c r="C348" s="2" t="s">
        <v>2784</v>
      </c>
      <c r="D348" s="43"/>
      <c r="E348" s="2" t="s">
        <v>2783</v>
      </c>
      <c r="F348" t="str">
        <f t="shared" si="5"/>
        <v>SET @prop = (SELECT id_propuesta FROM propuesta WHERE cod_propuesta LIKE 'P009803'); INSERT INTO seguimiento VALUES(NULL, @prop, NULL, NULL, '', 0, NULL, NULL);</v>
      </c>
    </row>
    <row r="349" spans="1:6" x14ac:dyDescent="0.25">
      <c r="A349" t="s">
        <v>2534</v>
      </c>
      <c r="B349" s="7" t="s">
        <v>921</v>
      </c>
      <c r="C349" s="2" t="s">
        <v>2784</v>
      </c>
      <c r="D349" s="43"/>
      <c r="E349" s="2" t="s">
        <v>2783</v>
      </c>
      <c r="F349" t="str">
        <f t="shared" si="5"/>
        <v>SET @prop = (SELECT id_propuesta FROM propuesta WHERE cod_propuesta LIKE 'P009804'); INSERT INTO seguimiento VALUES(NULL, @prop, NULL, NULL, '', 0, NULL, NULL);</v>
      </c>
    </row>
    <row r="350" spans="1:6" x14ac:dyDescent="0.25">
      <c r="A350" t="s">
        <v>2534</v>
      </c>
      <c r="B350" s="7" t="s">
        <v>922</v>
      </c>
      <c r="C350" s="2" t="s">
        <v>2784</v>
      </c>
      <c r="D350" s="43"/>
      <c r="E350" s="2" t="s">
        <v>2783</v>
      </c>
      <c r="F350" t="str">
        <f t="shared" si="5"/>
        <v>SET @prop = (SELECT id_propuesta FROM propuesta WHERE cod_propuesta LIKE 'P009805'); INSERT INTO seguimiento VALUES(NULL, @prop, NULL, NULL, '', 0, NULL, NULL);</v>
      </c>
    </row>
    <row r="351" spans="1:6" x14ac:dyDescent="0.25">
      <c r="A351" t="s">
        <v>2534</v>
      </c>
      <c r="B351" s="7" t="s">
        <v>923</v>
      </c>
      <c r="C351" s="2" t="s">
        <v>2784</v>
      </c>
      <c r="D351" s="43"/>
      <c r="E351" s="2" t="s">
        <v>2783</v>
      </c>
      <c r="F351" t="str">
        <f t="shared" si="5"/>
        <v>SET @prop = (SELECT id_propuesta FROM propuesta WHERE cod_propuesta LIKE 'P009806'); INSERT INTO seguimiento VALUES(NULL, @prop, NULL, NULL, '', 0, NULL, NULL);</v>
      </c>
    </row>
    <row r="352" spans="1:6" ht="22.5" x14ac:dyDescent="0.25">
      <c r="A352" t="s">
        <v>2534</v>
      </c>
      <c r="B352" s="7" t="s">
        <v>924</v>
      </c>
      <c r="C352" s="2" t="s">
        <v>2784</v>
      </c>
      <c r="D352" s="43" t="s">
        <v>2796</v>
      </c>
      <c r="E352" s="2" t="s">
        <v>2783</v>
      </c>
      <c r="F352" t="str">
        <f t="shared" si="5"/>
        <v>SET @prop = (SELECT id_propuesta FROM propuesta WHERE cod_propuesta LIKE 'P009807'); INSERT INTO seguimiento VALUES(NULL, @prop, NULL, NULL, 'No tienen claro lo que necesitan, ya nos llamaran si les interesa', 0, NULL, NULL);</v>
      </c>
    </row>
    <row r="353" spans="1:6" ht="22.5" x14ac:dyDescent="0.25">
      <c r="A353" t="s">
        <v>2534</v>
      </c>
      <c r="B353" s="7" t="s">
        <v>925</v>
      </c>
      <c r="C353" s="2" t="s">
        <v>2784</v>
      </c>
      <c r="D353" s="43" t="s">
        <v>3333</v>
      </c>
      <c r="E353" s="2" t="s">
        <v>2783</v>
      </c>
      <c r="F353" t="str">
        <f t="shared" si="5"/>
        <v>SET @prop = (SELECT id_propuesta FROM propuesta WHERE cod_propuesta LIKE 'P009808'); INSERT INTO seguimiento VALUES(NULL, @prop, NULL, NULL, 'Contacto: Jessica Muñoz. Se hizo seguimiento el 29/02/12 pero no contestaron aun. Nunca contestaron.', 0, NULL, NULL);</v>
      </c>
    </row>
    <row r="354" spans="1:6" ht="22.5" x14ac:dyDescent="0.25">
      <c r="A354" t="s">
        <v>2534</v>
      </c>
      <c r="B354" s="7" t="s">
        <v>926</v>
      </c>
      <c r="C354" s="2" t="s">
        <v>2784</v>
      </c>
      <c r="D354" s="43" t="s">
        <v>3334</v>
      </c>
      <c r="E354" s="2" t="s">
        <v>2783</v>
      </c>
      <c r="F354" t="str">
        <f t="shared" si="5"/>
        <v>SET @prop = (SELECT id_propuesta FROM propuesta WHERE cod_propuesta LIKE 'P009809'); INSERT INTO seguimiento VALUES(NULL, @prop, NULL, NULL, 'Contacto: Jessica Muñoz. Muy urgente. Queria una serie de verificaciones que no hacemos', 0, NULL, NULL);</v>
      </c>
    </row>
    <row r="355" spans="1:6" ht="22.5" x14ac:dyDescent="0.25">
      <c r="A355" t="s">
        <v>2534</v>
      </c>
      <c r="B355" s="7" t="s">
        <v>927</v>
      </c>
      <c r="C355" s="2" t="s">
        <v>2784</v>
      </c>
      <c r="D355" s="43" t="s">
        <v>2952</v>
      </c>
      <c r="E355" s="2" t="s">
        <v>2783</v>
      </c>
      <c r="F355" t="str">
        <f t="shared" si="5"/>
        <v>SET @prop = (SELECT id_propuesta FROM propuesta WHERE cod_propuesta LIKE 'P014301'); INSERT INTO seguimiento VALUES(NULL, @prop, NULL, NULL, 'Centrum nos ha comunicdo que no era para ellos, es un plan de capacitacion de primaria y secundaria', 0, NULL, NULL);</v>
      </c>
    </row>
    <row r="356" spans="1:6" ht="123.75" x14ac:dyDescent="0.25">
      <c r="A356" t="s">
        <v>2534</v>
      </c>
      <c r="B356" s="7" t="s">
        <v>928</v>
      </c>
      <c r="C356" s="2" t="s">
        <v>2784</v>
      </c>
      <c r="D356" s="43" t="s">
        <v>3335</v>
      </c>
      <c r="E356" s="2" t="s">
        <v>2783</v>
      </c>
      <c r="F356" t="str">
        <f t="shared" si="5"/>
        <v>SET @prop = (SELECT id_propuesta FROM propuesta WHERE cod_propuesta LIKE 'P008701'); INSERT INTO seguimiento VALUES(NULL, @prop, NULL, NULL, 'Empresa española: "Somos una empresa fabricante de bienes de equipo con interes en radicarnos en Piura. El business plan que tenemos planteado incluye la incorporacion de 100-300 personas en un nuevo centro de trabajo. Para ello, pensamos en la tercerizacion del servicio de contratacion y gestion de personal (contratacion, gestion de nominas, prevencion de riesgos, gestion de expatriados, etc.). Le rogamos nos envien a la mayor brevedad posible una propuesta de colaboracion como primera aproximacion". No mantuvimos el contacto', 0, NULL, NULL);</v>
      </c>
    </row>
    <row r="357" spans="1:6" x14ac:dyDescent="0.25">
      <c r="A357" t="s">
        <v>2534</v>
      </c>
      <c r="B357" s="7" t="s">
        <v>929</v>
      </c>
      <c r="C357" s="2" t="s">
        <v>2784</v>
      </c>
      <c r="D357" s="43" t="s">
        <v>2887</v>
      </c>
      <c r="E357" s="2" t="s">
        <v>2783</v>
      </c>
      <c r="F357" t="str">
        <f t="shared" si="5"/>
        <v>SET @prop = (SELECT id_propuesta FROM propuesta WHERE cod_propuesta LIKE 'P020201'); INSERT INTO seguimiento VALUES(NULL, @prop, NULL, NULL, 'Solo querian informacion', 0, NULL, NULL);</v>
      </c>
    </row>
    <row r="358" spans="1:6" x14ac:dyDescent="0.25">
      <c r="A358" t="s">
        <v>2534</v>
      </c>
      <c r="B358" s="7" t="s">
        <v>930</v>
      </c>
      <c r="C358" s="2" t="s">
        <v>2784</v>
      </c>
      <c r="D358" s="43"/>
      <c r="E358" s="2" t="s">
        <v>2783</v>
      </c>
      <c r="F358" t="str">
        <f t="shared" si="5"/>
        <v>SET @prop = (SELECT id_propuesta FROM propuesta WHERE cod_propuesta LIKE 'P008901'); INSERT INTO seguimiento VALUES(NULL, @prop, NULL, NULL, '', 0, NULL, NULL);</v>
      </c>
    </row>
    <row r="359" spans="1:6" x14ac:dyDescent="0.25">
      <c r="A359" t="s">
        <v>2534</v>
      </c>
      <c r="B359" s="7" t="s">
        <v>931</v>
      </c>
      <c r="C359" s="2" t="s">
        <v>2784</v>
      </c>
      <c r="D359" s="41" t="s">
        <v>3284</v>
      </c>
      <c r="E359" s="2" t="s">
        <v>2783</v>
      </c>
      <c r="F359" t="str">
        <f t="shared" si="5"/>
        <v>SET @prop = (SELECT id_propuesta FROM propuesta WHERE cod_propuesta LIKE 'P008902'); INSERT INTO seguimiento VALUES(NULL, @prop, NULL, NULL, ' ', 0, NULL, NULL);</v>
      </c>
    </row>
    <row r="360" spans="1:6" x14ac:dyDescent="0.25">
      <c r="A360" t="s">
        <v>2534</v>
      </c>
      <c r="B360" s="7" t="s">
        <v>932</v>
      </c>
      <c r="C360" s="2" t="s">
        <v>2784</v>
      </c>
      <c r="D360" s="40" t="s">
        <v>2591</v>
      </c>
      <c r="E360" s="2" t="s">
        <v>2783</v>
      </c>
      <c r="F360" t="str">
        <f t="shared" si="5"/>
        <v>SET @prop = (SELECT id_propuesta FROM propuesta WHERE cod_propuesta LIKE 'P008903'); INSERT INTO seguimiento VALUES(NULL, @prop, NULL, NULL, 'Le hemos dicho que no', 0, NULL, NULL);</v>
      </c>
    </row>
    <row r="361" spans="1:6" x14ac:dyDescent="0.25">
      <c r="A361" t="s">
        <v>2534</v>
      </c>
      <c r="B361" s="7" t="s">
        <v>933</v>
      </c>
      <c r="C361" s="2" t="s">
        <v>2784</v>
      </c>
      <c r="D361" s="40" t="s">
        <v>2953</v>
      </c>
      <c r="E361" s="2" t="s">
        <v>2783</v>
      </c>
      <c r="F361" t="str">
        <f t="shared" si="5"/>
        <v>SET @prop = (SELECT id_propuesta FROM propuesta WHERE cod_propuesta LIKE 'P125601'); INSERT INTO seguimiento VALUES(NULL, @prop, NULL, NULL, 'Envio correo el 24/11 y no hemos contactado todavia', 0, NULL, NULL);</v>
      </c>
    </row>
    <row r="362" spans="1:6" x14ac:dyDescent="0.25">
      <c r="A362" t="s">
        <v>2534</v>
      </c>
      <c r="B362" s="7" t="s">
        <v>934</v>
      </c>
      <c r="C362" s="2" t="s">
        <v>2784</v>
      </c>
      <c r="D362" s="41" t="s">
        <v>2887</v>
      </c>
      <c r="E362" s="2" t="s">
        <v>2783</v>
      </c>
      <c r="F362" t="str">
        <f t="shared" si="5"/>
        <v>SET @prop = (SELECT id_propuesta FROM propuesta WHERE cod_propuesta LIKE 'P003001'); INSERT INTO seguimiento VALUES(NULL, @prop, NULL, NULL, 'Solo querian informacion', 0, NULL, NULL);</v>
      </c>
    </row>
    <row r="363" spans="1:6" x14ac:dyDescent="0.25">
      <c r="A363" t="s">
        <v>2534</v>
      </c>
      <c r="B363" s="7" t="s">
        <v>935</v>
      </c>
      <c r="C363" s="2" t="s">
        <v>2784</v>
      </c>
      <c r="D363" s="41" t="s">
        <v>2887</v>
      </c>
      <c r="E363" s="2" t="s">
        <v>2783</v>
      </c>
      <c r="F363" t="str">
        <f t="shared" si="5"/>
        <v>SET @prop = (SELECT id_propuesta FROM propuesta WHERE cod_propuesta LIKE 'P031201'); INSERT INTO seguimiento VALUES(NULL, @prop, NULL, NULL, 'Solo querian informacion', 0, NULL, NULL);</v>
      </c>
    </row>
    <row r="364" spans="1:6" x14ac:dyDescent="0.25">
      <c r="A364" t="s">
        <v>2534</v>
      </c>
      <c r="B364" s="7" t="s">
        <v>936</v>
      </c>
      <c r="C364" s="2" t="s">
        <v>2784</v>
      </c>
      <c r="D364" s="41" t="s">
        <v>2887</v>
      </c>
      <c r="E364" s="2" t="s">
        <v>2783</v>
      </c>
      <c r="F364" t="str">
        <f t="shared" si="5"/>
        <v>SET @prop = (SELECT id_propuesta FROM propuesta WHERE cod_propuesta LIKE 'P031202'); INSERT INTO seguimiento VALUES(NULL, @prop, NULL, NULL, 'Solo querian informacion', 0, NULL, NULL);</v>
      </c>
    </row>
    <row r="365" spans="1:6" ht="33.75" x14ac:dyDescent="0.25">
      <c r="A365" t="s">
        <v>2534</v>
      </c>
      <c r="B365" s="7" t="s">
        <v>937</v>
      </c>
      <c r="C365" s="2" t="s">
        <v>2784</v>
      </c>
      <c r="D365" s="43" t="s">
        <v>2954</v>
      </c>
      <c r="E365" s="2" t="s">
        <v>2783</v>
      </c>
      <c r="F365" t="str">
        <f t="shared" si="5"/>
        <v>SET @prop = (SELECT id_propuesta FROM propuesta WHERE cod_propuesta LIKE 'P019901'); INSERT INTO seguimiento VALUES(NULL, @prop, NULL, NULL, 'Nuestra propuesta inicial 21000+IGV, nos pidieron reduccion y bajamos 16800+IGV y ellos querian que fueran 16800 incluido IGV. Descartamos', 0, NULL, NULL);</v>
      </c>
    </row>
    <row r="366" spans="1:6" x14ac:dyDescent="0.25">
      <c r="A366" t="s">
        <v>2534</v>
      </c>
      <c r="B366" s="7" t="s">
        <v>938</v>
      </c>
      <c r="C366" s="2" t="s">
        <v>2784</v>
      </c>
      <c r="D366" s="43" t="s">
        <v>2615</v>
      </c>
      <c r="E366" s="2" t="s">
        <v>2783</v>
      </c>
      <c r="F366" t="str">
        <f t="shared" si="5"/>
        <v>SET @prop = (SELECT id_propuesta FROM propuesta WHERE cod_propuesta LIKE 'P012701'); INSERT INTO seguimiento VALUES(NULL, @prop, NULL, NULL, 'Pasa para el 2011', 0, NULL, NULL);</v>
      </c>
    </row>
    <row r="367" spans="1:6" x14ac:dyDescent="0.25">
      <c r="A367" t="s">
        <v>2534</v>
      </c>
      <c r="B367" s="7" t="s">
        <v>939</v>
      </c>
      <c r="C367" s="2" t="s">
        <v>2784</v>
      </c>
      <c r="D367" s="43" t="s">
        <v>1911</v>
      </c>
      <c r="E367" s="2" t="s">
        <v>2783</v>
      </c>
      <c r="F367" t="str">
        <f t="shared" si="5"/>
        <v>SET @prop = (SELECT id_propuesta FROM propuesta WHERE cod_propuesta LIKE 'P012702'); INSERT INTO seguimiento VALUES(NULL, @prop, NULL, NULL, 'Hacer Lobby', 0, NULL, NULL);</v>
      </c>
    </row>
    <row r="368" spans="1:6" x14ac:dyDescent="0.25">
      <c r="A368" t="s">
        <v>2534</v>
      </c>
      <c r="B368" s="7" t="s">
        <v>940</v>
      </c>
      <c r="C368" s="2" t="s">
        <v>2784</v>
      </c>
      <c r="D368" s="43" t="s">
        <v>2720</v>
      </c>
      <c r="E368" s="2" t="s">
        <v>2783</v>
      </c>
      <c r="F368" t="str">
        <f t="shared" si="5"/>
        <v>SET @prop = (SELECT id_propuesta FROM propuesta WHERE cod_propuesta LIKE 'P015001'); INSERT INTO seguimiento VALUES(NULL, @prop, NULL, NULL, 'Solo queria informacion', 0, NULL, NULL);</v>
      </c>
    </row>
    <row r="369" spans="1:6" x14ac:dyDescent="0.25">
      <c r="A369" t="s">
        <v>2534</v>
      </c>
      <c r="B369" s="7" t="s">
        <v>941</v>
      </c>
      <c r="C369" s="2" t="s">
        <v>2784</v>
      </c>
      <c r="D369" s="41" t="s">
        <v>2616</v>
      </c>
      <c r="E369" s="2" t="s">
        <v>2783</v>
      </c>
      <c r="F369" t="str">
        <f t="shared" si="5"/>
        <v>SET @prop = (SELECT id_propuesta FROM propuesta WHERE cod_propuesta LIKE 'P013901'); INSERT INTO seguimiento VALUES(NULL, @prop, NULL, NULL, 'Nunca contestaron', 0, NULL, NULL);</v>
      </c>
    </row>
    <row r="370" spans="1:6" ht="22.5" x14ac:dyDescent="0.25">
      <c r="A370" t="s">
        <v>2534</v>
      </c>
      <c r="B370" s="7" t="s">
        <v>942</v>
      </c>
      <c r="C370" s="2" t="s">
        <v>2784</v>
      </c>
      <c r="D370" s="43" t="s">
        <v>2617</v>
      </c>
      <c r="E370" s="2" t="s">
        <v>2783</v>
      </c>
      <c r="F370" t="str">
        <f t="shared" si="5"/>
        <v>SET @prop = (SELECT id_propuesta FROM propuesta WHERE cod_propuesta LIKE 'P013902'); INSERT INTO seguimiento VALUES(NULL, @prop, NULL, NULL, 'Luis Gismondi renuncio/ no han definido reemplazo todavia, transmitieron el tema a la gerencia ', 0, NULL, NULL);</v>
      </c>
    </row>
    <row r="371" spans="1:6" x14ac:dyDescent="0.25">
      <c r="A371" t="s">
        <v>2534</v>
      </c>
      <c r="B371" s="7" t="s">
        <v>943</v>
      </c>
      <c r="C371" s="2" t="s">
        <v>2784</v>
      </c>
      <c r="D371" s="41" t="s">
        <v>2558</v>
      </c>
      <c r="E371" s="2" t="s">
        <v>2783</v>
      </c>
      <c r="F371" t="str">
        <f t="shared" si="5"/>
        <v>SET @prop = (SELECT id_propuesta FROM propuesta WHERE cod_propuesta LIKE 'P013903'); INSERT INTO seguimiento VALUES(NULL, @prop, NULL, NULL, 'Tomaron otra opcion', 0, NULL, NULL);</v>
      </c>
    </row>
    <row r="372" spans="1:6" x14ac:dyDescent="0.25">
      <c r="A372" t="s">
        <v>2534</v>
      </c>
      <c r="B372" s="7" t="s">
        <v>944</v>
      </c>
      <c r="C372" s="2" t="s">
        <v>2784</v>
      </c>
      <c r="D372" s="41" t="s">
        <v>2558</v>
      </c>
      <c r="E372" s="2" t="s">
        <v>2783</v>
      </c>
      <c r="F372" t="str">
        <f t="shared" si="5"/>
        <v>SET @prop = (SELECT id_propuesta FROM propuesta WHERE cod_propuesta LIKE 'P013904'); INSERT INTO seguimiento VALUES(NULL, @prop, NULL, NULL, 'Tomaron otra opcion', 0, NULL, NULL);</v>
      </c>
    </row>
    <row r="373" spans="1:6" ht="33.75" x14ac:dyDescent="0.25">
      <c r="A373" t="s">
        <v>2534</v>
      </c>
      <c r="B373" s="7" t="s">
        <v>945</v>
      </c>
      <c r="C373" s="2" t="s">
        <v>2784</v>
      </c>
      <c r="D373" s="41" t="s">
        <v>2955</v>
      </c>
      <c r="E373" s="2" t="s">
        <v>2783</v>
      </c>
      <c r="F373" t="str">
        <f t="shared" si="5"/>
        <v>SET @prop = (SELECT id_propuesta FROM propuesta WHERE cod_propuesta LIKE 'P013905'); INSERT INTO seguimiento VALUES(NULL, @prop, NULL, NULL, 'Se envio propuesta 07/07. Han postergado la eleccion de proveedor para el 23/08. Maria Julia nos convocara para una presentacion de propuesta.', 0, NULL, NULL);</v>
      </c>
    </row>
    <row r="374" spans="1:6" ht="22.5" x14ac:dyDescent="0.25">
      <c r="A374" t="s">
        <v>2534</v>
      </c>
      <c r="B374" s="7" t="s">
        <v>946</v>
      </c>
      <c r="C374" s="2" t="s">
        <v>2784</v>
      </c>
      <c r="D374" s="41" t="s">
        <v>2797</v>
      </c>
      <c r="E374" s="2" t="s">
        <v>2783</v>
      </c>
      <c r="F374" t="str">
        <f t="shared" si="5"/>
        <v>SET @prop = (SELECT id_propuesta FROM propuesta WHERE cod_propuesta LIKE 'P022801'); INSERT INTO seguimiento VALUES(NULL, @prop, NULL, NULL, 'No pudimos licitar porque ya estabamos fuera de fecha de incribirnos', 0, NULL, NULL);</v>
      </c>
    </row>
    <row r="375" spans="1:6" ht="33.75" x14ac:dyDescent="0.25">
      <c r="A375" t="s">
        <v>2534</v>
      </c>
      <c r="B375" s="7" t="s">
        <v>947</v>
      </c>
      <c r="C375" s="2" t="s">
        <v>2784</v>
      </c>
      <c r="D375" s="41" t="s">
        <v>2618</v>
      </c>
      <c r="E375" s="2" t="s">
        <v>2783</v>
      </c>
      <c r="F375" t="str">
        <f t="shared" si="5"/>
        <v>SET @prop = (SELECT id_propuesta FROM propuesta WHERE cod_propuesta LIKE 'P022802'); INSERT INTO seguimiento VALUES(NULL, @prop, NULL, NULL, 'Es un Plan Estrategico para desarrollarlo en Cusco, los requerimientos son muy complejos y no estamos preparados para ello', 0, NULL, NULL);</v>
      </c>
    </row>
    <row r="376" spans="1:6" x14ac:dyDescent="0.25">
      <c r="A376" t="s">
        <v>2534</v>
      </c>
      <c r="B376" s="7" t="s">
        <v>948</v>
      </c>
      <c r="C376" s="2" t="s">
        <v>2784</v>
      </c>
      <c r="D376" s="41" t="s">
        <v>2887</v>
      </c>
      <c r="E376" s="2" t="s">
        <v>2783</v>
      </c>
      <c r="F376" t="str">
        <f t="shared" si="5"/>
        <v>SET @prop = (SELECT id_propuesta FROM propuesta WHERE cod_propuesta LIKE 'P011801'); INSERT INTO seguimiento VALUES(NULL, @prop, NULL, NULL, 'Solo querian informacion', 0, NULL, NULL);</v>
      </c>
    </row>
    <row r="377" spans="1:6" x14ac:dyDescent="0.25">
      <c r="A377" t="s">
        <v>2534</v>
      </c>
      <c r="B377" s="7" t="s">
        <v>949</v>
      </c>
      <c r="C377" s="2" t="s">
        <v>2784</v>
      </c>
      <c r="D377" s="41" t="s">
        <v>2887</v>
      </c>
      <c r="E377" s="2" t="s">
        <v>2783</v>
      </c>
      <c r="F377" t="str">
        <f t="shared" si="5"/>
        <v>SET @prop = (SELECT id_propuesta FROM propuesta WHERE cod_propuesta LIKE 'P011802'); INSERT INTO seguimiento VALUES(NULL, @prop, NULL, NULL, 'Solo querian informacion', 0, NULL, NULL);</v>
      </c>
    </row>
    <row r="378" spans="1:6" x14ac:dyDescent="0.25">
      <c r="A378" t="s">
        <v>2534</v>
      </c>
      <c r="B378" s="7" t="s">
        <v>950</v>
      </c>
      <c r="C378" s="2" t="s">
        <v>2784</v>
      </c>
      <c r="D378" s="43" t="s">
        <v>2619</v>
      </c>
      <c r="E378" s="2" t="s">
        <v>2783</v>
      </c>
      <c r="F378" t="str">
        <f t="shared" si="5"/>
        <v>SET @prop = (SELECT id_propuesta FROM propuesta WHERE cod_propuesta LIKE 'P011803'); INSERT INTO seguimiento VALUES(NULL, @prop, NULL, NULL, 'Propuesta retomada con BLANCANDINA', 0, NULL, NULL);</v>
      </c>
    </row>
    <row r="379" spans="1:6" ht="45" x14ac:dyDescent="0.25">
      <c r="A379" t="s">
        <v>2534</v>
      </c>
      <c r="B379" s="7" t="s">
        <v>951</v>
      </c>
      <c r="C379" s="2" t="s">
        <v>2784</v>
      </c>
      <c r="D379" s="43" t="s">
        <v>2956</v>
      </c>
      <c r="E379" s="2" t="s">
        <v>2783</v>
      </c>
      <c r="F379" t="str">
        <f t="shared" si="5"/>
        <v>SET @prop = (SELECT id_propuesta FROM propuesta WHERE cod_propuesta LIKE 'P011804'); INSERT INTO seguimiento VALUES(NULL, @prop, NULL, NULL, 'Reunion presentacion metodologia y formatos. 19/07 Se envio propuesta. Se retoma el 20/08 pues hay varias areas de vacaciones. 17/08 seguimiento. Nunca respondio.', 0, NULL, NULL);</v>
      </c>
    </row>
    <row r="380" spans="1:6" x14ac:dyDescent="0.25">
      <c r="A380" t="s">
        <v>2534</v>
      </c>
      <c r="B380" s="7" t="s">
        <v>952</v>
      </c>
      <c r="C380" s="2" t="s">
        <v>2784</v>
      </c>
      <c r="D380" s="43" t="s">
        <v>1911</v>
      </c>
      <c r="E380" s="2" t="s">
        <v>2783</v>
      </c>
      <c r="F380" t="str">
        <f t="shared" si="5"/>
        <v>SET @prop = (SELECT id_propuesta FROM propuesta WHERE cod_propuesta LIKE 'P011805'); INSERT INTO seguimiento VALUES(NULL, @prop, NULL, NULL, 'Hacer Lobby', 0, NULL, NULL);</v>
      </c>
    </row>
    <row r="381" spans="1:6" ht="22.5" x14ac:dyDescent="0.25">
      <c r="A381" t="s">
        <v>2534</v>
      </c>
      <c r="B381" s="7" t="s">
        <v>953</v>
      </c>
      <c r="C381" s="2" t="s">
        <v>2784</v>
      </c>
      <c r="D381" s="43" t="s">
        <v>2620</v>
      </c>
      <c r="E381" s="2" t="s">
        <v>2783</v>
      </c>
      <c r="F381" t="str">
        <f t="shared" si="5"/>
        <v>SET @prop = (SELECT id_propuesta FROM propuesta WHERE cod_propuesta LIKE 'P022401'); INSERT INTO seguimiento VALUES(NULL, @prop, NULL, NULL, 'Las exigencias del postor son demasiado elevadas, como si tuvieran nombre propio', 0, NULL, NULL);</v>
      </c>
    </row>
    <row r="382" spans="1:6" x14ac:dyDescent="0.25">
      <c r="A382" t="s">
        <v>2534</v>
      </c>
      <c r="B382" s="7" t="s">
        <v>954</v>
      </c>
      <c r="C382" s="2" t="s">
        <v>2784</v>
      </c>
      <c r="D382" s="40" t="s">
        <v>2601</v>
      </c>
      <c r="E382" s="2" t="s">
        <v>2783</v>
      </c>
      <c r="F382" t="str">
        <f t="shared" si="5"/>
        <v>SET @prop = (SELECT id_propuesta FROM propuesta WHERE cod_propuesta LIKE 'P021901'); INSERT INTO seguimiento VALUES(NULL, @prop, NULL, NULL, 'No tenemos equipo para ello', 0, NULL, NULL);</v>
      </c>
    </row>
    <row r="383" spans="1:6" x14ac:dyDescent="0.25">
      <c r="A383" t="s">
        <v>2534</v>
      </c>
      <c r="B383" s="7" t="s">
        <v>955</v>
      </c>
      <c r="C383" s="2" t="s">
        <v>2784</v>
      </c>
      <c r="D383" s="43" t="s">
        <v>2621</v>
      </c>
      <c r="E383" s="2" t="s">
        <v>2783</v>
      </c>
      <c r="F383" t="str">
        <f t="shared" si="5"/>
        <v>SET @prop = (SELECT id_propuesta FROM propuesta WHERE cod_propuesta LIKE 'P019701'); INSERT INTO seguimiento VALUES(NULL, @prop, NULL, NULL, 'No es de nuestro rubro, tiene complicaciones', 0, NULL, NULL);</v>
      </c>
    </row>
    <row r="384" spans="1:6" x14ac:dyDescent="0.25">
      <c r="A384" t="s">
        <v>2534</v>
      </c>
      <c r="B384" s="7" t="s">
        <v>956</v>
      </c>
      <c r="C384" s="2" t="s">
        <v>2784</v>
      </c>
      <c r="D384" s="40" t="s">
        <v>2957</v>
      </c>
      <c r="E384" s="2" t="s">
        <v>2783</v>
      </c>
      <c r="F384" t="str">
        <f t="shared" si="5"/>
        <v>SET @prop = (SELECT id_propuesta FROM propuesta WHERE cod_propuesta LIKE 'P016301'); INSERT INTO seguimiento VALUES(NULL, @prop, NULL, NULL, 'Se adjudico a Ernst &amp; Young por 223.560', 0, NULL, NULL);</v>
      </c>
    </row>
    <row r="385" spans="1:6" ht="33.75" x14ac:dyDescent="0.25">
      <c r="A385" t="s">
        <v>2534</v>
      </c>
      <c r="B385" s="7" t="s">
        <v>957</v>
      </c>
      <c r="C385" s="2" t="s">
        <v>2784</v>
      </c>
      <c r="D385" s="43" t="s">
        <v>2958</v>
      </c>
      <c r="E385" s="2" t="s">
        <v>2783</v>
      </c>
      <c r="F385" t="str">
        <f t="shared" si="5"/>
        <v>SET @prop = (SELECT id_propuesta FROM propuesta WHERE cod_propuesta LIKE 'P049101'); INSERT INTO seguimiento VALUES(NULL, @prop, NULL, NULL, 'Contacto: Ursula Reyes. Enviada propuesta el 03/05. Solicitada situacion por CRM el 20/05. Descartado el 30/05 por falta de respuesta', 0, NULL, NULL);</v>
      </c>
    </row>
    <row r="386" spans="1:6" x14ac:dyDescent="0.25">
      <c r="A386" t="s">
        <v>2534</v>
      </c>
      <c r="B386" s="7" t="s">
        <v>958</v>
      </c>
      <c r="C386" s="2" t="s">
        <v>2784</v>
      </c>
      <c r="D386" s="41" t="s">
        <v>2622</v>
      </c>
      <c r="E386" s="2" t="s">
        <v>2783</v>
      </c>
      <c r="F386" t="str">
        <f t="shared" si="5"/>
        <v>SET @prop = (SELECT id_propuesta FROM propuesta WHERE cod_propuesta LIKE 'P002301'); INSERT INTO seguimiento VALUES(NULL, @prop, NULL, NULL, 'Lo hicieron internamente', 0, NULL, NULL);</v>
      </c>
    </row>
    <row r="387" spans="1:6" ht="78.75" x14ac:dyDescent="0.25">
      <c r="A387" t="s">
        <v>2534</v>
      </c>
      <c r="B387" s="7" t="s">
        <v>959</v>
      </c>
      <c r="C387" s="2" t="s">
        <v>2784</v>
      </c>
      <c r="D387" s="41" t="s">
        <v>2959</v>
      </c>
      <c r="E387" s="2" t="s">
        <v>2783</v>
      </c>
      <c r="F387" t="str">
        <f t="shared" ref="F387:F450" si="6">CONCATENATE(A387,B387,C387,D387,E387)</f>
        <v>SET @prop = (SELECT id_propuesta FROM propuesta WHERE cod_propuesta LIKE 'P121301'); INSERT INTO seguimiento VALUES(NULL, @prop, NULL, NULL, 'Pidieron un piloto, se entrego el 05/09/2011. Les agrado el entregable. Se hizo seguimiento el 13/09/11 y 26/09/2011. Les parecieron altos los precios, se les envio propuesta con diferencia de precios de acuerdo a entregables. Lo revisaran y concretaran reunion en caso de necesidad. Descartamos porque piden siempre descuentos', 0, NULL, NULL);</v>
      </c>
    </row>
    <row r="388" spans="1:6" ht="45" x14ac:dyDescent="0.25">
      <c r="A388" t="s">
        <v>2534</v>
      </c>
      <c r="B388" s="7" t="s">
        <v>960</v>
      </c>
      <c r="C388" s="2" t="s">
        <v>2784</v>
      </c>
      <c r="D388" s="41" t="s">
        <v>3336</v>
      </c>
      <c r="E388" s="2" t="s">
        <v>2783</v>
      </c>
      <c r="F388" t="str">
        <f t="shared" si="6"/>
        <v>SET @prop = (SELECT id_propuesta FROM propuesta WHERE cod_propuesta LIKE 'P050001'); INSERT INTO seguimiento VALUES(NULL, @prop, NULL, NULL, 'Contacto: Leslie Guerrero. Sustentacion semana del 23 de enero. Han decidido dejarlo en stand-bye unos meses hasta despues de la celebracion del 50 aniversario en marzo', 0, NULL, NULL);</v>
      </c>
    </row>
    <row r="389" spans="1:6" x14ac:dyDescent="0.25">
      <c r="A389" t="s">
        <v>2534</v>
      </c>
      <c r="B389" s="7" t="s">
        <v>961</v>
      </c>
      <c r="C389" s="2" t="s">
        <v>2784</v>
      </c>
      <c r="D389" s="43" t="s">
        <v>1911</v>
      </c>
      <c r="E389" s="2" t="s">
        <v>2783</v>
      </c>
      <c r="F389" t="str">
        <f t="shared" si="6"/>
        <v>SET @prop = (SELECT id_propuesta FROM propuesta WHERE cod_propuesta LIKE 'P050002'); INSERT INTO seguimiento VALUES(NULL, @prop, NULL, NULL, 'Hacer Lobby', 0, NULL, NULL);</v>
      </c>
    </row>
    <row r="390" spans="1:6" x14ac:dyDescent="0.25">
      <c r="A390" t="s">
        <v>2534</v>
      </c>
      <c r="B390" s="7" t="s">
        <v>962</v>
      </c>
      <c r="C390" s="2" t="s">
        <v>2784</v>
      </c>
      <c r="D390" s="40" t="s">
        <v>2623</v>
      </c>
      <c r="E390" s="2" t="s">
        <v>2783</v>
      </c>
      <c r="F390" t="str">
        <f t="shared" si="6"/>
        <v>SET @prop = (SELECT id_propuesta FROM propuesta WHERE cod_propuesta LIKE 'P016001'); INSERT INTO seguimiento VALUES(NULL, @prop, NULL, NULL, 'Presentar Observaciones', 0, NULL, NULL);</v>
      </c>
    </row>
    <row r="391" spans="1:6" ht="33.75" x14ac:dyDescent="0.25">
      <c r="A391" t="s">
        <v>2534</v>
      </c>
      <c r="B391" s="7" t="s">
        <v>963</v>
      </c>
      <c r="C391" s="2" t="s">
        <v>2784</v>
      </c>
      <c r="D391" s="40" t="s">
        <v>2624</v>
      </c>
      <c r="E391" s="2" t="s">
        <v>2783</v>
      </c>
      <c r="F391" t="str">
        <f t="shared" si="6"/>
        <v>SET @prop = (SELECT id_propuesta FROM propuesta WHERE cod_propuesta LIKE 'P030501'); INSERT INTO seguimiento VALUES(NULL, @prop, NULL, NULL, 'Nos pidieron que contactaramos con ellos en mayo-11 pues estaban organizando un evento de celebracion y no lo hicimos', 0, NULL, NULL);</v>
      </c>
    </row>
    <row r="392" spans="1:6" x14ac:dyDescent="0.25">
      <c r="A392" t="s">
        <v>2534</v>
      </c>
      <c r="B392" s="7" t="s">
        <v>964</v>
      </c>
      <c r="C392" s="2" t="s">
        <v>2784</v>
      </c>
      <c r="D392" s="41" t="s">
        <v>2887</v>
      </c>
      <c r="E392" s="2" t="s">
        <v>2783</v>
      </c>
      <c r="F392" t="str">
        <f t="shared" si="6"/>
        <v>SET @prop = (SELECT id_propuesta FROM propuesta WHERE cod_propuesta LIKE 'P015301'); INSERT INTO seguimiento VALUES(NULL, @prop, NULL, NULL, 'Solo querian informacion', 0, NULL, NULL);</v>
      </c>
    </row>
    <row r="393" spans="1:6" x14ac:dyDescent="0.25">
      <c r="A393" t="s">
        <v>2534</v>
      </c>
      <c r="B393" s="7" t="s">
        <v>965</v>
      </c>
      <c r="C393" s="2" t="s">
        <v>2784</v>
      </c>
      <c r="D393" s="41" t="s">
        <v>2887</v>
      </c>
      <c r="E393" s="2" t="s">
        <v>2783</v>
      </c>
      <c r="F393" t="str">
        <f t="shared" si="6"/>
        <v>SET @prop = (SELECT id_propuesta FROM propuesta WHERE cod_propuesta LIKE 'P018301'); INSERT INTO seguimiento VALUES(NULL, @prop, NULL, NULL, 'Solo querian informacion', 0, NULL, NULL);</v>
      </c>
    </row>
    <row r="394" spans="1:6" x14ac:dyDescent="0.25">
      <c r="A394" t="s">
        <v>2534</v>
      </c>
      <c r="B394" s="7" t="s">
        <v>966</v>
      </c>
      <c r="C394" s="2" t="s">
        <v>2784</v>
      </c>
      <c r="D394" s="41" t="s">
        <v>2887</v>
      </c>
      <c r="E394" s="2" t="s">
        <v>2783</v>
      </c>
      <c r="F394" t="str">
        <f t="shared" si="6"/>
        <v>SET @prop = (SELECT id_propuesta FROM propuesta WHERE cod_propuesta LIKE 'P018401'); INSERT INTO seguimiento VALUES(NULL, @prop, NULL, NULL, 'Solo querian informacion', 0, NULL, NULL);</v>
      </c>
    </row>
    <row r="395" spans="1:6" x14ac:dyDescent="0.25">
      <c r="A395" t="s">
        <v>2534</v>
      </c>
      <c r="B395" s="7" t="s">
        <v>967</v>
      </c>
      <c r="C395" s="2" t="s">
        <v>2784</v>
      </c>
      <c r="D395" s="43" t="s">
        <v>2625</v>
      </c>
      <c r="E395" s="2" t="s">
        <v>2783</v>
      </c>
      <c r="F395" t="str">
        <f t="shared" si="6"/>
        <v>SET @prop = (SELECT id_propuesta FROM propuesta WHERE cod_propuesta LIKE 'P029301'); INSERT INTO seguimiento VALUES(NULL, @prop, NULL, NULL, 'Piloto terminado= pedir cita para exponer resultados', 0, NULL, NULL);</v>
      </c>
    </row>
    <row r="396" spans="1:6" x14ac:dyDescent="0.25">
      <c r="A396" t="s">
        <v>2534</v>
      </c>
      <c r="B396" s="7" t="s">
        <v>968</v>
      </c>
      <c r="C396" s="2" t="s">
        <v>2784</v>
      </c>
      <c r="D396" s="43" t="s">
        <v>2626</v>
      </c>
      <c r="E396" s="2" t="s">
        <v>2783</v>
      </c>
      <c r="F396" t="str">
        <f t="shared" si="6"/>
        <v>SET @prop = (SELECT id_propuesta FROM propuesta WHERE cod_propuesta LIKE 'P029302'); INSERT INTO seguimiento VALUES(NULL, @prop, NULL, NULL, 'Prueba piloto gratuita', 0, NULL, NULL);</v>
      </c>
    </row>
    <row r="397" spans="1:6" x14ac:dyDescent="0.25">
      <c r="A397" t="s">
        <v>2534</v>
      </c>
      <c r="B397" s="7" t="s">
        <v>969</v>
      </c>
      <c r="C397" s="2" t="s">
        <v>2784</v>
      </c>
      <c r="D397" s="43" t="s">
        <v>2627</v>
      </c>
      <c r="E397" s="2" t="s">
        <v>2783</v>
      </c>
      <c r="F397" t="str">
        <f t="shared" si="6"/>
        <v>SET @prop = (SELECT id_propuesta FROM propuesta WHERE cod_propuesta LIKE 'P029303'); INSERT INTO seguimiento VALUES(NULL, @prop, NULL, NULL, 'Esperamos fin de piloto para ver tema de seleccion', 0, NULL, NULL);</v>
      </c>
    </row>
    <row r="398" spans="1:6" x14ac:dyDescent="0.25">
      <c r="A398" t="s">
        <v>2534</v>
      </c>
      <c r="B398" s="7" t="s">
        <v>970</v>
      </c>
      <c r="C398" s="2" t="s">
        <v>2784</v>
      </c>
      <c r="D398" s="43" t="s">
        <v>2847</v>
      </c>
      <c r="E398" s="2" t="s">
        <v>2783</v>
      </c>
      <c r="F398" t="str">
        <f t="shared" si="6"/>
        <v>SET @prop = (SELECT id_propuesta FROM propuesta WHERE cod_propuesta LIKE 'P128701'); INSERT INTO seguimiento VALUES(NULL, @prop, NULL, NULL, 'Contacto: Clara. Solo querian informacion', 0, NULL, NULL);</v>
      </c>
    </row>
    <row r="399" spans="1:6" x14ac:dyDescent="0.25">
      <c r="A399" t="s">
        <v>2534</v>
      </c>
      <c r="B399" s="7" t="s">
        <v>971</v>
      </c>
      <c r="C399" s="2" t="s">
        <v>2784</v>
      </c>
      <c r="D399" s="43" t="s">
        <v>2960</v>
      </c>
      <c r="E399" s="2" t="s">
        <v>2783</v>
      </c>
      <c r="F399" t="str">
        <f t="shared" si="6"/>
        <v>SET @prop = (SELECT id_propuesta FROM propuesta WHERE cod_propuesta LIKE 'P120201'); INSERT INTO seguimiento VALUES(NULL, @prop, NULL, NULL, 'Reunion el jueves 04/11.9:30am. Solo queria cotizacion', 0, NULL, NULL);</v>
      </c>
    </row>
    <row r="400" spans="1:6" ht="22.5" x14ac:dyDescent="0.25">
      <c r="A400" t="s">
        <v>2534</v>
      </c>
      <c r="B400" s="7" t="s">
        <v>972</v>
      </c>
      <c r="C400" s="2" t="s">
        <v>2784</v>
      </c>
      <c r="D400" s="41" t="s">
        <v>2961</v>
      </c>
      <c r="E400" s="2" t="s">
        <v>2783</v>
      </c>
      <c r="F400" t="str">
        <f t="shared" si="6"/>
        <v>SET @prop = (SELECT id_propuesta FROM propuesta WHERE cod_propuesta LIKE 'P005501'); INSERT INTO seguimiento VALUES(NULL, @prop, NULL, NULL, 'Enviado correo para pedir situacion el 16/8. Escogieron otra empresa.', 0, NULL, NULL);</v>
      </c>
    </row>
    <row r="401" spans="1:6" ht="123.75" x14ac:dyDescent="0.25">
      <c r="A401" t="s">
        <v>2534</v>
      </c>
      <c r="B401" s="7" t="s">
        <v>973</v>
      </c>
      <c r="C401" s="2" t="s">
        <v>2784</v>
      </c>
      <c r="D401" s="41" t="s">
        <v>3148</v>
      </c>
      <c r="E401" s="2" t="s">
        <v>2783</v>
      </c>
      <c r="F401" t="str">
        <f t="shared" si="6"/>
        <v>SET @prop = (SELECT id_propuesta FROM propuesta WHERE cod_propuesta LIKE 'P129001'); INSERT INTO seguimiento VALUES(NULL, @prop, NULL, NULL, 'Contacto: Jael Senco; llamaron por telefono, viene del mailing del Outdoor. Reunion el 16/05. Enviada propuesta el 21/05. Solicitada situacion el 07/06, respondieron el 11/06 que nos responden en pocos dias. Solicitada situacion el 24/06. Contactar con ellos el 15/8, estan en evaluacion de propuesta. • Jael indica que aun estan contratando personal para su area y el tema deberia retomarse en octubre (acaban de salir de la semana de aniversario) para que el outdoor se realice en noviembre. 26/09 Se defne dar de baja en reunion de Directorio.', 0, NULL, NULL);</v>
      </c>
    </row>
    <row r="402" spans="1:6" ht="22.5" x14ac:dyDescent="0.25">
      <c r="A402" t="s">
        <v>2534</v>
      </c>
      <c r="B402" s="7" t="s">
        <v>974</v>
      </c>
      <c r="C402" s="2" t="s">
        <v>2784</v>
      </c>
      <c r="D402" s="41" t="s">
        <v>2848</v>
      </c>
      <c r="E402" s="2" t="s">
        <v>2783</v>
      </c>
      <c r="F402" t="str">
        <f t="shared" si="6"/>
        <v>SET @prop = (SELECT id_propuesta FROM propuesta WHERE cod_propuesta LIKE 'P129201'); INSERT INTO seguimiento VALUES(NULL, @prop, NULL, NULL, 'Quieren taller paa el dia 14/05, de 2 a 5pm. No nos dio tiempo de presentar propuesta', 0, NULL, NULL);</v>
      </c>
    </row>
    <row r="403" spans="1:6" ht="22.5" x14ac:dyDescent="0.25">
      <c r="A403" t="s">
        <v>2534</v>
      </c>
      <c r="B403" s="7" t="s">
        <v>975</v>
      </c>
      <c r="C403" s="2" t="s">
        <v>2784</v>
      </c>
      <c r="D403" s="41" t="s">
        <v>2962</v>
      </c>
      <c r="E403" s="2" t="s">
        <v>2783</v>
      </c>
      <c r="F403" t="str">
        <f t="shared" si="6"/>
        <v>SET @prop = (SELECT id_propuesta FROM propuesta WHERE cod_propuesta LIKE 'P124601'); INSERT INTO seguimiento VALUES(NULL, @prop, NULL, NULL, 'Es una consultora que solicitaba informacion sobre capacitaciones, no la aceptamos.', 0, NULL, NULL);</v>
      </c>
    </row>
    <row r="404" spans="1:6" ht="33.75" x14ac:dyDescent="0.25">
      <c r="A404" t="s">
        <v>2534</v>
      </c>
      <c r="B404" s="7" t="s">
        <v>976</v>
      </c>
      <c r="C404" s="2" t="s">
        <v>2784</v>
      </c>
      <c r="D404" s="41" t="s">
        <v>2798</v>
      </c>
      <c r="E404" s="2" t="s">
        <v>2783</v>
      </c>
      <c r="F404" t="str">
        <f t="shared" si="6"/>
        <v>SET @prop = (SELECT id_propuesta FROM propuesta WHERE cod_propuesta LIKE 'P126801'); INSERT INTO seguimiento VALUES(NULL, @prop, NULL, NULL, 'Contacto: Sebastian La Rosa, Encargado de Personal; Gustavo Sarav, Gerente General. Enviaran data para propuesta. Outdoor para el 20/04. Nunca respondieron', 0, NULL, NULL);</v>
      </c>
    </row>
    <row r="405" spans="1:6" x14ac:dyDescent="0.25">
      <c r="A405" t="s">
        <v>2534</v>
      </c>
      <c r="B405" s="7" t="s">
        <v>977</v>
      </c>
      <c r="C405" s="2" t="s">
        <v>2784</v>
      </c>
      <c r="D405" s="43" t="s">
        <v>2628</v>
      </c>
      <c r="E405" s="2" t="s">
        <v>2783</v>
      </c>
      <c r="F405" t="str">
        <f t="shared" si="6"/>
        <v>SET @prop = (SELECT id_propuesta FROM propuesta WHERE cod_propuesta LIKE 'P018501'); INSERT INTO seguimiento VALUES(NULL, @prop, NULL, NULL, 'Nunca enviamos cotizacion', 0, NULL, NULL);</v>
      </c>
    </row>
    <row r="406" spans="1:6" x14ac:dyDescent="0.25">
      <c r="A406" t="s">
        <v>2534</v>
      </c>
      <c r="B406" s="7" t="s">
        <v>978</v>
      </c>
      <c r="C406" s="2" t="s">
        <v>2784</v>
      </c>
      <c r="D406" s="43" t="s">
        <v>2963</v>
      </c>
      <c r="E406" s="2" t="s">
        <v>2783</v>
      </c>
      <c r="F406" t="str">
        <f t="shared" si="6"/>
        <v>SET @prop = (SELECT id_propuesta FROM propuesta WHERE cod_propuesta LIKE 'P015102'); INSERT INTO seguimiento VALUES(NULL, @prop, NULL, NULL, 'Pidio cotizacion y nunca mas se supo de el', 0, NULL, NULL);</v>
      </c>
    </row>
    <row r="407" spans="1:6" x14ac:dyDescent="0.25">
      <c r="A407" t="s">
        <v>2534</v>
      </c>
      <c r="B407" s="7" t="s">
        <v>979</v>
      </c>
      <c r="C407" s="2" t="s">
        <v>2784</v>
      </c>
      <c r="D407" s="40" t="s">
        <v>3149</v>
      </c>
      <c r="E407" s="2" t="s">
        <v>2783</v>
      </c>
      <c r="F407" t="str">
        <f t="shared" si="6"/>
        <v>SET @prop = (SELECT id_propuesta FROM propuesta WHERE cod_propuesta LIKE 'P125701'); INSERT INTO seguimiento VALUES(NULL, @prop, NULL, NULL, 'Enviada propuesta el 6/1/12. No contestan a ningun mail', 0, NULL, NULL);</v>
      </c>
    </row>
    <row r="408" spans="1:6" x14ac:dyDescent="0.25">
      <c r="A408" t="s">
        <v>2534</v>
      </c>
      <c r="B408" s="7" t="s">
        <v>980</v>
      </c>
      <c r="C408" s="2" t="s">
        <v>2784</v>
      </c>
      <c r="D408" s="41" t="s">
        <v>2629</v>
      </c>
      <c r="E408" s="2" t="s">
        <v>2783</v>
      </c>
      <c r="F408" t="str">
        <f t="shared" si="6"/>
        <v>SET @prop = (SELECT id_propuesta FROM propuesta WHERE cod_propuesta LIKE 'P051501'); INSERT INTO seguimiento VALUES(NULL, @prop, NULL, NULL, 'Contacto: Edgardo Roldan, nunca respondieron', 0, NULL, NULL);</v>
      </c>
    </row>
    <row r="409" spans="1:6" ht="67.5" x14ac:dyDescent="0.25">
      <c r="A409" t="s">
        <v>2534</v>
      </c>
      <c r="B409" s="7" t="s">
        <v>981</v>
      </c>
      <c r="C409" s="2" t="s">
        <v>2784</v>
      </c>
      <c r="D409" s="43" t="s">
        <v>3337</v>
      </c>
      <c r="E409" s="2" t="s">
        <v>2783</v>
      </c>
      <c r="F409" t="str">
        <f t="shared" si="6"/>
        <v>SET @prop = (SELECT id_propuesta FROM propuesta WHERE cod_propuesta LIKE 'P051502'); INSERT INTO seguimiento VALUES(NULL, @prop, NULL, NULL, 'Contacto: Silvia Zubiate; 26/10 enviada metodologia, pdte hacer primera visita para presentar EDO y propuesta economica. 29/10 Silvia indica que ejecucion sera el 2013 y solicita programar reunion la prox sem. 08/11 Se envia correo solicitando disponibilidad para reunion.09/11 Silvisa solicita retomar semana del 19/11.', 0, NULL, NULL);</v>
      </c>
    </row>
    <row r="410" spans="1:6" x14ac:dyDescent="0.25">
      <c r="A410" t="s">
        <v>2534</v>
      </c>
      <c r="B410" s="7" t="s">
        <v>982</v>
      </c>
      <c r="C410" s="2" t="s">
        <v>2784</v>
      </c>
      <c r="D410" s="41" t="s">
        <v>2558</v>
      </c>
      <c r="E410" s="2" t="s">
        <v>2783</v>
      </c>
      <c r="F410" t="str">
        <f t="shared" si="6"/>
        <v>SET @prop = (SELECT id_propuesta FROM propuesta WHERE cod_propuesta LIKE 'P009301'); INSERT INTO seguimiento VALUES(NULL, @prop, NULL, NULL, 'Tomaron otra opcion', 0, NULL, NULL);</v>
      </c>
    </row>
    <row r="411" spans="1:6" ht="22.5" x14ac:dyDescent="0.25">
      <c r="A411" t="s">
        <v>2534</v>
      </c>
      <c r="B411" s="7" t="s">
        <v>983</v>
      </c>
      <c r="C411" s="2" t="s">
        <v>2784</v>
      </c>
      <c r="D411" s="41" t="s">
        <v>2630</v>
      </c>
      <c r="E411" s="2" t="s">
        <v>2783</v>
      </c>
      <c r="F411" t="str">
        <f t="shared" si="6"/>
        <v>SET @prop = (SELECT id_propuesta FROM propuesta WHERE cod_propuesta LIKE 'P003701'); INSERT INTO seguimiento VALUES(NULL, @prop, NULL, NULL, 'No se puede hacer pues antes hay que organizar las funciones', 0, NULL, NULL);</v>
      </c>
    </row>
    <row r="412" spans="1:6" ht="22.5" x14ac:dyDescent="0.25">
      <c r="A412" t="s">
        <v>2534</v>
      </c>
      <c r="B412" s="7" t="s">
        <v>984</v>
      </c>
      <c r="C412" s="2" t="s">
        <v>2784</v>
      </c>
      <c r="D412" s="41" t="s">
        <v>2630</v>
      </c>
      <c r="E412" s="2" t="s">
        <v>2783</v>
      </c>
      <c r="F412" t="str">
        <f t="shared" si="6"/>
        <v>SET @prop = (SELECT id_propuesta FROM propuesta WHERE cod_propuesta LIKE 'P003702'); INSERT INTO seguimiento VALUES(NULL, @prop, NULL, NULL, 'No se puede hacer pues antes hay que organizar las funciones', 0, NULL, NULL);</v>
      </c>
    </row>
    <row r="413" spans="1:6" x14ac:dyDescent="0.25">
      <c r="A413" t="s">
        <v>2534</v>
      </c>
      <c r="B413" s="7" t="s">
        <v>985</v>
      </c>
      <c r="C413" s="2" t="s">
        <v>2784</v>
      </c>
      <c r="D413" s="41" t="s">
        <v>3284</v>
      </c>
      <c r="E413" s="2" t="s">
        <v>2783</v>
      </c>
      <c r="F413" t="str">
        <f t="shared" si="6"/>
        <v>SET @prop = (SELECT id_propuesta FROM propuesta WHERE cod_propuesta LIKE 'P003703'); INSERT INTO seguimiento VALUES(NULL, @prop, NULL, NULL, ' ', 0, NULL, NULL);</v>
      </c>
    </row>
    <row r="414" spans="1:6" x14ac:dyDescent="0.25">
      <c r="A414" t="s">
        <v>2534</v>
      </c>
      <c r="B414" s="7" t="s">
        <v>986</v>
      </c>
      <c r="C414" s="2" t="s">
        <v>2784</v>
      </c>
      <c r="D414" s="43"/>
      <c r="E414" s="2" t="s">
        <v>2783</v>
      </c>
      <c r="F414" t="str">
        <f t="shared" si="6"/>
        <v>SET @prop = (SELECT id_propuesta FROM propuesta WHERE cod_propuesta LIKE 'P003704'); INSERT INTO seguimiento VALUES(NULL, @prop, NULL, NULL, '', 0, NULL, NULL);</v>
      </c>
    </row>
    <row r="415" spans="1:6" x14ac:dyDescent="0.25">
      <c r="A415" t="s">
        <v>2534</v>
      </c>
      <c r="B415" s="7" t="s">
        <v>987</v>
      </c>
      <c r="C415" s="2" t="s">
        <v>2784</v>
      </c>
      <c r="D415" s="41" t="s">
        <v>3284</v>
      </c>
      <c r="E415" s="2" t="s">
        <v>2783</v>
      </c>
      <c r="F415" t="str">
        <f t="shared" si="6"/>
        <v>SET @prop = (SELECT id_propuesta FROM propuesta WHERE cod_propuesta LIKE 'P003705'); INSERT INTO seguimiento VALUES(NULL, @prop, NULL, NULL, ' ', 0, NULL, NULL);</v>
      </c>
    </row>
    <row r="416" spans="1:6" x14ac:dyDescent="0.25">
      <c r="A416" t="s">
        <v>2534</v>
      </c>
      <c r="B416" s="7" t="s">
        <v>988</v>
      </c>
      <c r="C416" s="2" t="s">
        <v>2784</v>
      </c>
      <c r="D416" s="43"/>
      <c r="E416" s="2" t="s">
        <v>2783</v>
      </c>
      <c r="F416" t="str">
        <f t="shared" si="6"/>
        <v>SET @prop = (SELECT id_propuesta FROM propuesta WHERE cod_propuesta LIKE 'P003706'); INSERT INTO seguimiento VALUES(NULL, @prop, NULL, NULL, '', 0, NULL, NULL);</v>
      </c>
    </row>
    <row r="417" spans="1:6" ht="22.5" x14ac:dyDescent="0.25">
      <c r="A417" t="s">
        <v>2534</v>
      </c>
      <c r="B417" s="7" t="s">
        <v>989</v>
      </c>
      <c r="C417" s="2" t="s">
        <v>2784</v>
      </c>
      <c r="D417" s="43" t="s">
        <v>2799</v>
      </c>
      <c r="E417" s="2" t="s">
        <v>2783</v>
      </c>
      <c r="F417" t="str">
        <f t="shared" si="6"/>
        <v>SET @prop = (SELECT id_propuesta FROM propuesta WHERE cod_propuesta LIKE 'P003707'); INSERT INTO seguimiento VALUES(NULL, @prop, NULL, NULL, 'Lo estan haciendo internamente, consultar en unos meses', 0, NULL, NULL);</v>
      </c>
    </row>
    <row r="418" spans="1:6" x14ac:dyDescent="0.25">
      <c r="A418" t="s">
        <v>2534</v>
      </c>
      <c r="B418" s="7" t="s">
        <v>990</v>
      </c>
      <c r="C418" s="2" t="s">
        <v>2784</v>
      </c>
      <c r="D418" s="43"/>
      <c r="E418" s="2" t="s">
        <v>2783</v>
      </c>
      <c r="F418" t="str">
        <f t="shared" si="6"/>
        <v>SET @prop = (SELECT id_propuesta FROM propuesta WHERE cod_propuesta LIKE 'P003708'); INSERT INTO seguimiento VALUES(NULL, @prop, NULL, NULL, '', 0, NULL, NULL);</v>
      </c>
    </row>
    <row r="419" spans="1:6" x14ac:dyDescent="0.25">
      <c r="A419" t="s">
        <v>2534</v>
      </c>
      <c r="B419" s="7" t="s">
        <v>991</v>
      </c>
      <c r="C419" s="2" t="s">
        <v>2784</v>
      </c>
      <c r="D419" s="43" t="s">
        <v>2631</v>
      </c>
      <c r="E419" s="2" t="s">
        <v>2783</v>
      </c>
      <c r="F419" t="str">
        <f t="shared" si="6"/>
        <v>SET @prop = (SELECT id_propuesta FROM propuesta WHERE cod_propuesta LIKE 'P003709'); INSERT INTO seguimiento VALUES(NULL, @prop, NULL, NULL, 'Llamar al gerente el 25/02', 0, NULL, NULL);</v>
      </c>
    </row>
    <row r="420" spans="1:6" x14ac:dyDescent="0.25">
      <c r="A420" t="s">
        <v>2534</v>
      </c>
      <c r="B420" s="7" t="s">
        <v>992</v>
      </c>
      <c r="C420" s="2" t="s">
        <v>2784</v>
      </c>
      <c r="D420" s="43" t="s">
        <v>2595</v>
      </c>
      <c r="E420" s="2" t="s">
        <v>2783</v>
      </c>
      <c r="F420" t="str">
        <f t="shared" si="6"/>
        <v>SET @prop = (SELECT id_propuesta FROM propuesta WHERE cod_propuesta LIKE 'P003710'); INSERT INTO seguimiento VALUES(NULL, @prop, NULL, NULL, 'Nunca respondieron', 0, NULL, NULL);</v>
      </c>
    </row>
    <row r="421" spans="1:6" x14ac:dyDescent="0.25">
      <c r="A421" t="s">
        <v>2534</v>
      </c>
      <c r="B421" s="7" t="s">
        <v>993</v>
      </c>
      <c r="C421" s="2" t="s">
        <v>2784</v>
      </c>
      <c r="D421" s="43"/>
      <c r="E421" s="2" t="s">
        <v>2783</v>
      </c>
      <c r="F421" t="str">
        <f t="shared" si="6"/>
        <v>SET @prop = (SELECT id_propuesta FROM propuesta WHERE cod_propuesta LIKE 'P003711'); INSERT INTO seguimiento VALUES(NULL, @prop, NULL, NULL, '', 0, NULL, NULL);</v>
      </c>
    </row>
    <row r="422" spans="1:6" x14ac:dyDescent="0.25">
      <c r="A422" t="s">
        <v>2534</v>
      </c>
      <c r="B422" s="7" t="s">
        <v>994</v>
      </c>
      <c r="C422" s="2" t="s">
        <v>2784</v>
      </c>
      <c r="D422" s="43" t="s">
        <v>2626</v>
      </c>
      <c r="E422" s="2" t="s">
        <v>2783</v>
      </c>
      <c r="F422" t="str">
        <f t="shared" si="6"/>
        <v>SET @prop = (SELECT id_propuesta FROM propuesta WHERE cod_propuesta LIKE 'P005101'); INSERT INTO seguimiento VALUES(NULL, @prop, NULL, NULL, 'Prueba piloto gratuita', 0, NULL, NULL);</v>
      </c>
    </row>
    <row r="423" spans="1:6" x14ac:dyDescent="0.25">
      <c r="A423" t="s">
        <v>2534</v>
      </c>
      <c r="B423" s="7" t="s">
        <v>995</v>
      </c>
      <c r="C423" s="2" t="s">
        <v>2784</v>
      </c>
      <c r="D423" s="41" t="s">
        <v>2887</v>
      </c>
      <c r="E423" s="2" t="s">
        <v>2783</v>
      </c>
      <c r="F423" t="str">
        <f t="shared" si="6"/>
        <v>SET @prop = (SELECT id_propuesta FROM propuesta WHERE cod_propuesta LIKE 'P022701'); INSERT INTO seguimiento VALUES(NULL, @prop, NULL, NULL, 'Solo querian informacion', 0, NULL, NULL);</v>
      </c>
    </row>
    <row r="424" spans="1:6" ht="22.5" x14ac:dyDescent="0.25">
      <c r="A424" t="s">
        <v>2534</v>
      </c>
      <c r="B424" s="7" t="s">
        <v>996</v>
      </c>
      <c r="C424" s="2" t="s">
        <v>2784</v>
      </c>
      <c r="D424" s="43" t="s">
        <v>2632</v>
      </c>
      <c r="E424" s="2" t="s">
        <v>2783</v>
      </c>
      <c r="F424" t="str">
        <f t="shared" si="6"/>
        <v>SET @prop = (SELECT id_propuesta FROM propuesta WHERE cod_propuesta LIKE 'P015801'); INSERT INTO seguimiento VALUES(NULL, @prop, NULL, NULL, 'El monto es muy bajo para el proyecto, similar al de Fondoempleo', 0, NULL, NULL);</v>
      </c>
    </row>
    <row r="425" spans="1:6" ht="22.5" x14ac:dyDescent="0.25">
      <c r="A425" t="s">
        <v>2534</v>
      </c>
      <c r="B425" s="7" t="s">
        <v>997</v>
      </c>
      <c r="C425" s="2" t="s">
        <v>2784</v>
      </c>
      <c r="D425" s="43" t="s">
        <v>2964</v>
      </c>
      <c r="E425" s="2" t="s">
        <v>2783</v>
      </c>
      <c r="F425" t="str">
        <f t="shared" si="6"/>
        <v>SET @prop = (SELECT id_propuesta FROM propuesta WHERE cod_propuesta LIKE 'P120401'); INSERT INTO seguimiento VALUES(NULL, @prop, NULL, NULL, 'Luz Hancco envio nuevo organigrama. Se envio Propuesta el 09/08. Cambiada por VARIAS Propuestas.', 0, NULL, NULL);</v>
      </c>
    </row>
    <row r="426" spans="1:6" ht="33.75" x14ac:dyDescent="0.25">
      <c r="A426" t="s">
        <v>2534</v>
      </c>
      <c r="B426" s="7" t="s">
        <v>998</v>
      </c>
      <c r="C426" s="2" t="s">
        <v>2784</v>
      </c>
      <c r="D426" s="43" t="s">
        <v>2633</v>
      </c>
      <c r="E426" s="2" t="s">
        <v>2783</v>
      </c>
      <c r="F426" t="str">
        <f t="shared" si="6"/>
        <v>SET @prop = (SELECT id_propuesta FROM propuesta WHERE cod_propuesta LIKE 'P120402'); INSERT INTO seguimiento VALUES(NULL, @prop, NULL, NULL, 'Se separaron los servicios por precio, tienen presupuesto de 10,800. Propuesta Enviada. Fecha Enero 2012.', 0, NULL, NULL);</v>
      </c>
    </row>
    <row r="427" spans="1:6" ht="33.75" x14ac:dyDescent="0.25">
      <c r="A427" t="s">
        <v>2534</v>
      </c>
      <c r="B427" s="7" t="s">
        <v>999</v>
      </c>
      <c r="C427" s="2" t="s">
        <v>2784</v>
      </c>
      <c r="D427" s="43" t="s">
        <v>2633</v>
      </c>
      <c r="E427" s="2" t="s">
        <v>2783</v>
      </c>
      <c r="F427" t="str">
        <f t="shared" si="6"/>
        <v>SET @prop = (SELECT id_propuesta FROM propuesta WHERE cod_propuesta LIKE 'P120403'); INSERT INTO seguimiento VALUES(NULL, @prop, NULL, NULL, 'Se separaron los servicios por precio, tienen presupuesto de 10,800. Propuesta Enviada. Fecha Enero 2012.', 0, NULL, NULL);</v>
      </c>
    </row>
    <row r="428" spans="1:6" x14ac:dyDescent="0.25">
      <c r="A428" t="s">
        <v>2534</v>
      </c>
      <c r="B428" s="7" t="s">
        <v>1000</v>
      </c>
      <c r="C428" s="2" t="s">
        <v>2784</v>
      </c>
      <c r="D428" s="43" t="s">
        <v>2634</v>
      </c>
      <c r="E428" s="2" t="s">
        <v>2783</v>
      </c>
      <c r="F428" t="str">
        <f t="shared" si="6"/>
        <v>SET @prop = (SELECT id_propuesta FROM propuesta WHERE cod_propuesta LIKE 'P120404'); INSERT INTO seguimiento VALUES(NULL, @prop, NULL, NULL, 'No lo van a hacer por ahora.', 0, NULL, NULL);</v>
      </c>
    </row>
    <row r="429" spans="1:6" ht="33.75" x14ac:dyDescent="0.25">
      <c r="A429" t="s">
        <v>2534</v>
      </c>
      <c r="B429" s="7" t="s">
        <v>1001</v>
      </c>
      <c r="C429" s="2" t="s">
        <v>2784</v>
      </c>
      <c r="D429" s="43" t="s">
        <v>2965</v>
      </c>
      <c r="E429" s="2" t="s">
        <v>2783</v>
      </c>
      <c r="F429" t="str">
        <f t="shared" si="6"/>
        <v>SET @prop = (SELECT id_propuesta FROM propuesta WHERE cod_propuesta LIKE 'P120405'); INSERT INTO seguimiento VALUES(NULL, @prop, NULL, NULL, 'Propuesta Enviada. El cliente acepto propuestas y se enviaron los TDRs pero lo tienen que hacer por concurso. Dicen que la idea es que salgamos nosotros.', 0, NULL, NULL);</v>
      </c>
    </row>
    <row r="430" spans="1:6" ht="33.75" x14ac:dyDescent="0.25">
      <c r="A430" t="s">
        <v>2534</v>
      </c>
      <c r="B430" s="7" t="s">
        <v>1002</v>
      </c>
      <c r="C430" s="2" t="s">
        <v>2784</v>
      </c>
      <c r="D430" s="43" t="s">
        <v>2966</v>
      </c>
      <c r="E430" s="2" t="s">
        <v>2783</v>
      </c>
      <c r="F430" t="str">
        <f t="shared" si="6"/>
        <v>SET @prop = (SELECT id_propuesta FROM propuesta WHERE cod_propuesta LIKE 'P120406'); INSERT INTO seguimiento VALUES(NULL, @prop, NULL, NULL, 'Propuesta Enviada. El cliente acepto propuestas y se enviaron los TDRs pero lo tienen que hacer por concurso. Se hara en enero. Por licitacion gano COMPENSA', 0, NULL, NULL);</v>
      </c>
    </row>
    <row r="431" spans="1:6" x14ac:dyDescent="0.25">
      <c r="A431" t="s">
        <v>2534</v>
      </c>
      <c r="B431" s="7" t="s">
        <v>1003</v>
      </c>
      <c r="C431" s="2" t="s">
        <v>2784</v>
      </c>
      <c r="D431" s="43" t="s">
        <v>1911</v>
      </c>
      <c r="E431" s="2" t="s">
        <v>2783</v>
      </c>
      <c r="F431" t="str">
        <f t="shared" si="6"/>
        <v>SET @prop = (SELECT id_propuesta FROM propuesta WHERE cod_propuesta LIKE 'P120407'); INSERT INTO seguimiento VALUES(NULL, @prop, NULL, NULL, 'Hacer Lobby', 0, NULL, NULL);</v>
      </c>
    </row>
    <row r="432" spans="1:6" ht="157.5" x14ac:dyDescent="0.25">
      <c r="A432" t="s">
        <v>2534</v>
      </c>
      <c r="B432" s="7" t="s">
        <v>1004</v>
      </c>
      <c r="C432" s="2" t="s">
        <v>2784</v>
      </c>
      <c r="D432" s="43" t="s">
        <v>3338</v>
      </c>
      <c r="E432" s="2" t="s">
        <v>2783</v>
      </c>
      <c r="F432" t="str">
        <f t="shared" si="6"/>
        <v>SET @prop = (SELECT id_propuesta FROM propuesta WHERE cod_propuesta LIKE 'P120408'); INSERT INTO seguimiento VALUES(NULL, @prop, NULL, NULL, 'Contacto: Mabel Moscoso. 16/10 Se programa reunion para el 17/10, indica que evaluacion seria para 140pp. 17/10 Reunion ok, se envia propuesta tipo TdR. Desean que proyecto cierre antes del 13 de diciembre. 19/10 Se envia dimensiones y sub dimensiones para que defina cuales se evaluaran. 23/10 Mabel indica haber postergado solicitud por temas internos, solicita retomar al final de la semana. 30/10 Mabel indica no haber visto el tema aun, se compromete a "confirmar si proyecto va o no va". 07/11 Mabel indica que proyecto definitivamente no se realizara. 08/11 Mabel solicita retomar quincena del sgt mes para planificar ejecucion en el 2013, indica que esta dentro de sus objetivos estrategicos para el primer trimestre del siguiente año.', 0, NULL, NULL);</v>
      </c>
    </row>
    <row r="433" spans="1:6" ht="22.5" x14ac:dyDescent="0.25">
      <c r="A433" t="s">
        <v>2534</v>
      </c>
      <c r="B433" s="7" t="s">
        <v>1005</v>
      </c>
      <c r="C433" s="2" t="s">
        <v>2784</v>
      </c>
      <c r="D433" s="43" t="s">
        <v>2635</v>
      </c>
      <c r="E433" s="2" t="s">
        <v>2783</v>
      </c>
      <c r="F433" t="str">
        <f t="shared" si="6"/>
        <v>SET @prop = (SELECT id_propuesta FROM propuesta WHERE cod_propuesta LIKE 'P009101'); INSERT INTO seguimiento VALUES(NULL, @prop, NULL, NULL, 'Se dedice terminar proyecto ante la falta de respuesta del cliente.', 0, NULL, NULL);</v>
      </c>
    </row>
    <row r="434" spans="1:6" ht="22.5" x14ac:dyDescent="0.25">
      <c r="A434" t="s">
        <v>2534</v>
      </c>
      <c r="B434" s="7" t="s">
        <v>1006</v>
      </c>
      <c r="C434" s="2" t="s">
        <v>2784</v>
      </c>
      <c r="D434" s="43" t="s">
        <v>2849</v>
      </c>
      <c r="E434" s="2" t="s">
        <v>2783</v>
      </c>
      <c r="F434" t="str">
        <f t="shared" si="6"/>
        <v>SET @prop = (SELECT id_propuesta FROM propuesta WHERE cod_propuesta LIKE 'P009102'); INSERT INTO seguimiento VALUES(NULL, @prop, NULL, NULL, 'Nos descartaron por ser incompatible con la consultoria que estamos haciendo', 0, NULL, NULL);</v>
      </c>
    </row>
    <row r="435" spans="1:6" ht="33.75" x14ac:dyDescent="0.25">
      <c r="A435" t="s">
        <v>2534</v>
      </c>
      <c r="B435" s="7" t="s">
        <v>1007</v>
      </c>
      <c r="C435" s="2" t="s">
        <v>2784</v>
      </c>
      <c r="D435" s="43" t="s">
        <v>2636</v>
      </c>
      <c r="E435" s="2" t="s">
        <v>2783</v>
      </c>
      <c r="F435" t="str">
        <f t="shared" si="6"/>
        <v>SET @prop = (SELECT id_propuesta FROM propuesta WHERE cod_propuesta LIKE 'P029601'); INSERT INTO seguimiento VALUES(NULL, @prop, NULL, NULL, 'Contacto: Karla Saenz; ofrecen salario entre 6,000 y 8,000. Nos equivocamos al enviar la propuesta, muy cara, y nunca han respondido', 0, NULL, NULL);</v>
      </c>
    </row>
    <row r="436" spans="1:6" ht="45" x14ac:dyDescent="0.25">
      <c r="A436" t="s">
        <v>2534</v>
      </c>
      <c r="B436" s="7" t="s">
        <v>1008</v>
      </c>
      <c r="C436" s="2" t="s">
        <v>2784</v>
      </c>
      <c r="D436" s="43" t="s">
        <v>2967</v>
      </c>
      <c r="E436" s="2" t="s">
        <v>2783</v>
      </c>
      <c r="F436" t="str">
        <f t="shared" si="6"/>
        <v>SET @prop = (SELECT id_propuesta FROM propuesta WHERE cod_propuesta LIKE 'P014501'); INSERT INTO seguimiento VALUES(NULL, @prop, NULL, NULL, 'Contacto: Karool Panta. Reclamada situacion el 05/07 respondieron que todavia no han decidido. 09/08 Karool indico que por ahora el proyecto ha quedado suspendido.', 0, NULL, NULL);</v>
      </c>
    </row>
    <row r="437" spans="1:6" x14ac:dyDescent="0.25">
      <c r="A437" t="s">
        <v>2534</v>
      </c>
      <c r="B437" s="7" t="s">
        <v>1009</v>
      </c>
      <c r="C437" s="2" t="s">
        <v>2784</v>
      </c>
      <c r="D437" s="43" t="s">
        <v>2720</v>
      </c>
      <c r="E437" s="2" t="s">
        <v>2783</v>
      </c>
      <c r="F437" t="str">
        <f t="shared" si="6"/>
        <v>SET @prop = (SELECT id_propuesta FROM propuesta WHERE cod_propuesta LIKE 'P022901'); INSERT INTO seguimiento VALUES(NULL, @prop, NULL, NULL, 'Solo queria informacion', 0, NULL, NULL);</v>
      </c>
    </row>
    <row r="438" spans="1:6" ht="22.5" x14ac:dyDescent="0.25">
      <c r="A438" t="s">
        <v>2534</v>
      </c>
      <c r="B438" s="7" t="s">
        <v>1010</v>
      </c>
      <c r="C438" s="2" t="s">
        <v>2784</v>
      </c>
      <c r="D438" s="40" t="s">
        <v>3150</v>
      </c>
      <c r="E438" s="2" t="s">
        <v>2783</v>
      </c>
      <c r="F438" t="str">
        <f t="shared" si="6"/>
        <v>SET @prop = (SELECT id_propuesta FROM propuesta WHERE cod_propuesta LIKE 'P052501'); INSERT INTO seguimiento VALUES(NULL, @prop, NULL, NULL, 'Se envia propuesta,08/07 Enrique aun no decide hasta 15/08.Escogio otro proveedor.', 0, NULL, NULL);</v>
      </c>
    </row>
    <row r="439" spans="1:6" ht="22.5" x14ac:dyDescent="0.25">
      <c r="A439" t="s">
        <v>2534</v>
      </c>
      <c r="B439" s="7" t="s">
        <v>1011</v>
      </c>
      <c r="C439" s="2" t="s">
        <v>2784</v>
      </c>
      <c r="D439" s="40" t="s">
        <v>2637</v>
      </c>
      <c r="E439" s="2" t="s">
        <v>2783</v>
      </c>
      <c r="F439" t="str">
        <f t="shared" si="6"/>
        <v>SET @prop = (SELECT id_propuesta FROM propuesta WHERE cod_propuesta LIKE 'P052502'); INSERT INTO seguimiento VALUES(NULL, @prop, NULL, NULL, 'Se envia propuesta,17/08 CON DOS OPCIONES UNA POR 6,000 SOLES Y OTRA X 400 EV X PERSONA.', 0, NULL, NULL);</v>
      </c>
    </row>
    <row r="440" spans="1:6" ht="56.25" x14ac:dyDescent="0.25">
      <c r="A440" t="s">
        <v>2534</v>
      </c>
      <c r="B440" s="7" t="s">
        <v>1012</v>
      </c>
      <c r="C440" s="2" t="s">
        <v>2784</v>
      </c>
      <c r="D440" s="43" t="s">
        <v>2850</v>
      </c>
      <c r="E440" s="2" t="s">
        <v>2783</v>
      </c>
      <c r="F440" t="str">
        <f t="shared" si="6"/>
        <v>SET @prop = (SELECT id_propuesta FROM propuesta WHERE cod_propuesta LIKE 'P026501'); INSERT INTO seguimiento VALUES(NULL, @prop, NULL, NULL, 'Contacto: Karina Echevarria. Enviada metodologia el 09/07, pdte. Nos digan algo. Llamar para solicitar estado o sacar cita. 09/08 Karina indica que ya contrataron a otro proveedor y de requerir algo a posterior nos contactarian.', 0, NULL, NULL);</v>
      </c>
    </row>
    <row r="441" spans="1:6" ht="22.5" x14ac:dyDescent="0.25">
      <c r="A441" t="s">
        <v>2534</v>
      </c>
      <c r="B441" s="7" t="s">
        <v>1013</v>
      </c>
      <c r="C441" s="2" t="s">
        <v>2784</v>
      </c>
      <c r="D441" s="43" t="s">
        <v>2638</v>
      </c>
      <c r="E441" s="2" t="s">
        <v>2783</v>
      </c>
      <c r="F441" t="str">
        <f t="shared" si="6"/>
        <v>SET @prop = (SELECT id_propuesta FROM propuesta WHERE cod_propuesta LIKE 'P029401'); INSERT INTO seguimiento VALUES(NULL, @prop, NULL, NULL, 'Se le envio un mail a Oscar B. el 21/02/ llamada el 22/02 sin exito/ Nuevamente mail', 0, NULL, NULL);</v>
      </c>
    </row>
    <row r="442" spans="1:6" ht="22.5" x14ac:dyDescent="0.25">
      <c r="A442" t="s">
        <v>2534</v>
      </c>
      <c r="B442" s="7" t="s">
        <v>1014</v>
      </c>
      <c r="C442" s="2" t="s">
        <v>2784</v>
      </c>
      <c r="D442" s="43" t="s">
        <v>2639</v>
      </c>
      <c r="E442" s="2" t="s">
        <v>2783</v>
      </c>
      <c r="F442" t="str">
        <f t="shared" si="6"/>
        <v>SET @prop = (SELECT id_propuesta FROM propuesta WHERE cod_propuesta LIKE 'P026801'); INSERT INTO seguimiento VALUES(NULL, @prop, NULL, NULL, 'Hay que modificar propuesta a "Presentaciones Efectivas"', 0, NULL, NULL);</v>
      </c>
    </row>
    <row r="443" spans="1:6" ht="33.75" x14ac:dyDescent="0.25">
      <c r="A443" t="s">
        <v>2534</v>
      </c>
      <c r="B443" s="7" t="s">
        <v>1015</v>
      </c>
      <c r="C443" s="2" t="s">
        <v>2784</v>
      </c>
      <c r="D443" s="43" t="s">
        <v>2640</v>
      </c>
      <c r="E443" s="2" t="s">
        <v>2783</v>
      </c>
      <c r="F443" t="str">
        <f t="shared" si="6"/>
        <v>SET @prop = (SELECT id_propuesta FROM propuesta WHERE cod_propuesta LIKE 'P026802'); INSERT INTO seguimiento VALUES(NULL, @prop, NULL, NULL, 'Estan postergando el proyecto indefinidamente por temas de la empresa pero si interesados en guardar contacto', 0, NULL, NULL);</v>
      </c>
    </row>
    <row r="444" spans="1:6" ht="22.5" x14ac:dyDescent="0.25">
      <c r="A444" t="s">
        <v>2534</v>
      </c>
      <c r="B444" s="7" t="s">
        <v>1016</v>
      </c>
      <c r="C444" s="2" t="s">
        <v>2784</v>
      </c>
      <c r="D444" s="43" t="s">
        <v>2641</v>
      </c>
      <c r="E444" s="2" t="s">
        <v>2783</v>
      </c>
      <c r="F444" t="str">
        <f t="shared" si="6"/>
        <v>SET @prop = (SELECT id_propuesta FROM propuesta WHERE cod_propuesta LIKE 'P026803'); INSERT INTO seguimiento VALUES(NULL, @prop, NULL, NULL, 'Tienen nuestra propuesta- Interesados, nos avisan cuando tengan algo', 0, NULL, NULL);</v>
      </c>
    </row>
    <row r="445" spans="1:6" ht="78.75" x14ac:dyDescent="0.25">
      <c r="A445" t="s">
        <v>2534</v>
      </c>
      <c r="B445" s="17" t="s">
        <v>1017</v>
      </c>
      <c r="C445" s="2" t="s">
        <v>2784</v>
      </c>
      <c r="D445" s="28" t="s">
        <v>3339</v>
      </c>
      <c r="E445" s="2" t="s">
        <v>2783</v>
      </c>
      <c r="F445" t="str">
        <f t="shared" si="6"/>
        <v>SET @prop = (SELECT id_propuesta FROM propuesta WHERE cod_propuesta LIKE 'P026804'); INSERT INTO seguimiento VALUES(NULL, @prop, NULL, NULL, 'Contacto: Laura Bardelli. Desean que sustentemos propuesta con Gerencia, reunion pactada para el 02/03/12. Aceptaron la propuesta el 2/3/12 para iniciarse el 19/3; no es una empresa sino dos del mismo tamaño y no ha de durar mas de dos meses. 07/03 Estan validando otros proveedores, nos responden esta semana. 21/03, eligieron a otro proveedor', 0, NULL, NULL);</v>
      </c>
    </row>
    <row r="446" spans="1:6" ht="22.5" x14ac:dyDescent="0.25">
      <c r="A446" t="s">
        <v>2534</v>
      </c>
      <c r="B446" s="7" t="s">
        <v>1018</v>
      </c>
      <c r="C446" s="2" t="s">
        <v>2784</v>
      </c>
      <c r="D446" s="40" t="s">
        <v>2800</v>
      </c>
      <c r="E446" s="2" t="s">
        <v>2783</v>
      </c>
      <c r="F446" t="str">
        <f t="shared" si="6"/>
        <v>SET @prop = (SELECT id_propuesta FROM propuesta WHERE cod_propuesta LIKE 'P125801'); INSERT INTO seguimiento VALUES(NULL, @prop, NULL, NULL, 'Contacto: Alexandra Davila. En marzo cierra contrato con tercero, por el momento esta evaluando propuestas.', 0, NULL, NULL);</v>
      </c>
    </row>
    <row r="447" spans="1:6" ht="56.25" x14ac:dyDescent="0.25">
      <c r="A447" t="s">
        <v>2534</v>
      </c>
      <c r="B447" s="7" t="s">
        <v>1019</v>
      </c>
      <c r="C447" s="2" t="s">
        <v>2784</v>
      </c>
      <c r="D447" s="40" t="s">
        <v>2968</v>
      </c>
      <c r="E447" s="2" t="s">
        <v>2783</v>
      </c>
      <c r="F447" t="str">
        <f t="shared" si="6"/>
        <v>SET @prop = (SELECT id_propuesta FROM propuesta WHERE cod_propuesta LIKE 'P125802'); INSERT INTO seguimiento VALUES(NULL, @prop, NULL, NULL, 'Contacto: Alexandra Davila. Tiene reunion con Frida 02/02/2012. Falta fecha para reunion con GG; taller previsto para el 21/04. Se insiste pero no contestan. El Gerente de Proyectos ceso y no lo haran en Mayo. Dicen que hasta nuevo aviso. Ya nos avisaran si lo retoman', 0, NULL, NULL);</v>
      </c>
    </row>
    <row r="448" spans="1:6" ht="45" x14ac:dyDescent="0.25">
      <c r="A448" t="s">
        <v>2534</v>
      </c>
      <c r="B448" s="7" t="s">
        <v>1020</v>
      </c>
      <c r="C448" s="2" t="s">
        <v>2784</v>
      </c>
      <c r="D448" s="40" t="s">
        <v>3151</v>
      </c>
      <c r="E448" s="2" t="s">
        <v>2783</v>
      </c>
      <c r="F448" t="str">
        <f t="shared" si="6"/>
        <v>SET @prop = (SELECT id_propuesta FROM propuesta WHERE cod_propuesta LIKE 'P125803'); INSERT INTO seguimiento VALUES(NULL, @prop, NULL, NULL, 'Contacto: Alexandra Davila. No estaba registrado como contacto, una evaluacion rara que no indica el numero de personas. 22/08 cambian requerimiento a Ev. De potencial solamente.', 0, NULL, NULL);</v>
      </c>
    </row>
    <row r="449" spans="1:6" ht="303.75" x14ac:dyDescent="0.25">
      <c r="A449" t="s">
        <v>2534</v>
      </c>
      <c r="B449" s="7" t="s">
        <v>1021</v>
      </c>
      <c r="C449" s="2" t="s">
        <v>2784</v>
      </c>
      <c r="D449" s="40" t="s">
        <v>3340</v>
      </c>
      <c r="E449" s="2" t="s">
        <v>2783</v>
      </c>
      <c r="F449" t="str">
        <f t="shared" si="6"/>
        <v>SET @prop = (SELECT id_propuesta FROM propuesta WHERE cod_propuesta LIKE 'P125804'); INSERT INTO seguimiento VALUES(NULL, @prop, NULL, NULL, 'Contacto: Alexandra Davila.23/08 Se envia propuesta y se confirma recepcion.04/09 Alexandra solicita que se le vuelva a llamar para confirmar respuesta (por feriado largo quedo pospuesto).05/09 Alexandra indica que Gte esta fuera de la oficina y no ha podido confirmar, solicita se le llame viernes 07 por la tarde.11/09 Se solicita status, Alexandra indica que Ing. responsable y decisor esta en obra y no puede confirmar aun. 19/09 Alexandra comenta -confidencialmente- que va a dejar el cargo pero antes va a gestionar una reunion con Ing Maximo (encargado) para presentarle propuesta metodologica, se le envia disponibilidad de Frida para coordinar reunion. 20/09 Se programa reunion para 25/09. Reunion con Gte. e Obra, se levanta requerimiento y se plantea nueva propuesta. 26/09 Envio de propuesta actualizada. 28/09 Se confirma lectura de propuesta por Alexandra, no hay respuesta al llamarla ni tampoco responde I° Maximo, contactar en adelante unica y directamente a el pues Alexandra esta fuera de la empresa. 03/10 Comunicacion con I° Maximo, se solicita indicaciones para proceder con OS y contrato, solicita se le llame mañana. 04/10 No se puede contactar a Ing. Maximo. 05/10 No se puede contactar telefonicamente y se envia correo solicitando status e indicaciones para enviar contrato y factura. 05/10 Ing. Maximo informa por correo que dejaran proyecto en stadby a solicitud de GG hasta que se integre el reemplazo de Alexandra.', 0, NULL, NULL);</v>
      </c>
    </row>
    <row r="450" spans="1:6" x14ac:dyDescent="0.25">
      <c r="A450" t="s">
        <v>2534</v>
      </c>
      <c r="B450" s="7" t="s">
        <v>3185</v>
      </c>
      <c r="C450" s="2" t="s">
        <v>2784</v>
      </c>
      <c r="D450" s="40" t="s">
        <v>3341</v>
      </c>
      <c r="E450" s="2" t="s">
        <v>2783</v>
      </c>
      <c r="F450" t="str">
        <f t="shared" si="6"/>
        <v>SET @prop = (SELECT id_propuesta FROM propuesta WHERE cod_propuesta LIKE 'P125805'); INSERT INTO seguimiento VALUES(NULL, @prop, NULL, NULL, 'Contacto: Esther Benzaquen, segun correo del 07/11', 0, NULL, NULL);</v>
      </c>
    </row>
    <row r="451" spans="1:6" x14ac:dyDescent="0.25">
      <c r="A451" t="s">
        <v>2534</v>
      </c>
      <c r="B451" s="7" t="s">
        <v>1022</v>
      </c>
      <c r="C451" s="2" t="s">
        <v>2784</v>
      </c>
      <c r="D451" s="43"/>
      <c r="E451" s="2" t="s">
        <v>2783</v>
      </c>
      <c r="F451" t="str">
        <f t="shared" ref="F451:F514" si="7">CONCATENATE(A451,B451,C451,D451,E451)</f>
        <v>SET @prop = (SELECT id_propuesta FROM propuesta WHERE cod_propuesta LIKE 'P000301'); INSERT INTO seguimiento VALUES(NULL, @prop, NULL, NULL, '', 0, NULL, NULL);</v>
      </c>
    </row>
    <row r="452" spans="1:6" x14ac:dyDescent="0.25">
      <c r="A452" t="s">
        <v>2534</v>
      </c>
      <c r="B452" s="7" t="s">
        <v>1023</v>
      </c>
      <c r="C452" s="2" t="s">
        <v>2784</v>
      </c>
      <c r="D452" s="43"/>
      <c r="E452" s="2" t="s">
        <v>2783</v>
      </c>
      <c r="F452" t="str">
        <f t="shared" si="7"/>
        <v>SET @prop = (SELECT id_propuesta FROM propuesta WHERE cod_propuesta LIKE 'P000302'); INSERT INTO seguimiento VALUES(NULL, @prop, NULL, NULL, '', 0, NULL, NULL);</v>
      </c>
    </row>
    <row r="453" spans="1:6" x14ac:dyDescent="0.25">
      <c r="A453" t="s">
        <v>2534</v>
      </c>
      <c r="B453" s="7" t="s">
        <v>1024</v>
      </c>
      <c r="C453" s="2" t="s">
        <v>2784</v>
      </c>
      <c r="D453" s="43"/>
      <c r="E453" s="2" t="s">
        <v>2783</v>
      </c>
      <c r="F453" t="str">
        <f t="shared" si="7"/>
        <v>SET @prop = (SELECT id_propuesta FROM propuesta WHERE cod_propuesta LIKE 'P000303'); INSERT INTO seguimiento VALUES(NULL, @prop, NULL, NULL, '', 0, NULL, NULL);</v>
      </c>
    </row>
    <row r="454" spans="1:6" x14ac:dyDescent="0.25">
      <c r="A454" t="s">
        <v>2534</v>
      </c>
      <c r="B454" s="7" t="s">
        <v>1025</v>
      </c>
      <c r="C454" s="2" t="s">
        <v>2784</v>
      </c>
      <c r="D454" s="40" t="s">
        <v>2801</v>
      </c>
      <c r="E454" s="2" t="s">
        <v>2783</v>
      </c>
      <c r="F454" t="str">
        <f t="shared" si="7"/>
        <v>SET @prop = (SELECT id_propuesta FROM propuesta WHERE cod_propuesta LIKE 'P017201'); INSERT INTO seguimiento VALUES(NULL, @prop, NULL, NULL, 'No esta interesado', 0, NULL, NULL);</v>
      </c>
    </row>
    <row r="455" spans="1:6" x14ac:dyDescent="0.25">
      <c r="A455" t="s">
        <v>2534</v>
      </c>
      <c r="B455" s="7" t="s">
        <v>1026</v>
      </c>
      <c r="C455" s="2" t="s">
        <v>2784</v>
      </c>
      <c r="D455" s="40" t="s">
        <v>2801</v>
      </c>
      <c r="E455" s="2" t="s">
        <v>2783</v>
      </c>
      <c r="F455" t="str">
        <f t="shared" si="7"/>
        <v>SET @prop = (SELECT id_propuesta FROM propuesta WHERE cod_propuesta LIKE 'P017202'); INSERT INTO seguimiento VALUES(NULL, @prop, NULL, NULL, 'No esta interesado', 0, NULL, NULL);</v>
      </c>
    </row>
    <row r="456" spans="1:6" ht="101.25" x14ac:dyDescent="0.25">
      <c r="A456" t="s">
        <v>2534</v>
      </c>
      <c r="B456" s="7" t="s">
        <v>1027</v>
      </c>
      <c r="C456" s="2" t="s">
        <v>2784</v>
      </c>
      <c r="D456" s="40" t="s">
        <v>3152</v>
      </c>
      <c r="E456" s="2" t="s">
        <v>2783</v>
      </c>
      <c r="F456" t="str">
        <f t="shared" si="7"/>
        <v>SET @prop = (SELECT id_propuesta FROM propuesta WHERE cod_propuesta LIKE 'P123401'); INSERT INTO seguimiento VALUES(NULL, @prop, NULL, NULL, 'Se demoro 2 meses la aprobacion de USA. Se pacto 1era reunion en 3 oportunidades, 1 pidieron posponerla pero a las otras 2 simplemente encargado de Peru no asistio. Se disculpa constantemente y manifiesta estar muy interesado, sin embargo, no concreta nada. Ultimo seguimiento 19/04/12. Nunca responde ni nunca sabe fechas de cuando lo realizara. Le pedimos situacion el 12/05 y respondio el 13/05 qu si queria seguir adelante con el proyecto', 0, NULL, NULL);</v>
      </c>
    </row>
    <row r="457" spans="1:6" ht="33.75" x14ac:dyDescent="0.25">
      <c r="A457" t="s">
        <v>2534</v>
      </c>
      <c r="B457" s="7" t="s">
        <v>1028</v>
      </c>
      <c r="C457" s="2" t="s">
        <v>2784</v>
      </c>
      <c r="D457" s="40" t="s">
        <v>3153</v>
      </c>
      <c r="E457" s="2" t="s">
        <v>2783</v>
      </c>
      <c r="F457" t="str">
        <f t="shared" si="7"/>
        <v>SET @prop = (SELECT id_propuesta FROM propuesta WHERE cod_propuesta LIKE 'P123402'); INSERT INTO seguimiento VALUES(NULL, @prop, NULL, NULL, 'Contactaremos en julio si aun estan interesados. No responden y siempre dicen lo mismo, cuando constituyan la sede en Peru ya diran algo', 0, NULL, NULL);</v>
      </c>
    </row>
    <row r="458" spans="1:6" ht="45" x14ac:dyDescent="0.25">
      <c r="A458" t="s">
        <v>2534</v>
      </c>
      <c r="B458" s="7" t="s">
        <v>1029</v>
      </c>
      <c r="C458" s="2" t="s">
        <v>2784</v>
      </c>
      <c r="D458" s="40" t="s">
        <v>3342</v>
      </c>
      <c r="E458" s="2" t="s">
        <v>2783</v>
      </c>
      <c r="F458" t="str">
        <f t="shared" si="7"/>
        <v>SET @prop = (SELECT id_propuesta FROM propuesta WHERE cod_propuesta LIKE 'P052901'); INSERT INTO seguimiento VALUES(NULL, @prop, NULL, NULL, 'Contacto: Patricia Miyasato; envio TdR, es para hacer la evaluacion el 26/05 por encuestas telefonicas. Tomaron otra opcion, pero quieren contar con DHO para el año proximo', 0, NULL, NULL);</v>
      </c>
    </row>
    <row r="459" spans="1:6" ht="22.5" x14ac:dyDescent="0.25">
      <c r="A459" t="s">
        <v>2534</v>
      </c>
      <c r="B459" s="7" t="s">
        <v>1030</v>
      </c>
      <c r="C459" s="2" t="s">
        <v>2784</v>
      </c>
      <c r="D459" s="40" t="s">
        <v>2642</v>
      </c>
      <c r="E459" s="2" t="s">
        <v>2783</v>
      </c>
      <c r="F459" t="str">
        <f t="shared" si="7"/>
        <v>SET @prop = (SELECT id_propuesta FROM propuesta WHERE cod_propuesta LIKE 'P052902'); INSERT INTO seguimiento VALUES(NULL, @prop, NULL, NULL, 'Contacto: Patricia Miyasato. Escogieron trabajar con otra consultora (TyR???)', 0, NULL, NULL);</v>
      </c>
    </row>
    <row r="460" spans="1:6" ht="22.5" x14ac:dyDescent="0.25">
      <c r="A460" t="s">
        <v>2534</v>
      </c>
      <c r="B460" s="7" t="s">
        <v>1031</v>
      </c>
      <c r="C460" s="2" t="s">
        <v>2784</v>
      </c>
      <c r="D460" s="43" t="s">
        <v>2851</v>
      </c>
      <c r="E460" s="2" t="s">
        <v>2783</v>
      </c>
      <c r="F460" t="str">
        <f t="shared" si="7"/>
        <v>SET @prop = (SELECT id_propuesta FROM propuesta WHERE cod_propuesta LIKE 'P120701'); INSERT INTO seguimiento VALUES(NULL, @prop, NULL, NULL, 'Pdte. revisen propuesta del 12/08. Querian taller de 2 horas por 4 dias.', 0, NULL, NULL);</v>
      </c>
    </row>
    <row r="461" spans="1:6" ht="90" x14ac:dyDescent="0.25">
      <c r="A461" t="s">
        <v>2534</v>
      </c>
      <c r="B461" s="7" t="s">
        <v>1032</v>
      </c>
      <c r="C461" s="2" t="s">
        <v>2784</v>
      </c>
      <c r="D461" s="43" t="s">
        <v>3343</v>
      </c>
      <c r="E461" s="2" t="s">
        <v>2783</v>
      </c>
      <c r="F461" t="str">
        <f t="shared" si="7"/>
        <v>SET @prop = (SELECT id_propuesta FROM propuesta WHERE cod_propuesta LIKE 'P120702'); INSERT INTO seguimiento VALUES(NULL, @prop, NULL, NULL, 'Contacto: Gonzalo Soto. interes por implementar un sistema de evaluacion de desempeño para el Gobierno Regional de Lima, desde que se formo en el año 2003 hasta la actualidad no contamos con un sistema que permita evaluar las capacidades , la productividad laboral y presentar resultados para la toma de decisiones precisas con respecto al personal de la Organizacion (240 personas)', 0, NULL, NULL);</v>
      </c>
    </row>
    <row r="462" spans="1:6" ht="180" x14ac:dyDescent="0.25">
      <c r="A462" t="s">
        <v>2534</v>
      </c>
      <c r="B462" s="7" t="s">
        <v>1033</v>
      </c>
      <c r="C462" s="2" t="s">
        <v>2784</v>
      </c>
      <c r="D462" s="43" t="s">
        <v>3344</v>
      </c>
      <c r="E462" s="2" t="s">
        <v>2783</v>
      </c>
      <c r="F462" t="str">
        <f t="shared" si="7"/>
        <v>SET @prop = (SELECT id_propuesta FROM propuesta WHERE cod_propuesta LIKE 'P120703'); INSERT INTO seguimiento VALUES(NULL, @prop, NULL, NULL, 'Contacto: Gonzalo Soto. 17/08 se envia propuesta. 22/08 Gonsalo indica no tener presupuesto y estar preparando contrapropuesta con su area de planeamiento.03/09 Gonsalo envia solicitud de repropuestar con un monto de 10,900.00 cada servicio; Vicente responde por mail que no es posible.12/09 Gonsalo indica que esta pendiente de aprobacion, su jefe estuvo enfermo y se postergo despacho; debe salair este año. 28/09 Contactar luego de feriado largo. 05/10 Indican que Gonsalo y se encuentra fuera y se debe contactar luego de feriado largo. 24/10 Se envia mail solicitando status. 30/10 Gonsalo confirma aceptacion de propuesta (solicita bajar monto incluido IGV a 10,000; aprobado por Vicente), se envia propuesta modificada, pendiente OS. 07/11 Gonsalo indica que OS esta en logistica, pedira se emita a la brevedad.', 0, NULL, NULL);</v>
      </c>
    </row>
    <row r="463" spans="1:6" x14ac:dyDescent="0.25">
      <c r="A463" t="s">
        <v>2534</v>
      </c>
      <c r="B463" s="7" t="s">
        <v>1034</v>
      </c>
      <c r="C463" s="2" t="s">
        <v>2784</v>
      </c>
      <c r="D463" s="43" t="s">
        <v>2643</v>
      </c>
      <c r="E463" s="2" t="s">
        <v>2783</v>
      </c>
      <c r="F463" t="str">
        <f t="shared" si="7"/>
        <v>SET @prop = (SELECT id_propuesta FROM propuesta WHERE cod_propuesta LIKE 'P120704'); INSERT INTO seguimiento VALUES(NULL, @prop, NULL, NULL, 'Contacto: Gonzalo Soto.', 0, NULL, NULL);</v>
      </c>
    </row>
    <row r="464" spans="1:6" ht="135" x14ac:dyDescent="0.25">
      <c r="A464" t="s">
        <v>2534</v>
      </c>
      <c r="B464" s="7" t="s">
        <v>1035</v>
      </c>
      <c r="C464" s="2" t="s">
        <v>2784</v>
      </c>
      <c r="D464" s="43" t="s">
        <v>3345</v>
      </c>
      <c r="E464" s="2" t="s">
        <v>2783</v>
      </c>
      <c r="F464" t="str">
        <f t="shared" si="7"/>
        <v>SET @prop = (SELECT id_propuesta FROM propuesta WHERE cod_propuesta LIKE 'P120705'); INSERT INTO seguimiento VALUES(NULL, @prop, NULL, NULL, 'Contacto: Gonzalo Soto. Alejandro Rodriguez, Jefe de la Of. De RRHH (jefe de David Gonsalo Soto) indica que estan realmente interesados en realizar el proyecto y lo mas pronto posible. el le ha solicitado a David que nos haga llegar la informacion solicitada para elaborar propuesta. 17/08 se envia propuesta. 22/08 Gonsalo indica no tener presupuesto y estar preparando contrapropuesta con su area de planeamiento.03/09 Gonsalo envia solicitud de repropuestar con un monto de 10,900.00 cada servicio; Vicente responde por mail que no es posible.12/09 Gonsalo informa que se esta incluyendo en presupuesto 2013, se vera el prox año.', 0, NULL, NULL);</v>
      </c>
    </row>
    <row r="465" spans="1:6" ht="123.75" x14ac:dyDescent="0.25">
      <c r="A465" t="s">
        <v>2534</v>
      </c>
      <c r="B465" s="7" t="s">
        <v>1036</v>
      </c>
      <c r="C465" s="2" t="s">
        <v>2784</v>
      </c>
      <c r="D465" s="43" t="s">
        <v>3346</v>
      </c>
      <c r="E465" s="2" t="s">
        <v>2783</v>
      </c>
      <c r="F465" t="str">
        <f t="shared" si="7"/>
        <v>SET @prop = (SELECT id_propuesta FROM propuesta WHERE cod_propuesta LIKE 'P120706'); INSERT INTO seguimiento VALUES(NULL, @prop, NULL, NULL, 'Contacto: Gonzalo Soto.16/08 Se decide enviar propuesta de evaluacion de competencias ya que no disponen de indicadores para hacer un desempeño completo.17/08 se envio propuesta y se confirma recepcion. 22/08 Gonsalo indica no tener presupuesto y estar preparando contrapropuesta con su area de planeamiento.03/09 Gonsalo envia solicitud de repropuestar con un monto de 10,900.00 cada servicio; Vicente responde por mail que no es posible.12/09 Gonsalo manifiesta que primero deberan actualizarse los MOF.', 0, NULL, NULL);</v>
      </c>
    </row>
    <row r="466" spans="1:6" x14ac:dyDescent="0.25">
      <c r="A466" t="s">
        <v>2534</v>
      </c>
      <c r="B466" s="7" t="s">
        <v>1037</v>
      </c>
      <c r="C466" s="2" t="s">
        <v>2784</v>
      </c>
      <c r="D466" s="43" t="s">
        <v>2887</v>
      </c>
      <c r="E466" s="2" t="s">
        <v>2783</v>
      </c>
      <c r="F466" t="str">
        <f t="shared" si="7"/>
        <v>SET @prop = (SELECT id_propuesta FROM propuesta WHERE cod_propuesta LIKE 'P012601'); INSERT INTO seguimiento VALUES(NULL, @prop, NULL, NULL, 'Solo querian informacion', 0, NULL, NULL);</v>
      </c>
    </row>
    <row r="467" spans="1:6" x14ac:dyDescent="0.25">
      <c r="A467" t="s">
        <v>2534</v>
      </c>
      <c r="B467" s="7" t="s">
        <v>1038</v>
      </c>
      <c r="C467" s="2" t="s">
        <v>2784</v>
      </c>
      <c r="D467" s="43" t="s">
        <v>2644</v>
      </c>
      <c r="E467" s="2" t="s">
        <v>2783</v>
      </c>
      <c r="F467" t="str">
        <f t="shared" si="7"/>
        <v>SET @prop = (SELECT id_propuesta FROM propuesta WHERE cod_propuesta LIKE 'P012602'); INSERT INTO seguimiento VALUES(NULL, @prop, NULL, NULL, 'No interesados en nuevos proveedores por ahora', 0, NULL, NULL);</v>
      </c>
    </row>
    <row r="468" spans="1:6" ht="90" x14ac:dyDescent="0.25">
      <c r="A468" t="s">
        <v>2534</v>
      </c>
      <c r="B468" s="17" t="s">
        <v>1039</v>
      </c>
      <c r="C468" s="2" t="s">
        <v>2784</v>
      </c>
      <c r="D468" s="28" t="s">
        <v>2969</v>
      </c>
      <c r="E468" s="2" t="s">
        <v>2783</v>
      </c>
      <c r="F468" t="str">
        <f t="shared" si="7"/>
        <v>SET @prop = (SELECT id_propuesta FROM propuesta WHERE cod_propuesta LIKE 'P012603'); INSERT INTO seguimiento VALUES(NULL, @prop, NULL, NULL, 'Se contacto a la Jefa de Desarrollo, Patricia Shimabukuru, ella nos paso con Mariela Pardave y Marcia Vidal. 1era reunion exitosa. Ultimo seguimiento 19/04/12. Informaron que el jefe esta fuera del pais y que el proceso de decision demoraria. Revisaran todas las consultoras en Mayo-Junio ya que la ejecucion es en Sept. Solicitada situacion el 16/06 y reclamado el 07/08; Respuesta el 08/08 que ya tomaron otra consultora', 0, NULL, NULL);</v>
      </c>
    </row>
    <row r="469" spans="1:6" x14ac:dyDescent="0.25">
      <c r="A469" t="s">
        <v>2534</v>
      </c>
      <c r="B469" s="7" t="s">
        <v>1040</v>
      </c>
      <c r="C469" s="2" t="s">
        <v>2784</v>
      </c>
      <c r="D469" s="43" t="s">
        <v>2970</v>
      </c>
      <c r="E469" s="2" t="s">
        <v>2783</v>
      </c>
      <c r="F469" t="str">
        <f t="shared" si="7"/>
        <v>SET @prop = (SELECT id_propuesta FROM propuesta WHERE cod_propuesta LIKE 'P005601'); INSERT INTO seguimiento VALUES(NULL, @prop, NULL, NULL, 'Asistio al Evento, pero no se hizo contacto posterior', 0, NULL, NULL);</v>
      </c>
    </row>
    <row r="470" spans="1:6" x14ac:dyDescent="0.25">
      <c r="A470" t="s">
        <v>2534</v>
      </c>
      <c r="B470" s="7" t="s">
        <v>1041</v>
      </c>
      <c r="C470" s="2" t="s">
        <v>2784</v>
      </c>
      <c r="D470" s="43" t="s">
        <v>2971</v>
      </c>
      <c r="E470" s="2" t="s">
        <v>2783</v>
      </c>
      <c r="F470" t="str">
        <f t="shared" si="7"/>
        <v>SET @prop = (SELECT id_propuesta FROM propuesta WHERE cod_propuesta LIKE 'P011501'); INSERT INTO seguimiento VALUES(NULL, @prop, NULL, NULL, 'Se envio 2da Propuesta pero no ha respusta ni Interès', 0, NULL, NULL);</v>
      </c>
    </row>
    <row r="471" spans="1:6" ht="45" x14ac:dyDescent="0.25">
      <c r="A471" t="s">
        <v>2534</v>
      </c>
      <c r="B471" s="7" t="s">
        <v>1042</v>
      </c>
      <c r="C471" s="2" t="s">
        <v>2784</v>
      </c>
      <c r="D471" s="40" t="s">
        <v>2972</v>
      </c>
      <c r="E471" s="2" t="s">
        <v>2783</v>
      </c>
      <c r="F471" t="str">
        <f t="shared" si="7"/>
        <v>SET @prop = (SELECT id_propuesta FROM propuesta WHERE cod_propuesta LIKE 'P122801'); INSERT INTO seguimiento VALUES(NULL, @prop, NULL, NULL, 'Contacto: Pedro Echevarria. Les gusto pero no deciden, siempre dicen q lo estan revisando. Retomar ya en enero el seguimiento. Se envio recordatorio el 5/1/12, si no contestan antes del 31/1/12 poner como NO.', 0, NULL, NULL);</v>
      </c>
    </row>
    <row r="472" spans="1:6" ht="22.5" x14ac:dyDescent="0.25">
      <c r="A472" t="s">
        <v>2534</v>
      </c>
      <c r="B472" s="7" t="s">
        <v>1043</v>
      </c>
      <c r="C472" s="2" t="s">
        <v>2784</v>
      </c>
      <c r="D472" s="43" t="s">
        <v>2973</v>
      </c>
      <c r="E472" s="2" t="s">
        <v>2783</v>
      </c>
      <c r="F472" t="str">
        <f t="shared" si="7"/>
        <v>SET @prop = (SELECT id_propuesta FROM propuesta WHERE cod_propuesta LIKE 'P006101'); INSERT INTO seguimiento VALUES(NULL, @prop, NULL, NULL, 'Contacto: Gisela Wendorff; Lobby de Frida que quedo en nada', 0, NULL, NULL);</v>
      </c>
    </row>
    <row r="473" spans="1:6" x14ac:dyDescent="0.25">
      <c r="A473" t="s">
        <v>2534</v>
      </c>
      <c r="B473" s="7" t="s">
        <v>1044</v>
      </c>
      <c r="C473" s="2" t="s">
        <v>2784</v>
      </c>
      <c r="D473" s="43" t="s">
        <v>2645</v>
      </c>
      <c r="E473" s="2" t="s">
        <v>2783</v>
      </c>
      <c r="F473" t="str">
        <f t="shared" si="7"/>
        <v>SET @prop = (SELECT id_propuesta FROM propuesta WHERE cod_propuesta LIKE 'P120801'); INSERT INTO seguimiento VALUES(NULL, @prop, NULL, NULL, 'Van pidiendo evaluaciones, contrato abierto', 0, NULL, NULL);</v>
      </c>
    </row>
    <row r="474" spans="1:6" ht="22.5" x14ac:dyDescent="0.25">
      <c r="A474" t="s">
        <v>2534</v>
      </c>
      <c r="B474" s="7" t="s">
        <v>1045</v>
      </c>
      <c r="C474" s="2" t="s">
        <v>2784</v>
      </c>
      <c r="D474" s="43" t="s">
        <v>2974</v>
      </c>
      <c r="E474" s="2" t="s">
        <v>2783</v>
      </c>
      <c r="F474" t="str">
        <f t="shared" si="7"/>
        <v>SET @prop = (SELECT id_propuesta FROM propuesta WHERE cod_propuesta LIKE 'P120802'); INSERT INTO seguimiento VALUES(NULL, @prop, NULL, NULL, 'Se envio solicitud de servicio a Administracion. Falta facturar.', 0, NULL, NULL);</v>
      </c>
    </row>
    <row r="475" spans="1:6" ht="45" x14ac:dyDescent="0.25">
      <c r="A475" t="s">
        <v>2534</v>
      </c>
      <c r="B475" s="17" t="s">
        <v>1046</v>
      </c>
      <c r="C475" s="2" t="s">
        <v>2784</v>
      </c>
      <c r="D475" s="28" t="s">
        <v>2975</v>
      </c>
      <c r="E475" s="2" t="s">
        <v>2783</v>
      </c>
      <c r="F475" t="str">
        <f t="shared" si="7"/>
        <v>SET @prop = (SELECT id_propuesta FROM propuesta WHERE cod_propuesta LIKE 'P120803'); INSERT INTO seguimiento VALUES(NULL, @prop, NULL, NULL, 'Solicitadas 7 evaluaciones el 06/07. Se toma la decision de no brindarles mas servicios porque nos copian metodologias y hablan mal de nosotros. 15/10 No haremos mas evaluaciones para ellos.', 0, NULL, NULL);</v>
      </c>
    </row>
    <row r="476" spans="1:6" ht="56.25" x14ac:dyDescent="0.25">
      <c r="A476" t="s">
        <v>2534</v>
      </c>
      <c r="B476" s="17" t="s">
        <v>1047</v>
      </c>
      <c r="C476" s="2" t="s">
        <v>2784</v>
      </c>
      <c r="D476" s="28" t="s">
        <v>2852</v>
      </c>
      <c r="E476" s="2" t="s">
        <v>2783</v>
      </c>
      <c r="F476" t="str">
        <f t="shared" si="7"/>
        <v>SET @prop = (SELECT id_propuesta FROM propuesta WHERE cod_propuesta LIKE 'P120804'); INSERT INTO seguimiento VALUES(NULL, @prop, NULL, NULL, 'Contacto: Paula Petzova. Hemos de decidir en comite que les respondemos, creemos que no es factible hacerlo al ser competencia. 24/09 Se envia correo informando que no brindamos consultoria a empresas del mismo rubro.', 0, NULL, NULL);</v>
      </c>
    </row>
    <row r="477" spans="1:6" ht="22.5" x14ac:dyDescent="0.25">
      <c r="A477" t="s">
        <v>2534</v>
      </c>
      <c r="B477" s="7" t="s">
        <v>1048</v>
      </c>
      <c r="C477" s="2" t="s">
        <v>2784</v>
      </c>
      <c r="D477" s="40" t="s">
        <v>2834</v>
      </c>
      <c r="E477" s="2" t="s">
        <v>2783</v>
      </c>
      <c r="F477" t="str">
        <f t="shared" si="7"/>
        <v>SET @prop = (SELECT id_propuesta FROM propuesta WHERE cod_propuesta LIKE 'P126701'); INSERT INTO seguimiento VALUES(NULL, @prop, NULL, NULL, 'Contacto: Angela Soria y Cesar Monteverde, Gerente de RRHH.', 0, NULL, NULL);</v>
      </c>
    </row>
    <row r="478" spans="1:6" ht="33.75" x14ac:dyDescent="0.25">
      <c r="A478" t="s">
        <v>2534</v>
      </c>
      <c r="B478" s="7" t="s">
        <v>1049</v>
      </c>
      <c r="C478" s="2" t="s">
        <v>2784</v>
      </c>
      <c r="D478" s="40" t="s">
        <v>2976</v>
      </c>
      <c r="E478" s="2" t="s">
        <v>2783</v>
      </c>
      <c r="F478" t="str">
        <f t="shared" si="7"/>
        <v>SET @prop = (SELECT id_propuesta FROM propuesta WHERE cod_propuesta LIKE 'P126702'); INSERT INTO seguimiento VALUES(NULL, @prop, NULL, NULL, 'Contacto: Angela Soria y Cesar Monteverde, Gerente de RRHH. Propuesta rehecha solo para Politicas y Procedimientos. Aceptada', 0, NULL, NULL);</v>
      </c>
    </row>
    <row r="479" spans="1:6" ht="168.75" x14ac:dyDescent="0.25">
      <c r="A479" t="s">
        <v>2534</v>
      </c>
      <c r="B479" s="7" t="s">
        <v>1050</v>
      </c>
      <c r="C479" s="2" t="s">
        <v>2784</v>
      </c>
      <c r="D479" s="40" t="s">
        <v>3347</v>
      </c>
      <c r="E479" s="2" t="s">
        <v>2783</v>
      </c>
      <c r="F479" t="str">
        <f t="shared" si="7"/>
        <v>SET @prop = (SELECT id_propuesta FROM propuesta WHERE cod_propuesta LIKE 'P126703'); INSERT INTO seguimiento VALUES(NULL, @prop, NULL, NULL, 'Contacto: Cesar Monteverde,24/08 reunion con el para lavantar informacion. 28/08 se envia propuesta y se confirma recepcion. Solicitan cambios (bajar costos). 01/09 Vicente envia ajuste a propuesta. Solicitan reunion para bajar costos, quieren modificar metodologia. 04/09 Reunion con Angela, se indica que no se puede bajar mas los costos ni variar metodologia, manifiestan que se sobreexcede su presupuesto y buscaran alternativas. 20/09 le escriben a Frida para solicitar interceda por bajar los montos. 24/09 Angela indica que Gte Comercial esta de vacaciones y debe volver para que definan el tema, aun estan evaluando otras opciones. 15/10 Angela indica por correo a Vicente que descartaron propuesta por costo, estan evaluando a otras consultoras.', 0, NULL, NULL);</v>
      </c>
    </row>
    <row r="480" spans="1:6" x14ac:dyDescent="0.25">
      <c r="A480" t="s">
        <v>2534</v>
      </c>
      <c r="B480" s="17" t="s">
        <v>1051</v>
      </c>
      <c r="C480" s="2" t="s">
        <v>2784</v>
      </c>
      <c r="D480" s="41" t="s">
        <v>2887</v>
      </c>
      <c r="E480" s="2" t="s">
        <v>2783</v>
      </c>
      <c r="F480" t="str">
        <f t="shared" si="7"/>
        <v>SET @prop = (SELECT id_propuesta FROM propuesta WHERE cod_propuesta LIKE 'P126401'); INSERT INTO seguimiento VALUES(NULL, @prop, NULL, NULL, 'Solo querian informacion', 0, NULL, NULL);</v>
      </c>
    </row>
    <row r="481" spans="1:6" ht="22.5" x14ac:dyDescent="0.25">
      <c r="A481" t="s">
        <v>2534</v>
      </c>
      <c r="B481" s="17" t="s">
        <v>1052</v>
      </c>
      <c r="C481" s="2" t="s">
        <v>2784</v>
      </c>
      <c r="D481" s="28" t="s">
        <v>2646</v>
      </c>
      <c r="E481" s="2" t="s">
        <v>2783</v>
      </c>
      <c r="F481" t="str">
        <f t="shared" si="7"/>
        <v>SET @prop = (SELECT id_propuesta FROM propuesta WHERE cod_propuesta LIKE 'P126402'); INSERT INTO seguimiento VALUES(NULL, @prop, NULL, NULL, 'Contacto: Stefany Loli. Tienen muchos puestos masivos, puede ser que no nos convenga.', 0, NULL, NULL);</v>
      </c>
    </row>
    <row r="482" spans="1:6" x14ac:dyDescent="0.25">
      <c r="A482" t="s">
        <v>2534</v>
      </c>
      <c r="B482" s="17" t="s">
        <v>1053</v>
      </c>
      <c r="C482" s="2" t="s">
        <v>2784</v>
      </c>
      <c r="D482" s="43" t="s">
        <v>1911</v>
      </c>
      <c r="E482" s="2" t="s">
        <v>2783</v>
      </c>
      <c r="F482" t="str">
        <f t="shared" si="7"/>
        <v>SET @prop = (SELECT id_propuesta FROM propuesta WHERE cod_propuesta LIKE 'P126403'); INSERT INTO seguimiento VALUES(NULL, @prop, NULL, NULL, 'Hacer Lobby', 0, NULL, NULL);</v>
      </c>
    </row>
    <row r="483" spans="1:6" ht="22.5" x14ac:dyDescent="0.25">
      <c r="A483" t="s">
        <v>2534</v>
      </c>
      <c r="B483" s="7" t="s">
        <v>1054</v>
      </c>
      <c r="C483" s="2" t="s">
        <v>2784</v>
      </c>
      <c r="D483" s="41" t="s">
        <v>2647</v>
      </c>
      <c r="E483" s="2" t="s">
        <v>2783</v>
      </c>
      <c r="F483" t="str">
        <f t="shared" si="7"/>
        <v>SET @prop = (SELECT id_propuesta FROM propuesta WHERE cod_propuesta LIKE 'P034201'); INSERT INTO seguimiento VALUES(NULL, @prop, NULL, NULL, 'El programa es en Huancayo y cursos especializados a los que no podemos atender.', 0, NULL, NULL);</v>
      </c>
    </row>
    <row r="484" spans="1:6" ht="22.5" x14ac:dyDescent="0.25">
      <c r="A484" t="s">
        <v>2534</v>
      </c>
      <c r="B484" s="7" t="s">
        <v>1055</v>
      </c>
      <c r="C484" s="2" t="s">
        <v>2784</v>
      </c>
      <c r="D484" s="43" t="s">
        <v>2648</v>
      </c>
      <c r="E484" s="2" t="s">
        <v>2783</v>
      </c>
      <c r="F484" t="str">
        <f t="shared" si="7"/>
        <v>SET @prop = (SELECT id_propuesta FROM propuesta WHERE cod_propuesta LIKE 'P116901'); INSERT INTO seguimiento VALUES(NULL, @prop, NULL, NULL, 'Estan revisando propuesta, han pasado la nuestra a la subgerencia.', 0, NULL, NULL);</v>
      </c>
    </row>
    <row r="485" spans="1:6" x14ac:dyDescent="0.25">
      <c r="A485" t="s">
        <v>2534</v>
      </c>
      <c r="B485" s="7" t="s">
        <v>1056</v>
      </c>
      <c r="C485" s="2" t="s">
        <v>2784</v>
      </c>
      <c r="D485" s="43" t="s">
        <v>1911</v>
      </c>
      <c r="E485" s="2" t="s">
        <v>2783</v>
      </c>
      <c r="F485" t="str">
        <f t="shared" si="7"/>
        <v>SET @prop = (SELECT id_propuesta FROM propuesta WHERE cod_propuesta LIKE 'P116902'); INSERT INTO seguimiento VALUES(NULL, @prop, NULL, NULL, 'Hacer Lobby', 0, NULL, NULL);</v>
      </c>
    </row>
    <row r="486" spans="1:6" x14ac:dyDescent="0.25">
      <c r="A486" t="s">
        <v>2534</v>
      </c>
      <c r="B486" s="7" t="s">
        <v>1057</v>
      </c>
      <c r="C486" s="2" t="s">
        <v>2784</v>
      </c>
      <c r="D486" s="43" t="s">
        <v>2649</v>
      </c>
      <c r="E486" s="2" t="s">
        <v>2783</v>
      </c>
      <c r="F486" t="str">
        <f t="shared" si="7"/>
        <v>SET @prop = (SELECT id_propuesta FROM propuesta WHERE cod_propuesta LIKE 'P030001'); INSERT INTO seguimiento VALUES(NULL, @prop, NULL, NULL, 'No contesta nunca. Descartamos porque era gratis', 0, NULL, NULL);</v>
      </c>
    </row>
    <row r="487" spans="1:6" x14ac:dyDescent="0.25">
      <c r="A487" t="s">
        <v>2534</v>
      </c>
      <c r="B487" s="7" t="s">
        <v>1058</v>
      </c>
      <c r="C487" s="2" t="s">
        <v>2784</v>
      </c>
      <c r="D487" s="41" t="s">
        <v>2887</v>
      </c>
      <c r="E487" s="2" t="s">
        <v>2783</v>
      </c>
      <c r="F487" t="str">
        <f t="shared" si="7"/>
        <v>SET @prop = (SELECT id_propuesta FROM propuesta WHERE cod_propuesta LIKE 'P003601'); INSERT INTO seguimiento VALUES(NULL, @prop, NULL, NULL, 'Solo querian informacion', 0, NULL, NULL);</v>
      </c>
    </row>
    <row r="488" spans="1:6" ht="45" x14ac:dyDescent="0.25">
      <c r="A488" t="s">
        <v>2534</v>
      </c>
      <c r="B488" s="7" t="s">
        <v>1059</v>
      </c>
      <c r="C488" s="2" t="s">
        <v>2784</v>
      </c>
      <c r="D488" s="40" t="s">
        <v>2802</v>
      </c>
      <c r="E488" s="2" t="s">
        <v>2783</v>
      </c>
      <c r="F488" t="str">
        <f t="shared" si="7"/>
        <v>SET @prop = (SELECT id_propuesta FROM propuesta WHERE cod_propuesta LIKE 'P122601'); INSERT INTO seguimiento VALUES(NULL, @prop, NULL, NULL, 'Contacto: Oscar Cacho. Clima lo haran mas adelante, llamar a Grissel Chavez en noviembre 2011. 05/01/12: es muy dificil que nos contraten, era un contacto de Carmen.', 0, NULL, NULL);</v>
      </c>
    </row>
    <row r="489" spans="1:6" ht="22.5" x14ac:dyDescent="0.25">
      <c r="A489" t="s">
        <v>2534</v>
      </c>
      <c r="B489" s="7" t="s">
        <v>1060</v>
      </c>
      <c r="C489" s="2" t="s">
        <v>2784</v>
      </c>
      <c r="D489" s="47" t="s">
        <v>2977</v>
      </c>
      <c r="E489" s="2" t="s">
        <v>2783</v>
      </c>
      <c r="F489" t="str">
        <f t="shared" si="7"/>
        <v>SET @prop = (SELECT id_propuesta FROM propuesta WHERE cod_propuesta LIKE 'P016601'); INSERT INTO seguimiento VALUES(NULL, @prop, NULL, NULL, 'Solo aceptan canje por publicidad en diario. No entramos en ese trueque', 0, NULL, NULL);</v>
      </c>
    </row>
    <row r="490" spans="1:6" x14ac:dyDescent="0.25">
      <c r="A490" t="s">
        <v>2534</v>
      </c>
      <c r="B490" s="7" t="s">
        <v>1061</v>
      </c>
      <c r="C490" s="2" t="s">
        <v>2784</v>
      </c>
      <c r="D490" s="43"/>
      <c r="E490" s="2" t="s">
        <v>2783</v>
      </c>
      <c r="F490" t="str">
        <f t="shared" si="7"/>
        <v>SET @prop = (SELECT id_propuesta FROM propuesta WHERE cod_propuesta LIKE 'P016602'); INSERT INTO seguimiento VALUES(NULL, @prop, NULL, NULL, '', 0, NULL, NULL);</v>
      </c>
    </row>
    <row r="491" spans="1:6" x14ac:dyDescent="0.25">
      <c r="A491" t="s">
        <v>2534</v>
      </c>
      <c r="B491" s="7" t="s">
        <v>1062</v>
      </c>
      <c r="C491" s="2" t="s">
        <v>2784</v>
      </c>
      <c r="D491" s="47"/>
      <c r="E491" s="2" t="s">
        <v>2783</v>
      </c>
      <c r="F491" t="str">
        <f t="shared" si="7"/>
        <v>SET @prop = (SELECT id_propuesta FROM propuesta WHERE cod_propuesta LIKE 'P016603'); INSERT INTO seguimiento VALUES(NULL, @prop, NULL, NULL, '', 0, NULL, NULL);</v>
      </c>
    </row>
    <row r="492" spans="1:6" ht="22.5" x14ac:dyDescent="0.25">
      <c r="A492" t="s">
        <v>2534</v>
      </c>
      <c r="B492" s="7" t="s">
        <v>1063</v>
      </c>
      <c r="C492" s="2" t="s">
        <v>2784</v>
      </c>
      <c r="D492" s="43" t="s">
        <v>2650</v>
      </c>
      <c r="E492" s="2" t="s">
        <v>2783</v>
      </c>
      <c r="F492" t="str">
        <f t="shared" si="7"/>
        <v>SET @prop = (SELECT id_propuesta FROM propuesta WHERE cod_propuesta LIKE 'P016604'); INSERT INTO seguimiento VALUES(NULL, @prop, NULL, NULL, 'Cancelaron el proyecto una vez iniciado, pagaron la mitad', 0, NULL, NULL);</v>
      </c>
    </row>
    <row r="493" spans="1:6" x14ac:dyDescent="0.25">
      <c r="A493" t="s">
        <v>2534</v>
      </c>
      <c r="B493" s="7" t="s">
        <v>1064</v>
      </c>
      <c r="C493" s="2" t="s">
        <v>2784</v>
      </c>
      <c r="D493" s="40"/>
      <c r="E493" s="2" t="s">
        <v>2783</v>
      </c>
      <c r="F493" t="str">
        <f t="shared" si="7"/>
        <v>SET @prop = (SELECT id_propuesta FROM propuesta WHERE cod_propuesta LIKE 'P016605'); INSERT INTO seguimiento VALUES(NULL, @prop, NULL, NULL, '', 0, NULL, NULL);</v>
      </c>
    </row>
    <row r="494" spans="1:6" x14ac:dyDescent="0.25">
      <c r="A494" t="s">
        <v>2534</v>
      </c>
      <c r="B494" s="7" t="s">
        <v>1065</v>
      </c>
      <c r="C494" s="2" t="s">
        <v>2784</v>
      </c>
      <c r="D494" s="43" t="s">
        <v>2651</v>
      </c>
      <c r="E494" s="2" t="s">
        <v>2783</v>
      </c>
      <c r="F494" t="str">
        <f t="shared" si="7"/>
        <v>SET @prop = (SELECT id_propuesta FROM propuesta WHERE cod_propuesta LIKE 'P016606'); INSERT INTO seguimiento VALUES(NULL, @prop, NULL, NULL, 'Se envio propuesta ', 0, NULL, NULL);</v>
      </c>
    </row>
    <row r="495" spans="1:6" x14ac:dyDescent="0.25">
      <c r="A495" t="s">
        <v>2534</v>
      </c>
      <c r="B495" s="7" t="s">
        <v>1066</v>
      </c>
      <c r="C495" s="2" t="s">
        <v>2784</v>
      </c>
      <c r="D495" s="43" t="s">
        <v>2652</v>
      </c>
      <c r="E495" s="2" t="s">
        <v>2783</v>
      </c>
      <c r="F495" t="str">
        <f t="shared" si="7"/>
        <v>SET @prop = (SELECT id_propuesta FROM propuesta WHERE cod_propuesta LIKE 'P016607'); INSERT INTO seguimiento VALUES(NULL, @prop, NULL, NULL, 'Se dio por cerrado Leslie el 15/04/11 ', 0, NULL, NULL);</v>
      </c>
    </row>
    <row r="496" spans="1:6" x14ac:dyDescent="0.25">
      <c r="A496" t="s">
        <v>2534</v>
      </c>
      <c r="B496" s="7" t="s">
        <v>1067</v>
      </c>
      <c r="C496" s="2" t="s">
        <v>2784</v>
      </c>
      <c r="D496" s="43" t="s">
        <v>2803</v>
      </c>
      <c r="E496" s="2" t="s">
        <v>2783</v>
      </c>
      <c r="F496" t="str">
        <f t="shared" si="7"/>
        <v>SET @prop = (SELECT id_propuesta FROM propuesta WHERE cod_propuesta LIKE 'P016608'); INSERT INTO seguimiento VALUES(NULL, @prop, NULL, NULL, 'Se realizara el 30 de noviembre. Pagado.', 0, NULL, NULL);</v>
      </c>
    </row>
    <row r="497" spans="1:6" ht="22.5" x14ac:dyDescent="0.25">
      <c r="A497" t="s">
        <v>2534</v>
      </c>
      <c r="B497" s="7" t="s">
        <v>1068</v>
      </c>
      <c r="C497" s="2" t="s">
        <v>2784</v>
      </c>
      <c r="D497" s="43" t="s">
        <v>2804</v>
      </c>
      <c r="E497" s="2" t="s">
        <v>2783</v>
      </c>
      <c r="F497" t="str">
        <f t="shared" si="7"/>
        <v>SET @prop = (SELECT id_propuesta FROM propuesta WHERE cod_propuesta LIKE 'P016609'); INSERT INTO seguimiento VALUES(NULL, @prop, NULL, NULL, 'Cliente hara cambios internos y tiene la terna en stand by. Proceso cerrado.', 0, NULL, NULL);</v>
      </c>
    </row>
    <row r="498" spans="1:6" x14ac:dyDescent="0.25">
      <c r="A498" t="s">
        <v>2534</v>
      </c>
      <c r="B498" s="7" t="s">
        <v>1069</v>
      </c>
      <c r="C498" s="2" t="s">
        <v>2784</v>
      </c>
      <c r="D498" s="43" t="s">
        <v>2805</v>
      </c>
      <c r="E498" s="2" t="s">
        <v>2783</v>
      </c>
      <c r="F498" t="str">
        <f t="shared" si="7"/>
        <v>SET @prop = (SELECT id_propuesta FROM propuesta WHERE cod_propuesta LIKE 'P016610'); INSERT INTO seguimiento VALUES(NULL, @prop, NULL, NULL, 'Se entregara el 30 de nov. Pagado.', 0, NULL, NULL);</v>
      </c>
    </row>
    <row r="499" spans="1:6" x14ac:dyDescent="0.25">
      <c r="A499" t="s">
        <v>2534</v>
      </c>
      <c r="B499" s="17" t="s">
        <v>1070</v>
      </c>
      <c r="C499" s="2" t="s">
        <v>2784</v>
      </c>
      <c r="D499" s="28" t="s">
        <v>2653</v>
      </c>
      <c r="E499" s="2" t="s">
        <v>2783</v>
      </c>
      <c r="F499" t="str">
        <f t="shared" si="7"/>
        <v>SET @prop = (SELECT id_propuesta FROM propuesta WHERE cod_propuesta LIKE 'P016611'); INSERT INTO seguimiento VALUES(NULL, @prop, NULL, NULL, 'Contacto: Jennifer Chalco.', 0, NULL, NULL);</v>
      </c>
    </row>
    <row r="500" spans="1:6" x14ac:dyDescent="0.25">
      <c r="A500" t="s">
        <v>2534</v>
      </c>
      <c r="B500" s="17" t="s">
        <v>1071</v>
      </c>
      <c r="C500" s="2" t="s">
        <v>2784</v>
      </c>
      <c r="D500" s="28" t="s">
        <v>2653</v>
      </c>
      <c r="E500" s="2" t="s">
        <v>2783</v>
      </c>
      <c r="F500" t="str">
        <f t="shared" si="7"/>
        <v>SET @prop = (SELECT id_propuesta FROM propuesta WHERE cod_propuesta LIKE 'P016612'); INSERT INTO seguimiento VALUES(NULL, @prop, NULL, NULL, 'Contacto: Jennifer Chalco.', 0, NULL, NULL);</v>
      </c>
    </row>
    <row r="501" spans="1:6" ht="33.75" x14ac:dyDescent="0.25">
      <c r="A501" t="s">
        <v>2534</v>
      </c>
      <c r="B501" s="17" t="s">
        <v>1072</v>
      </c>
      <c r="C501" s="2" t="s">
        <v>2784</v>
      </c>
      <c r="D501" s="28" t="s">
        <v>3154</v>
      </c>
      <c r="E501" s="2" t="s">
        <v>2783</v>
      </c>
      <c r="F501" t="str">
        <f t="shared" si="7"/>
        <v>SET @prop = (SELECT id_propuesta FROM propuesta WHERE cod_propuesta LIKE 'P016613'); INSERT INTO seguimiento VALUES(NULL, @prop, NULL, NULL, 'Contacto: Jennifer Chalco. Esta aprobado pero aun no tienen a los candidatos para evaluar (ellos hacen la seleccion). Preguntar en Mayo. No enviaron candidatos', 0, NULL, NULL);</v>
      </c>
    </row>
    <row r="502" spans="1:6" x14ac:dyDescent="0.25">
      <c r="A502" t="s">
        <v>2534</v>
      </c>
      <c r="B502" s="17" t="s">
        <v>1073</v>
      </c>
      <c r="C502" s="2" t="s">
        <v>2784</v>
      </c>
      <c r="D502" s="28" t="s">
        <v>2653</v>
      </c>
      <c r="E502" s="2" t="s">
        <v>2783</v>
      </c>
      <c r="F502" t="str">
        <f t="shared" si="7"/>
        <v>SET @prop = (SELECT id_propuesta FROM propuesta WHERE cod_propuesta LIKE 'P016614'); INSERT INTO seguimiento VALUES(NULL, @prop, NULL, NULL, 'Contacto: Jennifer Chalco.', 0, NULL, NULL);</v>
      </c>
    </row>
    <row r="503" spans="1:6" x14ac:dyDescent="0.25">
      <c r="A503" t="s">
        <v>2534</v>
      </c>
      <c r="B503" s="17" t="s">
        <v>1074</v>
      </c>
      <c r="C503" s="2" t="s">
        <v>2784</v>
      </c>
      <c r="D503" s="28" t="s">
        <v>2653</v>
      </c>
      <c r="E503" s="2" t="s">
        <v>2783</v>
      </c>
      <c r="F503" t="str">
        <f t="shared" si="7"/>
        <v>SET @prop = (SELECT id_propuesta FROM propuesta WHERE cod_propuesta LIKE 'P016615'); INSERT INTO seguimiento VALUES(NULL, @prop, NULL, NULL, 'Contacto: Jennifer Chalco.', 0, NULL, NULL);</v>
      </c>
    </row>
    <row r="504" spans="1:6" ht="33.75" x14ac:dyDescent="0.25">
      <c r="A504" t="s">
        <v>2534</v>
      </c>
      <c r="B504" s="17" t="s">
        <v>1075</v>
      </c>
      <c r="C504" s="2" t="s">
        <v>2784</v>
      </c>
      <c r="D504" s="28" t="s">
        <v>3154</v>
      </c>
      <c r="E504" s="2" t="s">
        <v>2783</v>
      </c>
      <c r="F504" t="str">
        <f t="shared" si="7"/>
        <v>SET @prop = (SELECT id_propuesta FROM propuesta WHERE cod_propuesta LIKE 'P016616'); INSERT INTO seguimiento VALUES(NULL, @prop, NULL, NULL, 'Contacto: Jennifer Chalco. Esta aprobado pero aun no tienen a los candidatos para evaluar (ellos hacen la seleccion). Preguntar en Mayo. No enviaron candidatos', 0, NULL, NULL);</v>
      </c>
    </row>
    <row r="505" spans="1:6" x14ac:dyDescent="0.25">
      <c r="A505" t="s">
        <v>2534</v>
      </c>
      <c r="B505" s="17" t="s">
        <v>1076</v>
      </c>
      <c r="C505" s="2" t="s">
        <v>2784</v>
      </c>
      <c r="D505" s="28" t="s">
        <v>2653</v>
      </c>
      <c r="E505" s="2" t="s">
        <v>2783</v>
      </c>
      <c r="F505" t="str">
        <f t="shared" si="7"/>
        <v>SET @prop = (SELECT id_propuesta FROM propuesta WHERE cod_propuesta LIKE 'P016617'); INSERT INTO seguimiento VALUES(NULL, @prop, NULL, NULL, 'Contacto: Jennifer Chalco.', 0, NULL, NULL);</v>
      </c>
    </row>
    <row r="506" spans="1:6" ht="146.25" x14ac:dyDescent="0.25">
      <c r="A506" t="s">
        <v>2534</v>
      </c>
      <c r="B506" s="17" t="s">
        <v>1077</v>
      </c>
      <c r="C506" s="2" t="s">
        <v>2784</v>
      </c>
      <c r="D506" s="28" t="s">
        <v>3348</v>
      </c>
      <c r="E506" s="2" t="s">
        <v>2783</v>
      </c>
      <c r="F506" t="str">
        <f t="shared" si="7"/>
        <v>SET @prop = (SELECT id_propuesta FROM propuesta WHERE cod_propuesta LIKE 'P016618'); INSERT INTO seguimiento VALUES(NULL, @prop, NULL, NULL, 'Contacto: Jennifer Chalco. 18/09 Se envia propuesta y se confirma recepcion. 19/09 Jennifer solicita inf. Metodologica, coordina con Frida y le informa que evaluacion debe realizarse la sgt. Semana. 21/09 Jennifer indica que aun esta a la espera de que le conformen fecha de realizacion. 25/09 Se envia correo solicitando estado. 26/09 Se confirma fechas a realizar AC 4y5/10; se envia factura, pendiente que envien Orden de Servivio. 03/10 Jennifer indica que aun no ha recibido OS, se compromete a enviarla mañana. 05/10 No se puede ubicar tlefonicamente a Jennifer y a no tener respuesta de OS, se envia correo solicitando status. 10/10 Se recibe OS.', 0, NULL, NULL);</v>
      </c>
    </row>
    <row r="507" spans="1:6" x14ac:dyDescent="0.25">
      <c r="A507" t="s">
        <v>2534</v>
      </c>
      <c r="B507" s="7" t="s">
        <v>1078</v>
      </c>
      <c r="C507" s="2" t="s">
        <v>2784</v>
      </c>
      <c r="D507" s="43"/>
      <c r="E507" s="2" t="s">
        <v>2783</v>
      </c>
      <c r="F507" t="str">
        <f t="shared" si="7"/>
        <v>SET @prop = (SELECT id_propuesta FROM propuesta WHERE cod_propuesta LIKE 'P001101'); INSERT INTO seguimiento VALUES(NULL, @prop, NULL, NULL, '', 0, NULL, NULL);</v>
      </c>
    </row>
    <row r="508" spans="1:6" x14ac:dyDescent="0.25">
      <c r="A508" t="s">
        <v>2534</v>
      </c>
      <c r="B508" s="7" t="s">
        <v>1079</v>
      </c>
      <c r="C508" s="2" t="s">
        <v>2784</v>
      </c>
      <c r="D508" s="43"/>
      <c r="E508" s="2" t="s">
        <v>2783</v>
      </c>
      <c r="F508" t="str">
        <f t="shared" si="7"/>
        <v>SET @prop = (SELECT id_propuesta FROM propuesta WHERE cod_propuesta LIKE 'P001102'); INSERT INTO seguimiento VALUES(NULL, @prop, NULL, NULL, '', 0, NULL, NULL);</v>
      </c>
    </row>
    <row r="509" spans="1:6" x14ac:dyDescent="0.25">
      <c r="A509" t="s">
        <v>2534</v>
      </c>
      <c r="B509" s="7" t="s">
        <v>1080</v>
      </c>
      <c r="C509" s="2" t="s">
        <v>2784</v>
      </c>
      <c r="D509" s="43"/>
      <c r="E509" s="2" t="s">
        <v>2783</v>
      </c>
      <c r="F509" t="str">
        <f t="shared" si="7"/>
        <v>SET @prop = (SELECT id_propuesta FROM propuesta WHERE cod_propuesta LIKE 'P001103'); INSERT INTO seguimiento VALUES(NULL, @prop, NULL, NULL, '', 0, NULL, NULL);</v>
      </c>
    </row>
    <row r="510" spans="1:6" x14ac:dyDescent="0.25">
      <c r="A510" t="s">
        <v>2534</v>
      </c>
      <c r="B510" s="7" t="s">
        <v>1081</v>
      </c>
      <c r="C510" s="2" t="s">
        <v>2784</v>
      </c>
      <c r="D510" s="43"/>
      <c r="E510" s="2" t="s">
        <v>2783</v>
      </c>
      <c r="F510" t="str">
        <f t="shared" si="7"/>
        <v>SET @prop = (SELECT id_propuesta FROM propuesta WHERE cod_propuesta LIKE 'P001104'); INSERT INTO seguimiento VALUES(NULL, @prop, NULL, NULL, '', 0, NULL, NULL);</v>
      </c>
    </row>
    <row r="511" spans="1:6" x14ac:dyDescent="0.25">
      <c r="A511" t="s">
        <v>2534</v>
      </c>
      <c r="B511" s="7" t="s">
        <v>1082</v>
      </c>
      <c r="C511" s="2" t="s">
        <v>2784</v>
      </c>
      <c r="D511" s="43"/>
      <c r="E511" s="2" t="s">
        <v>2783</v>
      </c>
      <c r="F511" t="str">
        <f t="shared" si="7"/>
        <v>SET @prop = (SELECT id_propuesta FROM propuesta WHERE cod_propuesta LIKE 'P001105'); INSERT INTO seguimiento VALUES(NULL, @prop, NULL, NULL, '', 0, NULL, NULL);</v>
      </c>
    </row>
    <row r="512" spans="1:6" x14ac:dyDescent="0.25">
      <c r="A512" t="s">
        <v>2534</v>
      </c>
      <c r="B512" s="7" t="s">
        <v>1083</v>
      </c>
      <c r="C512" s="2" t="s">
        <v>2784</v>
      </c>
      <c r="D512" s="43"/>
      <c r="E512" s="2" t="s">
        <v>2783</v>
      </c>
      <c r="F512" t="str">
        <f t="shared" si="7"/>
        <v>SET @prop = (SELECT id_propuesta FROM propuesta WHERE cod_propuesta LIKE 'P001106'); INSERT INTO seguimiento VALUES(NULL, @prop, NULL, NULL, '', 0, NULL, NULL);</v>
      </c>
    </row>
    <row r="513" spans="1:6" x14ac:dyDescent="0.25">
      <c r="A513" t="s">
        <v>2534</v>
      </c>
      <c r="B513" s="7" t="s">
        <v>1084</v>
      </c>
      <c r="C513" s="2" t="s">
        <v>2784</v>
      </c>
      <c r="D513" s="43"/>
      <c r="E513" s="2" t="s">
        <v>2783</v>
      </c>
      <c r="F513" t="str">
        <f t="shared" si="7"/>
        <v>SET @prop = (SELECT id_propuesta FROM propuesta WHERE cod_propuesta LIKE 'P001107'); INSERT INTO seguimiento VALUES(NULL, @prop, NULL, NULL, '', 0, NULL, NULL);</v>
      </c>
    </row>
    <row r="514" spans="1:6" x14ac:dyDescent="0.25">
      <c r="A514" t="s">
        <v>2534</v>
      </c>
      <c r="B514" s="7" t="s">
        <v>1085</v>
      </c>
      <c r="C514" s="2" t="s">
        <v>2784</v>
      </c>
      <c r="D514" s="43"/>
      <c r="E514" s="2" t="s">
        <v>2783</v>
      </c>
      <c r="F514" t="str">
        <f t="shared" si="7"/>
        <v>SET @prop = (SELECT id_propuesta FROM propuesta WHERE cod_propuesta LIKE 'P001108'); INSERT INTO seguimiento VALUES(NULL, @prop, NULL, NULL, '', 0, NULL, NULL);</v>
      </c>
    </row>
    <row r="515" spans="1:6" x14ac:dyDescent="0.25">
      <c r="A515" t="s">
        <v>2534</v>
      </c>
      <c r="B515" s="7" t="s">
        <v>1086</v>
      </c>
      <c r="C515" s="2" t="s">
        <v>2784</v>
      </c>
      <c r="D515" s="43"/>
      <c r="E515" s="2" t="s">
        <v>2783</v>
      </c>
      <c r="F515" t="str">
        <f t="shared" ref="F515:F578" si="8">CONCATENATE(A515,B515,C515,D515,E515)</f>
        <v>SET @prop = (SELECT id_propuesta FROM propuesta WHERE cod_propuesta LIKE 'P001109'); INSERT INTO seguimiento VALUES(NULL, @prop, NULL, NULL, '', 0, NULL, NULL);</v>
      </c>
    </row>
    <row r="516" spans="1:6" x14ac:dyDescent="0.25">
      <c r="A516" t="s">
        <v>2534</v>
      </c>
      <c r="B516" s="7" t="s">
        <v>1087</v>
      </c>
      <c r="C516" s="2" t="s">
        <v>2784</v>
      </c>
      <c r="D516" s="41" t="s">
        <v>3284</v>
      </c>
      <c r="E516" s="2" t="s">
        <v>2783</v>
      </c>
      <c r="F516" t="str">
        <f t="shared" si="8"/>
        <v>SET @prop = (SELECT id_propuesta FROM propuesta WHERE cod_propuesta LIKE 'P001110'); INSERT INTO seguimiento VALUES(NULL, @prop, NULL, NULL, ' ', 0, NULL, NULL);</v>
      </c>
    </row>
    <row r="517" spans="1:6" x14ac:dyDescent="0.25">
      <c r="A517" t="s">
        <v>2534</v>
      </c>
      <c r="B517" s="7" t="s">
        <v>1088</v>
      </c>
      <c r="C517" s="2" t="s">
        <v>2784</v>
      </c>
      <c r="D517" s="43" t="s">
        <v>2654</v>
      </c>
      <c r="E517" s="2" t="s">
        <v>2783</v>
      </c>
      <c r="F517" t="str">
        <f t="shared" si="8"/>
        <v>SET @prop = (SELECT id_propuesta FROM propuesta WHERE cod_propuesta LIKE 'P001111'); INSERT INTO seguimiento VALUES(NULL, @prop, NULL, NULL, 'No presentamos propuesta porque no nos interesa', 0, NULL, NULL);</v>
      </c>
    </row>
    <row r="518" spans="1:6" x14ac:dyDescent="0.25">
      <c r="A518" t="s">
        <v>2534</v>
      </c>
      <c r="B518" s="7" t="s">
        <v>1089</v>
      </c>
      <c r="C518" s="2" t="s">
        <v>2784</v>
      </c>
      <c r="D518" s="43" t="s">
        <v>2654</v>
      </c>
      <c r="E518" s="2" t="s">
        <v>2783</v>
      </c>
      <c r="F518" t="str">
        <f t="shared" si="8"/>
        <v>SET @prop = (SELECT id_propuesta FROM propuesta WHERE cod_propuesta LIKE 'P001112'); INSERT INTO seguimiento VALUES(NULL, @prop, NULL, NULL, 'No presentamos propuesta porque no nos interesa', 0, NULL, NULL);</v>
      </c>
    </row>
    <row r="519" spans="1:6" x14ac:dyDescent="0.25">
      <c r="A519" t="s">
        <v>2534</v>
      </c>
      <c r="B519" s="7" t="s">
        <v>1090</v>
      </c>
      <c r="C519" s="2" t="s">
        <v>2784</v>
      </c>
      <c r="D519" s="43" t="s">
        <v>2835</v>
      </c>
      <c r="E519" s="2" t="s">
        <v>2783</v>
      </c>
      <c r="F519" t="str">
        <f t="shared" si="8"/>
        <v>SET @prop = (SELECT id_propuesta FROM propuesta WHERE cod_propuesta LIKE 'P001113'); INSERT INTO seguimiento VALUES(NULL, @prop, NULL, NULL, 'Despues de trabajar 2 meses, el cliente dijo que no', 0, NULL, NULL);</v>
      </c>
    </row>
    <row r="520" spans="1:6" ht="135" x14ac:dyDescent="0.25">
      <c r="A520" t="s">
        <v>2534</v>
      </c>
      <c r="B520" s="7" t="s">
        <v>1091</v>
      </c>
      <c r="C520" s="2" t="s">
        <v>2784</v>
      </c>
      <c r="D520" s="43" t="s">
        <v>3349</v>
      </c>
      <c r="E520" s="2" t="s">
        <v>2783</v>
      </c>
      <c r="F520" t="str">
        <f t="shared" si="8"/>
        <v>SET @prop = (SELECT id_propuesta FROM propuesta WHERE cod_propuesta LIKE 'P034601'); INSERT INTO seguimiento VALUES(NULL, @prop, NULL, NULL, 'Contacto: Julio Cesar Herrera. Mediante referencia de Alejandro Indacochea, necesitan ordenarse para poder ser absorbidos por otra empresa. 16/10 Alejandro introduce a Vicente y este a su vez envia un correo de presentacion. 26/10 Alejandro esta de viaje, eperar a su retorno para solicitar contacto telefonico. 30/10 Se solicita contacto telefonico a Alejandro, se cursa mail con detalle para recordatorio, se compromete a enviar informacion. 05/11 Reunion coordinada para el 06/11. Reunion ok, deben enviar organigrama y relacion de puestos. Descartamos proyecto porque son muy informales', 0, NULL, NULL);</v>
      </c>
    </row>
    <row r="521" spans="1:6" x14ac:dyDescent="0.25">
      <c r="A521" t="s">
        <v>2534</v>
      </c>
      <c r="B521" s="7" t="s">
        <v>1092</v>
      </c>
      <c r="C521" s="2" t="s">
        <v>2784</v>
      </c>
      <c r="D521" s="40"/>
      <c r="E521" s="2" t="s">
        <v>2783</v>
      </c>
      <c r="F521" t="str">
        <f t="shared" si="8"/>
        <v>SET @prop = (SELECT id_propuesta FROM propuesta WHERE cod_propuesta LIKE 'P013701'); INSERT INTO seguimiento VALUES(NULL, @prop, NULL, NULL, '', 0, NULL, NULL);</v>
      </c>
    </row>
    <row r="522" spans="1:6" x14ac:dyDescent="0.25">
      <c r="A522" t="s">
        <v>2534</v>
      </c>
      <c r="B522" s="7" t="s">
        <v>1093</v>
      </c>
      <c r="C522" s="2" t="s">
        <v>2784</v>
      </c>
      <c r="D522" s="43" t="s">
        <v>2978</v>
      </c>
      <c r="E522" s="2" t="s">
        <v>2783</v>
      </c>
      <c r="F522" t="str">
        <f t="shared" si="8"/>
        <v>SET @prop = (SELECT id_propuesta FROM propuesta WHERE cod_propuesta LIKE 'P013702'); INSERT INTO seguimiento VALUES(NULL, @prop, NULL, NULL, 'Gano otra propuesta por tema tecnicos', 0, NULL, NULL);</v>
      </c>
    </row>
    <row r="523" spans="1:6" x14ac:dyDescent="0.25">
      <c r="A523" t="s">
        <v>2534</v>
      </c>
      <c r="B523" s="7" t="s">
        <v>1094</v>
      </c>
      <c r="C523" s="2" t="s">
        <v>2784</v>
      </c>
      <c r="D523" s="43" t="s">
        <v>2978</v>
      </c>
      <c r="E523" s="2" t="s">
        <v>2783</v>
      </c>
      <c r="F523" t="str">
        <f t="shared" si="8"/>
        <v>SET @prop = (SELECT id_propuesta FROM propuesta WHERE cod_propuesta LIKE 'P013703'); INSERT INTO seguimiento VALUES(NULL, @prop, NULL, NULL, 'Gano otra propuesta por tema tecnicos', 0, NULL, NULL);</v>
      </c>
    </row>
    <row r="524" spans="1:6" x14ac:dyDescent="0.25">
      <c r="A524" t="s">
        <v>2534</v>
      </c>
      <c r="B524" s="7" t="s">
        <v>1095</v>
      </c>
      <c r="C524" s="2" t="s">
        <v>2784</v>
      </c>
      <c r="D524" s="43" t="s">
        <v>2655</v>
      </c>
      <c r="E524" s="2" t="s">
        <v>2783</v>
      </c>
      <c r="F524" t="str">
        <f t="shared" si="8"/>
        <v>SET @prop = (SELECT id_propuesta FROM propuesta WHERE cod_propuesta LIKE 'P027101'); INSERT INTO seguimiento VALUES(NULL, @prop, NULL, NULL, 'Respondieron que no nos tomaban', 0, NULL, NULL);</v>
      </c>
    </row>
    <row r="525" spans="1:6" ht="22.5" x14ac:dyDescent="0.25">
      <c r="A525" t="s">
        <v>2534</v>
      </c>
      <c r="B525" s="7" t="s">
        <v>1096</v>
      </c>
      <c r="C525" s="2" t="s">
        <v>2784</v>
      </c>
      <c r="D525" s="43" t="s">
        <v>2656</v>
      </c>
      <c r="E525" s="2" t="s">
        <v>2783</v>
      </c>
      <c r="F525" t="str">
        <f t="shared" si="8"/>
        <v>SET @prop = (SELECT id_propuesta FROM propuesta WHERE cod_propuesta LIKE 'P054001'); INSERT INTO seguimiento VALUES(NULL, @prop, NULL, NULL, 'Les contactamos demasiado tarde, habian encontrado otro proveedor', 0, NULL, NULL);</v>
      </c>
    </row>
    <row r="526" spans="1:6" x14ac:dyDescent="0.25">
      <c r="A526" t="s">
        <v>2534</v>
      </c>
      <c r="B526" s="7" t="s">
        <v>1097</v>
      </c>
      <c r="C526" s="2" t="s">
        <v>2784</v>
      </c>
      <c r="D526" s="40" t="s">
        <v>2889</v>
      </c>
      <c r="E526" s="2" t="s">
        <v>2783</v>
      </c>
      <c r="F526" t="str">
        <f t="shared" si="8"/>
        <v>SET @prop = (SELECT id_propuesta FROM propuesta WHERE cod_propuesta LIKE 'P018001'); INSERT INTO seguimiento VALUES(NULL, @prop, NULL, NULL, 'Decision tomada en comite 06/12/10', 0, NULL, NULL);</v>
      </c>
    </row>
    <row r="527" spans="1:6" ht="22.5" x14ac:dyDescent="0.25">
      <c r="A527" t="s">
        <v>2534</v>
      </c>
      <c r="B527" s="7" t="s">
        <v>1098</v>
      </c>
      <c r="C527" s="2" t="s">
        <v>2784</v>
      </c>
      <c r="D527" s="40" t="s">
        <v>2853</v>
      </c>
      <c r="E527" s="2" t="s">
        <v>2783</v>
      </c>
      <c r="F527" t="str">
        <f t="shared" si="8"/>
        <v>SET @prop = (SELECT id_propuesta FROM propuesta WHERE cod_propuesta LIKE 'P018002'); INSERT INTO seguimiento VALUES(NULL, @prop, NULL, NULL, 'No se envio propuesta, porque no explicarn bien sus objetivos, no lo tenian claro.', 0, NULL, NULL);</v>
      </c>
    </row>
    <row r="528" spans="1:6" ht="22.5" x14ac:dyDescent="0.25">
      <c r="A528" t="s">
        <v>2534</v>
      </c>
      <c r="B528" s="7" t="s">
        <v>1099</v>
      </c>
      <c r="C528" s="2" t="s">
        <v>2784</v>
      </c>
      <c r="D528" s="40" t="s">
        <v>2853</v>
      </c>
      <c r="E528" s="2" t="s">
        <v>2783</v>
      </c>
      <c r="F528" t="str">
        <f t="shared" si="8"/>
        <v>SET @prop = (SELECT id_propuesta FROM propuesta WHERE cod_propuesta LIKE 'P018003'); INSERT INTO seguimiento VALUES(NULL, @prop, NULL, NULL, 'No se envio propuesta, porque no explicarn bien sus objetivos, no lo tenian claro.', 0, NULL, NULL);</v>
      </c>
    </row>
    <row r="529" spans="1:6" ht="56.25" x14ac:dyDescent="0.25">
      <c r="A529" t="s">
        <v>2534</v>
      </c>
      <c r="B529" s="17" t="s">
        <v>1100</v>
      </c>
      <c r="C529" s="2" t="s">
        <v>2784</v>
      </c>
      <c r="D529" s="28" t="s">
        <v>2979</v>
      </c>
      <c r="E529" s="2" t="s">
        <v>2783</v>
      </c>
      <c r="F529" t="str">
        <f t="shared" si="8"/>
        <v>SET @prop = (SELECT id_propuesta FROM propuesta WHERE cod_propuesta LIKE 'P018004'); INSERT INTO seguimiento VALUES(NULL, @prop, NULL, NULL, 'Contacto: Jose Odar. Se le entrego propuesta el 15/02/12, menciona que es muy alto el costo, ver si se le puede recotizar. Descartamos porque es un mal pagador y dicen que no tienen fondos presupuestados para los proyectos que tenemos en marcha de capacitacion', 0, NULL, NULL);</v>
      </c>
    </row>
    <row r="530" spans="1:6" ht="45" x14ac:dyDescent="0.25">
      <c r="A530" t="s">
        <v>2534</v>
      </c>
      <c r="B530" s="17" t="s">
        <v>1101</v>
      </c>
      <c r="C530" s="2" t="s">
        <v>2784</v>
      </c>
      <c r="D530" s="28" t="s">
        <v>3155</v>
      </c>
      <c r="E530" s="2" t="s">
        <v>2783</v>
      </c>
      <c r="F530" t="str">
        <f t="shared" si="8"/>
        <v>SET @prop = (SELECT id_propuesta FROM propuesta WHERE cod_propuesta LIKE 'P018006'); INSERT INTO seguimiento VALUES(NULL, @prop, NULL, NULL, 'Contacto: Jose Odar. Trabajar con Hayduk es peligroso, hicimos la primera parte de la capacitacion y tardaron 3 meses en pagar el 50% segun ellos porque no tienen fondos al no ser temporada de pesca.', 0, NULL, NULL);</v>
      </c>
    </row>
    <row r="531" spans="1:6" x14ac:dyDescent="0.25">
      <c r="A531" t="s">
        <v>2534</v>
      </c>
      <c r="B531" s="7" t="s">
        <v>1102</v>
      </c>
      <c r="C531" s="2" t="s">
        <v>2784</v>
      </c>
      <c r="D531" s="41" t="s">
        <v>3284</v>
      </c>
      <c r="E531" s="2" t="s">
        <v>2783</v>
      </c>
      <c r="F531" t="str">
        <f t="shared" si="8"/>
        <v>SET @prop = (SELECT id_propuesta FROM propuesta WHERE cod_propuesta LIKE 'P008501'); INSERT INTO seguimiento VALUES(NULL, @prop, NULL, NULL, ' ', 0, NULL, NULL);</v>
      </c>
    </row>
    <row r="532" spans="1:6" ht="33.75" x14ac:dyDescent="0.25">
      <c r="A532" t="s">
        <v>2534</v>
      </c>
      <c r="B532" s="7" t="s">
        <v>1103</v>
      </c>
      <c r="C532" s="2" t="s">
        <v>2784</v>
      </c>
      <c r="D532" s="43" t="s">
        <v>3156</v>
      </c>
      <c r="E532" s="2" t="s">
        <v>2783</v>
      </c>
      <c r="F532" t="str">
        <f t="shared" si="8"/>
        <v>SET @prop = (SELECT id_propuesta FROM propuesta WHERE cod_propuesta LIKE 'P029102'); INSERT INTO seguimiento VALUES(NULL, @prop, NULL, NULL, 'Comenta Marco Silva que esta pdte. aprobacion de Gerencia.No la van a realizar Gerencia se nego a efectuarla, no la van a hacer con ningun proveedor.', 0, NULL, NULL);</v>
      </c>
    </row>
    <row r="533" spans="1:6" x14ac:dyDescent="0.25">
      <c r="A533" t="s">
        <v>2534</v>
      </c>
      <c r="B533" s="7" t="s">
        <v>1104</v>
      </c>
      <c r="C533" s="2" t="s">
        <v>2784</v>
      </c>
      <c r="D533" s="40"/>
      <c r="E533" s="2" t="s">
        <v>2783</v>
      </c>
      <c r="F533" t="str">
        <f t="shared" si="8"/>
        <v>SET @prop = (SELECT id_propuesta FROM propuesta WHERE cod_propuesta LIKE 'P003201'); INSERT INTO seguimiento VALUES(NULL, @prop, NULL, NULL, '', 0, NULL, NULL);</v>
      </c>
    </row>
    <row r="534" spans="1:6" x14ac:dyDescent="0.25">
      <c r="A534" t="s">
        <v>2534</v>
      </c>
      <c r="B534" s="7" t="s">
        <v>1105</v>
      </c>
      <c r="C534" s="2" t="s">
        <v>2784</v>
      </c>
      <c r="D534" s="43"/>
      <c r="E534" s="2" t="s">
        <v>2783</v>
      </c>
      <c r="F534" t="str">
        <f t="shared" si="8"/>
        <v>SET @prop = (SELECT id_propuesta FROM propuesta WHERE cod_propuesta LIKE 'P003202'); INSERT INTO seguimiento VALUES(NULL, @prop, NULL, NULL, '', 0, NULL, NULL);</v>
      </c>
    </row>
    <row r="535" spans="1:6" x14ac:dyDescent="0.25">
      <c r="A535" t="s">
        <v>2534</v>
      </c>
      <c r="B535" s="7" t="s">
        <v>1106</v>
      </c>
      <c r="C535" s="2" t="s">
        <v>2784</v>
      </c>
      <c r="D535" s="43"/>
      <c r="E535" s="2" t="s">
        <v>2783</v>
      </c>
      <c r="F535" t="str">
        <f t="shared" si="8"/>
        <v>SET @prop = (SELECT id_propuesta FROM propuesta WHERE cod_propuesta LIKE 'P003203'); INSERT INTO seguimiento VALUES(NULL, @prop, NULL, NULL, '', 0, NULL, NULL);</v>
      </c>
    </row>
    <row r="536" spans="1:6" x14ac:dyDescent="0.25">
      <c r="A536" t="s">
        <v>2534</v>
      </c>
      <c r="B536" s="7" t="s">
        <v>1107</v>
      </c>
      <c r="C536" s="2" t="s">
        <v>2784</v>
      </c>
      <c r="D536" s="41" t="s">
        <v>2657</v>
      </c>
      <c r="E536" s="2" t="s">
        <v>2783</v>
      </c>
      <c r="F536" t="str">
        <f t="shared" si="8"/>
        <v>SET @prop = (SELECT id_propuesta FROM propuesta WHERE cod_propuesta LIKE 'P003204'); INSERT INTO seguimiento VALUES(NULL, @prop, NULL, NULL, 'Descartaron realizarlo', 0, NULL, NULL);</v>
      </c>
    </row>
    <row r="537" spans="1:6" x14ac:dyDescent="0.25">
      <c r="A537" t="s">
        <v>2534</v>
      </c>
      <c r="B537" s="7" t="s">
        <v>1108</v>
      </c>
      <c r="C537" s="2" t="s">
        <v>2784</v>
      </c>
      <c r="D537" s="41" t="s">
        <v>2657</v>
      </c>
      <c r="E537" s="2" t="s">
        <v>2783</v>
      </c>
      <c r="F537" t="str">
        <f t="shared" si="8"/>
        <v>SET @prop = (SELECT id_propuesta FROM propuesta WHERE cod_propuesta LIKE 'P003205'); INSERT INTO seguimiento VALUES(NULL, @prop, NULL, NULL, 'Descartaron realizarlo', 0, NULL, NULL);</v>
      </c>
    </row>
    <row r="538" spans="1:6" x14ac:dyDescent="0.25">
      <c r="A538" t="s">
        <v>2534</v>
      </c>
      <c r="B538" s="7" t="s">
        <v>1109</v>
      </c>
      <c r="C538" s="2" t="s">
        <v>2784</v>
      </c>
      <c r="D538" s="43"/>
      <c r="E538" s="2" t="s">
        <v>2783</v>
      </c>
      <c r="F538" t="str">
        <f t="shared" si="8"/>
        <v>SET @prop = (SELECT id_propuesta FROM propuesta WHERE cod_propuesta LIKE 'P003206'); INSERT INTO seguimiento VALUES(NULL, @prop, NULL, NULL, '', 0, NULL, NULL);</v>
      </c>
    </row>
    <row r="539" spans="1:6" x14ac:dyDescent="0.25">
      <c r="A539" t="s">
        <v>2534</v>
      </c>
      <c r="B539" s="7" t="s">
        <v>1110</v>
      </c>
      <c r="C539" s="2" t="s">
        <v>2784</v>
      </c>
      <c r="D539" s="41" t="s">
        <v>2657</v>
      </c>
      <c r="E539" s="2" t="s">
        <v>2783</v>
      </c>
      <c r="F539" t="str">
        <f t="shared" si="8"/>
        <v>SET @prop = (SELECT id_propuesta FROM propuesta WHERE cod_propuesta LIKE 'P003207'); INSERT INTO seguimiento VALUES(NULL, @prop, NULL, NULL, 'Descartaron realizarlo', 0, NULL, NULL);</v>
      </c>
    </row>
    <row r="540" spans="1:6" ht="22.5" x14ac:dyDescent="0.25">
      <c r="A540" t="s">
        <v>2534</v>
      </c>
      <c r="B540" s="7" t="s">
        <v>1111</v>
      </c>
      <c r="C540" s="2" t="s">
        <v>2784</v>
      </c>
      <c r="D540" s="43" t="s">
        <v>2658</v>
      </c>
      <c r="E540" s="2" t="s">
        <v>2783</v>
      </c>
      <c r="F540" t="str">
        <f t="shared" si="8"/>
        <v>SET @prop = (SELECT id_propuesta FROM propuesta WHERE cod_propuesta LIKE 'P003208'); INSERT INTO seguimiento VALUES(NULL, @prop, NULL, NULL, 'Informado por Enrique el 20/9/10. Agrupa 3 propuestas 3208/3209/3210', 0, NULL, NULL);</v>
      </c>
    </row>
    <row r="541" spans="1:6" x14ac:dyDescent="0.25">
      <c r="A541" t="s">
        <v>2534</v>
      </c>
      <c r="B541" s="7" t="s">
        <v>1112</v>
      </c>
      <c r="C541" s="2" t="s">
        <v>2784</v>
      </c>
      <c r="D541" s="43"/>
      <c r="E541" s="2" t="s">
        <v>2783</v>
      </c>
      <c r="F541" t="str">
        <f t="shared" si="8"/>
        <v>SET @prop = (SELECT id_propuesta FROM propuesta WHERE cod_propuesta LIKE 'P003211'); INSERT INTO seguimiento VALUES(NULL, @prop, NULL, NULL, '', 0, NULL, NULL);</v>
      </c>
    </row>
    <row r="542" spans="1:6" x14ac:dyDescent="0.25">
      <c r="A542" t="s">
        <v>2534</v>
      </c>
      <c r="B542" s="7" t="s">
        <v>1113</v>
      </c>
      <c r="C542" s="2" t="s">
        <v>2784</v>
      </c>
      <c r="D542" s="41" t="s">
        <v>3284</v>
      </c>
      <c r="E542" s="2" t="s">
        <v>2783</v>
      </c>
      <c r="F542" t="str">
        <f t="shared" si="8"/>
        <v>SET @prop = (SELECT id_propuesta FROM propuesta WHERE cod_propuesta LIKE 'P003212'); INSERT INTO seguimiento VALUES(NULL, @prop, NULL, NULL, ' ', 0, NULL, NULL);</v>
      </c>
    </row>
    <row r="543" spans="1:6" x14ac:dyDescent="0.25">
      <c r="A543" t="s">
        <v>2534</v>
      </c>
      <c r="B543" s="7" t="s">
        <v>1114</v>
      </c>
      <c r="C543" s="2" t="s">
        <v>2784</v>
      </c>
      <c r="D543" s="43" t="s">
        <v>2659</v>
      </c>
      <c r="E543" s="2" t="s">
        <v>2783</v>
      </c>
      <c r="F543" t="str">
        <f t="shared" si="8"/>
        <v>SET @prop = (SELECT id_propuesta FROM propuesta WHERE cod_propuesta LIKE 'P003213'); INSERT INTO seguimiento VALUES(NULL, @prop, NULL, NULL, 'No lo tienen claro', 0, NULL, NULL);</v>
      </c>
    </row>
    <row r="544" spans="1:6" x14ac:dyDescent="0.25">
      <c r="A544" t="s">
        <v>2534</v>
      </c>
      <c r="B544" s="7" t="s">
        <v>1115</v>
      </c>
      <c r="C544" s="2" t="s">
        <v>2784</v>
      </c>
      <c r="D544" s="43" t="s">
        <v>2980</v>
      </c>
      <c r="E544" s="2" t="s">
        <v>2783</v>
      </c>
      <c r="F544" t="str">
        <f t="shared" si="8"/>
        <v>SET @prop = (SELECT id_propuesta FROM propuesta WHERE cod_propuesta LIKE 'P003214'); INSERT INTO seguimiento VALUES(NULL, @prop, NULL, NULL, 'El cliente decidio no hacerlo completo', 0, NULL, NULL);</v>
      </c>
    </row>
    <row r="545" spans="1:6" x14ac:dyDescent="0.25">
      <c r="A545" t="s">
        <v>2534</v>
      </c>
      <c r="B545" s="7" t="s">
        <v>1116</v>
      </c>
      <c r="C545" s="2" t="s">
        <v>2784</v>
      </c>
      <c r="D545" s="41" t="s">
        <v>2887</v>
      </c>
      <c r="E545" s="2" t="s">
        <v>2783</v>
      </c>
      <c r="F545" t="str">
        <f t="shared" si="8"/>
        <v>SET @prop = (SELECT id_propuesta FROM propuesta WHERE cod_propuesta LIKE 'P003215'); INSERT INTO seguimiento VALUES(NULL, @prop, NULL, NULL, 'Solo querian informacion', 0, NULL, NULL);</v>
      </c>
    </row>
    <row r="546" spans="1:6" ht="33.75" x14ac:dyDescent="0.25">
      <c r="A546" t="s">
        <v>2534</v>
      </c>
      <c r="B546" s="7" t="s">
        <v>1117</v>
      </c>
      <c r="C546" s="2" t="s">
        <v>2784</v>
      </c>
      <c r="D546" s="43" t="s">
        <v>2981</v>
      </c>
      <c r="E546" s="2" t="s">
        <v>2783</v>
      </c>
      <c r="F546" t="str">
        <f t="shared" si="8"/>
        <v>SET @prop = (SELECT id_propuesta FROM propuesta WHERE cod_propuesta LIKE 'P003216'); INSERT INTO seguimiento VALUES(NULL, @prop, NULL, NULL, 'Se entrego mapeo de headhunting y terna. El cliente cancelo el proceso para proceder a una promocion interna. Falta facturar el 50% restante.', 0, NULL, NULL);</v>
      </c>
    </row>
    <row r="547" spans="1:6" x14ac:dyDescent="0.25">
      <c r="A547" t="s">
        <v>2534</v>
      </c>
      <c r="B547" s="7" t="s">
        <v>1118</v>
      </c>
      <c r="C547" s="2" t="s">
        <v>2784</v>
      </c>
      <c r="D547" s="41" t="s">
        <v>2887</v>
      </c>
      <c r="E547" s="2" t="s">
        <v>2783</v>
      </c>
      <c r="F547" t="str">
        <f t="shared" si="8"/>
        <v>SET @prop = (SELECT id_propuesta FROM propuesta WHERE cod_propuesta LIKE 'P010601'); INSERT INTO seguimiento VALUES(NULL, @prop, NULL, NULL, 'Solo querian informacion', 0, NULL, NULL);</v>
      </c>
    </row>
    <row r="548" spans="1:6" x14ac:dyDescent="0.25">
      <c r="A548" t="s">
        <v>2534</v>
      </c>
      <c r="B548" s="7" t="s">
        <v>1119</v>
      </c>
      <c r="C548" s="2" t="s">
        <v>2784</v>
      </c>
      <c r="D548" s="41" t="s">
        <v>2887</v>
      </c>
      <c r="E548" s="2" t="s">
        <v>2783</v>
      </c>
      <c r="F548" t="str">
        <f t="shared" si="8"/>
        <v>SET @prop = (SELECT id_propuesta FROM propuesta WHERE cod_propuesta LIKE 'P010602'); INSERT INTO seguimiento VALUES(NULL, @prop, NULL, NULL, 'Solo querian informacion', 0, NULL, NULL);</v>
      </c>
    </row>
    <row r="549" spans="1:6" ht="22.5" x14ac:dyDescent="0.25">
      <c r="A549" t="s">
        <v>2534</v>
      </c>
      <c r="B549" s="7" t="s">
        <v>1120</v>
      </c>
      <c r="C549" s="2" t="s">
        <v>2784</v>
      </c>
      <c r="D549" s="40" t="s">
        <v>2982</v>
      </c>
      <c r="E549" s="2" t="s">
        <v>2783</v>
      </c>
      <c r="F549" t="str">
        <f t="shared" si="8"/>
        <v>SET @prop = (SELECT id_propuesta FROM propuesta WHERE cod_propuesta LIKE 'P010603'); INSERT INTO seguimiento VALUES(NULL, @prop, NULL, NULL, 'Contacto: Lisseth Tuesta. Reunion 4 de enero, 3pm. Son selecciones operativas que nosotros no hacemos', 0, NULL, NULL);</v>
      </c>
    </row>
    <row r="550" spans="1:6" x14ac:dyDescent="0.25">
      <c r="A550" t="s">
        <v>2534</v>
      </c>
      <c r="B550" s="7" t="s">
        <v>1121</v>
      </c>
      <c r="C550" s="2" t="s">
        <v>2784</v>
      </c>
      <c r="D550" s="41" t="s">
        <v>2660</v>
      </c>
      <c r="E550" s="2" t="s">
        <v>2783</v>
      </c>
      <c r="F550" t="str">
        <f t="shared" si="8"/>
        <v>SET @prop = (SELECT id_propuesta FROM propuesta WHERE cod_propuesta LIKE 'P121701'); INSERT INTO seguimiento VALUES(NULL, @prop, NULL, NULL, 'Lobby', 0, NULL, NULL);</v>
      </c>
    </row>
    <row r="551" spans="1:6" ht="56.25" x14ac:dyDescent="0.25">
      <c r="A551" t="s">
        <v>2534</v>
      </c>
      <c r="B551" s="7" t="s">
        <v>1122</v>
      </c>
      <c r="C551" s="2" t="s">
        <v>2784</v>
      </c>
      <c r="D551" s="41" t="s">
        <v>3350</v>
      </c>
      <c r="E551" s="2" t="s">
        <v>2783</v>
      </c>
      <c r="F551" t="str">
        <f t="shared" si="8"/>
        <v>SET @prop = (SELECT id_propuesta FROM propuesta WHERE cod_propuesta LIKE 'P128601'); INSERT INTO seguimiento VALUES(NULL, @prop, NULL, NULL, 'Contacto: Cynthia Emperatriz Inoñan Poma. Reclamada situacion el 09/05. 10/05 responden que estan evaluando y que responden en una semana. Solicitada situacion por CRM el 20/05. Sin respuesta, cancelada por CRM el 07/06', 0, NULL, NULL);</v>
      </c>
    </row>
    <row r="552" spans="1:6" ht="247.5" x14ac:dyDescent="0.25">
      <c r="A552" t="s">
        <v>2534</v>
      </c>
      <c r="B552" s="7" t="s">
        <v>1123</v>
      </c>
      <c r="C552" s="2" t="s">
        <v>2784</v>
      </c>
      <c r="D552" s="41" t="s">
        <v>3351</v>
      </c>
      <c r="E552" s="2" t="s">
        <v>2783</v>
      </c>
      <c r="F552" t="str">
        <f t="shared" si="8"/>
        <v>SET @prop = (SELECT id_propuesta FROM propuesta WHERE cod_propuesta LIKE 'P032401'); INSERT INTO seguimiento VALUES(NULL, @prop, NULL, NULL, 'Contacto: Renato Nassi. Reunion el 09/08. Propuesta enviada el 15/08, Renato indica que revisara propuesta; tiene otras 2 propuestas pero su disposicion es trabajar con nosotros por metodologia y referencia de Cesar Monteverde (Tasa), queda pendiente coordinar reunion para afinar detalles. 21/08 Renato indica haber estado enfermo y haber postergado la evaluacion de propuesta, pide llamar viernes 24 para ir definiendo fechas de inicio y si seria necesaria una reunion previa. 24/08 se coordina reunion con Renato para el 29/08. Se posterga reunion.04/09 No se puede contactar a Renato.06/09 Se envia correo solicitando status ya que no se puede ubicar telefonicamente.10/09 Se coordina reunion para 14/09. Reunion canacelada pues no se pudo localizar a contacto para confirmar, se envia correo solicitando disponibilidad. 21/09 No se puede contactar telefonicamente, se envia mail solicitando estado de la propuesta. 27/09 Se acuerda en Directorio dar e baja a propuesta por falta de respuesta y tiempo transcurrido, se envia correo a Renato comunicando descarte de propuesta. 06/11 Retomado contacto, enviada nueva propuesta el 09/11', 0, NULL, NULL);</v>
      </c>
    </row>
    <row r="553" spans="1:6" x14ac:dyDescent="0.25">
      <c r="A553" t="s">
        <v>2534</v>
      </c>
      <c r="B553" s="7" t="s">
        <v>1124</v>
      </c>
      <c r="C553" s="2" t="s">
        <v>2784</v>
      </c>
      <c r="D553" s="41" t="s">
        <v>2887</v>
      </c>
      <c r="E553" s="2" t="s">
        <v>2783</v>
      </c>
      <c r="F553" t="str">
        <f t="shared" si="8"/>
        <v>SET @prop = (SELECT id_propuesta FROM propuesta WHERE cod_propuesta LIKE 'P023101'); INSERT INTO seguimiento VALUES(NULL, @prop, NULL, NULL, 'Solo querian informacion', 0, NULL, NULL);</v>
      </c>
    </row>
    <row r="554" spans="1:6" ht="22.5" x14ac:dyDescent="0.25">
      <c r="A554" t="s">
        <v>2534</v>
      </c>
      <c r="B554" s="7" t="s">
        <v>1125</v>
      </c>
      <c r="C554" s="2" t="s">
        <v>2784</v>
      </c>
      <c r="D554" s="41" t="s">
        <v>2983</v>
      </c>
      <c r="E554" s="2" t="s">
        <v>2783</v>
      </c>
      <c r="F554" t="str">
        <f t="shared" si="8"/>
        <v>SET @prop = (SELECT id_propuesta FROM propuesta WHERE cod_propuesta LIKE 'P117501'); INSERT INTO seguimiento VALUES(NULL, @prop, NULL, NULL, 'Enviado correo para pedir situacion el 16/8.Decision postergada hasta nuevo aviso', 0, NULL, NULL);</v>
      </c>
    </row>
    <row r="555" spans="1:6" ht="22.5" x14ac:dyDescent="0.25">
      <c r="A555" t="s">
        <v>2534</v>
      </c>
      <c r="B555" s="7" t="s">
        <v>1126</v>
      </c>
      <c r="C555" s="2" t="s">
        <v>2784</v>
      </c>
      <c r="D555" s="43" t="s">
        <v>2984</v>
      </c>
      <c r="E555" s="2" t="s">
        <v>2783</v>
      </c>
      <c r="F555" t="str">
        <f t="shared" si="8"/>
        <v>SET @prop = (SELECT id_propuesta FROM propuesta WHERE cod_propuesta LIKE 'P117502'); INSERT INTO seguimiento VALUES(NULL, @prop, NULL, NULL, 'Contacto: Carla Sotomayor. No contestan, se ha enviado mails y llamado. Creo que se comunico con Frida.', 0, NULL, NULL);</v>
      </c>
    </row>
    <row r="556" spans="1:6" x14ac:dyDescent="0.25">
      <c r="A556" t="s">
        <v>2534</v>
      </c>
      <c r="B556" s="7" t="s">
        <v>1127</v>
      </c>
      <c r="C556" s="2" t="s">
        <v>2784</v>
      </c>
      <c r="D556" s="41" t="s">
        <v>2558</v>
      </c>
      <c r="E556" s="2" t="s">
        <v>2783</v>
      </c>
      <c r="F556" t="str">
        <f t="shared" si="8"/>
        <v>SET @prop = (SELECT id_propuesta FROM propuesta WHERE cod_propuesta LIKE 'P004001'); INSERT INTO seguimiento VALUES(NULL, @prop, NULL, NULL, 'Tomaron otra opcion', 0, NULL, NULL);</v>
      </c>
    </row>
    <row r="557" spans="1:6" x14ac:dyDescent="0.25">
      <c r="A557" t="s">
        <v>2534</v>
      </c>
      <c r="B557" s="7" t="s">
        <v>1128</v>
      </c>
      <c r="C557" s="2" t="s">
        <v>2784</v>
      </c>
      <c r="D557" s="41" t="s">
        <v>2661</v>
      </c>
      <c r="E557" s="2" t="s">
        <v>2783</v>
      </c>
      <c r="F557" t="str">
        <f t="shared" si="8"/>
        <v>SET @prop = (SELECT id_propuesta FROM propuesta WHERE cod_propuesta LIKE 'P004002'); INSERT INTO seguimiento VALUES(NULL, @prop, NULL, NULL, 'Contacto: Giancarlo Ferruchi y Albero Oshiro', 0, NULL, NULL);</v>
      </c>
    </row>
    <row r="558" spans="1:6" ht="22.5" x14ac:dyDescent="0.25">
      <c r="A558" t="s">
        <v>2534</v>
      </c>
      <c r="B558" s="7" t="s">
        <v>1129</v>
      </c>
      <c r="C558" s="2" t="s">
        <v>2784</v>
      </c>
      <c r="D558" s="41" t="s">
        <v>2985</v>
      </c>
      <c r="E558" s="2" t="s">
        <v>2783</v>
      </c>
      <c r="F558" t="str">
        <f t="shared" si="8"/>
        <v>SET @prop = (SELECT id_propuesta FROM propuesta WHERE cod_propuesta LIKE 'P004003'); INSERT INTO seguimiento VALUES(NULL, @prop, NULL, NULL, 'Contacto: Giancarlo Ferruchi y Albero Oshiro. Deseaban tercerizacion (cntratacion de operarios a tiempo parcial)', 0, NULL, NULL);</v>
      </c>
    </row>
    <row r="559" spans="1:6" ht="22.5" x14ac:dyDescent="0.25">
      <c r="A559" t="s">
        <v>2534</v>
      </c>
      <c r="B559" s="7" t="s">
        <v>1130</v>
      </c>
      <c r="C559" s="2" t="s">
        <v>2784</v>
      </c>
      <c r="D559" s="41" t="s">
        <v>2806</v>
      </c>
      <c r="E559" s="2" t="s">
        <v>2783</v>
      </c>
      <c r="F559" t="str">
        <f t="shared" si="8"/>
        <v>SET @prop = (SELECT id_propuesta FROM propuesta WHERE cod_propuesta LIKE 'P004004'); INSERT INTO seguimiento VALUES(NULL, @prop, NULL, NULL, 'Contacto: Jorge del Campo. Nunca enviamos propuesta, estan en Lurin', 0, NULL, NULL);</v>
      </c>
    </row>
    <row r="560" spans="1:6" x14ac:dyDescent="0.25">
      <c r="A560" t="s">
        <v>2534</v>
      </c>
      <c r="B560" s="7" t="s">
        <v>1131</v>
      </c>
      <c r="C560" s="2" t="s">
        <v>2784</v>
      </c>
      <c r="D560" s="40"/>
      <c r="E560" s="2" t="s">
        <v>2783</v>
      </c>
      <c r="F560" t="str">
        <f t="shared" si="8"/>
        <v>SET @prop = (SELECT id_propuesta FROM propuesta WHERE cod_propuesta LIKE 'P019801'); INSERT INTO seguimiento VALUES(NULL, @prop, NULL, NULL, '', 0, NULL, NULL);</v>
      </c>
    </row>
    <row r="561" spans="1:6" x14ac:dyDescent="0.25">
      <c r="A561" t="s">
        <v>2534</v>
      </c>
      <c r="B561" s="7" t="s">
        <v>1132</v>
      </c>
      <c r="C561" s="2" t="s">
        <v>2784</v>
      </c>
      <c r="D561" s="43"/>
      <c r="E561" s="2" t="s">
        <v>2783</v>
      </c>
      <c r="F561" t="str">
        <f t="shared" si="8"/>
        <v>SET @prop = (SELECT id_propuesta FROM propuesta WHERE cod_propuesta LIKE 'P019802'); INSERT INTO seguimiento VALUES(NULL, @prop, NULL, NULL, '', 0, NULL, NULL);</v>
      </c>
    </row>
    <row r="562" spans="1:6" ht="45" x14ac:dyDescent="0.25">
      <c r="A562" t="s">
        <v>2534</v>
      </c>
      <c r="B562" s="7" t="s">
        <v>1133</v>
      </c>
      <c r="C562" s="2" t="s">
        <v>2784</v>
      </c>
      <c r="D562" s="40" t="s">
        <v>3352</v>
      </c>
      <c r="E562" s="2" t="s">
        <v>2783</v>
      </c>
      <c r="F562" t="str">
        <f t="shared" si="8"/>
        <v>SET @prop = (SELECT id_propuesta FROM propuesta WHERE cod_propuesta LIKE 'P019803'); INSERT INTO seguimiento VALUES(NULL, @prop, NULL, NULL, 'Coordinar con LESLIE el 4/07. El 6 de Julio concerte reunion para el viernes 15 de Julio.Reunion postergada al 20/07, vamos a enviar poropuesta ajustada a sus necesidades.', 0, NULL, NULL);</v>
      </c>
    </row>
    <row r="563" spans="1:6" x14ac:dyDescent="0.25">
      <c r="A563" t="s">
        <v>2534</v>
      </c>
      <c r="B563" s="7" t="s">
        <v>1134</v>
      </c>
      <c r="C563" s="2" t="s">
        <v>2784</v>
      </c>
      <c r="D563" s="40" t="s">
        <v>2986</v>
      </c>
      <c r="E563" s="2" t="s">
        <v>2783</v>
      </c>
      <c r="F563" t="str">
        <f t="shared" si="8"/>
        <v>SET @prop = (SELECT id_propuesta FROM propuesta WHERE cod_propuesta LIKE 'P019804'); INSERT INTO seguimiento VALUES(NULL, @prop, NULL, NULL, 'Solo querian evaluacion', 0, NULL, NULL);</v>
      </c>
    </row>
    <row r="564" spans="1:6" x14ac:dyDescent="0.25">
      <c r="A564" t="s">
        <v>2534</v>
      </c>
      <c r="B564" s="7" t="s">
        <v>1135</v>
      </c>
      <c r="C564" s="2" t="s">
        <v>2784</v>
      </c>
      <c r="D564" s="43"/>
      <c r="E564" s="2" t="s">
        <v>2783</v>
      </c>
      <c r="F564" t="str">
        <f t="shared" si="8"/>
        <v>SET @prop = (SELECT id_propuesta FROM propuesta WHERE cod_propuesta LIKE 'P019805'); INSERT INTO seguimiento VALUES(NULL, @prop, NULL, NULL, '', 0, NULL, NULL);</v>
      </c>
    </row>
    <row r="565" spans="1:6" ht="45" x14ac:dyDescent="0.25">
      <c r="A565" t="s">
        <v>2534</v>
      </c>
      <c r="B565" s="7" t="s">
        <v>1136</v>
      </c>
      <c r="C565" s="2" t="s">
        <v>2784</v>
      </c>
      <c r="D565" s="43" t="s">
        <v>2854</v>
      </c>
      <c r="E565" s="2" t="s">
        <v>2783</v>
      </c>
      <c r="F565" t="str">
        <f t="shared" si="8"/>
        <v>SET @prop = (SELECT id_propuesta FROM propuesta WHERE cod_propuesta LIKE 'P019806'); INSERT INTO seguimiento VALUES(NULL, @prop, NULL, NULL, ' dia 27/07, responde Jueves 4/08. La recontacte el 05/08 su Jefe esta interesado en trabajar con noostros oero desean tener la propuesta cuali-cuanti, aplicar encuesta de todas maneras,se le envia el 08/08 Propuesta nueva.', 0, NULL, NULL);</v>
      </c>
    </row>
    <row r="566" spans="1:6" ht="22.5" x14ac:dyDescent="0.25">
      <c r="A566" t="s">
        <v>2534</v>
      </c>
      <c r="B566" s="7" t="s">
        <v>1137</v>
      </c>
      <c r="C566" s="2" t="s">
        <v>2784</v>
      </c>
      <c r="D566" s="43" t="s">
        <v>2987</v>
      </c>
      <c r="E566" s="2" t="s">
        <v>2783</v>
      </c>
      <c r="F566" t="str">
        <f t="shared" si="8"/>
        <v>SET @prop = (SELECT id_propuesta FROM propuesta WHERE cod_propuesta LIKE 'P019807'); INSERT INTO seguimiento VALUES(NULL, @prop, NULL, NULL, 'Se envio propuesta el 05/08. Han priorizado otros temas por ahora.', 0, NULL, NULL);</v>
      </c>
    </row>
    <row r="567" spans="1:6" ht="45" x14ac:dyDescent="0.25">
      <c r="A567" t="s">
        <v>2534</v>
      </c>
      <c r="B567" s="7" t="s">
        <v>1138</v>
      </c>
      <c r="C567" s="2" t="s">
        <v>2784</v>
      </c>
      <c r="D567" s="43" t="s">
        <v>2855</v>
      </c>
      <c r="E567" s="2" t="s">
        <v>2783</v>
      </c>
      <c r="F567" t="str">
        <f t="shared" si="8"/>
        <v>SET @prop = (SELECT id_propuesta FROM propuesta WHERE cod_propuesta LIKE 'P019808'); INSERT INTO seguimiento VALUES(NULL, @prop, NULL, NULL, 'Se envio contrato marco 2012. No les convence el precio, estan viendo. Ya han enviado nuevas evaluaciones, pero no se hicieron, no aceptaron nuevas condiciones y buscaron otra consultora', 0, NULL, NULL);</v>
      </c>
    </row>
    <row r="568" spans="1:6" x14ac:dyDescent="0.25">
      <c r="A568" t="s">
        <v>2534</v>
      </c>
      <c r="B568" s="7" t="s">
        <v>1139</v>
      </c>
      <c r="C568" s="2" t="s">
        <v>2784</v>
      </c>
      <c r="D568" s="43" t="s">
        <v>2988</v>
      </c>
      <c r="E568" s="2" t="s">
        <v>2783</v>
      </c>
      <c r="F568" t="str">
        <f t="shared" si="8"/>
        <v>SET @prop = (SELECT id_propuesta FROM propuesta WHERE cod_propuesta LIKE 'P023401'); INSERT INTO seguimiento VALUES(NULL, @prop, NULL, NULL, 'Contacto: Juan Carlos Merino, no contesto', 0, NULL, NULL);</v>
      </c>
    </row>
    <row r="569" spans="1:6" x14ac:dyDescent="0.25">
      <c r="A569" t="s">
        <v>2534</v>
      </c>
      <c r="B569" s="7" t="s">
        <v>1140</v>
      </c>
      <c r="C569" s="2" t="s">
        <v>2784</v>
      </c>
      <c r="D569" s="43" t="s">
        <v>2989</v>
      </c>
      <c r="E569" s="2" t="s">
        <v>2783</v>
      </c>
      <c r="F569" t="str">
        <f t="shared" si="8"/>
        <v>SET @prop = (SELECT id_propuesta FROM propuesta WHERE cod_propuesta LIKE 'P023601'); INSERT INTO seguimiento VALUES(NULL, @prop, NULL, NULL, 'Contacto: Srta. Lavini, no contesto', 0, NULL, NULL);</v>
      </c>
    </row>
    <row r="570" spans="1:6" ht="22.5" x14ac:dyDescent="0.25">
      <c r="A570" t="s">
        <v>2534</v>
      </c>
      <c r="B570" s="7" t="s">
        <v>1141</v>
      </c>
      <c r="C570" s="2" t="s">
        <v>2784</v>
      </c>
      <c r="D570" s="40" t="s">
        <v>2990</v>
      </c>
      <c r="E570" s="2" t="s">
        <v>2783</v>
      </c>
      <c r="F570" t="str">
        <f t="shared" si="8"/>
        <v>SET @prop = (SELECT id_propuesta FROM propuesta WHERE cod_propuesta LIKE 'P129401'); INSERT INTO seguimiento VALUES(NULL, @prop, NULL, NULL, 'Contacto: Ana Salazar. Solicitar reunion el 21/05. Reclamada el 15/06. Nunca respondieron', 0, NULL, NULL);</v>
      </c>
    </row>
    <row r="571" spans="1:6" x14ac:dyDescent="0.25">
      <c r="A571" t="s">
        <v>2534</v>
      </c>
      <c r="B571" s="7" t="s">
        <v>1142</v>
      </c>
      <c r="C571" s="2" t="s">
        <v>2784</v>
      </c>
      <c r="D571" s="43"/>
      <c r="E571" s="2" t="s">
        <v>2783</v>
      </c>
      <c r="F571" t="str">
        <f t="shared" si="8"/>
        <v>SET @prop = (SELECT id_propuesta FROM propuesta WHERE cod_propuesta LIKE 'P004601'); INSERT INTO seguimiento VALUES(NULL, @prop, NULL, NULL, '', 0, NULL, NULL);</v>
      </c>
    </row>
    <row r="572" spans="1:6" x14ac:dyDescent="0.25">
      <c r="A572" t="s">
        <v>2534</v>
      </c>
      <c r="B572" s="7" t="s">
        <v>1143</v>
      </c>
      <c r="C572" s="2" t="s">
        <v>2784</v>
      </c>
      <c r="D572" s="41" t="s">
        <v>2657</v>
      </c>
      <c r="E572" s="2" t="s">
        <v>2783</v>
      </c>
      <c r="F572" t="str">
        <f t="shared" si="8"/>
        <v>SET @prop = (SELECT id_propuesta FROM propuesta WHERE cod_propuesta LIKE 'P004602'); INSERT INTO seguimiento VALUES(NULL, @prop, NULL, NULL, 'Descartaron realizarlo', 0, NULL, NULL);</v>
      </c>
    </row>
    <row r="573" spans="1:6" x14ac:dyDescent="0.25">
      <c r="A573" t="s">
        <v>2534</v>
      </c>
      <c r="B573" s="7" t="s">
        <v>1144</v>
      </c>
      <c r="C573" s="2" t="s">
        <v>2784</v>
      </c>
      <c r="D573" s="41" t="s">
        <v>2657</v>
      </c>
      <c r="E573" s="2" t="s">
        <v>2783</v>
      </c>
      <c r="F573" t="str">
        <f t="shared" si="8"/>
        <v>SET @prop = (SELECT id_propuesta FROM propuesta WHERE cod_propuesta LIKE 'P004603'); INSERT INTO seguimiento VALUES(NULL, @prop, NULL, NULL, 'Descartaron realizarlo', 0, NULL, NULL);</v>
      </c>
    </row>
    <row r="574" spans="1:6" x14ac:dyDescent="0.25">
      <c r="A574" t="s">
        <v>2534</v>
      </c>
      <c r="B574" s="7" t="s">
        <v>1145</v>
      </c>
      <c r="C574" s="2" t="s">
        <v>2784</v>
      </c>
      <c r="D574" s="41" t="s">
        <v>2657</v>
      </c>
      <c r="E574" s="2" t="s">
        <v>2783</v>
      </c>
      <c r="F574" t="str">
        <f t="shared" si="8"/>
        <v>SET @prop = (SELECT id_propuesta FROM propuesta WHERE cod_propuesta LIKE 'P004604'); INSERT INTO seguimiento VALUES(NULL, @prop, NULL, NULL, 'Descartaron realizarlo', 0, NULL, NULL);</v>
      </c>
    </row>
    <row r="575" spans="1:6" ht="33.75" x14ac:dyDescent="0.25">
      <c r="A575" t="s">
        <v>2534</v>
      </c>
      <c r="B575" s="7" t="s">
        <v>1146</v>
      </c>
      <c r="C575" s="2" t="s">
        <v>2784</v>
      </c>
      <c r="D575" s="40" t="s">
        <v>2807</v>
      </c>
      <c r="E575" s="2" t="s">
        <v>2783</v>
      </c>
      <c r="F575" t="str">
        <f t="shared" si="8"/>
        <v>SET @prop = (SELECT id_propuesta FROM propuesta WHERE cod_propuesta LIKE 'P123201'); INSERT INTO seguimiento VALUES(NULL, @prop, NULL, NULL, 'Nos enviaran los perfiles para poder hacer la propuesta. No nos han enviado nada y nosotros no hemos insistido porque los puestos son muy dificiles en el mercado.', 0, NULL, NULL);</v>
      </c>
    </row>
    <row r="576" spans="1:6" x14ac:dyDescent="0.25">
      <c r="A576" t="s">
        <v>2534</v>
      </c>
      <c r="B576" s="7" t="s">
        <v>1147</v>
      </c>
      <c r="C576" s="2" t="s">
        <v>2784</v>
      </c>
      <c r="D576" s="40" t="s">
        <v>2662</v>
      </c>
      <c r="E576" s="2" t="s">
        <v>2783</v>
      </c>
      <c r="F576" t="str">
        <f t="shared" si="8"/>
        <v>SET @prop = (SELECT id_propuesta FROM propuesta WHERE cod_propuesta LIKE 'P034501'); INSERT INTO seguimiento VALUES(NULL, @prop, NULL, NULL, 'Se define no participar.', 0, NULL, NULL);</v>
      </c>
    </row>
    <row r="577" spans="1:6" ht="135" x14ac:dyDescent="0.25">
      <c r="A577" t="s">
        <v>2534</v>
      </c>
      <c r="B577" s="7" t="s">
        <v>1148</v>
      </c>
      <c r="C577" s="2" t="s">
        <v>2784</v>
      </c>
      <c r="D577" s="43" t="s">
        <v>3157</v>
      </c>
      <c r="E577" s="2" t="s">
        <v>2783</v>
      </c>
      <c r="F577" t="str">
        <f t="shared" si="8"/>
        <v>SET @prop = (SELECT id_propuesta FROM propuesta WHERE cod_propuesta LIKE 'P032801'); INSERT INTO seguimiento VALUES(NULL, @prop, NULL, NULL, 'Contacto: Angie Catter (Asist RRHH), 14/08 se envia link de pag. Web y de brochure; pendiente coordinar reunion; interes inicial por tercerizar seleccion de personal. 20/08 se solicita reunion, queda pendiente coordinacion segun disposicion de cliente. 24/08 se plantea reunion (por confirmar) para el miercoles 29 a las 11am. 29/09 Desean que se tenga base de profesionales que mensualmente se les pueda enviar para que ellos evaluen primero y descarten en el aspecto tecnico para que luego la consultora evalue, ademas desean que ese servicio sea de costo flat independientemente de la cantidad de evaluaciones mensuales que se realice.', 0, NULL, NULL);</v>
      </c>
    </row>
    <row r="578" spans="1:6" x14ac:dyDescent="0.25">
      <c r="A578" t="s">
        <v>2534</v>
      </c>
      <c r="B578" s="7" t="s">
        <v>1149</v>
      </c>
      <c r="C578" s="2" t="s">
        <v>2784</v>
      </c>
      <c r="D578" s="43" t="s">
        <v>2595</v>
      </c>
      <c r="E578" s="2" t="s">
        <v>2783</v>
      </c>
      <c r="F578" t="str">
        <f t="shared" si="8"/>
        <v>SET @prop = (SELECT id_propuesta FROM propuesta WHERE cod_propuesta LIKE 'P030201'); INSERT INTO seguimiento VALUES(NULL, @prop, NULL, NULL, 'Nunca respondieron', 0, NULL, NULL);</v>
      </c>
    </row>
    <row r="579" spans="1:6" x14ac:dyDescent="0.25">
      <c r="A579" t="s">
        <v>2534</v>
      </c>
      <c r="B579" s="7" t="s">
        <v>1150</v>
      </c>
      <c r="C579" s="2" t="s">
        <v>2784</v>
      </c>
      <c r="D579" s="43" t="s">
        <v>2595</v>
      </c>
      <c r="E579" s="2" t="s">
        <v>2783</v>
      </c>
      <c r="F579" t="str">
        <f t="shared" ref="F579:F642" si="9">CONCATENATE(A579,B579,C579,D579,E579)</f>
        <v>SET @prop = (SELECT id_propuesta FROM propuesta WHERE cod_propuesta LIKE 'P030202'); INSERT INTO seguimiento VALUES(NULL, @prop, NULL, NULL, 'Nunca respondieron', 0, NULL, NULL);</v>
      </c>
    </row>
    <row r="580" spans="1:6" x14ac:dyDescent="0.25">
      <c r="A580" t="s">
        <v>2534</v>
      </c>
      <c r="B580" s="7" t="s">
        <v>1151</v>
      </c>
      <c r="C580" s="2" t="s">
        <v>2784</v>
      </c>
      <c r="D580" s="43" t="s">
        <v>2595</v>
      </c>
      <c r="E580" s="2" t="s">
        <v>2783</v>
      </c>
      <c r="F580" t="str">
        <f t="shared" si="9"/>
        <v>SET @prop = (SELECT id_propuesta FROM propuesta WHERE cod_propuesta LIKE 'P030203'); INSERT INTO seguimiento VALUES(NULL, @prop, NULL, NULL, 'Nunca respondieron', 0, NULL, NULL);</v>
      </c>
    </row>
    <row r="581" spans="1:6" x14ac:dyDescent="0.25">
      <c r="A581" t="s">
        <v>2534</v>
      </c>
      <c r="B581" s="7" t="s">
        <v>1152</v>
      </c>
      <c r="C581" s="2" t="s">
        <v>2784</v>
      </c>
      <c r="D581" s="43" t="s">
        <v>2663</v>
      </c>
      <c r="E581" s="2" t="s">
        <v>2783</v>
      </c>
      <c r="F581" t="str">
        <f t="shared" si="9"/>
        <v>SET @prop = (SELECT id_propuesta FROM propuesta WHERE cod_propuesta LIKE 'P013001'); INSERT INTO seguimiento VALUES(NULL, @prop, NULL, NULL, 'Informado por Enrique el 21/9/10', 0, NULL, NULL);</v>
      </c>
    </row>
    <row r="582" spans="1:6" x14ac:dyDescent="0.25">
      <c r="A582" t="s">
        <v>2534</v>
      </c>
      <c r="B582" s="7" t="s">
        <v>1153</v>
      </c>
      <c r="C582" s="2" t="s">
        <v>2784</v>
      </c>
      <c r="D582" s="43" t="s">
        <v>2579</v>
      </c>
      <c r="E582" s="2" t="s">
        <v>2783</v>
      </c>
      <c r="F582" t="str">
        <f t="shared" si="9"/>
        <v>SET @prop = (SELECT id_propuesta FROM propuesta WHERE cod_propuesta LIKE 'P013002'); INSERT INTO seguimiento VALUES(NULL, @prop, NULL, NULL, 'Descartamos proyecto al no obtener respuesta', 0, NULL, NULL);</v>
      </c>
    </row>
    <row r="583" spans="1:6" ht="33.75" x14ac:dyDescent="0.25">
      <c r="A583" t="s">
        <v>2534</v>
      </c>
      <c r="B583" s="7" t="s">
        <v>1154</v>
      </c>
      <c r="C583" s="2" t="s">
        <v>2784</v>
      </c>
      <c r="D583" s="40" t="s">
        <v>2664</v>
      </c>
      <c r="E583" s="2" t="s">
        <v>2783</v>
      </c>
      <c r="F583" t="str">
        <f t="shared" si="9"/>
        <v>SET @prop = (SELECT id_propuesta FROM propuesta WHERE cod_propuesta LIKE 'P128901'); INSERT INTO seguimiento VALUES(NULL, @prop, NULL, NULL, 'Contacto: Jannette Rubio. Enviada propuesta el 10/05. Solicitada situacion por CRM el 07/06. A pesar de leer los correos, nunca respondieron', 0, NULL, NULL);</v>
      </c>
    </row>
    <row r="584" spans="1:6" x14ac:dyDescent="0.25">
      <c r="A584" t="s">
        <v>2534</v>
      </c>
      <c r="B584" s="7" t="s">
        <v>1155</v>
      </c>
      <c r="C584" s="2" t="s">
        <v>2784</v>
      </c>
      <c r="D584" s="43" t="s">
        <v>2991</v>
      </c>
      <c r="E584" s="2" t="s">
        <v>2783</v>
      </c>
      <c r="F584" t="str">
        <f t="shared" si="9"/>
        <v>SET @prop = (SELECT id_propuesta FROM propuesta WHERE cod_propuesta LIKE 'P019401'); INSERT INTO seguimiento VALUES(NULL, @prop, NULL, NULL, 'Nos falto especialista', 0, NULL, NULL);</v>
      </c>
    </row>
    <row r="585" spans="1:6" ht="22.5" x14ac:dyDescent="0.25">
      <c r="A585" t="s">
        <v>2534</v>
      </c>
      <c r="B585" s="7" t="s">
        <v>1156</v>
      </c>
      <c r="C585" s="2" t="s">
        <v>2784</v>
      </c>
      <c r="D585" s="46" t="s">
        <v>3353</v>
      </c>
      <c r="E585" s="2" t="s">
        <v>2783</v>
      </c>
      <c r="F585" t="str">
        <f t="shared" si="9"/>
        <v>SET @prop = (SELECT id_propuesta FROM propuesta WHERE cod_propuesta LIKE 'P119801'); INSERT INTO seguimiento VALUES(NULL, @prop, NULL, NULL, 'Vicente envio correo a Hugo Lexequias 06/07 Manifestando que no participaremos.', 0, NULL, NULL);</v>
      </c>
    </row>
    <row r="586" spans="1:6" ht="22.5" x14ac:dyDescent="0.25">
      <c r="A586" t="s">
        <v>2534</v>
      </c>
      <c r="B586" s="7" t="s">
        <v>1157</v>
      </c>
      <c r="C586" s="2" t="s">
        <v>2784</v>
      </c>
      <c r="D586" s="46" t="s">
        <v>2665</v>
      </c>
      <c r="E586" s="2" t="s">
        <v>2783</v>
      </c>
      <c r="F586" t="str">
        <f t="shared" si="9"/>
        <v>SET @prop = (SELECT id_propuesta FROM propuesta WHERE cod_propuesta LIKE 'P119802'); INSERT INTO seguimiento VALUES(NULL, @prop, NULL, NULL, 'Descartamos porque no llegamos a tiempo para poder registrarnos', 0, NULL, NULL);</v>
      </c>
    </row>
    <row r="587" spans="1:6" x14ac:dyDescent="0.25">
      <c r="A587" t="s">
        <v>2534</v>
      </c>
      <c r="B587" s="7" t="s">
        <v>1158</v>
      </c>
      <c r="C587" s="2" t="s">
        <v>2784</v>
      </c>
      <c r="D587" s="43"/>
      <c r="E587" s="2" t="s">
        <v>2783</v>
      </c>
      <c r="F587" t="str">
        <f t="shared" si="9"/>
        <v>SET @prop = (SELECT id_propuesta FROM propuesta WHERE cod_propuesta LIKE 'P003801'); INSERT INTO seguimiento VALUES(NULL, @prop, NULL, NULL, '', 0, NULL, NULL);</v>
      </c>
    </row>
    <row r="588" spans="1:6" x14ac:dyDescent="0.25">
      <c r="A588" t="s">
        <v>2534</v>
      </c>
      <c r="B588" s="7" t="s">
        <v>1159</v>
      </c>
      <c r="C588" s="2" t="s">
        <v>2784</v>
      </c>
      <c r="D588" s="43"/>
      <c r="E588" s="2" t="s">
        <v>2783</v>
      </c>
      <c r="F588" t="str">
        <f t="shared" si="9"/>
        <v>SET @prop = (SELECT id_propuesta FROM propuesta WHERE cod_propuesta LIKE 'P003802'); INSERT INTO seguimiento VALUES(NULL, @prop, NULL, NULL, '', 0, NULL, NULL);</v>
      </c>
    </row>
    <row r="589" spans="1:6" x14ac:dyDescent="0.25">
      <c r="A589" t="s">
        <v>2534</v>
      </c>
      <c r="B589" s="7" t="s">
        <v>1160</v>
      </c>
      <c r="C589" s="2" t="s">
        <v>2784</v>
      </c>
      <c r="D589" s="48" t="s">
        <v>2992</v>
      </c>
      <c r="E589" s="2" t="s">
        <v>2783</v>
      </c>
      <c r="F589" t="str">
        <f t="shared" si="9"/>
        <v>SET @prop = (SELECT id_propuesta FROM propuesta WHERE cod_propuesta LIKE 'P003803'); INSERT INTO seguimiento VALUES(NULL, @prop, NULL, NULL, 'Se cobro, por omision, solo la mitad', 0, NULL, NULL);</v>
      </c>
    </row>
    <row r="590" spans="1:6" x14ac:dyDescent="0.25">
      <c r="A590" t="s">
        <v>2534</v>
      </c>
      <c r="B590" s="7" t="s">
        <v>1161</v>
      </c>
      <c r="C590" s="2" t="s">
        <v>2784</v>
      </c>
      <c r="D590" s="43"/>
      <c r="E590" s="2" t="s">
        <v>2783</v>
      </c>
      <c r="F590" t="str">
        <f t="shared" si="9"/>
        <v>SET @prop = (SELECT id_propuesta FROM propuesta WHERE cod_propuesta LIKE 'P003804'); INSERT INTO seguimiento VALUES(NULL, @prop, NULL, NULL, '', 0, NULL, NULL);</v>
      </c>
    </row>
    <row r="591" spans="1:6" x14ac:dyDescent="0.25">
      <c r="A591" t="s">
        <v>2534</v>
      </c>
      <c r="B591" s="7" t="s">
        <v>1162</v>
      </c>
      <c r="C591" s="2" t="s">
        <v>2784</v>
      </c>
      <c r="D591" s="43"/>
      <c r="E591" s="2" t="s">
        <v>2783</v>
      </c>
      <c r="F591" t="str">
        <f t="shared" si="9"/>
        <v>SET @prop = (SELECT id_propuesta FROM propuesta WHERE cod_propuesta LIKE 'P003805'); INSERT INTO seguimiento VALUES(NULL, @prop, NULL, NULL, '', 0, NULL, NULL);</v>
      </c>
    </row>
    <row r="592" spans="1:6" x14ac:dyDescent="0.25">
      <c r="A592" t="s">
        <v>2534</v>
      </c>
      <c r="B592" s="7" t="s">
        <v>1163</v>
      </c>
      <c r="C592" s="2" t="s">
        <v>2784</v>
      </c>
      <c r="D592" s="43"/>
      <c r="E592" s="2" t="s">
        <v>2783</v>
      </c>
      <c r="F592" t="str">
        <f t="shared" si="9"/>
        <v>SET @prop = (SELECT id_propuesta FROM propuesta WHERE cod_propuesta LIKE 'P003806'); INSERT INTO seguimiento VALUES(NULL, @prop, NULL, NULL, '', 0, NULL, NULL);</v>
      </c>
    </row>
    <row r="593" spans="1:6" x14ac:dyDescent="0.25">
      <c r="A593" t="s">
        <v>2534</v>
      </c>
      <c r="B593" s="7" t="s">
        <v>1164</v>
      </c>
      <c r="C593" s="2" t="s">
        <v>2784</v>
      </c>
      <c r="D593" s="43"/>
      <c r="E593" s="2" t="s">
        <v>2783</v>
      </c>
      <c r="F593" t="str">
        <f t="shared" si="9"/>
        <v>SET @prop = (SELECT id_propuesta FROM propuesta WHERE cod_propuesta LIKE 'P003807'); INSERT INTO seguimiento VALUES(NULL, @prop, NULL, NULL, '', 0, NULL, NULL);</v>
      </c>
    </row>
    <row r="594" spans="1:6" ht="22.5" x14ac:dyDescent="0.25">
      <c r="A594" t="s">
        <v>2534</v>
      </c>
      <c r="B594" s="7" t="s">
        <v>1165</v>
      </c>
      <c r="C594" s="2" t="s">
        <v>2784</v>
      </c>
      <c r="D594" s="43" t="s">
        <v>2993</v>
      </c>
      <c r="E594" s="2" t="s">
        <v>2783</v>
      </c>
      <c r="F594" t="str">
        <f t="shared" si="9"/>
        <v>SET @prop = (SELECT id_propuesta FROM propuesta WHERE cod_propuesta LIKE 'P003808'); INSERT INTO seguimiento VALUES(NULL, @prop, NULL, NULL, 'El cliente cancelo el proceso porque han cambiado sus estrategias', 0, NULL, NULL);</v>
      </c>
    </row>
    <row r="595" spans="1:6" ht="56.25" x14ac:dyDescent="0.25">
      <c r="A595" t="s">
        <v>2534</v>
      </c>
      <c r="B595" s="7" t="s">
        <v>1166</v>
      </c>
      <c r="C595" s="2" t="s">
        <v>2784</v>
      </c>
      <c r="D595" s="43" t="s">
        <v>2994</v>
      </c>
      <c r="E595" s="2" t="s">
        <v>2783</v>
      </c>
      <c r="F595" t="str">
        <f t="shared" si="9"/>
        <v>SET @prop = (SELECT id_propuesta FROM propuesta WHERE cod_propuesta LIKE 'P003809'); INSERT INTO seguimiento VALUES(NULL, @prop, NULL, NULL, 'Se entrego una terna que no gusto. Inkacrops decidio cancelar el proceso. Se quedo con ellos en evaluar sin costo a los candidatos que ellos deseen mandar para esta posicion. Se les envio un candidato de GLORIA que califico sin costo tambien.', 0, NULL, NULL);</v>
      </c>
    </row>
    <row r="596" spans="1:6" ht="45" x14ac:dyDescent="0.25">
      <c r="A596" t="s">
        <v>2534</v>
      </c>
      <c r="B596" s="7" t="s">
        <v>1167</v>
      </c>
      <c r="C596" s="2" t="s">
        <v>2784</v>
      </c>
      <c r="D596" s="43" t="s">
        <v>2995</v>
      </c>
      <c r="E596" s="2" t="s">
        <v>2783</v>
      </c>
      <c r="F596" t="str">
        <f t="shared" si="9"/>
        <v>SET @prop = (SELECT id_propuesta FROM propuesta WHERE cod_propuesta LIKE 'P129601'); INSERT INTO seguimiento VALUES(NULL, @prop, NULL, NULL, 'Contacto: Ana Sofia Blas desde un correo personal (no corporativo); nos parecio mas un intento de obtener metodologia de una consultora freelance y no enviamos propuesta', 0, NULL, NULL);</v>
      </c>
    </row>
    <row r="597" spans="1:6" x14ac:dyDescent="0.25">
      <c r="A597" t="s">
        <v>2534</v>
      </c>
      <c r="B597" s="7" t="s">
        <v>1168</v>
      </c>
      <c r="C597" s="2" t="s">
        <v>2784</v>
      </c>
      <c r="D597" s="40" t="s">
        <v>2551</v>
      </c>
      <c r="E597" s="2" t="s">
        <v>2783</v>
      </c>
      <c r="F597" t="str">
        <f t="shared" si="9"/>
        <v>SET @prop = (SELECT id_propuesta FROM propuesta WHERE cod_propuesta LIKE 'P012001'); INSERT INTO seguimiento VALUES(NULL, @prop, NULL, NULL, 'Dar por terminado por falta de respuesta 01/10/10', 0, NULL, NULL);</v>
      </c>
    </row>
    <row r="598" spans="1:6" x14ac:dyDescent="0.25">
      <c r="A598" t="s">
        <v>2534</v>
      </c>
      <c r="B598" s="7" t="s">
        <v>1169</v>
      </c>
      <c r="C598" s="2" t="s">
        <v>2784</v>
      </c>
      <c r="D598" s="43"/>
      <c r="E598" s="2" t="s">
        <v>2783</v>
      </c>
      <c r="F598" t="str">
        <f t="shared" si="9"/>
        <v>SET @prop = (SELECT id_propuesta FROM propuesta WHERE cod_propuesta LIKE 'P027701'); INSERT INTO seguimiento VALUES(NULL, @prop, NULL, NULL, '', 0, NULL, NULL);</v>
      </c>
    </row>
    <row r="599" spans="1:6" x14ac:dyDescent="0.25">
      <c r="A599" t="s">
        <v>2534</v>
      </c>
      <c r="B599" s="7" t="s">
        <v>1170</v>
      </c>
      <c r="C599" s="2" t="s">
        <v>2784</v>
      </c>
      <c r="D599" s="43" t="s">
        <v>1911</v>
      </c>
      <c r="E599" s="2" t="s">
        <v>2783</v>
      </c>
      <c r="F599" t="str">
        <f t="shared" si="9"/>
        <v>SET @prop = (SELECT id_propuesta FROM propuesta WHERE cod_propuesta LIKE 'P027702'); INSERT INTO seguimiento VALUES(NULL, @prop, NULL, NULL, 'Hacer Lobby', 0, NULL, NULL);</v>
      </c>
    </row>
    <row r="600" spans="1:6" ht="67.5" x14ac:dyDescent="0.25">
      <c r="A600" t="s">
        <v>2534</v>
      </c>
      <c r="B600" s="7" t="s">
        <v>1171</v>
      </c>
      <c r="C600" s="2" t="s">
        <v>2784</v>
      </c>
      <c r="D600" s="43" t="s">
        <v>2996</v>
      </c>
      <c r="E600" s="2" t="s">
        <v>2783</v>
      </c>
      <c r="F600" t="str">
        <f t="shared" si="9"/>
        <v>SET @prop = (SELECT id_propuesta FROM propuesta WHERE cod_propuesta LIKE 'P033601'); INSERT INTO seguimiento VALUES(NULL, @prop, NULL, NULL, 'Contacto: Pilar de la Vega (Coordinadora de Bienestar de Personal).04/09 Se coordina reunion para 05/09. Reunion se lleva a cabo y se levanta requerimiento. Querian pagar 1,000 soles por todo el taller. 07/09 Se envia por correo costo de minimo 5,000 para realizar taller.', 0, NULL, NULL);</v>
      </c>
    </row>
    <row r="601" spans="1:6" x14ac:dyDescent="0.25">
      <c r="A601" t="s">
        <v>2534</v>
      </c>
      <c r="B601" s="7" t="s">
        <v>1172</v>
      </c>
      <c r="C601" s="2" t="s">
        <v>2784</v>
      </c>
      <c r="D601" s="41" t="s">
        <v>2887</v>
      </c>
      <c r="E601" s="2" t="s">
        <v>2783</v>
      </c>
      <c r="F601" t="str">
        <f t="shared" si="9"/>
        <v>SET @prop = (SELECT id_propuesta FROM propuesta WHERE cod_propuesta LIKE 'P002001'); INSERT INTO seguimiento VALUES(NULL, @prop, NULL, NULL, 'Solo querian informacion', 0, NULL, NULL);</v>
      </c>
    </row>
    <row r="602" spans="1:6" x14ac:dyDescent="0.25">
      <c r="A602" t="s">
        <v>2534</v>
      </c>
      <c r="B602" s="7" t="s">
        <v>1173</v>
      </c>
      <c r="C602" s="2" t="s">
        <v>2784</v>
      </c>
      <c r="D602" s="41" t="s">
        <v>2666</v>
      </c>
      <c r="E602" s="2" t="s">
        <v>2783</v>
      </c>
      <c r="F602" t="str">
        <f t="shared" si="9"/>
        <v>SET @prop = (SELECT id_propuesta FROM propuesta WHERE cod_propuesta LIKE 'P002002'); INSERT INTO seguimiento VALUES(NULL, @prop, NULL, NULL, 'Enviada informacion el 18/03/11 sin respuesta', 0, NULL, NULL);</v>
      </c>
    </row>
    <row r="603" spans="1:6" ht="33.75" x14ac:dyDescent="0.25">
      <c r="A603" t="s">
        <v>2534</v>
      </c>
      <c r="B603" s="7" t="s">
        <v>1174</v>
      </c>
      <c r="C603" s="2" t="s">
        <v>2784</v>
      </c>
      <c r="D603" s="43" t="s">
        <v>2667</v>
      </c>
      <c r="E603" s="2" t="s">
        <v>2783</v>
      </c>
      <c r="F603" t="str">
        <f t="shared" si="9"/>
        <v>SET @prop = (SELECT id_propuesta FROM propuesta WHERE cod_propuesta LIKE 'P026601'); INSERT INTO seguimiento VALUES(NULL, @prop, NULL, NULL, 'Contacto: Ruben Contreras. Tenian otra propuesta de Gincama que les daba hasta la comida. Nunca respondieron a pesar de que bajamos los costos', 0, NULL, NULL);</v>
      </c>
    </row>
    <row r="604" spans="1:6" ht="22.5" x14ac:dyDescent="0.25">
      <c r="A604" t="s">
        <v>2534</v>
      </c>
      <c r="B604" s="7" t="s">
        <v>1175</v>
      </c>
      <c r="C604" s="2" t="s">
        <v>2784</v>
      </c>
      <c r="D604" s="43" t="s">
        <v>2668</v>
      </c>
      <c r="E604" s="2" t="s">
        <v>2783</v>
      </c>
      <c r="F604" t="str">
        <f t="shared" si="9"/>
        <v>SET @prop = (SELECT id_propuesta FROM propuesta WHERE cod_propuesta LIKE 'P029001'); INSERT INTO seguimiento VALUES(NULL, @prop, NULL, NULL, 'Llamar a Sandra para confirmar (dicen que estan interesados)', 0, NULL, NULL);</v>
      </c>
    </row>
    <row r="605" spans="1:6" ht="22.5" x14ac:dyDescent="0.25">
      <c r="A605" t="s">
        <v>2534</v>
      </c>
      <c r="B605" s="7" t="s">
        <v>1176</v>
      </c>
      <c r="C605" s="2" t="s">
        <v>2784</v>
      </c>
      <c r="D605" s="43" t="s">
        <v>2997</v>
      </c>
      <c r="E605" s="2" t="s">
        <v>2783</v>
      </c>
      <c r="F605" t="str">
        <f t="shared" si="9"/>
        <v>SET @prop = (SELECT id_propuesta FROM propuesta WHERE cod_propuesta LIKE 'P029002'); INSERT INTO seguimiento VALUES(NULL, @prop, NULL, NULL, 'Contacto: Sandra De Almeyda. Contrato ya paso a area Legal.', 0, NULL, NULL);</v>
      </c>
    </row>
    <row r="606" spans="1:6" ht="33.75" x14ac:dyDescent="0.25">
      <c r="A606" t="s">
        <v>2534</v>
      </c>
      <c r="B606" s="7" t="s">
        <v>1177</v>
      </c>
      <c r="C606" s="2" t="s">
        <v>2784</v>
      </c>
      <c r="D606" s="43" t="s">
        <v>2856</v>
      </c>
      <c r="E606" s="2" t="s">
        <v>2783</v>
      </c>
      <c r="F606" t="str">
        <f t="shared" si="9"/>
        <v>SET @prop = (SELECT id_propuesta FROM propuesta WHERE cod_propuesta LIKE 'P029003'); INSERT INTO seguimiento VALUES(NULL, @prop, NULL, NULL, 'Contacto: Sandra De Almeyda. Primero se hara con Paz Centenario y dependiendo de eso se haria con Inv. Centenario.', 0, NULL, NULL);</v>
      </c>
    </row>
    <row r="607" spans="1:6" ht="56.25" x14ac:dyDescent="0.25">
      <c r="A607" t="s">
        <v>2534</v>
      </c>
      <c r="B607" s="7" t="s">
        <v>1178</v>
      </c>
      <c r="C607" s="2" t="s">
        <v>2784</v>
      </c>
      <c r="D607" s="43" t="s">
        <v>2998</v>
      </c>
      <c r="E607" s="2" t="s">
        <v>2783</v>
      </c>
      <c r="F607" t="str">
        <f t="shared" si="9"/>
        <v>SET @prop = (SELECT id_propuesta FROM propuesta WHERE cod_propuesta LIKE 'P029004'); INSERT INTO seguimiento VALUES(NULL, @prop, NULL, NULL, 'Contacto: Mario Villegas. Enviar propuesta el viernes 30/03. Se hizo seguimiento por mail el 16/04: Responderan la primera semana de mayo. Solicitada situacion por CRM el 20/05. Sandra Flores envio mail diciendo que habian tomado otra opcion', 0, NULL, NULL);</v>
      </c>
    </row>
    <row r="608" spans="1:6" x14ac:dyDescent="0.25">
      <c r="A608" t="s">
        <v>2534</v>
      </c>
      <c r="B608" s="7" t="s">
        <v>1179</v>
      </c>
      <c r="C608" s="2" t="s">
        <v>2784</v>
      </c>
      <c r="D608" s="43" t="s">
        <v>1911</v>
      </c>
      <c r="E608" s="2" t="s">
        <v>2783</v>
      </c>
      <c r="F608" t="str">
        <f t="shared" si="9"/>
        <v>SET @prop = (SELECT id_propuesta FROM propuesta WHERE cod_propuesta LIKE 'P029005'); INSERT INTO seguimiento VALUES(NULL, @prop, NULL, NULL, 'Hacer Lobby', 0, NULL, NULL);</v>
      </c>
    </row>
    <row r="609" spans="1:6" x14ac:dyDescent="0.25">
      <c r="A609" t="s">
        <v>2534</v>
      </c>
      <c r="B609" s="7" t="s">
        <v>1180</v>
      </c>
      <c r="C609" s="2" t="s">
        <v>2784</v>
      </c>
      <c r="D609" s="43" t="s">
        <v>2558</v>
      </c>
      <c r="E609" s="2" t="s">
        <v>2783</v>
      </c>
      <c r="F609" t="str">
        <f t="shared" si="9"/>
        <v>SET @prop = (SELECT id_propuesta FROM propuesta WHERE cod_propuesta LIKE 'P016501'); INSERT INTO seguimiento VALUES(NULL, @prop, NULL, NULL, 'Tomaron otra opcion', 0, NULL, NULL);</v>
      </c>
    </row>
    <row r="610" spans="1:6" x14ac:dyDescent="0.25">
      <c r="A610" t="s">
        <v>2534</v>
      </c>
      <c r="B610" s="7" t="s">
        <v>1181</v>
      </c>
      <c r="C610" s="2" t="s">
        <v>2784</v>
      </c>
      <c r="D610" s="43" t="s">
        <v>2561</v>
      </c>
      <c r="E610" s="2" t="s">
        <v>2783</v>
      </c>
      <c r="F610" t="str">
        <f t="shared" si="9"/>
        <v>SET @prop = (SELECT id_propuesta FROM propuesta WHERE cod_propuesta LIKE 'P027401'); INSERT INTO seguimiento VALUES(NULL, @prop, NULL, NULL, 'No contesta nunca', 0, NULL, NULL);</v>
      </c>
    </row>
    <row r="611" spans="1:6" ht="90" x14ac:dyDescent="0.25">
      <c r="A611" t="s">
        <v>2534</v>
      </c>
      <c r="B611" s="17" t="s">
        <v>1182</v>
      </c>
      <c r="C611" s="2" t="s">
        <v>2784</v>
      </c>
      <c r="D611" s="28" t="s">
        <v>3354</v>
      </c>
      <c r="E611" s="2" t="s">
        <v>2783</v>
      </c>
      <c r="F611" t="str">
        <f t="shared" si="9"/>
        <v>SET @prop = (SELECT id_propuesta FROM propuesta WHERE cod_propuesta LIKE 'P093701'); INSERT INTO seguimiento VALUES(NULL, @prop, NULL, NULL, 'Nos pidieron ir por el mailing del SIOF, fuimos Elianna y Vicente y nos encontramos con un desastre de organizacion; son una entidad publica con gestion autonoma, pero necesitan implementar procesos, su ROF es del año 1999; no creemos que salga, le enviamos metodologia de GESPRO.
14/03 - Cerramos propuesta porque no van a responder, estan muy desorganizados', 0, NULL, NULL);</v>
      </c>
    </row>
    <row r="612" spans="1:6" x14ac:dyDescent="0.25">
      <c r="A612" t="s">
        <v>2534</v>
      </c>
      <c r="B612" s="7" t="s">
        <v>1183</v>
      </c>
      <c r="C612" s="2" t="s">
        <v>2784</v>
      </c>
      <c r="D612" s="43"/>
      <c r="E612" s="2" t="s">
        <v>2783</v>
      </c>
      <c r="F612" t="str">
        <f t="shared" si="9"/>
        <v>SET @prop = (SELECT id_propuesta FROM propuesta WHERE cod_propuesta LIKE 'P004701'); INSERT INTO seguimiento VALUES(NULL, @prop, NULL, NULL, '', 0, NULL, NULL);</v>
      </c>
    </row>
    <row r="613" spans="1:6" x14ac:dyDescent="0.25">
      <c r="A613" t="s">
        <v>2534</v>
      </c>
      <c r="B613" s="7" t="s">
        <v>1184</v>
      </c>
      <c r="C613" s="2" t="s">
        <v>2784</v>
      </c>
      <c r="D613" s="43"/>
      <c r="E613" s="2" t="s">
        <v>2783</v>
      </c>
      <c r="F613" t="str">
        <f t="shared" si="9"/>
        <v>SET @prop = (SELECT id_propuesta FROM propuesta WHERE cod_propuesta LIKE 'P004702'); INSERT INTO seguimiento VALUES(NULL, @prop, NULL, NULL, '', 0, NULL, NULL);</v>
      </c>
    </row>
    <row r="614" spans="1:6" x14ac:dyDescent="0.25">
      <c r="A614" t="s">
        <v>2534</v>
      </c>
      <c r="B614" s="7" t="s">
        <v>1185</v>
      </c>
      <c r="C614" s="2" t="s">
        <v>2784</v>
      </c>
      <c r="D614" s="43"/>
      <c r="E614" s="2" t="s">
        <v>2783</v>
      </c>
      <c r="F614" t="str">
        <f t="shared" si="9"/>
        <v>SET @prop = (SELECT id_propuesta FROM propuesta WHERE cod_propuesta LIKE 'P004703'); INSERT INTO seguimiento VALUES(NULL, @prop, NULL, NULL, '', 0, NULL, NULL);</v>
      </c>
    </row>
    <row r="615" spans="1:6" ht="22.5" x14ac:dyDescent="0.25">
      <c r="A615" t="s">
        <v>2534</v>
      </c>
      <c r="B615" s="7" t="s">
        <v>1186</v>
      </c>
      <c r="C615" s="2" t="s">
        <v>2784</v>
      </c>
      <c r="D615" s="40" t="s">
        <v>2999</v>
      </c>
      <c r="E615" s="2" t="s">
        <v>2783</v>
      </c>
      <c r="F615" t="str">
        <f t="shared" si="9"/>
        <v>SET @prop = (SELECT id_propuesta FROM propuesta WHERE cod_propuesta LIKE 'P004704'); INSERT INTO seguimiento VALUES(NULL, @prop, NULL, NULL, 'Se adjudico a Gerens Escuela de Gestion y Economia por 39.990', 0, NULL, NULL);</v>
      </c>
    </row>
    <row r="616" spans="1:6" x14ac:dyDescent="0.25">
      <c r="A616" t="s">
        <v>2534</v>
      </c>
      <c r="B616" s="7" t="s">
        <v>1187</v>
      </c>
      <c r="C616" s="2" t="s">
        <v>2784</v>
      </c>
      <c r="D616" s="40"/>
      <c r="E616" s="2" t="s">
        <v>2783</v>
      </c>
      <c r="F616" t="str">
        <f t="shared" si="9"/>
        <v>SET @prop = (SELECT id_propuesta FROM propuesta WHERE cod_propuesta LIKE 'P004705'); INSERT INTO seguimiento VALUES(NULL, @prop, NULL, NULL, '', 0, NULL, NULL);</v>
      </c>
    </row>
    <row r="617" spans="1:6" x14ac:dyDescent="0.25">
      <c r="A617" t="s">
        <v>2534</v>
      </c>
      <c r="B617" s="7" t="s">
        <v>1188</v>
      </c>
      <c r="C617" s="2" t="s">
        <v>2784</v>
      </c>
      <c r="D617" s="40"/>
      <c r="E617" s="2" t="s">
        <v>2783</v>
      </c>
      <c r="F617" t="str">
        <f t="shared" si="9"/>
        <v>SET @prop = (SELECT id_propuesta FROM propuesta WHERE cod_propuesta LIKE 'P004706'); INSERT INTO seguimiento VALUES(NULL, @prop, NULL, NULL, '', 0, NULL, NULL);</v>
      </c>
    </row>
    <row r="618" spans="1:6" x14ac:dyDescent="0.25">
      <c r="A618" t="s">
        <v>2534</v>
      </c>
      <c r="B618" s="7" t="s">
        <v>1189</v>
      </c>
      <c r="C618" s="2" t="s">
        <v>2784</v>
      </c>
      <c r="D618" s="43" t="s">
        <v>2808</v>
      </c>
      <c r="E618" s="2" t="s">
        <v>2783</v>
      </c>
      <c r="F618" t="str">
        <f t="shared" si="9"/>
        <v>SET @prop = (SELECT id_propuesta FROM propuesta WHERE cod_propuesta LIKE 'P004707'); INSERT INTO seguimiento VALUES(NULL, @prop, NULL, NULL, 'Estan en plenas elecciones', 0, NULL, NULL);</v>
      </c>
    </row>
    <row r="619" spans="1:6" x14ac:dyDescent="0.25">
      <c r="A619" t="s">
        <v>2534</v>
      </c>
      <c r="B619" s="7" t="s">
        <v>1190</v>
      </c>
      <c r="C619" s="2" t="s">
        <v>2784</v>
      </c>
      <c r="D619" s="43" t="s">
        <v>2808</v>
      </c>
      <c r="E619" s="2" t="s">
        <v>2783</v>
      </c>
      <c r="F619" t="str">
        <f t="shared" si="9"/>
        <v>SET @prop = (SELECT id_propuesta FROM propuesta WHERE cod_propuesta LIKE 'P004708'); INSERT INTO seguimiento VALUES(NULL, @prop, NULL, NULL, 'Estan en plenas elecciones', 0, NULL, NULL);</v>
      </c>
    </row>
    <row r="620" spans="1:6" x14ac:dyDescent="0.25">
      <c r="A620" t="s">
        <v>2534</v>
      </c>
      <c r="B620" s="7" t="s">
        <v>1191</v>
      </c>
      <c r="C620" s="2" t="s">
        <v>2784</v>
      </c>
      <c r="D620" s="43" t="s">
        <v>2669</v>
      </c>
      <c r="E620" s="2" t="s">
        <v>2783</v>
      </c>
      <c r="F620" t="str">
        <f t="shared" si="9"/>
        <v>SET @prop = (SELECT id_propuesta FROM propuesta WHERE cod_propuesta LIKE 'P004709'); INSERT INTO seguimiento VALUES(NULL, @prop, NULL, NULL, 'Los candidatos no cumplian con la parte conocimientos', 0, NULL, NULL);</v>
      </c>
    </row>
    <row r="621" spans="1:6" ht="22.5" x14ac:dyDescent="0.25">
      <c r="A621" t="s">
        <v>2534</v>
      </c>
      <c r="B621" s="7" t="s">
        <v>1192</v>
      </c>
      <c r="C621" s="2" t="s">
        <v>2784</v>
      </c>
      <c r="D621" s="43" t="s">
        <v>3000</v>
      </c>
      <c r="E621" s="2" t="s">
        <v>2783</v>
      </c>
      <c r="F621" t="str">
        <f t="shared" si="9"/>
        <v>SET @prop = (SELECT id_propuesta FROM propuesta WHERE cod_propuesta LIKE 'P004711'); INSERT INTO seguimiento VALUES(NULL, @prop, NULL, NULL, 'Se envio a Contabilidad para coordinacion de orden de servicio. La evaluacion empezara el 12 de septiembre.', 0, NULL, NULL);</v>
      </c>
    </row>
    <row r="622" spans="1:6" ht="45" x14ac:dyDescent="0.25">
      <c r="A622" t="s">
        <v>2534</v>
      </c>
      <c r="B622" s="7" t="s">
        <v>1193</v>
      </c>
      <c r="C622" s="2" t="s">
        <v>2784</v>
      </c>
      <c r="D622" s="43" t="s">
        <v>3001</v>
      </c>
      <c r="E622" s="2" t="s">
        <v>2783</v>
      </c>
      <c r="F622" t="str">
        <f t="shared" si="9"/>
        <v>SET @prop = (SELECT id_propuesta FROM propuesta WHERE cod_propuesta LIKE 'P004712'); INSERT INTO seguimiento VALUES(NULL, @prop, NULL, NULL, 'Contacto: Susana Hernandez. Pedir organigrama para hacer propuesta. Les gusto la metodologia, es la unica que toca el tema de los CAS; solicitada situacion el 16/04. Anulado el 20/05 por falta de respuesta', 0, NULL, NULL);</v>
      </c>
    </row>
    <row r="623" spans="1:6" x14ac:dyDescent="0.25">
      <c r="A623" t="s">
        <v>2534</v>
      </c>
      <c r="B623" s="7" t="s">
        <v>1194</v>
      </c>
      <c r="C623" s="2" t="s">
        <v>2784</v>
      </c>
      <c r="D623" s="43" t="s">
        <v>1911</v>
      </c>
      <c r="E623" s="2" t="s">
        <v>2783</v>
      </c>
      <c r="F623" t="str">
        <f t="shared" si="9"/>
        <v>SET @prop = (SELECT id_propuesta FROM propuesta WHERE cod_propuesta LIKE 'P004713'); INSERT INTO seguimiento VALUES(NULL, @prop, NULL, NULL, 'Hacer Lobby', 0, NULL, NULL);</v>
      </c>
    </row>
    <row r="624" spans="1:6" ht="33.75" x14ac:dyDescent="0.25">
      <c r="A624" t="s">
        <v>2534</v>
      </c>
      <c r="B624" s="7" t="s">
        <v>1195</v>
      </c>
      <c r="C624" s="2" t="s">
        <v>2784</v>
      </c>
      <c r="D624" s="40" t="s">
        <v>3355</v>
      </c>
      <c r="E624" s="2" t="s">
        <v>2783</v>
      </c>
      <c r="F624" t="str">
        <f t="shared" si="9"/>
        <v>SET @prop = (SELECT id_propuesta FROM propuesta WHERE cod_propuesta LIKE 'P124101'); INSERT INTO seguimiento VALUES(NULL, @prop, NULL, NULL, 'Contacto: Julian Ruiz. Se envio recordatorio el 5/1/12, si no contestan antes del 31/1/12 poner como NO. Se contrato a Tamara Patroni', 0, NULL, NULL);</v>
      </c>
    </row>
    <row r="625" spans="1:6" x14ac:dyDescent="0.25">
      <c r="A625" t="s">
        <v>2534</v>
      </c>
      <c r="B625" s="7" t="s">
        <v>1196</v>
      </c>
      <c r="C625" s="2" t="s">
        <v>2784</v>
      </c>
      <c r="D625" s="43" t="s">
        <v>1911</v>
      </c>
      <c r="E625" s="2" t="s">
        <v>2783</v>
      </c>
      <c r="F625" t="str">
        <f t="shared" si="9"/>
        <v>SET @prop = (SELECT id_propuesta FROM propuesta WHERE cod_propuesta LIKE 'P124102'); INSERT INTO seguimiento VALUES(NULL, @prop, NULL, NULL, 'Hacer Lobby', 0, NULL, NULL);</v>
      </c>
    </row>
    <row r="626" spans="1:6" x14ac:dyDescent="0.25">
      <c r="A626" t="s">
        <v>2534</v>
      </c>
      <c r="B626" s="7" t="s">
        <v>1197</v>
      </c>
      <c r="C626" s="2" t="s">
        <v>2784</v>
      </c>
      <c r="D626" s="41" t="s">
        <v>2887</v>
      </c>
      <c r="E626" s="2" t="s">
        <v>2783</v>
      </c>
      <c r="F626" t="str">
        <f t="shared" si="9"/>
        <v>SET @prop = (SELECT id_propuesta FROM propuesta WHERE cod_propuesta LIKE 'P002701'); INSERT INTO seguimiento VALUES(NULL, @prop, NULL, NULL, 'Solo querian informacion', 0, NULL, NULL);</v>
      </c>
    </row>
    <row r="627" spans="1:6" x14ac:dyDescent="0.25">
      <c r="A627" t="s">
        <v>2534</v>
      </c>
      <c r="B627" s="7" t="s">
        <v>1198</v>
      </c>
      <c r="C627" s="2" t="s">
        <v>2784</v>
      </c>
      <c r="D627" s="40" t="s">
        <v>2670</v>
      </c>
      <c r="E627" s="2" t="s">
        <v>2783</v>
      </c>
      <c r="F627" t="str">
        <f t="shared" si="9"/>
        <v>SET @prop = (SELECT id_propuesta FROM propuesta WHERE cod_propuesta LIKE 'P023701'); INSERT INTO seguimiento VALUES(NULL, @prop, NULL, NULL, 'Contacto: Ricardo Angulo, no respondio', 0, NULL, NULL);</v>
      </c>
    </row>
    <row r="628" spans="1:6" ht="22.5" x14ac:dyDescent="0.25">
      <c r="A628" t="s">
        <v>2534</v>
      </c>
      <c r="B628" s="7" t="s">
        <v>1199</v>
      </c>
      <c r="C628" s="2" t="s">
        <v>2784</v>
      </c>
      <c r="D628" s="40" t="s">
        <v>2671</v>
      </c>
      <c r="E628" s="2" t="s">
        <v>2783</v>
      </c>
      <c r="F628" t="str">
        <f t="shared" si="9"/>
        <v>SET @prop = (SELECT id_propuesta FROM propuesta WHERE cod_propuesta LIKE 'P023801'); INSERT INTO seguimiento VALUES(NULL, @prop, NULL, NULL, 'Contacto: Fidel Lozano, se le respondio que no y se paso el dato a Estrategia ', 0, NULL, NULL);</v>
      </c>
    </row>
    <row r="629" spans="1:6" x14ac:dyDescent="0.25">
      <c r="A629" t="s">
        <v>2534</v>
      </c>
      <c r="B629" s="7" t="s">
        <v>1200</v>
      </c>
      <c r="C629" s="2" t="s">
        <v>2784</v>
      </c>
      <c r="D629" s="41" t="s">
        <v>3002</v>
      </c>
      <c r="E629" s="2" t="s">
        <v>2783</v>
      </c>
      <c r="F629" t="str">
        <f t="shared" si="9"/>
        <v>SET @prop = (SELECT id_propuesta FROM propuesta WHERE cod_propuesta LIKE 'P001001'); INSERT INTO seguimiento VALUES(NULL, @prop, NULL, NULL, 'Internamente hay mucho caos y desorganizacion', 0, NULL, NULL);</v>
      </c>
    </row>
    <row r="630" spans="1:6" x14ac:dyDescent="0.25">
      <c r="A630" t="s">
        <v>2534</v>
      </c>
      <c r="B630" s="7" t="s">
        <v>1201</v>
      </c>
      <c r="C630" s="2" t="s">
        <v>2784</v>
      </c>
      <c r="D630" s="41" t="s">
        <v>3002</v>
      </c>
      <c r="E630" s="2" t="s">
        <v>2783</v>
      </c>
      <c r="F630" t="str">
        <f t="shared" si="9"/>
        <v>SET @prop = (SELECT id_propuesta FROM propuesta WHERE cod_propuesta LIKE 'P001002'); INSERT INTO seguimiento VALUES(NULL, @prop, NULL, NULL, 'Internamente hay mucho caos y desorganizacion', 0, NULL, NULL);</v>
      </c>
    </row>
    <row r="631" spans="1:6" ht="33.75" x14ac:dyDescent="0.25">
      <c r="A631" t="s">
        <v>2534</v>
      </c>
      <c r="B631" s="7" t="s">
        <v>1202</v>
      </c>
      <c r="C631" s="2" t="s">
        <v>2784</v>
      </c>
      <c r="D631" s="40" t="s">
        <v>3003</v>
      </c>
      <c r="E631" s="2" t="s">
        <v>2783</v>
      </c>
      <c r="F631" t="str">
        <f t="shared" si="9"/>
        <v>SET @prop = (SELECT id_propuesta FROM propuesta WHERE cod_propuesta LIKE 'P121001'); INSERT INTO seguimiento VALUES(NULL, @prop, NULL, NULL, 'Se tuvo reunion en la feria. Solicitaron propuesta y se envio el 12/09/2011. Se hizo seguimiento el 26/09/2011. Nunca respondieron', 0, NULL, NULL);</v>
      </c>
    </row>
    <row r="632" spans="1:6" x14ac:dyDescent="0.25">
      <c r="A632" t="s">
        <v>2534</v>
      </c>
      <c r="B632" s="7" t="s">
        <v>1203</v>
      </c>
      <c r="C632" s="2" t="s">
        <v>2784</v>
      </c>
      <c r="D632" s="43" t="s">
        <v>1911</v>
      </c>
      <c r="E632" s="2" t="s">
        <v>2783</v>
      </c>
      <c r="F632" t="str">
        <f t="shared" si="9"/>
        <v>SET @prop = (SELECT id_propuesta FROM propuesta WHERE cod_propuesta LIKE 'P121002'); INSERT INTO seguimiento VALUES(NULL, @prop, NULL, NULL, 'Hacer Lobby', 0, NULL, NULL);</v>
      </c>
    </row>
    <row r="633" spans="1:6" ht="168.75" x14ac:dyDescent="0.25">
      <c r="A633" t="s">
        <v>2534</v>
      </c>
      <c r="B633" s="7" t="s">
        <v>1204</v>
      </c>
      <c r="C633" s="2" t="s">
        <v>2784</v>
      </c>
      <c r="D633" s="43" t="s">
        <v>3158</v>
      </c>
      <c r="E633" s="2" t="s">
        <v>2783</v>
      </c>
      <c r="F633" t="str">
        <f t="shared" si="9"/>
        <v>SET @prop = (SELECT id_propuesta FROM propuesta WHERE cod_propuesta LIKE 'P033801'); INSERT INTO seguimiento VALUES(NULL, @prop, NULL, NULL, 'Contacto: Gissela Balbuena (Jefe RRHH) por mail el 06/09.07/09 Se coordina reunion para el 10/09.Se realiza reunion para levantar informacion, se interesa en clima.12/09 Envìo de propuesta.14/09 Se coordina reunion para el 20/09 para aclarar dudas de propuesta y demo. 20/09 Se realiza reunion segun lo establecido. 21/09 Se responde favorablemente por mail a solicitud de imprimir encuestas. 27/09 Gisela indica estar aun evaluando propuestas. 09/10 Se define en Directorio que de no haber respuesta positiva se descarte propuesta mediante correo a contacto indicando caducidad de vigencia de la propuesta. 22/10 Gissela indica que su jefe esta de viaje y propuesta en standby, no tiene necesidad de ejecuatar en fecha determinada. Se da de baja proyecto segun acuerdo de 09/10.', 0, NULL, NULL);</v>
      </c>
    </row>
    <row r="634" spans="1:6" ht="157.5" x14ac:dyDescent="0.25">
      <c r="A634" t="s">
        <v>2534</v>
      </c>
      <c r="B634" s="7" t="s">
        <v>1205</v>
      </c>
      <c r="C634" s="2" t="s">
        <v>2784</v>
      </c>
      <c r="D634" s="43" t="s">
        <v>3356</v>
      </c>
      <c r="E634" s="2" t="s">
        <v>2783</v>
      </c>
      <c r="F634" t="str">
        <f t="shared" si="9"/>
        <v>SET @prop = (SELECT id_propuesta FROM propuesta WHERE cod_propuesta LIKE 'P033802'); INSERT INTO seguimiento VALUES(NULL, @prop, NULL, NULL, 'Contacto: Gissela Balbuena (Jefe RRHH).12/09 Envìo de propuesta. 14/09 Se coordina reunion para el 20/09 para aclarar dudas de propuesta y demo. 20/09 Se realiza reunion segun lo establecido. 20/09 Se realiza reunion segun lo establecido. 21/09 Se responde favorablemente por mail a solicitud de imprimir encuestas. 27/09 Gisela indica estar aun evaluando propuestas. 09/10 Se define en Directorio que de no haber respuesta positiva se descarte propuesta mediante correo a contacto indicando caducidad de vigencia de la propuesta. 22/10 Gissela indica que su jefe esta de viaje y propuesta en standby, no tienen necesidad de ejecutar en fecha determinada. Se da de baja proyecto segun acuerdo de 09/10.', 0, NULL, NULL);</v>
      </c>
    </row>
    <row r="635" spans="1:6" ht="22.5" x14ac:dyDescent="0.25">
      <c r="A635" t="s">
        <v>2534</v>
      </c>
      <c r="B635" s="7" t="s">
        <v>1206</v>
      </c>
      <c r="C635" s="2" t="s">
        <v>2784</v>
      </c>
      <c r="D635" s="40" t="s">
        <v>3004</v>
      </c>
      <c r="E635" s="2" t="s">
        <v>2783</v>
      </c>
      <c r="F635" t="str">
        <f t="shared" si="9"/>
        <v>SET @prop = (SELECT id_propuesta FROM propuesta WHERE cod_propuesta LIKE 'P126101'); INSERT INTO seguimiento VALUES(NULL, @prop, NULL, NULL, 'Contacto: Beatriz Prado. Ella suspendio la reunion. Al parecer era un tema personal (recolocacion).', 0, NULL, NULL);</v>
      </c>
    </row>
    <row r="636" spans="1:6" ht="45" x14ac:dyDescent="0.25">
      <c r="A636" t="s">
        <v>2534</v>
      </c>
      <c r="B636" s="7" t="s">
        <v>1207</v>
      </c>
      <c r="C636" s="2" t="s">
        <v>2784</v>
      </c>
      <c r="D636" s="41" t="s">
        <v>3005</v>
      </c>
      <c r="E636" s="2" t="s">
        <v>2783</v>
      </c>
      <c r="F636" t="str">
        <f t="shared" si="9"/>
        <v>SET @prop = (SELECT id_propuesta FROM propuesta WHERE cod_propuesta LIKE 'P121201'); INSERT INTO seguimiento VALUES(NULL, @prop, NULL, NULL, 'El 09/09/2011 solicitaron enviar el detalle de la experiencia de las consultoras que participaran del proyecto y un cronograma en dias. Se entrego lo solicitado. Propuesta aceptada.', 0, NULL, NULL);</v>
      </c>
    </row>
    <row r="637" spans="1:6" x14ac:dyDescent="0.25">
      <c r="A637" t="s">
        <v>2534</v>
      </c>
      <c r="B637" s="7" t="s">
        <v>1208</v>
      </c>
      <c r="C637" s="2" t="s">
        <v>2784</v>
      </c>
      <c r="D637" s="41" t="s">
        <v>2672</v>
      </c>
      <c r="E637" s="2" t="s">
        <v>2783</v>
      </c>
      <c r="F637" t="str">
        <f t="shared" si="9"/>
        <v>SET @prop = (SELECT id_propuesta FROM propuesta WHERE cod_propuesta LIKE 'P121202'); INSERT INTO seguimiento VALUES(NULL, @prop, NULL, NULL, 'Contacto: Marjorie Barrientos y Paola Yataco.', 0, NULL, NULL);</v>
      </c>
    </row>
    <row r="638" spans="1:6" x14ac:dyDescent="0.25">
      <c r="A638" t="s">
        <v>2534</v>
      </c>
      <c r="B638" s="7" t="s">
        <v>1209</v>
      </c>
      <c r="C638" s="2" t="s">
        <v>2784</v>
      </c>
      <c r="D638" s="41" t="s">
        <v>3006</v>
      </c>
      <c r="E638" s="2" t="s">
        <v>2783</v>
      </c>
      <c r="F638" t="str">
        <f t="shared" si="9"/>
        <v>SET @prop = (SELECT id_propuesta FROM propuesta WHERE cod_propuesta LIKE 'P121203'); INSERT INTO seguimiento VALUES(NULL, @prop, NULL, NULL, 'Se informo que no hacemos selecciones masivas.', 0, NULL, NULL);</v>
      </c>
    </row>
    <row r="639" spans="1:6" ht="33.75" x14ac:dyDescent="0.25">
      <c r="A639" t="s">
        <v>2534</v>
      </c>
      <c r="B639" s="7" t="s">
        <v>1210</v>
      </c>
      <c r="C639" s="2" t="s">
        <v>2784</v>
      </c>
      <c r="D639" s="41" t="s">
        <v>3357</v>
      </c>
      <c r="E639" s="2" t="s">
        <v>2783</v>
      </c>
      <c r="F639" t="str">
        <f t="shared" si="9"/>
        <v>SET @prop = (SELECT id_propuesta FROM propuesta WHERE cod_propuesta LIKE 'P121204'); INSERT INTO seguimiento VALUES(NULL, @prop, NULL, NULL, 'Contacto: Paola Yataco. Enviada propuesta el 03/07. Comunicacion con Paola 22/08, indica que se descarta proyecto para este año por falta de presupuesto.', 0, NULL, NULL);</v>
      </c>
    </row>
    <row r="640" spans="1:6" x14ac:dyDescent="0.25">
      <c r="A640" t="s">
        <v>2534</v>
      </c>
      <c r="B640" s="7" t="s">
        <v>1211</v>
      </c>
      <c r="C640" s="2" t="s">
        <v>2784</v>
      </c>
      <c r="D640" s="43"/>
      <c r="E640" s="2" t="s">
        <v>2783</v>
      </c>
      <c r="F640" t="str">
        <f t="shared" si="9"/>
        <v>SET @prop = (SELECT id_propuesta FROM propuesta WHERE cod_propuesta LIKE 'P028101'); INSERT INTO seguimiento VALUES(NULL, @prop, NULL, NULL, '', 0, NULL, NULL);</v>
      </c>
    </row>
    <row r="641" spans="1:6" x14ac:dyDescent="0.25">
      <c r="A641" t="s">
        <v>2534</v>
      </c>
      <c r="B641" s="7" t="s">
        <v>1212</v>
      </c>
      <c r="C641" s="2" t="s">
        <v>2784</v>
      </c>
      <c r="D641" s="43" t="s">
        <v>2836</v>
      </c>
      <c r="E641" s="2" t="s">
        <v>2783</v>
      </c>
      <c r="F641" t="str">
        <f t="shared" si="9"/>
        <v>SET @prop = (SELECT id_propuesta FROM propuesta WHERE cod_propuesta LIKE 'P028102'); INSERT INTO seguimiento VALUES(NULL, @prop, NULL, NULL, 'Contacto: Marines Kovasis.', 0, NULL, NULL);</v>
      </c>
    </row>
    <row r="642" spans="1:6" ht="202.5" x14ac:dyDescent="0.25">
      <c r="A642" t="s">
        <v>2534</v>
      </c>
      <c r="B642" s="7" t="s">
        <v>1213</v>
      </c>
      <c r="C642" s="2" t="s">
        <v>2784</v>
      </c>
      <c r="D642" s="43" t="s">
        <v>3358</v>
      </c>
      <c r="E642" s="2" t="s">
        <v>2783</v>
      </c>
      <c r="F642" t="str">
        <f t="shared" si="9"/>
        <v>SET @prop = (SELECT id_propuesta FROM propuesta WHERE cod_propuesta LIKE 'P032701'); INSERT INTO seguimiento VALUES(NULL, @prop, NULL, NULL, 'Contacto: Ruben Melendez (Jefe RRHH), se coordina una reunion con el para el 21/08; requerimiento relacionado a salarios de operadores logisticos. 21/08 reunion postergada por el cliente, pendiente coordinar nueva fecha. 24/08 se envia mail solicitando nueva fecha para reunion pues no contesta tlf.04/09 Se programa reunion para el 11/09. Reunion para levantar requerimiento, se presenta DHO y servicios ofrecidos, solicita informacion sobre clima, desempeño y protocolo familiar ademas de Escala Salarial.14/09 Se envìa mail solicitando informacion para realizar propuesta, se confirma recepcion. 24/09 Ruben indica no tener tiempo para enviar organigrama ni informacion pendiente (numero de puestos y cantidad de trabajadores), indica que cuando este disponible el se comunicara. 26/09 Se define dar de baja propuesta en Directorio por respuesta de contacto que ademas es familiar (hijo o sobrino) del dueño de la empresa.', 0, NULL, NULL);</v>
      </c>
    </row>
    <row r="643" spans="1:6" ht="123.75" x14ac:dyDescent="0.25">
      <c r="A643" t="s">
        <v>2534</v>
      </c>
      <c r="B643" s="7" t="s">
        <v>1214</v>
      </c>
      <c r="C643" s="2" t="s">
        <v>2784</v>
      </c>
      <c r="D643" s="43" t="s">
        <v>3359</v>
      </c>
      <c r="E643" s="2" t="s">
        <v>2783</v>
      </c>
      <c r="F643" t="str">
        <f t="shared" ref="F643:F706" si="10">CONCATENATE(A643,B643,C643,D643,E643)</f>
        <v>SET @prop = (SELECT id_propuesta FROM propuesta WHERE cod_propuesta LIKE 'P032702'); INSERT INTO seguimiento VALUES(NULL, @prop, NULL, NULL, 'Contacto: Ruben Melendez (Jefe RRHH). Realizan evaluacion de clima una vez al año (febrero) segun modelo Sonia Palma.14/09 Se envìa mail con demo de clima y solicitando informacion para realizar propuesta, se confirma recepcion. 24/09 Ruben indica no tener tiempo para enviar informacion pendiente (numero de puestos y cantidad de trabajadores), indica que cuando este disponible el se comunicara.26/09 Se define dar de baja propuesta en Directorio por respuesta de contacto que ademas es familiar (hijo o sobrino) del dueño de la empresa.', 0, NULL, NULL);</v>
      </c>
    </row>
    <row r="644" spans="1:6" ht="135" x14ac:dyDescent="0.25">
      <c r="A644" t="s">
        <v>2534</v>
      </c>
      <c r="B644" s="7" t="s">
        <v>1215</v>
      </c>
      <c r="C644" s="2" t="s">
        <v>2784</v>
      </c>
      <c r="D644" s="43" t="s">
        <v>3360</v>
      </c>
      <c r="E644" s="2" t="s">
        <v>2783</v>
      </c>
      <c r="F644" t="str">
        <f t="shared" si="10"/>
        <v>SET @prop = (SELECT id_propuesta FROM propuesta WHERE cod_propuesta LIKE 'P032703'); INSERT INTO seguimiento VALUES(NULL, @prop, NULL, NULL, 'Contacto: Ruben Melendez (Jefe RRHH). Realizan evaluacion cada 6 meses, no tienen competencias pero si indicadores, sgt. Evaluacion debe ser en diciembre.14/09 Se envìa mail con demo de desempeño y solicitando informacion para realizar propuesta, se confirma recepcion. 24/09 Ruben indica no tener tiempo para enviar organigrama ni informacion pendiente (numero de puestos y cantidad de trabajadores), indica que cuando este disponible el se comunicara.26/09 Se define dar de baja propuesta en Directorio por respuesta de contacto que ademas es familiar (hijo o sobrino) del dueño de la empresa.', 0, NULL, NULL);</v>
      </c>
    </row>
    <row r="645" spans="1:6" ht="56.25" x14ac:dyDescent="0.25">
      <c r="A645" t="s">
        <v>2534</v>
      </c>
      <c r="B645" s="7" t="s">
        <v>1216</v>
      </c>
      <c r="C645" s="2" t="s">
        <v>2784</v>
      </c>
      <c r="D645" s="43" t="s">
        <v>3361</v>
      </c>
      <c r="E645" s="2" t="s">
        <v>2783</v>
      </c>
      <c r="F645" t="str">
        <f t="shared" si="10"/>
        <v>SET @prop = (SELECT id_propuesta FROM propuesta WHERE cod_propuesta LIKE 'P032704'); INSERT INTO seguimiento VALUES(NULL, @prop, NULL, NULL, 'Contacto: Ruben Melendez (Jefe RRHH), señala que lo primero es la escala salarial y segun resultados la Direccion aceptaria PF, compromiso de enviar informacion referencial. 20/09 Se define con Vicente no participar por no contar con personal calificado para PF.', 0, NULL, NULL);</v>
      </c>
    </row>
    <row r="646" spans="1:6" x14ac:dyDescent="0.25">
      <c r="A646" t="s">
        <v>2534</v>
      </c>
      <c r="B646" s="7" t="s">
        <v>1217</v>
      </c>
      <c r="C646" s="2" t="s">
        <v>2784</v>
      </c>
      <c r="D646" s="43" t="s">
        <v>3362</v>
      </c>
      <c r="E646" s="2" t="s">
        <v>2783</v>
      </c>
      <c r="F646" t="str">
        <f t="shared" si="10"/>
        <v>SET @prop = (SELECT id_propuesta FROM propuesta WHERE cod_propuesta LIKE 'P016701'); INSERT INTO seguimiento VALUES(NULL, @prop, NULL, NULL, 'Lo han dejado en stand-bye hasta el año proximo', 0, NULL, NULL);</v>
      </c>
    </row>
    <row r="647" spans="1:6" x14ac:dyDescent="0.25">
      <c r="A647" t="s">
        <v>2534</v>
      </c>
      <c r="B647" s="7" t="s">
        <v>1218</v>
      </c>
      <c r="C647" s="2" t="s">
        <v>2784</v>
      </c>
      <c r="D647" s="41"/>
      <c r="E647" s="2" t="s">
        <v>2783</v>
      </c>
      <c r="F647" t="str">
        <f t="shared" si="10"/>
        <v>SET @prop = (SELECT id_propuesta FROM propuesta WHERE cod_propuesta LIKE 'P023901'); INSERT INTO seguimiento VALUES(NULL, @prop, NULL, NULL, '', 0, NULL, NULL);</v>
      </c>
    </row>
    <row r="648" spans="1:6" x14ac:dyDescent="0.25">
      <c r="A648" t="s">
        <v>2534</v>
      </c>
      <c r="B648" s="7" t="s">
        <v>1219</v>
      </c>
      <c r="C648" s="2" t="s">
        <v>2784</v>
      </c>
      <c r="D648" s="41"/>
      <c r="E648" s="2" t="s">
        <v>2783</v>
      </c>
      <c r="F648" t="str">
        <f t="shared" si="10"/>
        <v>SET @prop = (SELECT id_propuesta FROM propuesta WHERE cod_propuesta LIKE 'P023902'); INSERT INTO seguimiento VALUES(NULL, @prop, NULL, NULL, '', 0, NULL, NULL);</v>
      </c>
    </row>
    <row r="649" spans="1:6" ht="78.75" x14ac:dyDescent="0.25">
      <c r="A649" t="s">
        <v>2534</v>
      </c>
      <c r="B649" s="7" t="s">
        <v>1220</v>
      </c>
      <c r="C649" s="2" t="s">
        <v>2784</v>
      </c>
      <c r="D649" s="41" t="s">
        <v>3007</v>
      </c>
      <c r="E649" s="2" t="s">
        <v>2783</v>
      </c>
      <c r="F649" t="str">
        <f t="shared" si="10"/>
        <v>SET @prop = (SELECT id_propuesta FROM propuesta WHERE cod_propuesta LIKE 'P127001'); INSERT INTO seguimiento VALUES(NULL, @prop, NULL, NULL, 'Respondieron al mailing DE SIOF; contacto Edgardo Zevallos, Subgerente de RRHH. 07/03, reunion para el dia 09/03; nos explicaron la situacion de la empresa, desean una auditoria completa y personalizada para saber como obtener mas beneficios. Solicitada reunion con GG para cierre. Aprobado el 20/04. Terminado el proyecto el 18/06', 0, NULL, NULL);</v>
      </c>
    </row>
    <row r="650" spans="1:6" ht="22.5" x14ac:dyDescent="0.25">
      <c r="A650" t="s">
        <v>2534</v>
      </c>
      <c r="B650" s="7" t="s">
        <v>1221</v>
      </c>
      <c r="C650" s="2" t="s">
        <v>2784</v>
      </c>
      <c r="D650" s="41" t="s">
        <v>3363</v>
      </c>
      <c r="E650" s="2" t="s">
        <v>2783</v>
      </c>
      <c r="F650" t="str">
        <f t="shared" si="10"/>
        <v>SET @prop = (SELECT id_propuesta FROM propuesta WHERE cod_propuesta LIKE 'P127002'); INSERT INTO seguimiento VALUES(NULL, @prop, NULL, NULL, 'De momento estan haciendo cambios internos y es dificil que lo hagan este mismo año', 0, NULL, NULL);</v>
      </c>
    </row>
    <row r="651" spans="1:6" ht="33.75" x14ac:dyDescent="0.25">
      <c r="A651" t="s">
        <v>2534</v>
      </c>
      <c r="B651" s="7" t="s">
        <v>1222</v>
      </c>
      <c r="C651" s="2" t="s">
        <v>2784</v>
      </c>
      <c r="D651" s="43" t="s">
        <v>3364</v>
      </c>
      <c r="E651" s="2" t="s">
        <v>2783</v>
      </c>
      <c r="F651" t="str">
        <f t="shared" si="10"/>
        <v>SET @prop = (SELECT id_propuesta FROM propuesta WHERE cod_propuesta LIKE 'P127003'); INSERT INTO seguimiento VALUES(NULL, @prop, NULL, NULL, 'Contacto: Edgardo Zevallos. Tener reunion para iniciar segunda fase. 07/11 Vicente informa que no se ebe hacer nada, indica esperar.', 0, NULL, NULL);</v>
      </c>
    </row>
    <row r="652" spans="1:6" x14ac:dyDescent="0.25">
      <c r="A652" t="s">
        <v>2534</v>
      </c>
      <c r="B652" s="7" t="s">
        <v>1223</v>
      </c>
      <c r="C652" s="2" t="s">
        <v>2784</v>
      </c>
      <c r="D652" s="43" t="s">
        <v>2595</v>
      </c>
      <c r="E652" s="2" t="s">
        <v>2783</v>
      </c>
      <c r="F652" t="str">
        <f t="shared" si="10"/>
        <v>SET @prop = (SELECT id_propuesta FROM propuesta WHERE cod_propuesta LIKE 'P017001'); INSERT INTO seguimiento VALUES(NULL, @prop, NULL, NULL, 'Nunca respondieron', 0, NULL, NULL);</v>
      </c>
    </row>
    <row r="653" spans="1:6" x14ac:dyDescent="0.25">
      <c r="A653" t="s">
        <v>2534</v>
      </c>
      <c r="B653" s="7" t="s">
        <v>1224</v>
      </c>
      <c r="C653" s="2" t="s">
        <v>2784</v>
      </c>
      <c r="D653" s="43" t="s">
        <v>1911</v>
      </c>
      <c r="E653" s="2" t="s">
        <v>2783</v>
      </c>
      <c r="F653" t="str">
        <f t="shared" si="10"/>
        <v>SET @prop = (SELECT id_propuesta FROM propuesta WHERE cod_propuesta LIKE 'P017002'); INSERT INTO seguimiento VALUES(NULL, @prop, NULL, NULL, 'Hacer Lobby', 0, NULL, NULL);</v>
      </c>
    </row>
    <row r="654" spans="1:6" x14ac:dyDescent="0.25">
      <c r="A654" t="s">
        <v>2534</v>
      </c>
      <c r="B654" s="7" t="s">
        <v>1225</v>
      </c>
      <c r="C654" s="2" t="s">
        <v>2784</v>
      </c>
      <c r="D654" s="43" t="s">
        <v>2673</v>
      </c>
      <c r="E654" s="2" t="s">
        <v>2783</v>
      </c>
      <c r="F654" t="str">
        <f t="shared" si="10"/>
        <v>SET @prop = (SELECT id_propuesta FROM propuesta WHERE cod_propuesta LIKE 'P024001'); INSERT INTO seguimiento VALUES(NULL, @prop, NULL, NULL, 'Le respondimos que no hacemos ese servicio', 0, NULL, NULL);</v>
      </c>
    </row>
    <row r="655" spans="1:6" x14ac:dyDescent="0.25">
      <c r="A655" t="s">
        <v>2534</v>
      </c>
      <c r="B655" s="7" t="s">
        <v>1226</v>
      </c>
      <c r="C655" s="2" t="s">
        <v>2784</v>
      </c>
      <c r="D655" s="43"/>
      <c r="E655" s="2" t="s">
        <v>2783</v>
      </c>
      <c r="F655" t="str">
        <f t="shared" si="10"/>
        <v>SET @prop = (SELECT id_propuesta FROM propuesta WHERE cod_propuesta LIKE 'P000201'); INSERT INTO seguimiento VALUES(NULL, @prop, NULL, NULL, '', 0, NULL, NULL);</v>
      </c>
    </row>
    <row r="656" spans="1:6" x14ac:dyDescent="0.25">
      <c r="A656" t="s">
        <v>2534</v>
      </c>
      <c r="B656" s="7" t="s">
        <v>1227</v>
      </c>
      <c r="C656" s="2" t="s">
        <v>2784</v>
      </c>
      <c r="D656" s="41" t="s">
        <v>2674</v>
      </c>
      <c r="E656" s="2" t="s">
        <v>2783</v>
      </c>
      <c r="F656" t="str">
        <f t="shared" si="10"/>
        <v>SET @prop = (SELECT id_propuesta FROM propuesta WHERE cod_propuesta LIKE 'P000202'); INSERT INTO seguimiento VALUES(NULL, @prop, NULL, NULL, 'El Cliente no sabe muy bien lo que quiere', 0, NULL, NULL);</v>
      </c>
    </row>
    <row r="657" spans="1:6" x14ac:dyDescent="0.25">
      <c r="A657" t="s">
        <v>2534</v>
      </c>
      <c r="B657" s="7" t="s">
        <v>1228</v>
      </c>
      <c r="C657" s="2" t="s">
        <v>2784</v>
      </c>
      <c r="D657" s="43"/>
      <c r="E657" s="2" t="s">
        <v>2783</v>
      </c>
      <c r="F657" t="str">
        <f t="shared" si="10"/>
        <v>SET @prop = (SELECT id_propuesta FROM propuesta WHERE cod_propuesta LIKE 'P000203'); INSERT INTO seguimiento VALUES(NULL, @prop, NULL, NULL, '', 0, NULL, NULL);</v>
      </c>
    </row>
    <row r="658" spans="1:6" x14ac:dyDescent="0.25">
      <c r="A658" t="s">
        <v>2534</v>
      </c>
      <c r="B658" s="7" t="s">
        <v>1229</v>
      </c>
      <c r="C658" s="2" t="s">
        <v>2784</v>
      </c>
      <c r="D658" s="43"/>
      <c r="E658" s="2" t="s">
        <v>2783</v>
      </c>
      <c r="F658" t="str">
        <f t="shared" si="10"/>
        <v>SET @prop = (SELECT id_propuesta FROM propuesta WHERE cod_propuesta LIKE 'P000204'); INSERT INTO seguimiento VALUES(NULL, @prop, NULL, NULL, '', 0, NULL, NULL);</v>
      </c>
    </row>
    <row r="659" spans="1:6" x14ac:dyDescent="0.25">
      <c r="A659" t="s">
        <v>2534</v>
      </c>
      <c r="B659" s="7" t="s">
        <v>1230</v>
      </c>
      <c r="C659" s="2" t="s">
        <v>2784</v>
      </c>
      <c r="D659" s="43" t="s">
        <v>2675</v>
      </c>
      <c r="E659" s="2" t="s">
        <v>2783</v>
      </c>
      <c r="F659" t="str">
        <f t="shared" si="10"/>
        <v>SET @prop = (SELECT id_propuesta FROM propuesta WHERE cod_propuesta LIKE 'P000205'); INSERT INTO seguimiento VALUES(NULL, @prop, NULL, NULL, 'De momento, no pueden contar con nuestros servicios', 0, NULL, NULL);</v>
      </c>
    </row>
    <row r="660" spans="1:6" x14ac:dyDescent="0.25">
      <c r="A660" t="s">
        <v>2534</v>
      </c>
      <c r="B660" s="7" t="s">
        <v>1231</v>
      </c>
      <c r="C660" s="2" t="s">
        <v>2784</v>
      </c>
      <c r="D660" s="43"/>
      <c r="E660" s="2" t="s">
        <v>2783</v>
      </c>
      <c r="F660" t="str">
        <f t="shared" si="10"/>
        <v>SET @prop = (SELECT id_propuesta FROM propuesta WHERE cod_propuesta LIKE 'P000206'); INSERT INTO seguimiento VALUES(NULL, @prop, NULL, NULL, '', 0, NULL, NULL);</v>
      </c>
    </row>
    <row r="661" spans="1:6" ht="22.5" x14ac:dyDescent="0.25">
      <c r="A661" t="s">
        <v>2534</v>
      </c>
      <c r="B661" s="7" t="s">
        <v>1232</v>
      </c>
      <c r="C661" s="2" t="s">
        <v>2784</v>
      </c>
      <c r="D661" s="43" t="s">
        <v>2676</v>
      </c>
      <c r="E661" s="2" t="s">
        <v>2783</v>
      </c>
      <c r="F661" t="str">
        <f t="shared" si="10"/>
        <v>SET @prop = (SELECT id_propuesta FROM propuesta WHERE cod_propuesta LIKE 'P000207'); INSERT INTO seguimiento VALUES(NULL, @prop, NULL, NULL, 'Por ahora no quiere volver a medir, quiere feedback de la ultima medicion', 0, NULL, NULL);</v>
      </c>
    </row>
    <row r="662" spans="1:6" ht="33.75" x14ac:dyDescent="0.25">
      <c r="A662" t="s">
        <v>2534</v>
      </c>
      <c r="B662" s="7" t="s">
        <v>1233</v>
      </c>
      <c r="C662" s="2" t="s">
        <v>2784</v>
      </c>
      <c r="D662" s="40" t="s">
        <v>3008</v>
      </c>
      <c r="E662" s="2" t="s">
        <v>2783</v>
      </c>
      <c r="F662" t="str">
        <f t="shared" si="10"/>
        <v>SET @prop = (SELECT id_propuesta FROM propuesta WHERE cod_propuesta LIKE 'P000208'); INSERT INTO seguimiento VALUES(NULL, @prop, NULL, NULL, 'Desean hacer la medicion de clima laboral anual mas seguimiento semanal. Se envio propuesta el 14/10/11. Ya esta el contrato y ya pagaron primera parte.', 0, NULL, NULL);</v>
      </c>
    </row>
    <row r="663" spans="1:6" ht="22.5" x14ac:dyDescent="0.25">
      <c r="A663" t="s">
        <v>2534</v>
      </c>
      <c r="B663" s="7" t="s">
        <v>1234</v>
      </c>
      <c r="C663" s="2" t="s">
        <v>2784</v>
      </c>
      <c r="D663" s="40" t="s">
        <v>3009</v>
      </c>
      <c r="E663" s="2" t="s">
        <v>2783</v>
      </c>
      <c r="F663" t="str">
        <f t="shared" si="10"/>
        <v>SET @prop = (SELECT id_propuesta FROM propuesta WHERE cod_propuesta LIKE 'P000209'); INSERT INTO seguimiento VALUES(NULL, @prop, NULL, NULL, 'Servicio termina viernes 11/11/11. Ya enviaron aprobacion de servicio. Facturado y pagado.', 0, NULL, NULL);</v>
      </c>
    </row>
    <row r="664" spans="1:6" ht="22.5" x14ac:dyDescent="0.25">
      <c r="A664" t="s">
        <v>2534</v>
      </c>
      <c r="B664" s="7" t="s">
        <v>1235</v>
      </c>
      <c r="C664" s="2" t="s">
        <v>2784</v>
      </c>
      <c r="D664" s="43" t="s">
        <v>2677</v>
      </c>
      <c r="E664" s="2" t="s">
        <v>2783</v>
      </c>
      <c r="F664" t="str">
        <f t="shared" si="10"/>
        <v>SET @prop = (SELECT id_propuesta FROM propuesta WHERE cod_propuesta LIKE 'P000210'); INSERT INTO seguimiento VALUES(NULL, @prop, NULL, NULL, 'Falta que nos confirmen si van a hacer focus o no. Nunca contestaron.', 0, NULL, NULL);</v>
      </c>
    </row>
    <row r="665" spans="1:6" ht="33.75" x14ac:dyDescent="0.25">
      <c r="A665" t="s">
        <v>2534</v>
      </c>
      <c r="B665" s="7" t="s">
        <v>1236</v>
      </c>
      <c r="C665" s="2" t="s">
        <v>2784</v>
      </c>
      <c r="D665" s="43" t="s">
        <v>3010</v>
      </c>
      <c r="E665" s="2" t="s">
        <v>2783</v>
      </c>
      <c r="F665" t="str">
        <f t="shared" si="10"/>
        <v>SET @prop = (SELECT id_propuesta FROM propuesta WHERE cod_propuesta LIKE 'P000211'); INSERT INTO seguimiento VALUES(NULL, @prop, NULL, NULL, 'Respondimos que no hacemos selecciones de practicantes, solo de Jefaturas y Gerentes. Se les ofrecio evaluacion de candidatos.', 0, NULL, NULL);</v>
      </c>
    </row>
    <row r="666" spans="1:6" x14ac:dyDescent="0.25">
      <c r="A666" t="s">
        <v>2534</v>
      </c>
      <c r="B666" s="7" t="s">
        <v>1237</v>
      </c>
      <c r="C666" s="2" t="s">
        <v>2784</v>
      </c>
      <c r="D666" s="43" t="s">
        <v>2857</v>
      </c>
      <c r="E666" s="2" t="s">
        <v>2783</v>
      </c>
      <c r="F666" t="str">
        <f t="shared" si="10"/>
        <v>SET @prop = (SELECT id_propuesta FROM propuesta WHERE cod_propuesta LIKE 'P000212'); INSERT INTO seguimiento VALUES(NULL, @prop, NULL, NULL, 'Contacto: Angela Rodriguez. Confirmaron 2 evaluaciones.', 0, NULL, NULL);</v>
      </c>
    </row>
    <row r="667" spans="1:6" x14ac:dyDescent="0.25">
      <c r="A667" t="s">
        <v>2534</v>
      </c>
      <c r="B667" s="7" t="s">
        <v>1238</v>
      </c>
      <c r="C667" s="2" t="s">
        <v>2784</v>
      </c>
      <c r="D667" s="43" t="s">
        <v>1911</v>
      </c>
      <c r="E667" s="2" t="s">
        <v>2783</v>
      </c>
      <c r="F667" t="str">
        <f t="shared" si="10"/>
        <v>SET @prop = (SELECT id_propuesta FROM propuesta WHERE cod_propuesta LIKE 'P000213'); INSERT INTO seguimiento VALUES(NULL, @prop, NULL, NULL, 'Hacer Lobby', 0, NULL, NULL);</v>
      </c>
    </row>
    <row r="668" spans="1:6" x14ac:dyDescent="0.25">
      <c r="A668" t="s">
        <v>2534</v>
      </c>
      <c r="B668" s="7" t="s">
        <v>1239</v>
      </c>
      <c r="C668" s="2" t="s">
        <v>2784</v>
      </c>
      <c r="D668" s="41" t="s">
        <v>2558</v>
      </c>
      <c r="E668" s="2" t="s">
        <v>2783</v>
      </c>
      <c r="F668" t="str">
        <f t="shared" si="10"/>
        <v>SET @prop = (SELECT id_propuesta FROM propuesta WHERE cod_propuesta LIKE 'P011001'); INSERT INTO seguimiento VALUES(NULL, @prop, NULL, NULL, 'Tomaron otra opcion', 0, NULL, NULL);</v>
      </c>
    </row>
    <row r="669" spans="1:6" x14ac:dyDescent="0.25">
      <c r="A669" t="s">
        <v>2534</v>
      </c>
      <c r="B669" s="7" t="s">
        <v>1240</v>
      </c>
      <c r="C669" s="2" t="s">
        <v>2784</v>
      </c>
      <c r="D669" s="43" t="s">
        <v>3011</v>
      </c>
      <c r="E669" s="2" t="s">
        <v>2783</v>
      </c>
      <c r="F669" t="str">
        <f t="shared" si="10"/>
        <v>SET @prop = (SELECT id_propuesta FROM propuesta WHERE cod_propuesta LIKE 'P024101'); INSERT INTO seguimiento VALUES(NULL, @prop, NULL, NULL, 'Contacto: Alvaro Buendia, no contesto', 0, NULL, NULL);</v>
      </c>
    </row>
    <row r="670" spans="1:6" ht="90" x14ac:dyDescent="0.25">
      <c r="A670" t="s">
        <v>2534</v>
      </c>
      <c r="B670" s="7" t="s">
        <v>1241</v>
      </c>
      <c r="C670" s="2" t="s">
        <v>2784</v>
      </c>
      <c r="D670" s="40" t="s">
        <v>3365</v>
      </c>
      <c r="E670" s="2" t="s">
        <v>2783</v>
      </c>
      <c r="F670" t="str">
        <f t="shared" si="10"/>
        <v>SET @prop = (SELECT id_propuesta FROM propuesta WHERE cod_propuesta LIKE 'P122201'); INSERT INTO seguimiento VALUES(NULL, @prop, NULL, NULL, 'Contacto: Fernando Juscamayta y Sariza Ceiquen (Jefa). Reunion pactada para el 12/10/11. Se les dio deadline para responder porque nunca respondian (25/04/12). Creiamos un proyecto perdido y el 25/05 contestaron que estamos en la terna final. Presentada nueva propuesta el 05/06 y reclamada situacion el 24/06; responden que aun no tienen el V.B. de GG. Demasiado tiempo para tomar una decision', 0, NULL, NULL);</v>
      </c>
    </row>
    <row r="671" spans="1:6" x14ac:dyDescent="0.25">
      <c r="A671" t="s">
        <v>2534</v>
      </c>
      <c r="B671" s="7" t="s">
        <v>1242</v>
      </c>
      <c r="C671" s="2" t="s">
        <v>2784</v>
      </c>
      <c r="D671" s="43" t="s">
        <v>2809</v>
      </c>
      <c r="E671" s="2" t="s">
        <v>2783</v>
      </c>
      <c r="F671" t="str">
        <f t="shared" si="10"/>
        <v>SET @prop = (SELECT id_propuesta FROM propuesta WHERE cod_propuesta LIKE 'P029701'); INSERT INTO seguimiento VALUES(NULL, @prop, NULL, NULL, 'NO por costos, estan en TRUJILLO', 0, NULL, NULL);</v>
      </c>
    </row>
    <row r="672" spans="1:6" x14ac:dyDescent="0.25">
      <c r="A672" t="s">
        <v>2534</v>
      </c>
      <c r="B672" s="7" t="s">
        <v>1243</v>
      </c>
      <c r="C672" s="2" t="s">
        <v>2784</v>
      </c>
      <c r="D672" s="43" t="s">
        <v>2678</v>
      </c>
      <c r="E672" s="2" t="s">
        <v>2783</v>
      </c>
      <c r="F672" t="str">
        <f t="shared" si="10"/>
        <v>SET @prop = (SELECT id_propuesta FROM propuesta WHERE cod_propuesta LIKE 'P025801'); INSERT INTO seguimiento VALUES(NULL, @prop, NULL, NULL, 'Se contacto no respondio', 0, NULL, NULL);</v>
      </c>
    </row>
    <row r="673" spans="1:6" x14ac:dyDescent="0.25">
      <c r="A673" t="s">
        <v>2534</v>
      </c>
      <c r="B673" s="7" t="s">
        <v>1244</v>
      </c>
      <c r="C673" s="2" t="s">
        <v>2784</v>
      </c>
      <c r="D673" s="41" t="s">
        <v>3284</v>
      </c>
      <c r="E673" s="2" t="s">
        <v>2783</v>
      </c>
      <c r="F673" t="str">
        <f t="shared" si="10"/>
        <v>SET @prop = (SELECT id_propuesta FROM propuesta WHERE cod_propuesta LIKE 'P011101'); INSERT INTO seguimiento VALUES(NULL, @prop, NULL, NULL, ' ', 0, NULL, NULL);</v>
      </c>
    </row>
    <row r="674" spans="1:6" x14ac:dyDescent="0.25">
      <c r="A674" t="s">
        <v>2534</v>
      </c>
      <c r="B674" s="7" t="s">
        <v>1245</v>
      </c>
      <c r="C674" s="2" t="s">
        <v>2784</v>
      </c>
      <c r="D674" s="43" t="s">
        <v>1911</v>
      </c>
      <c r="E674" s="2" t="s">
        <v>2783</v>
      </c>
      <c r="F674" t="str">
        <f t="shared" si="10"/>
        <v>SET @prop = (SELECT id_propuesta FROM propuesta WHERE cod_propuesta LIKE 'P011102'); INSERT INTO seguimiento VALUES(NULL, @prop, NULL, NULL, 'Hacer Lobby', 0, NULL, NULL);</v>
      </c>
    </row>
    <row r="675" spans="1:6" ht="22.5" x14ac:dyDescent="0.25">
      <c r="A675" t="s">
        <v>2534</v>
      </c>
      <c r="B675" s="7" t="s">
        <v>1246</v>
      </c>
      <c r="C675" s="2" t="s">
        <v>2784</v>
      </c>
      <c r="D675" s="41" t="s">
        <v>2679</v>
      </c>
      <c r="E675" s="2" t="s">
        <v>2783</v>
      </c>
      <c r="F675" t="str">
        <f t="shared" si="10"/>
        <v>SET @prop = (SELECT id_propuesta FROM propuesta WHERE cod_propuesta LIKE 'P121501'); INSERT INTO seguimiento VALUES(NULL, @prop, NULL, NULL, '16/03 La persona responsable se va de la empresa y estamos validando si conviene o no hacer la propuesta', 0, NULL, NULL);</v>
      </c>
    </row>
    <row r="676" spans="1:6" x14ac:dyDescent="0.25">
      <c r="A676" t="s">
        <v>2534</v>
      </c>
      <c r="B676" s="7" t="s">
        <v>1247</v>
      </c>
      <c r="C676" s="2" t="s">
        <v>2784</v>
      </c>
      <c r="D676" s="41" t="s">
        <v>2680</v>
      </c>
      <c r="E676" s="2" t="s">
        <v>2783</v>
      </c>
      <c r="F676" t="str">
        <f t="shared" si="10"/>
        <v>SET @prop = (SELECT id_propuesta FROM propuesta WHERE cod_propuesta LIKE 'P024201'); INSERT INTO seguimiento VALUES(NULL, @prop, NULL, NULL, 'Lo perdimos y no sabemos porque', 0, NULL, NULL);</v>
      </c>
    </row>
    <row r="677" spans="1:6" x14ac:dyDescent="0.25">
      <c r="A677" t="s">
        <v>2534</v>
      </c>
      <c r="B677" s="7" t="s">
        <v>1248</v>
      </c>
      <c r="C677" s="2" t="s">
        <v>2784</v>
      </c>
      <c r="D677" s="41" t="s">
        <v>3284</v>
      </c>
      <c r="E677" s="2" t="s">
        <v>2783</v>
      </c>
      <c r="F677" t="str">
        <f t="shared" si="10"/>
        <v>SET @prop = (SELECT id_propuesta FROM propuesta WHERE cod_propuesta LIKE 'P013401'); INSERT INTO seguimiento VALUES(NULL, @prop, NULL, NULL, ' ', 0, NULL, NULL);</v>
      </c>
    </row>
    <row r="678" spans="1:6" x14ac:dyDescent="0.25">
      <c r="A678" t="s">
        <v>2534</v>
      </c>
      <c r="B678" s="7" t="s">
        <v>1249</v>
      </c>
      <c r="C678" s="2" t="s">
        <v>2784</v>
      </c>
      <c r="D678" s="43" t="s">
        <v>2681</v>
      </c>
      <c r="E678" s="2" t="s">
        <v>2783</v>
      </c>
      <c r="F678" t="str">
        <f t="shared" si="10"/>
        <v>SET @prop = (SELECT id_propuesta FROM propuesta WHERE cod_propuesta LIKE 'P013402'); INSERT INTO seguimiento VALUES(NULL, @prop, NULL, NULL, 'No se ubica a la persona', 0, NULL, NULL);</v>
      </c>
    </row>
    <row r="679" spans="1:6" ht="22.5" x14ac:dyDescent="0.25">
      <c r="A679" t="s">
        <v>2534</v>
      </c>
      <c r="B679" s="7" t="s">
        <v>1250</v>
      </c>
      <c r="C679" s="2" t="s">
        <v>2784</v>
      </c>
      <c r="D679" s="43" t="s">
        <v>2682</v>
      </c>
      <c r="E679" s="2" t="s">
        <v>2783</v>
      </c>
      <c r="F679" t="str">
        <f t="shared" si="10"/>
        <v>SET @prop = (SELECT id_propuesta FROM propuesta WHERE cod_propuesta LIKE 'P013403'); INSERT INTO seguimiento VALUES(NULL, @prop, NULL, NULL, 'Solo quieren seleccion y si encuentran primero ya fue para nosotros', 0, NULL, NULL);</v>
      </c>
    </row>
    <row r="680" spans="1:6" x14ac:dyDescent="0.25">
      <c r="A680" t="s">
        <v>2534</v>
      </c>
      <c r="B680" s="7" t="s">
        <v>1251</v>
      </c>
      <c r="C680" s="2" t="s">
        <v>2784</v>
      </c>
      <c r="D680" s="43" t="s">
        <v>2683</v>
      </c>
      <c r="E680" s="2" t="s">
        <v>2783</v>
      </c>
      <c r="F680" t="str">
        <f t="shared" si="10"/>
        <v>SET @prop = (SELECT id_propuesta FROM propuesta WHERE cod_propuesta LIKE 'P013404'); INSERT INTO seguimiento VALUES(NULL, @prop, NULL, NULL, 'Han conseguido propuesta mas barata', 0, NULL, NULL);</v>
      </c>
    </row>
    <row r="681" spans="1:6" ht="90" x14ac:dyDescent="0.25">
      <c r="A681" t="s">
        <v>2534</v>
      </c>
      <c r="B681" s="17" t="s">
        <v>1252</v>
      </c>
      <c r="C681" s="2" t="s">
        <v>2784</v>
      </c>
      <c r="D681" s="28" t="s">
        <v>3012</v>
      </c>
      <c r="E681" s="2" t="s">
        <v>2783</v>
      </c>
      <c r="F681" t="str">
        <f t="shared" si="10"/>
        <v>SET @prop = (SELECT id_propuesta FROM propuesta WHERE cod_propuesta LIKE 'P013405'); INSERT INTO seguimiento VALUES(NULL, @prop, NULL, NULL, 'Contacto: Jhoana Rios. Respondieron favorablemente, aceptan la propuesta pero han cambiado la fecha para Septiembre 2012. Reclamada solicitud el 07/08. Johana Rios ya no labora en la empresa. 14/08 Karen Montalvan (Coord. Desarrollo Humano) indica que evaluacion se realizo en junio a nivel corporativo desde Mexico; se plantea reunion de presentacion, queda pendiente de coordinar por mail.', 0, NULL, NULL);</v>
      </c>
    </row>
    <row r="682" spans="1:6" ht="22.5" x14ac:dyDescent="0.25">
      <c r="A682" t="s">
        <v>2534</v>
      </c>
      <c r="B682" s="17" t="s">
        <v>1253</v>
      </c>
      <c r="C682" s="2" t="s">
        <v>2784</v>
      </c>
      <c r="D682" s="28" t="s">
        <v>2858</v>
      </c>
      <c r="E682" s="2" t="s">
        <v>2783</v>
      </c>
      <c r="F682" t="str">
        <f t="shared" si="10"/>
        <v>SET @prop = (SELECT id_propuesta FROM propuesta WHERE cod_propuesta LIKE 'P013406'); INSERT INTO seguimiento VALUES(NULL, @prop, NULL, NULL, 'Contacto: Jhoana Rios. Se quedo en enviar a finales de marzo. Nunca respondieron', 0, NULL, NULL);</v>
      </c>
    </row>
    <row r="683" spans="1:6" ht="22.5" x14ac:dyDescent="0.25">
      <c r="A683" t="s">
        <v>2534</v>
      </c>
      <c r="B683" s="7" t="s">
        <v>1254</v>
      </c>
      <c r="C683" s="2" t="s">
        <v>2784</v>
      </c>
      <c r="D683" s="43" t="s">
        <v>3013</v>
      </c>
      <c r="E683" s="2" t="s">
        <v>2783</v>
      </c>
      <c r="F683" t="str">
        <f t="shared" si="10"/>
        <v>SET @prop = (SELECT id_propuesta FROM propuesta WHERE cod_propuesta LIKE 'P120601'); INSERT INTO seguimiento VALUES(NULL, @prop, NULL, NULL, 'Tomaron otra consultora por recomendacion del grupo Ferreyros', 0, NULL, NULL);</v>
      </c>
    </row>
    <row r="684" spans="1:6" ht="22.5" x14ac:dyDescent="0.25">
      <c r="A684" t="s">
        <v>2534</v>
      </c>
      <c r="B684" s="7" t="s">
        <v>1255</v>
      </c>
      <c r="C684" s="2" t="s">
        <v>2784</v>
      </c>
      <c r="D684" s="43" t="s">
        <v>3013</v>
      </c>
      <c r="E684" s="2" t="s">
        <v>2783</v>
      </c>
      <c r="F684" t="str">
        <f t="shared" si="10"/>
        <v>SET @prop = (SELECT id_propuesta FROM propuesta WHERE cod_propuesta LIKE 'P120602'); INSERT INTO seguimiento VALUES(NULL, @prop, NULL, NULL, 'Tomaron otra consultora por recomendacion del grupo Ferreyros', 0, NULL, NULL);</v>
      </c>
    </row>
    <row r="685" spans="1:6" ht="33.75" x14ac:dyDescent="0.25">
      <c r="A685" t="s">
        <v>2534</v>
      </c>
      <c r="B685" s="7" t="s">
        <v>1256</v>
      </c>
      <c r="C685" s="2" t="s">
        <v>2784</v>
      </c>
      <c r="D685" s="43" t="s">
        <v>3014</v>
      </c>
      <c r="E685" s="2" t="s">
        <v>2783</v>
      </c>
      <c r="F685" t="str">
        <f t="shared" si="10"/>
        <v>SET @prop = (SELECT id_propuesta FROM propuesta WHERE cod_propuesta LIKE 'P120603'); INSERT INTO seguimiento VALUES(NULL, @prop, NULL, NULL, 'Se envio propuesta el 31/08/2011. Se hizo seguimiento y estaban en la feria de Mineria, veran el tema el viernes 23/09/11. Desea seleccion de vendedores.', 0, NULL, NULL);</v>
      </c>
    </row>
    <row r="686" spans="1:6" ht="22.5" x14ac:dyDescent="0.25">
      <c r="A686" t="s">
        <v>2534</v>
      </c>
      <c r="B686" s="7" t="s">
        <v>1257</v>
      </c>
      <c r="C686" s="2" t="s">
        <v>2784</v>
      </c>
      <c r="D686" s="43" t="s">
        <v>3013</v>
      </c>
      <c r="E686" s="2" t="s">
        <v>2783</v>
      </c>
      <c r="F686" t="str">
        <f t="shared" si="10"/>
        <v>SET @prop = (SELECT id_propuesta FROM propuesta WHERE cod_propuesta LIKE 'P120604'); INSERT INTO seguimiento VALUES(NULL, @prop, NULL, NULL, 'Tomaron otra consultora por recomendacion del grupo Ferreyros', 0, NULL, NULL);</v>
      </c>
    </row>
    <row r="687" spans="1:6" ht="33.75" x14ac:dyDescent="0.25">
      <c r="A687" t="s">
        <v>2534</v>
      </c>
      <c r="B687" s="7" t="s">
        <v>1258</v>
      </c>
      <c r="C687" s="2" t="s">
        <v>2784</v>
      </c>
      <c r="D687" s="40" t="s">
        <v>3015</v>
      </c>
      <c r="E687" s="2" t="s">
        <v>2783</v>
      </c>
      <c r="F687" t="str">
        <f t="shared" si="10"/>
        <v>SET @prop = (SELECT id_propuesta FROM propuesta WHERE cod_propuesta LIKE 'P028701'); INSERT INTO seguimiento VALUES(NULL, @prop, NULL, NULL, 'Contacto: Cayetana Hinostroza. Enviada presentacion el 14/06 y solicitada reunion. Reclamada situacion el 05/07. nunca respondieron', 0, NULL, NULL);</v>
      </c>
    </row>
    <row r="688" spans="1:6" x14ac:dyDescent="0.25">
      <c r="A688" t="s">
        <v>2534</v>
      </c>
      <c r="B688" s="7" t="s">
        <v>1259</v>
      </c>
      <c r="C688" s="2" t="s">
        <v>2784</v>
      </c>
      <c r="D688" s="41" t="s">
        <v>2887</v>
      </c>
      <c r="E688" s="2" t="s">
        <v>2783</v>
      </c>
      <c r="F688" t="str">
        <f t="shared" si="10"/>
        <v>SET @prop = (SELECT id_propuesta FROM propuesta WHERE cod_propuesta LIKE 'P011401'); INSERT INTO seguimiento VALUES(NULL, @prop, NULL, NULL, 'Solo querian informacion', 0, NULL, NULL);</v>
      </c>
    </row>
    <row r="689" spans="1:6" x14ac:dyDescent="0.25">
      <c r="A689" t="s">
        <v>2534</v>
      </c>
      <c r="B689" s="7" t="s">
        <v>1260</v>
      </c>
      <c r="C689" s="2" t="s">
        <v>2784</v>
      </c>
      <c r="D689" s="41" t="s">
        <v>2887</v>
      </c>
      <c r="E689" s="2" t="s">
        <v>2783</v>
      </c>
      <c r="F689" t="str">
        <f t="shared" si="10"/>
        <v>SET @prop = (SELECT id_propuesta FROM propuesta WHERE cod_propuesta LIKE 'P011402'); INSERT INTO seguimiento VALUES(NULL, @prop, NULL, NULL, 'Solo querian informacion', 0, NULL, NULL);</v>
      </c>
    </row>
    <row r="690" spans="1:6" ht="22.5" x14ac:dyDescent="0.25">
      <c r="A690" t="s">
        <v>2534</v>
      </c>
      <c r="B690" s="7" t="s">
        <v>1261</v>
      </c>
      <c r="C690" s="2" t="s">
        <v>2784</v>
      </c>
      <c r="D690" s="41" t="s">
        <v>3366</v>
      </c>
      <c r="E690" s="2" t="s">
        <v>2783</v>
      </c>
      <c r="F690" t="str">
        <f t="shared" si="10"/>
        <v>SET @prop = (SELECT id_propuesta FROM propuesta WHERE cod_propuesta LIKE 'P001201'); INSERT INTO seguimiento VALUES(NULL, @prop, NULL, NULL, 'Nos llamo el Gerente ADM pero la dueña no queria hacerlo, habia rencillas', 0, NULL, NULL);</v>
      </c>
    </row>
    <row r="691" spans="1:6" ht="22.5" x14ac:dyDescent="0.25">
      <c r="A691" t="s">
        <v>2534</v>
      </c>
      <c r="B691" s="7" t="s">
        <v>1262</v>
      </c>
      <c r="C691" s="2" t="s">
        <v>2784</v>
      </c>
      <c r="D691" s="43" t="s">
        <v>3016</v>
      </c>
      <c r="E691" s="2" t="s">
        <v>2783</v>
      </c>
      <c r="F691" t="str">
        <f t="shared" si="10"/>
        <v>SET @prop = (SELECT id_propuesta FROM propuesta WHERE cod_propuesta LIKE 'P021201'); INSERT INTO seguimiento VALUES(NULL, @prop, NULL, NULL, 'Nunca presentamos propuesta, lo llevaba Luis Ywama y no nos proporcio datos para hacerla', 0, NULL, NULL);</v>
      </c>
    </row>
    <row r="692" spans="1:6" ht="146.25" x14ac:dyDescent="0.25">
      <c r="A692" t="s">
        <v>2534</v>
      </c>
      <c r="B692" s="7" t="s">
        <v>1263</v>
      </c>
      <c r="C692" s="2" t="s">
        <v>2784</v>
      </c>
      <c r="D692" s="43" t="s">
        <v>3159</v>
      </c>
      <c r="E692" s="2" t="s">
        <v>2783</v>
      </c>
      <c r="F692" t="str">
        <f t="shared" si="10"/>
        <v>SET @prop = (SELECT id_propuesta FROM propuesta WHERE cod_propuesta LIKE 'P034401'); INSERT INTO seguimiento VALUES(NULL, @prop, NULL, NULL, 'Contacto: Karim Andrea Arellano Torres (rrhh); recibido correo el 12/10; MEXICHEM pertenece al grupo PAVCO. 12/10 Se confirma requerimiento via telefonica, Karim indica que estara toda la semana en un curso fuera de la oficina, solicita se le vaya enviando propuesta y queda pendiente reunion para detallar metodologia y presentar demo. 15/10 Se envia propuesta de clima para 426 pp. 23/10 Contacto indica que ella contactara con los seleccionados (segun costo y beneficios, no desea indicar el alcance que quiere tener y/o los objetivos que desea alcanzar) para planificar una presenetacion, solicita no se le vuelva a llamar, deberia definir la segunda semana de noviembre.', 0, NULL, NULL);</v>
      </c>
    </row>
    <row r="693" spans="1:6" ht="123.75" x14ac:dyDescent="0.25">
      <c r="A693" t="s">
        <v>2534</v>
      </c>
      <c r="B693" s="7" t="s">
        <v>1264</v>
      </c>
      <c r="C693" s="2" t="s">
        <v>2784</v>
      </c>
      <c r="D693" s="43" t="s">
        <v>3367</v>
      </c>
      <c r="E693" s="2" t="s">
        <v>2783</v>
      </c>
      <c r="F693" t="str">
        <f t="shared" si="10"/>
        <v>SET @prop = (SELECT id_propuesta FROM propuesta WHERE cod_propuesta LIKE 'P034001'); INSERT INTO seguimiento VALUES(NULL, @prop, NULL, NULL, 'Contacto: Veronica de la Piedra. 11/09 Se envia correo para coordinar reunion.12/09 Veronica indica que no ha podido coordinar reunion con jefa, solicita volver a llamar.14/09 Veronica indica que se mantiene la situacion, solicita volver a contactar la sgt semana. 21/09 Veronica indica que estan esperando retorno del dueño la sgt semana para que defina que tema prioriza pues tienen varios pendientes. 03/10 Veronica indica que han postergado tema por otras urgencias de la empresa, solicita recontactar en 15 dias. 23/10 Contacto indica q Gerencia ha suspendido requerimiento.', 0, NULL, NULL);</v>
      </c>
    </row>
    <row r="694" spans="1:6" ht="101.25" x14ac:dyDescent="0.25">
      <c r="A694" t="s">
        <v>2534</v>
      </c>
      <c r="B694" s="7" t="s">
        <v>1265</v>
      </c>
      <c r="C694" s="2" t="s">
        <v>2784</v>
      </c>
      <c r="D694" s="40" t="s">
        <v>3017</v>
      </c>
      <c r="E694" s="2" t="s">
        <v>2783</v>
      </c>
      <c r="F694" t="str">
        <f t="shared" si="10"/>
        <v>SET @prop = (SELECT id_propuesta FROM propuesta WHERE cod_propuesta LIKE 'P031501'); INSERT INTO seguimiento VALUES(NULL, @prop, NULL, NULL, 'Contacto: Everett Tello (analista OyM) Enviada propuesta el 27/07. Reclamada 14/08/12, Everett indica que tienen otro requerimiento urgente de produccion; proyecto queda en stand by al menos un mes. 21/09 Everett indica que el tema de produccion los tiene copados actualmente y que el proyecto se sigue postergando, menciona que por lo menos un mes mas. 26/09 Se define en Directorio dar de baja propuesta si hasta el 29/10 no hay respuesta diferente.', 0, NULL, NULL);</v>
      </c>
    </row>
    <row r="695" spans="1:6" x14ac:dyDescent="0.25">
      <c r="A695" t="s">
        <v>2534</v>
      </c>
      <c r="B695" s="7" t="s">
        <v>1266</v>
      </c>
      <c r="C695" s="2" t="s">
        <v>2784</v>
      </c>
      <c r="D695" s="43" t="s">
        <v>2569</v>
      </c>
      <c r="E695" s="2" t="s">
        <v>2783</v>
      </c>
      <c r="F695" t="str">
        <f t="shared" si="10"/>
        <v>SET @prop = (SELECT id_propuesta FROM propuesta WHERE cod_propuesta LIKE 'P014401'); INSERT INTO seguimiento VALUES(NULL, @prop, NULL, NULL, 'No aceptaron las observaciones que presentamos', 0, NULL, NULL);</v>
      </c>
    </row>
    <row r="696" spans="1:6" ht="22.5" x14ac:dyDescent="0.25">
      <c r="A696" t="s">
        <v>2534</v>
      </c>
      <c r="B696" s="7" t="s">
        <v>1267</v>
      </c>
      <c r="C696" s="2" t="s">
        <v>2784</v>
      </c>
      <c r="D696" s="43" t="s">
        <v>2684</v>
      </c>
      <c r="E696" s="2" t="s">
        <v>2783</v>
      </c>
      <c r="F696" t="str">
        <f t="shared" si="10"/>
        <v>SET @prop = (SELECT id_propuesta FROM propuesta WHERE cod_propuesta LIKE 'P035201'); INSERT INTO seguimiento VALUES(NULL, @prop, NULL, NULL, 'No podemos presentarnos por las condiciones que exigen de la empresa', 0, NULL, NULL);</v>
      </c>
    </row>
    <row r="697" spans="1:6" ht="22.5" x14ac:dyDescent="0.25">
      <c r="A697" t="s">
        <v>2534</v>
      </c>
      <c r="B697" s="7" t="s">
        <v>1268</v>
      </c>
      <c r="C697" s="2" t="s">
        <v>2784</v>
      </c>
      <c r="D697" s="43" t="s">
        <v>2685</v>
      </c>
      <c r="E697" s="2" t="s">
        <v>2783</v>
      </c>
      <c r="F697" t="str">
        <f t="shared" si="10"/>
        <v>SET @prop = (SELECT id_propuesta FROM propuesta WHERE cod_propuesta LIKE 'P026201'); INSERT INTO seguimiento VALUES(NULL, @prop, NULL, NULL, 'Los requisitos solicitados son muy complejos y no podemos participar', 0, NULL, NULL);</v>
      </c>
    </row>
    <row r="698" spans="1:6" x14ac:dyDescent="0.25">
      <c r="A698" t="s">
        <v>2534</v>
      </c>
      <c r="B698" s="7" t="s">
        <v>1269</v>
      </c>
      <c r="C698" s="2" t="s">
        <v>2784</v>
      </c>
      <c r="D698" s="43" t="s">
        <v>2686</v>
      </c>
      <c r="E698" s="2" t="s">
        <v>2783</v>
      </c>
      <c r="F698" t="str">
        <f t="shared" si="10"/>
        <v>SET @prop = (SELECT id_propuesta FROM propuesta WHERE cod_propuesta LIKE 'P015201'); INSERT INTO seguimiento VALUES(NULL, @prop, NULL, NULL, 'Asignado a ESAN', 0, NULL, NULL);</v>
      </c>
    </row>
    <row r="699" spans="1:6" ht="33.75" x14ac:dyDescent="0.25">
      <c r="A699" t="s">
        <v>2534</v>
      </c>
      <c r="B699" s="7" t="s">
        <v>1270</v>
      </c>
      <c r="C699" s="2" t="s">
        <v>2784</v>
      </c>
      <c r="D699" s="43" t="s">
        <v>3018</v>
      </c>
      <c r="E699" s="2" t="s">
        <v>2783</v>
      </c>
      <c r="F699" t="str">
        <f t="shared" si="10"/>
        <v>SET @prop = (SELECT id_propuesta FROM propuesta WHERE cod_propuesta LIKE 'P095001'); INSERT INTO seguimiento VALUES(NULL, @prop, NULL, NULL, 'Estan en fase de investigacion 10/08/2011. Fecha de publicacion aproximada: finales de agosto. Buscar correos de Juan Cordero y contactar directamente.', 0, NULL, NULL);</v>
      </c>
    </row>
    <row r="700" spans="1:6" ht="33.75" x14ac:dyDescent="0.25">
      <c r="A700" t="s">
        <v>2534</v>
      </c>
      <c r="B700" s="7" t="s">
        <v>1271</v>
      </c>
      <c r="C700" s="2" t="s">
        <v>2784</v>
      </c>
      <c r="D700" s="43" t="s">
        <v>3019</v>
      </c>
      <c r="E700" s="2" t="s">
        <v>2783</v>
      </c>
      <c r="F700" t="str">
        <f t="shared" si="10"/>
        <v>SET @prop = (SELECT id_propuesta FROM propuesta WHERE cod_propuesta LIKE 'P095002'); INSERT INTO seguimiento VALUES(NULL, @prop, NULL, NULL, 'Presentar propuesta antes del 12/3/12. Descartamos participar porque solo daban de plazo 30 dias para selecciones de profesional muy tecnico', 0, NULL, NULL);</v>
      </c>
    </row>
    <row r="701" spans="1:6" ht="22.5" x14ac:dyDescent="0.25">
      <c r="A701" t="s">
        <v>2534</v>
      </c>
      <c r="B701" s="7" t="s">
        <v>1272</v>
      </c>
      <c r="C701" s="2" t="s">
        <v>2784</v>
      </c>
      <c r="D701" s="40" t="s">
        <v>3020</v>
      </c>
      <c r="E701" s="2" t="s">
        <v>2783</v>
      </c>
      <c r="F701" t="str">
        <f t="shared" si="10"/>
        <v>SET @prop = (SELECT id_propuesta FROM propuesta WHERE cod_propuesta LIKE 'P011301'); INSERT INTO seguimiento VALUES(NULL, @prop, NULL, NULL, 'Se adjudico a Gerens Escuela de Gestion y Economia por 621.000', 0, NULL, NULL);</v>
      </c>
    </row>
    <row r="702" spans="1:6" ht="22.5" x14ac:dyDescent="0.25">
      <c r="A702" t="s">
        <v>2534</v>
      </c>
      <c r="B702" s="7" t="s">
        <v>1273</v>
      </c>
      <c r="C702" s="2" t="s">
        <v>2784</v>
      </c>
      <c r="D702" s="43" t="s">
        <v>3368</v>
      </c>
      <c r="E702" s="2" t="s">
        <v>2783</v>
      </c>
      <c r="F702" t="str">
        <f t="shared" si="10"/>
        <v>SET @prop = (SELECT id_propuesta FROM propuesta WHERE cod_propuesta LIKE 'P011302'); INSERT INTO seguimiento VALUES(NULL, @prop, NULL, NULL, 'Declarado desierto por segunda vez, esta vez fallamos por no presentar maestria en consultor junior', 0, NULL, NULL);</v>
      </c>
    </row>
    <row r="703" spans="1:6" x14ac:dyDescent="0.25">
      <c r="A703" t="s">
        <v>2534</v>
      </c>
      <c r="B703" s="7" t="s">
        <v>1274</v>
      </c>
      <c r="C703" s="2" t="s">
        <v>2784</v>
      </c>
      <c r="D703" s="43" t="s">
        <v>2687</v>
      </c>
      <c r="E703" s="2" t="s">
        <v>2783</v>
      </c>
      <c r="F703" t="str">
        <f t="shared" si="10"/>
        <v>SET @prop = (SELECT id_propuesta FROM propuesta WHERE cod_propuesta LIKE 'P011303'); INSERT INTO seguimiento VALUES(NULL, @prop, NULL, NULL, 'Asignada a Business Management Consultats', 0, NULL, NULL);</v>
      </c>
    </row>
    <row r="704" spans="1:6" ht="22.5" x14ac:dyDescent="0.25">
      <c r="A704" t="s">
        <v>2534</v>
      </c>
      <c r="B704" s="7" t="s">
        <v>1275</v>
      </c>
      <c r="C704" s="2" t="s">
        <v>2784</v>
      </c>
      <c r="D704" s="43" t="s">
        <v>3021</v>
      </c>
      <c r="E704" s="2" t="s">
        <v>2783</v>
      </c>
      <c r="F704" t="str">
        <f t="shared" si="10"/>
        <v>SET @prop = (SELECT id_propuesta FROM propuesta WHERE cod_propuesta LIKE 'P011304'); INSERT INTO seguimiento VALUES(NULL, @prop, NULL, NULL, 'No presentamos propuesta electronica por no saber como hacerlo', 0, NULL, NULL);</v>
      </c>
    </row>
    <row r="705" spans="1:6" ht="22.5" x14ac:dyDescent="0.25">
      <c r="A705" t="s">
        <v>2534</v>
      </c>
      <c r="B705" s="7" t="s">
        <v>1276</v>
      </c>
      <c r="C705" s="2" t="s">
        <v>2784</v>
      </c>
      <c r="D705" s="40" t="s">
        <v>3022</v>
      </c>
      <c r="E705" s="2" t="s">
        <v>2783</v>
      </c>
      <c r="F705" t="str">
        <f t="shared" si="10"/>
        <v>SET @prop = (SELECT id_propuesta FROM propuesta WHERE cod_propuesta LIKE 'P011305'); INSERT INTO seguimiento VALUES(NULL, @prop, NULL, NULL, 'Perdimos por no tener la documentacion de cobros o actas de cierre preparadas, y las facturas ilegibles', 0, NULL, NULL);</v>
      </c>
    </row>
    <row r="706" spans="1:6" ht="33.75" x14ac:dyDescent="0.25">
      <c r="A706" t="s">
        <v>2534</v>
      </c>
      <c r="B706" s="7" t="s">
        <v>1277</v>
      </c>
      <c r="C706" s="2" t="s">
        <v>2784</v>
      </c>
      <c r="D706" s="40" t="s">
        <v>3023</v>
      </c>
      <c r="E706" s="2" t="s">
        <v>2783</v>
      </c>
      <c r="F706" t="str">
        <f t="shared" si="10"/>
        <v>SET @prop = (SELECT id_propuesta FROM propuesta WHERE cod_propuesta LIKE 'P011306'); INSERT INTO seguimiento VALUES(NULL, @prop, NULL, NULL, 'Recibieron conforme propuesta. Hay solo 2 propuestas. Salio desierta, en nuestro caso por falta de contratos indicaron.', 0, NULL, NULL);</v>
      </c>
    </row>
    <row r="707" spans="1:6" ht="33.75" x14ac:dyDescent="0.25">
      <c r="A707" t="s">
        <v>2534</v>
      </c>
      <c r="B707" s="7" t="s">
        <v>1278</v>
      </c>
      <c r="C707" s="2" t="s">
        <v>2784</v>
      </c>
      <c r="D707" s="40" t="s">
        <v>3160</v>
      </c>
      <c r="E707" s="2" t="s">
        <v>2783</v>
      </c>
      <c r="F707" t="str">
        <f t="shared" ref="F707:F770" si="11">CONCATENATE(A707,B707,C707,D707,E707)</f>
        <v>SET @prop = (SELECT id_propuesta FROM propuesta WHERE cod_propuesta LIKE 'P011307'); INSERT INTO seguimiento VALUES(NULL, @prop, NULL, NULL, 'Aun no cumplen con la cuota de evaluaciones con la consultora actual asi que las tienen que trabajar con ellos.', 0, NULL, NULL);</v>
      </c>
    </row>
    <row r="708" spans="1:6" ht="45" x14ac:dyDescent="0.25">
      <c r="A708" t="s">
        <v>2534</v>
      </c>
      <c r="B708" s="7" t="s">
        <v>1279</v>
      </c>
      <c r="C708" s="2" t="s">
        <v>2784</v>
      </c>
      <c r="D708" s="40" t="s">
        <v>3024</v>
      </c>
      <c r="E708" s="2" t="s">
        <v>2783</v>
      </c>
      <c r="F708" t="str">
        <f t="shared" si="11"/>
        <v>SET @prop = (SELECT id_propuesta FROM propuesta WHERE cod_propuesta LIKE 'P011308'); INSERT INTO seguimiento VALUES(NULL, @prop, NULL, NULL, 'Contacto: Lidia Villanueva. Se envio propuesta y se hizo seguimiento el 09/04/12. Si sacan licitacion, descartamos. La asignaron por Adjudicacion Directa a otra consultora', 0, NULL, NULL);</v>
      </c>
    </row>
    <row r="709" spans="1:6" ht="22.5" x14ac:dyDescent="0.25">
      <c r="A709" t="s">
        <v>2534</v>
      </c>
      <c r="B709" s="7" t="s">
        <v>1280</v>
      </c>
      <c r="C709" s="2" t="s">
        <v>2784</v>
      </c>
      <c r="D709" s="40" t="s">
        <v>2688</v>
      </c>
      <c r="E709" s="2" t="s">
        <v>2783</v>
      </c>
      <c r="F709" t="str">
        <f t="shared" si="11"/>
        <v>SET @prop = (SELECT id_propuesta FROM propuesta WHERE cod_propuesta LIKE 'P011309'); INSERT INTO seguimiento VALUES(NULL, @prop, NULL, NULL, 'No podemos postular porque los requisitos de los profesionales son muy altos', 0, NULL, NULL);</v>
      </c>
    </row>
    <row r="710" spans="1:6" x14ac:dyDescent="0.25">
      <c r="A710" t="s">
        <v>2534</v>
      </c>
      <c r="B710" s="7" t="s">
        <v>1281</v>
      </c>
      <c r="C710" s="2" t="s">
        <v>2784</v>
      </c>
      <c r="D710" s="43" t="s">
        <v>2689</v>
      </c>
      <c r="E710" s="2" t="s">
        <v>2783</v>
      </c>
      <c r="F710" t="str">
        <f t="shared" si="11"/>
        <v>SET @prop = (SELECT id_propuesta FROM propuesta WHERE cod_propuesta LIKE 'P020701'); INSERT INTO seguimiento VALUES(NULL, @prop, NULL, NULL, 'No pudimos conseguir al consultor especializado', 0, NULL, NULL);</v>
      </c>
    </row>
    <row r="711" spans="1:6" x14ac:dyDescent="0.25">
      <c r="A711" t="s">
        <v>2534</v>
      </c>
      <c r="B711" s="7" t="s">
        <v>1282</v>
      </c>
      <c r="C711" s="2" t="s">
        <v>2784</v>
      </c>
      <c r="D711" s="43" t="s">
        <v>2689</v>
      </c>
      <c r="E711" s="2" t="s">
        <v>2783</v>
      </c>
      <c r="F711" t="str">
        <f t="shared" si="11"/>
        <v>SET @prop = (SELECT id_propuesta FROM propuesta WHERE cod_propuesta LIKE 'P020702'); INSERT INTO seguimiento VALUES(NULL, @prop, NULL, NULL, 'No pudimos conseguir al consultor especializado', 0, NULL, NULL);</v>
      </c>
    </row>
    <row r="712" spans="1:6" x14ac:dyDescent="0.25">
      <c r="A712" t="s">
        <v>2534</v>
      </c>
      <c r="B712" s="7" t="s">
        <v>1283</v>
      </c>
      <c r="C712" s="2" t="s">
        <v>2784</v>
      </c>
      <c r="D712" s="43" t="s">
        <v>2689</v>
      </c>
      <c r="E712" s="2" t="s">
        <v>2783</v>
      </c>
      <c r="F712" t="str">
        <f t="shared" si="11"/>
        <v>SET @prop = (SELECT id_propuesta FROM propuesta WHERE cod_propuesta LIKE 'P020703'); INSERT INTO seguimiento VALUES(NULL, @prop, NULL, NULL, 'No pudimos conseguir al consultor especializado', 0, NULL, NULL);</v>
      </c>
    </row>
    <row r="713" spans="1:6" ht="101.25" x14ac:dyDescent="0.25">
      <c r="A713" t="s">
        <v>2534</v>
      </c>
      <c r="B713" s="7" t="s">
        <v>1284</v>
      </c>
      <c r="C713" s="2" t="s">
        <v>2784</v>
      </c>
      <c r="D713" s="43" t="s">
        <v>3025</v>
      </c>
      <c r="E713" s="2" t="s">
        <v>2783</v>
      </c>
      <c r="F713" t="str">
        <f t="shared" si="11"/>
        <v>SET @prop = (SELECT id_propuesta FROM propuesta WHERE cod_propuesta LIKE 'P020704'); INSERT INTO seguimiento VALUES(NULL, @prop, NULL, NULL, 'Pdte. Hablar con Indacochea para presentarnos, cita programada para 20/09. En reunion con Alejandro se define no participar por complejidad, pero vuelven a llamar el 21/09 solicitando por favor la propuesta. 23/09 Se envia propuesta con monto elevado, se espera que la rechazen. 11/10 Se envia correo a Vicente solicitando apoyo para verificar status. 15/10 en la web de Seace no hay nada, todavia no han sacado licitacion. Es una licitacion muy compleja, mejor no presentarse', 0, NULL, NULL);</v>
      </c>
    </row>
    <row r="714" spans="1:6" x14ac:dyDescent="0.25">
      <c r="A714" t="s">
        <v>2534</v>
      </c>
      <c r="B714" s="7" t="s">
        <v>1285</v>
      </c>
      <c r="C714" s="2" t="s">
        <v>2784</v>
      </c>
      <c r="D714" s="43" t="s">
        <v>2690</v>
      </c>
      <c r="E714" s="2" t="s">
        <v>2783</v>
      </c>
      <c r="F714" t="str">
        <f t="shared" si="11"/>
        <v>SET @prop = (SELECT id_propuesta FROM propuesta WHERE cod_propuesta LIKE 'P010901'); INSERT INTO seguimiento VALUES(NULL, @prop, NULL, NULL, 'Es un proyecto puro TI', 0, NULL, NULL);</v>
      </c>
    </row>
    <row r="715" spans="1:6" ht="22.5" x14ac:dyDescent="0.25">
      <c r="A715" t="s">
        <v>2534</v>
      </c>
      <c r="B715" s="7" t="s">
        <v>1286</v>
      </c>
      <c r="C715" s="2" t="s">
        <v>2784</v>
      </c>
      <c r="D715" s="40" t="s">
        <v>2691</v>
      </c>
      <c r="E715" s="2" t="s">
        <v>2783</v>
      </c>
      <c r="F715" t="str">
        <f t="shared" si="11"/>
        <v>SET @prop = (SELECT id_propuesta FROM propuesta WHERE cod_propuesta LIKE 'P010902'); INSERT INTO seguimiento VALUES(NULL, @prop, NULL, NULL, 'Descartamos realizarla pues no contamos con personal adecuado para ello', 0, NULL, NULL);</v>
      </c>
    </row>
    <row r="716" spans="1:6" x14ac:dyDescent="0.25">
      <c r="A716" t="s">
        <v>2534</v>
      </c>
      <c r="B716" s="7" t="s">
        <v>1286</v>
      </c>
      <c r="C716" s="2" t="s">
        <v>2784</v>
      </c>
      <c r="D716" s="40" t="s">
        <v>3026</v>
      </c>
      <c r="E716" s="2" t="s">
        <v>2783</v>
      </c>
      <c r="F716" t="str">
        <f t="shared" si="11"/>
        <v>SET @prop = (SELECT id_propuesta FROM propuesta WHERE cod_propuesta LIKE 'P010902'); INSERT INTO seguimiento VALUES(NULL, @prop, NULL, NULL, 'Se nos paso de fecha sin poder postular', 0, NULL, NULL);</v>
      </c>
    </row>
    <row r="717" spans="1:6" x14ac:dyDescent="0.25">
      <c r="A717" t="s">
        <v>2534</v>
      </c>
      <c r="B717" s="7" t="s">
        <v>1287</v>
      </c>
      <c r="C717" s="2" t="s">
        <v>2784</v>
      </c>
      <c r="D717" s="43" t="s">
        <v>2692</v>
      </c>
      <c r="E717" s="2" t="s">
        <v>2783</v>
      </c>
      <c r="F717" t="str">
        <f t="shared" si="11"/>
        <v>SET @prop = (SELECT id_propuesta FROM propuesta WHERE cod_propuesta LIKE 'P019301'); INSERT INTO seguimiento VALUES(NULL, @prop, NULL, NULL, 'No pudimos conseguir al consultor que solicitaban', 0, NULL, NULL);</v>
      </c>
    </row>
    <row r="718" spans="1:6" x14ac:dyDescent="0.25">
      <c r="A718" t="s">
        <v>2534</v>
      </c>
      <c r="B718" s="7" t="s">
        <v>1288</v>
      </c>
      <c r="C718" s="2" t="s">
        <v>2784</v>
      </c>
      <c r="D718" s="43" t="s">
        <v>2693</v>
      </c>
      <c r="E718" s="2" t="s">
        <v>2783</v>
      </c>
      <c r="F718" t="str">
        <f t="shared" si="11"/>
        <v>SET @prop = (SELECT id_propuesta FROM propuesta WHERE cod_propuesta LIKE 'P009401'); INSERT INTO seguimiento VALUES(NULL, @prop, NULL, NULL, 'Han decidido postergarlo', 0, NULL, NULL);</v>
      </c>
    </row>
    <row r="719" spans="1:6" ht="22.5" x14ac:dyDescent="0.25">
      <c r="A719" t="s">
        <v>2534</v>
      </c>
      <c r="B719" s="7" t="s">
        <v>1289</v>
      </c>
      <c r="C719" s="2" t="s">
        <v>2784</v>
      </c>
      <c r="D719" s="43" t="s">
        <v>3161</v>
      </c>
      <c r="E719" s="2" t="s">
        <v>2783</v>
      </c>
      <c r="F719" t="str">
        <f t="shared" si="11"/>
        <v>SET @prop = (SELECT id_propuesta FROM propuesta WHERE cod_propuesta LIKE 'P009402'); INSERT INTO seguimiento VALUES(NULL, @prop, NULL, NULL, 'Por el DU 012-2011 no hay plata para inversiones publicas', 0, NULL, NULL);</v>
      </c>
    </row>
    <row r="720" spans="1:6" ht="22.5" x14ac:dyDescent="0.25">
      <c r="A720" t="s">
        <v>2534</v>
      </c>
      <c r="B720" s="7" t="s">
        <v>1290</v>
      </c>
      <c r="C720" s="2" t="s">
        <v>2784</v>
      </c>
      <c r="D720" s="43" t="s">
        <v>2797</v>
      </c>
      <c r="E720" s="2" t="s">
        <v>2783</v>
      </c>
      <c r="F720" t="str">
        <f t="shared" si="11"/>
        <v>SET @prop = (SELECT id_propuesta FROM propuesta WHERE cod_propuesta LIKE 'P009403'); INSERT INTO seguimiento VALUES(NULL, @prop, NULL, NULL, 'No pudimos licitar porque ya estabamos fuera de fecha de incribirnos', 0, NULL, NULL);</v>
      </c>
    </row>
    <row r="721" spans="1:6" x14ac:dyDescent="0.25">
      <c r="A721" t="s">
        <v>2534</v>
      </c>
      <c r="B721" s="7" t="s">
        <v>1291</v>
      </c>
      <c r="C721" s="2" t="s">
        <v>2784</v>
      </c>
      <c r="D721" s="43"/>
      <c r="E721" s="2" t="s">
        <v>2783</v>
      </c>
      <c r="F721" t="str">
        <f t="shared" si="11"/>
        <v>SET @prop = (SELECT id_propuesta FROM propuesta WHERE cod_propuesta LIKE 'P007001'); INSERT INTO seguimiento VALUES(NULL, @prop, NULL, NULL, '', 0, NULL, NULL);</v>
      </c>
    </row>
    <row r="722" spans="1:6" x14ac:dyDescent="0.25">
      <c r="A722" t="s">
        <v>2534</v>
      </c>
      <c r="B722" s="7" t="s">
        <v>1292</v>
      </c>
      <c r="C722" s="2" t="s">
        <v>2784</v>
      </c>
      <c r="D722" s="43"/>
      <c r="E722" s="2" t="s">
        <v>2783</v>
      </c>
      <c r="F722" t="str">
        <f t="shared" si="11"/>
        <v>SET @prop = (SELECT id_propuesta FROM propuesta WHERE cod_propuesta LIKE 'P007002'); INSERT INTO seguimiento VALUES(NULL, @prop, NULL, NULL, '', 0, NULL, NULL);</v>
      </c>
    </row>
    <row r="723" spans="1:6" ht="22.5" x14ac:dyDescent="0.25">
      <c r="A723" t="s">
        <v>2534</v>
      </c>
      <c r="B723" s="7" t="s">
        <v>1293</v>
      </c>
      <c r="C723" s="2" t="s">
        <v>2784</v>
      </c>
      <c r="D723" s="43" t="s">
        <v>2694</v>
      </c>
      <c r="E723" s="2" t="s">
        <v>2783</v>
      </c>
      <c r="F723" t="str">
        <f t="shared" si="11"/>
        <v>SET @prop = (SELECT id_propuesta FROM propuesta WHERE cod_propuesta LIKE 'P033001'); INSERT INTO seguimiento VALUES(NULL, @prop, NULL, NULL, 'Contacto: Adolfo Rodriguez. No participamos porque los requerimientos eran demasiado grandes para DHO', 0, NULL, NULL);</v>
      </c>
    </row>
    <row r="724" spans="1:6" x14ac:dyDescent="0.25">
      <c r="A724" t="s">
        <v>2534</v>
      </c>
      <c r="B724" s="7" t="s">
        <v>1294</v>
      </c>
      <c r="C724" s="2" t="s">
        <v>2784</v>
      </c>
      <c r="D724" s="40" t="s">
        <v>2695</v>
      </c>
      <c r="E724" s="2" t="s">
        <v>2783</v>
      </c>
      <c r="F724" t="str">
        <f t="shared" si="11"/>
        <v>SET @prop = (SELECT id_propuesta FROM propuesta WHERE cod_propuesta LIKE 'P016401'); INSERT INTO seguimiento VALUES(NULL, @prop, NULL, NULL, 'No encontramos al especialista', 0, NULL, NULL);</v>
      </c>
    </row>
    <row r="725" spans="1:6" ht="33.75" x14ac:dyDescent="0.25">
      <c r="A725" t="s">
        <v>2534</v>
      </c>
      <c r="B725" s="7" t="s">
        <v>1295</v>
      </c>
      <c r="C725" s="2" t="s">
        <v>2784</v>
      </c>
      <c r="D725" s="40" t="s">
        <v>2837</v>
      </c>
      <c r="E725" s="2" t="s">
        <v>2783</v>
      </c>
      <c r="F725" t="str">
        <f t="shared" si="11"/>
        <v>SET @prop = (SELECT id_propuesta FROM propuesta WHERE cod_propuesta LIKE 'P124301'); INSERT INTO seguimiento VALUES(NULL, @prop, NULL, NULL, 'Contacto: M. Marticorena. Propuestas en ingles enviadas a Vicens. Cuando quieran hacerlo ya nos llamaran', 0, NULL, NULL);</v>
      </c>
    </row>
    <row r="726" spans="1:6" x14ac:dyDescent="0.25">
      <c r="A726" t="s">
        <v>2534</v>
      </c>
      <c r="B726" s="17" t="s">
        <v>1296</v>
      </c>
      <c r="C726" s="2" t="s">
        <v>2784</v>
      </c>
      <c r="D726" s="43" t="s">
        <v>1911</v>
      </c>
      <c r="E726" s="2" t="s">
        <v>2783</v>
      </c>
      <c r="F726" t="str">
        <f t="shared" si="11"/>
        <v>SET @prop = (SELECT id_propuesta FROM propuesta WHERE cod_propuesta LIKE 'P018201'); INSERT INTO seguimiento VALUES(NULL, @prop, NULL, NULL, 'Hacer Lobby', 0, NULL, NULL);</v>
      </c>
    </row>
    <row r="727" spans="1:6" x14ac:dyDescent="0.25">
      <c r="A727" t="s">
        <v>2534</v>
      </c>
      <c r="B727" s="7" t="s">
        <v>1297</v>
      </c>
      <c r="C727" s="2" t="s">
        <v>2784</v>
      </c>
      <c r="D727" s="41" t="s">
        <v>2887</v>
      </c>
      <c r="E727" s="2" t="s">
        <v>2783</v>
      </c>
      <c r="F727" t="str">
        <f t="shared" si="11"/>
        <v>SET @prop = (SELECT id_propuesta FROM propuesta WHERE cod_propuesta LIKE 'P032301'); INSERT INTO seguimiento VALUES(NULL, @prop, NULL, NULL, 'Solo querian informacion', 0, NULL, NULL);</v>
      </c>
    </row>
    <row r="728" spans="1:6" x14ac:dyDescent="0.25">
      <c r="A728" t="s">
        <v>2534</v>
      </c>
      <c r="B728" s="7" t="s">
        <v>1298</v>
      </c>
      <c r="C728" s="2" t="s">
        <v>2784</v>
      </c>
      <c r="D728" s="41" t="s">
        <v>2660</v>
      </c>
      <c r="E728" s="2" t="s">
        <v>2783</v>
      </c>
      <c r="F728" t="str">
        <f t="shared" si="11"/>
        <v>SET @prop = (SELECT id_propuesta FROM propuesta WHERE cod_propuesta LIKE 'P032302'); INSERT INTO seguimiento VALUES(NULL, @prop, NULL, NULL, 'Lobby', 0, NULL, NULL);</v>
      </c>
    </row>
    <row r="729" spans="1:6" ht="22.5" x14ac:dyDescent="0.25">
      <c r="A729" t="s">
        <v>2534</v>
      </c>
      <c r="B729" s="7" t="s">
        <v>1299</v>
      </c>
      <c r="C729" s="2" t="s">
        <v>2784</v>
      </c>
      <c r="D729" s="43" t="s">
        <v>2696</v>
      </c>
      <c r="E729" s="2" t="s">
        <v>2783</v>
      </c>
      <c r="F729" t="str">
        <f t="shared" si="11"/>
        <v>SET @prop = (SELECT id_propuesta FROM propuesta WHERE cod_propuesta LIKE 'P023201'); INSERT INTO seguimiento VALUES(NULL, @prop, NULL, NULL, 'Contacto: Christian Palomino; nunca enviamos informacion', 0, NULL, NULL);</v>
      </c>
    </row>
    <row r="730" spans="1:6" x14ac:dyDescent="0.25">
      <c r="A730" t="s">
        <v>2534</v>
      </c>
      <c r="B730" s="7" t="s">
        <v>1300</v>
      </c>
      <c r="C730" s="2" t="s">
        <v>2784</v>
      </c>
      <c r="D730" s="43" t="s">
        <v>2697</v>
      </c>
      <c r="E730" s="2" t="s">
        <v>2783</v>
      </c>
      <c r="F730" t="str">
        <f t="shared" si="11"/>
        <v>SET @prop = (SELECT id_propuesta FROM propuesta WHERE cod_propuesta LIKE 'P012901'); INSERT INTO seguimiento VALUES(NULL, @prop, NULL, NULL, 'Escogieron otra propuesta de la competencia', 0, NULL, NULL);</v>
      </c>
    </row>
    <row r="731" spans="1:6" x14ac:dyDescent="0.25">
      <c r="A731" t="s">
        <v>2534</v>
      </c>
      <c r="B731" s="7" t="s">
        <v>1301</v>
      </c>
      <c r="C731" s="2" t="s">
        <v>2784</v>
      </c>
      <c r="D731" s="43" t="s">
        <v>1911</v>
      </c>
      <c r="E731" s="2" t="s">
        <v>2783</v>
      </c>
      <c r="F731" t="str">
        <f t="shared" si="11"/>
        <v>SET @prop = (SELECT id_propuesta FROM propuesta WHERE cod_propuesta LIKE 'P012902'); INSERT INTO seguimiento VALUES(NULL, @prop, NULL, NULL, 'Hacer Lobby', 0, NULL, NULL);</v>
      </c>
    </row>
    <row r="732" spans="1:6" x14ac:dyDescent="0.25">
      <c r="A732" t="s">
        <v>2534</v>
      </c>
      <c r="B732" s="7" t="s">
        <v>1302</v>
      </c>
      <c r="C732" s="2" t="s">
        <v>2784</v>
      </c>
      <c r="D732" s="43" t="s">
        <v>2698</v>
      </c>
      <c r="E732" s="2" t="s">
        <v>2783</v>
      </c>
      <c r="F732" t="str">
        <f t="shared" si="11"/>
        <v>SET @prop = (SELECT id_propuesta FROM propuesta WHERE cod_propuesta LIKE 'P023301'); INSERT INTO seguimiento VALUES(NULL, @prop, NULL, NULL, 'Contacto: Aldo Carrillo', 0, NULL, NULL);</v>
      </c>
    </row>
    <row r="733" spans="1:6" x14ac:dyDescent="0.25">
      <c r="A733" t="s">
        <v>2534</v>
      </c>
      <c r="B733" s="7" t="s">
        <v>1303</v>
      </c>
      <c r="C733" s="2" t="s">
        <v>2784</v>
      </c>
      <c r="D733" s="41" t="s">
        <v>2887</v>
      </c>
      <c r="E733" s="2" t="s">
        <v>2783</v>
      </c>
      <c r="F733" t="str">
        <f t="shared" si="11"/>
        <v>SET @prop = (SELECT id_propuesta FROM propuesta WHERE cod_propuesta LIKE 'P024301'); INSERT INTO seguimiento VALUES(NULL, @prop, NULL, NULL, 'Solo querian informacion', 0, NULL, NULL);</v>
      </c>
    </row>
    <row r="734" spans="1:6" ht="236.25" x14ac:dyDescent="0.25">
      <c r="A734" t="s">
        <v>2534</v>
      </c>
      <c r="B734" s="7" t="s">
        <v>1304</v>
      </c>
      <c r="C734" s="2" t="s">
        <v>2784</v>
      </c>
      <c r="D734" s="43" t="s">
        <v>3162</v>
      </c>
      <c r="E734" s="2" t="s">
        <v>2783</v>
      </c>
      <c r="F734" t="str">
        <f t="shared" si="11"/>
        <v>SET @prop = (SELECT id_propuesta FROM propuesta WHERE cod_propuesta LIKE 'P032901'); INSERT INTO seguimiento VALUES(NULL, @prop, NULL, NULL, 'Contacto: Irina Kostenetsky por correo. 17/08 se envia correo de presentacion, no hay respuesta. 20/08 se contacta telefonicamente a Irina, se coordina reunion para el 27/08.Reunion con Irina, se levanta requerimiento, pendiente presentar propuesta.03/09 Nos envian informacion sobre cursos para preparar propuesta.05/09 Frida se compromete a entregar propuesta maximo viernes 07 a mediodia.10/09 Se envia propuesta y se confirma recepcion. 19/09 Irina indica q Gte Oper estuvo de vacaciones y no ha podido revisar propuesta, solicita volver a contactar para confirmar cita con el y Gte Gnral. 21/09 Irina indica no haber tenido tiempo de reunirse con Gtes por problemas internos (sindicales), pendiente rpta para poder coordinar reunion con Gte Oper. 03/10 Irina indica que espera respuesta de Gte RRHH, comenta que presupuesto inicial que le dieron es por mucho menor a lo cotizado pero igual no tiene respuesta aun, mantiene el interes en realizar el proyecto pero esta a la espera; tambien comenta que tiene 3 propuestas diferentes en costo y metodologia.', 0, NULL, NULL);</v>
      </c>
    </row>
    <row r="735" spans="1:6" ht="45" x14ac:dyDescent="0.25">
      <c r="A735" t="s">
        <v>2534</v>
      </c>
      <c r="B735" s="7" t="s">
        <v>1305</v>
      </c>
      <c r="C735" s="2" t="s">
        <v>2784</v>
      </c>
      <c r="D735" s="43" t="s">
        <v>3027</v>
      </c>
      <c r="E735" s="2" t="s">
        <v>2783</v>
      </c>
      <c r="F735" t="str">
        <f t="shared" si="11"/>
        <v>SET @prop = (SELECT id_propuesta FROM propuesta WHERE cod_propuesta LIKE 'P118701'); INSERT INTO seguimiento VALUES(NULL, @prop, NULL, NULL, 'Ya no lo estan priorizando, seguimiento desde julio. Nos dijeron que ellos nos avisaran. Ha pasado mucho tiempo, Frida envio un mail consultando. Nunca respondieron', 0, NULL, NULL);</v>
      </c>
    </row>
    <row r="736" spans="1:6" ht="22.5" x14ac:dyDescent="0.25">
      <c r="A736" t="s">
        <v>2534</v>
      </c>
      <c r="B736" s="7" t="s">
        <v>1306</v>
      </c>
      <c r="C736" s="2" t="s">
        <v>2784</v>
      </c>
      <c r="D736" s="43" t="s">
        <v>2810</v>
      </c>
      <c r="E736" s="2" t="s">
        <v>2783</v>
      </c>
      <c r="F736" t="str">
        <f t="shared" si="11"/>
        <v>SET @prop = (SELECT id_propuesta FROM propuesta WHERE cod_propuesta LIKE 'P118702'); INSERT INTO seguimiento VALUES(NULL, @prop, NULL, NULL, 'Ya no lo estan priorizando, seguimiento desde julio. Nos dijeron que ellos nos avisaran.', 0, NULL, NULL);</v>
      </c>
    </row>
    <row r="737" spans="1:6" ht="22.5" x14ac:dyDescent="0.25">
      <c r="A737" t="s">
        <v>2534</v>
      </c>
      <c r="B737" s="7" t="s">
        <v>1307</v>
      </c>
      <c r="C737" s="2" t="s">
        <v>2784</v>
      </c>
      <c r="D737" s="43" t="s">
        <v>2810</v>
      </c>
      <c r="E737" s="2" t="s">
        <v>2783</v>
      </c>
      <c r="F737" t="str">
        <f t="shared" si="11"/>
        <v>SET @prop = (SELECT id_propuesta FROM propuesta WHERE cod_propuesta LIKE 'P118703'); INSERT INTO seguimiento VALUES(NULL, @prop, NULL, NULL, 'Ya no lo estan priorizando, seguimiento desde julio. Nos dijeron que ellos nos avisaran.', 0, NULL, NULL);</v>
      </c>
    </row>
    <row r="738" spans="1:6" ht="56.25" x14ac:dyDescent="0.25">
      <c r="A738" t="s">
        <v>2534</v>
      </c>
      <c r="B738" s="7" t="s">
        <v>1308</v>
      </c>
      <c r="C738" s="2" t="s">
        <v>2784</v>
      </c>
      <c r="D738" s="43" t="s">
        <v>3369</v>
      </c>
      <c r="E738" s="2" t="s">
        <v>2783</v>
      </c>
      <c r="F738" t="str">
        <f t="shared" si="11"/>
        <v>SET @prop = (SELECT id_propuesta FROM propuesta WHERE cod_propuesta LIKE 'P118704'); INSERT INTO seguimiento VALUES(NULL, @prop, NULL, NULL, 'Contacto: Rocio tejada. Enviada propuesta el 24/04. Reclamada situacion el 09/05, respuesta estan evaluando. Solicitada situacion por CRM el 20/05. Respondieron con un mail el 21/05 (Patricia) que quiere retomar procesos y despues desempeño', 0, NULL, NULL);</v>
      </c>
    </row>
    <row r="739" spans="1:6" ht="33.75" x14ac:dyDescent="0.25">
      <c r="A739" t="s">
        <v>2534</v>
      </c>
      <c r="B739" s="7" t="s">
        <v>1309</v>
      </c>
      <c r="C739" s="2" t="s">
        <v>2784</v>
      </c>
      <c r="D739" s="43" t="s">
        <v>3370</v>
      </c>
      <c r="E739" s="2" t="s">
        <v>2783</v>
      </c>
      <c r="F739" t="str">
        <f t="shared" si="11"/>
        <v>SET @prop = (SELECT id_propuesta FROM propuesta WHERE cod_propuesta LIKE 'P118705'); INSERT INTO seguimiento VALUES(NULL, @prop, NULL, NULL, 'El 21/05 nos respondio por mail (Patricia) que quiere retomar procesos y despues desempeño. 12/06 solo van a hacer competencias y desempeño', 0, NULL, NULL);</v>
      </c>
    </row>
    <row r="740" spans="1:6" ht="22.5" x14ac:dyDescent="0.25">
      <c r="A740" t="s">
        <v>2534</v>
      </c>
      <c r="B740" s="7" t="s">
        <v>1310</v>
      </c>
      <c r="C740" s="2" t="s">
        <v>2784</v>
      </c>
      <c r="D740" s="43" t="s">
        <v>3371</v>
      </c>
      <c r="E740" s="2" t="s">
        <v>2783</v>
      </c>
      <c r="F740" t="str">
        <f t="shared" si="11"/>
        <v>SET @prop = (SELECT id_propuesta FROM propuesta WHERE cod_propuesta LIKE 'P118706'); INSERT INTO seguimiento VALUES(NULL, @prop, NULL, NULL, 'Mail de Rocio Tejada indicando que habian cambiado los objetivos. Solicito solo desempeño', 0, NULL, NULL);</v>
      </c>
    </row>
    <row r="741" spans="1:6" ht="22.5" x14ac:dyDescent="0.25">
      <c r="A741" t="s">
        <v>2534</v>
      </c>
      <c r="B741" s="7" t="s">
        <v>1311</v>
      </c>
      <c r="C741" s="2" t="s">
        <v>2784</v>
      </c>
      <c r="D741" s="43" t="s">
        <v>3371</v>
      </c>
      <c r="E741" s="2" t="s">
        <v>2783</v>
      </c>
      <c r="F741" t="str">
        <f t="shared" si="11"/>
        <v>SET @prop = (SELECT id_propuesta FROM propuesta WHERE cod_propuesta LIKE 'P118707'); INSERT INTO seguimiento VALUES(NULL, @prop, NULL, NULL, 'Mail de Rocio Tejada indicando que habian cambiado los objetivos. Solicito solo desempeño', 0, NULL, NULL);</v>
      </c>
    </row>
    <row r="742" spans="1:6" ht="112.5" x14ac:dyDescent="0.25">
      <c r="A742" t="s">
        <v>2534</v>
      </c>
      <c r="B742" s="7" t="s">
        <v>1312</v>
      </c>
      <c r="C742" s="2" t="s">
        <v>2784</v>
      </c>
      <c r="D742" s="43" t="s">
        <v>3372</v>
      </c>
      <c r="E742" s="2" t="s">
        <v>2783</v>
      </c>
      <c r="F742" t="str">
        <f t="shared" si="11"/>
        <v>SET @prop = (SELECT id_propuesta FROM propuesta WHERE cod_propuesta LIKE 'P118708'); INSERT INTO seguimiento VALUES(NULL, @prop, NULL, NULL, 'Agrupado levantamiento de competencias organizacionales y evaluacion de desempeño. 13/08 Proyecto esta aun en evaluacion, Rocio indica que se comunicara para informar decision final sea positiva o negativa.21/08 Rocio indica que aun no hay respuesta y sigue en evaluacion.04/09 Indican que Rocio estan en actividades fuera de la empresa, volver a llamar.12/09 Rocio indica que proyecto esta suspendido indefinidamente, no sabe si se llegara a realizar este año; indica que ella se comunicara cuando lo retomen.', 0, NULL, NULL);</v>
      </c>
    </row>
    <row r="743" spans="1:6" ht="90" x14ac:dyDescent="0.25">
      <c r="A743" t="s">
        <v>2534</v>
      </c>
      <c r="B743" s="7" t="s">
        <v>1313</v>
      </c>
      <c r="C743" s="2" t="s">
        <v>2784</v>
      </c>
      <c r="D743" s="43" t="s">
        <v>3028</v>
      </c>
      <c r="E743" s="2" t="s">
        <v>2783</v>
      </c>
      <c r="F743" t="str">
        <f t="shared" si="11"/>
        <v>SET @prop = (SELECT id_propuesta FROM propuesta WHERE cod_propuesta LIKE 'P033901'); INSERT INTO seguimiento VALUES(NULL, @prop, NULL, NULL, 'Contacto: Jorge Peirano. 07/09 Reunion para levantar informacion de requerimiento y presentacion de la empresa. Deseaba informacion referencial para poder atender requerimiento cuando necesidad se presente; cliente indica que su forma de trabajo es que primero se presente la necesidad para buscar cubrirla, no planificar; quieren que cuando se necesiten personal nosotros lo tengamos listo.', 0, NULL, NULL);</v>
      </c>
    </row>
    <row r="744" spans="1:6" x14ac:dyDescent="0.25">
      <c r="A744" t="s">
        <v>2534</v>
      </c>
      <c r="B744" s="7" t="s">
        <v>1314</v>
      </c>
      <c r="C744" s="2" t="s">
        <v>2784</v>
      </c>
      <c r="D744" s="41" t="s">
        <v>2887</v>
      </c>
      <c r="E744" s="2" t="s">
        <v>2783</v>
      </c>
      <c r="F744" t="str">
        <f t="shared" si="11"/>
        <v>SET @prop = (SELECT id_propuesta FROM propuesta WHERE cod_propuesta LIKE 'P024401'); INSERT INTO seguimiento VALUES(NULL, @prop, NULL, NULL, 'Solo querian informacion', 0, NULL, NULL);</v>
      </c>
    </row>
    <row r="745" spans="1:6" x14ac:dyDescent="0.25">
      <c r="A745" t="s">
        <v>2534</v>
      </c>
      <c r="B745" s="7" t="s">
        <v>1315</v>
      </c>
      <c r="C745" s="2" t="s">
        <v>2784</v>
      </c>
      <c r="D745" s="43"/>
      <c r="E745" s="2" t="s">
        <v>2783</v>
      </c>
      <c r="F745" t="str">
        <f t="shared" si="11"/>
        <v>SET @prop = (SELECT id_propuesta FROM propuesta WHERE cod_propuesta LIKE 'P002801'); INSERT INTO seguimiento VALUES(NULL, @prop, NULL, NULL, '', 0, NULL, NULL);</v>
      </c>
    </row>
    <row r="746" spans="1:6" ht="56.25" x14ac:dyDescent="0.25">
      <c r="A746" t="s">
        <v>2534</v>
      </c>
      <c r="B746" s="7" t="s">
        <v>1316</v>
      </c>
      <c r="C746" s="2" t="s">
        <v>2784</v>
      </c>
      <c r="D746" s="43" t="s">
        <v>2811</v>
      </c>
      <c r="E746" s="2" t="s">
        <v>2783</v>
      </c>
      <c r="F746" t="str">
        <f t="shared" si="11"/>
        <v>SET @prop = (SELECT id_propuesta FROM propuesta WHERE cod_propuesta LIKE 'P127701'); INSERT INTO seguimiento VALUES(NULL, @prop, NULL, NULL, 'Contacto Sandra Venegas Jefe de RRHH. Aceptaron la propuesta y estan viendo fechas de inicio para abril; contrato antes de fin de marzo. Solicitada situacion el 16/04 nos respondieron que estan evaluando y que puede demorar', 0, NULL, NULL);</v>
      </c>
    </row>
    <row r="747" spans="1:6" ht="270" x14ac:dyDescent="0.25">
      <c r="A747" t="s">
        <v>2534</v>
      </c>
      <c r="B747" s="7" t="s">
        <v>1317</v>
      </c>
      <c r="C747" s="2" t="s">
        <v>2784</v>
      </c>
      <c r="D747" s="43" t="s">
        <v>3373</v>
      </c>
      <c r="E747" s="2" t="s">
        <v>2783</v>
      </c>
      <c r="F747" t="str">
        <f t="shared" si="11"/>
        <v>SET @prop = (SELECT id_propuesta FROM propuesta WHERE cod_propuesta LIKE 'P127702'); INSERT INTO seguimiento VALUES(NULL, @prop, NULL, NULL, 'Contacto Luis Miguel Infantas (logistica). Reunion el 06/06, enviaron datos el 11/06, remitida propuesta el 12/06. Llamaron el 02/07 que esta aprobada y hay que sustentarla ante el comite. Propuesta aprobada, pdte fecha de inicio. Responsable del Proyecto, Marco Gutarra indica que Gte. de Finanzas aun no respondio y se depende de el para el inicio. Confirmaron inicio para el 27/08 a Vicente; esta pendiente recoger el contrato , llamarles para verificar disponibilidad en semana del 20 al 24/08. Comuniccion el 20/08, Marco Gutarra indica que aun no hay fechas definidas, se compromete a coordinarlo y comunicarnos a la brevedad posible.06/09 Marco indica que proyecto esta aprobado pero hace falta disponibilidad de dinero por flujo de caja, el Gte. Financiero (Sergio) esta en Chile y debe esperar a que venga para ver l tema. 24/09 Se envia por correo propuesta de financiar costo de consultoria en 5 cuotas, pendiente definir cita con Sergio; indica que el miercoles 10/10 dara repuesta definitiva de si consultoria se realiza este año o el sgt pero recalca el tema de que de todas maeras se hara. 22/10 No se pudo ubicar telefonicamente, se envia correo solicitando status. 25/12 Marco responde mail indicando que se realizara el 2013 , solicita retomar en dciemnre.', 0, NULL, NULL);</v>
      </c>
    </row>
    <row r="748" spans="1:6" ht="45" x14ac:dyDescent="0.25">
      <c r="A748" t="s">
        <v>2534</v>
      </c>
      <c r="B748" s="7" t="s">
        <v>1318</v>
      </c>
      <c r="C748" s="2" t="s">
        <v>2784</v>
      </c>
      <c r="D748" s="43" t="s">
        <v>3163</v>
      </c>
      <c r="E748" s="2" t="s">
        <v>2783</v>
      </c>
      <c r="F748" t="str">
        <f t="shared" si="11"/>
        <v>SET @prop = (SELECT id_propuesta FROM propuesta WHERE cod_propuesta LIKE 'P127703'); INSERT INTO seguimiento VALUES(NULL, @prop, NULL, NULL, 'Enviado el 04/07. Sandra respondio correo de Vicente e indico que queddo pendiente y aun no es factible retomarlo, ella se comunicaria con Frida cuando sea viable.', 0, NULL, NULL);</v>
      </c>
    </row>
    <row r="749" spans="1:6" ht="22.5" x14ac:dyDescent="0.25">
      <c r="A749" t="s">
        <v>2534</v>
      </c>
      <c r="B749" s="7" t="s">
        <v>1319</v>
      </c>
      <c r="C749" s="2" t="s">
        <v>2784</v>
      </c>
      <c r="D749" s="40" t="s">
        <v>2859</v>
      </c>
      <c r="E749" s="2" t="s">
        <v>2783</v>
      </c>
      <c r="F749" t="str">
        <f t="shared" si="11"/>
        <v>SET @prop = (SELECT id_propuesta FROM propuesta WHERE cod_propuesta LIKE 'P121101'); INSERT INTO seguimiento VALUES(NULL, @prop, NULL, NULL, 'Estan muy interesados, ya vieron metodologia; nunca respondieron', 0, NULL, NULL);</v>
      </c>
    </row>
    <row r="750" spans="1:6" x14ac:dyDescent="0.25">
      <c r="A750" t="s">
        <v>2534</v>
      </c>
      <c r="B750" s="7" t="s">
        <v>1320</v>
      </c>
      <c r="C750" s="2" t="s">
        <v>2784</v>
      </c>
      <c r="D750" s="40" t="s">
        <v>3374</v>
      </c>
      <c r="E750" s="2" t="s">
        <v>2783</v>
      </c>
      <c r="F750" t="str">
        <f t="shared" si="11"/>
        <v>SET @prop = (SELECT id_propuesta FROM propuesta WHERE cod_propuesta LIKE 'P013801'); INSERT INTO seguimiento VALUES(NULL, @prop, NULL, NULL, 'Pedian Abogado con 5 años en empresas publicas', 0, NULL, NULL);</v>
      </c>
    </row>
    <row r="751" spans="1:6" x14ac:dyDescent="0.25">
      <c r="A751" t="s">
        <v>2534</v>
      </c>
      <c r="B751" s="7" t="s">
        <v>1321</v>
      </c>
      <c r="C751" s="2" t="s">
        <v>2784</v>
      </c>
      <c r="D751" s="40" t="s">
        <v>2592</v>
      </c>
      <c r="E751" s="2" t="s">
        <v>2783</v>
      </c>
      <c r="F751" t="str">
        <f t="shared" si="11"/>
        <v>SET @prop = (SELECT id_propuesta FROM propuesta WHERE cod_propuesta LIKE 'P022101'); INSERT INTO seguimiento VALUES(NULL, @prop, NULL, NULL, 'No es nuestro rubro', 0, NULL, NULL);</v>
      </c>
    </row>
    <row r="752" spans="1:6" x14ac:dyDescent="0.25">
      <c r="A752" t="s">
        <v>2534</v>
      </c>
      <c r="B752" s="7" t="s">
        <v>1322</v>
      </c>
      <c r="C752" s="2" t="s">
        <v>2784</v>
      </c>
      <c r="D752" s="41" t="s">
        <v>2887</v>
      </c>
      <c r="E752" s="2" t="s">
        <v>2783</v>
      </c>
      <c r="F752" t="str">
        <f t="shared" si="11"/>
        <v>SET @prop = (SELECT id_propuesta FROM propuesta WHERE cod_propuesta LIKE 'P022102'); INSERT INTO seguimiento VALUES(NULL, @prop, NULL, NULL, 'Solo querian informacion', 0, NULL, NULL);</v>
      </c>
    </row>
    <row r="753" spans="1:6" ht="33.75" x14ac:dyDescent="0.25">
      <c r="A753" t="s">
        <v>2534</v>
      </c>
      <c r="B753" s="7" t="s">
        <v>1323</v>
      </c>
      <c r="C753" s="2" t="s">
        <v>2784</v>
      </c>
      <c r="D753" s="43" t="s">
        <v>3375</v>
      </c>
      <c r="E753" s="2" t="s">
        <v>2783</v>
      </c>
      <c r="F753" t="str">
        <f t="shared" si="11"/>
        <v>SET @prop = (SELECT id_propuesta FROM propuesta WHERE cod_propuesta LIKE 'P034101'); INSERT INTO seguimiento VALUES(NULL, @prop, NULL, NULL, 'ADS 072-2012-CE/MML. 14/09 No se puede participar porque requieren 4 años de vigencia de la empresa, como minimo, aun nos faltan un par de meses.', 0, NULL, NULL);</v>
      </c>
    </row>
    <row r="754" spans="1:6" x14ac:dyDescent="0.25">
      <c r="A754" t="s">
        <v>2534</v>
      </c>
      <c r="B754" s="7" t="s">
        <v>1324</v>
      </c>
      <c r="C754" s="2" t="s">
        <v>2784</v>
      </c>
      <c r="D754" s="40">
        <v>1</v>
      </c>
      <c r="E754" s="2" t="s">
        <v>2783</v>
      </c>
      <c r="F754" t="str">
        <f t="shared" si="11"/>
        <v>SET @prop = (SELECT id_propuesta FROM propuesta WHERE cod_propuesta LIKE 'P013601'); INSERT INTO seguimiento VALUES(NULL, @prop, NULL, NULL, '1', 0, NULL, NULL);</v>
      </c>
    </row>
    <row r="755" spans="1:6" x14ac:dyDescent="0.25">
      <c r="A755" t="s">
        <v>2534</v>
      </c>
      <c r="B755" s="7" t="s">
        <v>1325</v>
      </c>
      <c r="C755" s="2" t="s">
        <v>2784</v>
      </c>
      <c r="D755" s="41" t="s">
        <v>3284</v>
      </c>
      <c r="E755" s="2" t="s">
        <v>2783</v>
      </c>
      <c r="F755" t="str">
        <f t="shared" si="11"/>
        <v>SET @prop = (SELECT id_propuesta FROM propuesta WHERE cod_propuesta LIKE 'P004501'); INSERT INTO seguimiento VALUES(NULL, @prop, NULL, NULL, ' ', 0, NULL, NULL);</v>
      </c>
    </row>
    <row r="756" spans="1:6" ht="22.5" x14ac:dyDescent="0.25">
      <c r="A756" t="s">
        <v>2534</v>
      </c>
      <c r="B756" s="7" t="s">
        <v>1326</v>
      </c>
      <c r="C756" s="2" t="s">
        <v>2784</v>
      </c>
      <c r="D756" s="41" t="s">
        <v>2699</v>
      </c>
      <c r="E756" s="2" t="s">
        <v>2783</v>
      </c>
      <c r="F756" t="str">
        <f t="shared" si="11"/>
        <v>SET @prop = (SELECT id_propuesta FROM propuesta WHERE cod_propuesta LIKE 'P004502'); INSERT INTO seguimiento VALUES(NULL, @prop, NULL, NULL, 'Es un proyecto muy lindo, pero no podemos participar porque no tenemos el personal que solicitan', 0, NULL, NULL);</v>
      </c>
    </row>
    <row r="757" spans="1:6" ht="45" x14ac:dyDescent="0.25">
      <c r="A757" t="s">
        <v>2534</v>
      </c>
      <c r="B757" s="34" t="s">
        <v>1327</v>
      </c>
      <c r="C757" s="2" t="s">
        <v>2784</v>
      </c>
      <c r="D757" s="40" t="s">
        <v>3376</v>
      </c>
      <c r="E757" s="2" t="s">
        <v>2783</v>
      </c>
      <c r="F757" t="str">
        <f t="shared" si="11"/>
        <v>SET @prop = (SELECT id_propuesta FROM propuesta WHERE cod_propuesta LIKE 'P128401'); INSERT INTO seguimiento VALUES(NULL, @prop, NULL, NULL, 'Contacto: Cesar Muñoz, asesor de Fernando Meza (Gerente Comercial); GG es Meza Azorsa Marcial Mago (empresa familiar). Enviada propuesta metodologica y reclamada reunion el 16/04. Nunca responden', 0, NULL, NULL);</v>
      </c>
    </row>
    <row r="758" spans="1:6" ht="56.25" x14ac:dyDescent="0.25">
      <c r="A758" t="s">
        <v>2534</v>
      </c>
      <c r="B758" s="34" t="s">
        <v>1328</v>
      </c>
      <c r="C758" s="2" t="s">
        <v>2784</v>
      </c>
      <c r="D758" s="40" t="s">
        <v>3029</v>
      </c>
      <c r="E758" s="2" t="s">
        <v>2783</v>
      </c>
      <c r="F758" t="str">
        <f t="shared" si="11"/>
        <v>SET @prop = (SELECT id_propuesta FROM propuesta WHERE cod_propuesta LIKE 'P026401'); INSERT INTO seguimiento VALUES(NULL, @prop, NULL, NULL, 'Contacto: David Loja, gerente RRHH; requerira viajar a minas. Enviada propuesta el 05/07. Se llama a movil nadie atiende (08,09 y 10-08) en central indican que se le ubique en el movil. David Loja indica que ya contrataron a otro proveedor.', 0, NULL, NULL);</v>
      </c>
    </row>
    <row r="759" spans="1:6" ht="33.75" x14ac:dyDescent="0.25">
      <c r="A759" t="s">
        <v>2534</v>
      </c>
      <c r="B759" s="34" t="s">
        <v>1329</v>
      </c>
      <c r="C759" s="2" t="s">
        <v>2784</v>
      </c>
      <c r="D759" s="40" t="s">
        <v>2812</v>
      </c>
      <c r="E759" s="2" t="s">
        <v>2783</v>
      </c>
      <c r="F759" t="str">
        <f t="shared" si="11"/>
        <v>SET @prop = (SELECT id_propuesta FROM propuesta WHERE cod_propuesta LIKE 'P126001'); INSERT INTO seguimiento VALUES(NULL, @prop, NULL, NULL, 'Contacto: Melanie Kleiner. 100 y 50 participantes. Lo estan evaluando, les parece muy caro. No contestan. Se ha hecho seguimiento varias veces.', 0, NULL, NULL);</v>
      </c>
    </row>
    <row r="760" spans="1:6" x14ac:dyDescent="0.25">
      <c r="A760" t="s">
        <v>2534</v>
      </c>
      <c r="B760" s="7" t="s">
        <v>1330</v>
      </c>
      <c r="C760" s="2" t="s">
        <v>2784</v>
      </c>
      <c r="D760" s="41" t="s">
        <v>2887</v>
      </c>
      <c r="E760" s="2" t="s">
        <v>2783</v>
      </c>
      <c r="F760" t="str">
        <f t="shared" si="11"/>
        <v>SET @prop = (SELECT id_propuesta FROM propuesta WHERE cod_propuesta LIKE 'P008801'); INSERT INTO seguimiento VALUES(NULL, @prop, NULL, NULL, 'Solo querian informacion', 0, NULL, NULL);</v>
      </c>
    </row>
    <row r="761" spans="1:6" x14ac:dyDescent="0.25">
      <c r="A761" t="s">
        <v>2534</v>
      </c>
      <c r="B761" s="7" t="s">
        <v>1331</v>
      </c>
      <c r="C761" s="2" t="s">
        <v>2784</v>
      </c>
      <c r="D761" s="43" t="s">
        <v>1911</v>
      </c>
      <c r="E761" s="2" t="s">
        <v>2783</v>
      </c>
      <c r="F761" t="str">
        <f t="shared" si="11"/>
        <v>SET @prop = (SELECT id_propuesta FROM propuesta WHERE cod_propuesta LIKE 'P008802'); INSERT INTO seguimiento VALUES(NULL, @prop, NULL, NULL, 'Hacer Lobby', 0, NULL, NULL);</v>
      </c>
    </row>
    <row r="762" spans="1:6" x14ac:dyDescent="0.25">
      <c r="A762" t="s">
        <v>2534</v>
      </c>
      <c r="B762" s="7" t="s">
        <v>1332</v>
      </c>
      <c r="C762" s="2" t="s">
        <v>2784</v>
      </c>
      <c r="D762" s="43"/>
      <c r="E762" s="2" t="s">
        <v>2783</v>
      </c>
      <c r="F762" t="str">
        <f t="shared" si="11"/>
        <v>SET @prop = (SELECT id_propuesta FROM propuesta WHERE cod_propuesta LIKE 'P001401'); INSERT INTO seguimiento VALUES(NULL, @prop, NULL, NULL, '', 0, NULL, NULL);</v>
      </c>
    </row>
    <row r="763" spans="1:6" x14ac:dyDescent="0.25">
      <c r="A763" t="s">
        <v>2534</v>
      </c>
      <c r="B763" s="7" t="s">
        <v>1333</v>
      </c>
      <c r="C763" s="2" t="s">
        <v>2784</v>
      </c>
      <c r="D763" s="43"/>
      <c r="E763" s="2" t="s">
        <v>2783</v>
      </c>
      <c r="F763" t="str">
        <f t="shared" si="11"/>
        <v>SET @prop = (SELECT id_propuesta FROM propuesta WHERE cod_propuesta LIKE 'P001402'); INSERT INTO seguimiento VALUES(NULL, @prop, NULL, NULL, '', 0, NULL, NULL);</v>
      </c>
    </row>
    <row r="764" spans="1:6" ht="22.5" x14ac:dyDescent="0.25">
      <c r="A764" t="s">
        <v>2534</v>
      </c>
      <c r="B764" s="7" t="s">
        <v>1334</v>
      </c>
      <c r="C764" s="2" t="s">
        <v>2784</v>
      </c>
      <c r="D764" s="43" t="s">
        <v>2700</v>
      </c>
      <c r="E764" s="2" t="s">
        <v>2783</v>
      </c>
      <c r="F764" t="str">
        <f t="shared" si="11"/>
        <v>SET @prop = (SELECT id_propuesta FROM propuesta WHERE cod_propuesta LIKE 'P001403'); INSERT INTO seguimiento VALUES(NULL, @prop, NULL, NULL, 'Contacto: Mercedes Balda. Lo van a manejar con otra consultora.', 0, NULL, NULL);</v>
      </c>
    </row>
    <row r="765" spans="1:6" ht="33.75" x14ac:dyDescent="0.25">
      <c r="A765" t="s">
        <v>2534</v>
      </c>
      <c r="B765" s="7" t="s">
        <v>1335</v>
      </c>
      <c r="C765" s="2" t="s">
        <v>2784</v>
      </c>
      <c r="D765" s="43" t="s">
        <v>2813</v>
      </c>
      <c r="E765" s="2" t="s">
        <v>2783</v>
      </c>
      <c r="F765" t="str">
        <f t="shared" si="11"/>
        <v>SET @prop = (SELECT id_propuesta FROM propuesta WHERE cod_propuesta LIKE 'P001404'); INSERT INTO seguimiento VALUES(NULL, @prop, NULL, NULL, 'Contacto: Mercedes Balda. Se ha hecho seguimiento en mas de 3 oportunidades y no contestan. Nunca contestaron, si lo hacen, se les cotiza de nuevo', 0, NULL, NULL);</v>
      </c>
    </row>
    <row r="766" spans="1:6" ht="67.5" x14ac:dyDescent="0.25">
      <c r="A766" t="s">
        <v>2534</v>
      </c>
      <c r="B766" s="7" t="s">
        <v>1336</v>
      </c>
      <c r="C766" s="2" t="s">
        <v>2784</v>
      </c>
      <c r="D766" s="43" t="s">
        <v>3030</v>
      </c>
      <c r="E766" s="2" t="s">
        <v>2783</v>
      </c>
      <c r="F766" t="str">
        <f t="shared" si="11"/>
        <v>SET @prop = (SELECT id_propuesta FROM propuesta WHERE cod_propuesta LIKE 'P001405'); INSERT INTO seguimiento VALUES(NULL, @prop, NULL, NULL, 'Contacto: Mercedes Balda. Estan evaluando proveedores. Mercedes indica que esta en evaluacion del corporativo de Costa Rica, la respuesta final debe estar en no mas de un mes y ellos contactaran a los seleccionados. SI no han contestado todavia es que no lo van a hacer', 0, NULL, NULL);</v>
      </c>
    </row>
    <row r="767" spans="1:6" x14ac:dyDescent="0.25">
      <c r="A767" t="s">
        <v>2534</v>
      </c>
      <c r="B767" s="7" t="s">
        <v>1337</v>
      </c>
      <c r="C767" s="2" t="s">
        <v>2784</v>
      </c>
      <c r="D767" s="43" t="s">
        <v>1911</v>
      </c>
      <c r="E767" s="2" t="s">
        <v>2783</v>
      </c>
      <c r="F767" t="str">
        <f t="shared" si="11"/>
        <v>SET @prop = (SELECT id_propuesta FROM propuesta WHERE cod_propuesta LIKE 'P001406'); INSERT INTO seguimiento VALUES(NULL, @prop, NULL, NULL, 'Hacer Lobby', 0, NULL, NULL);</v>
      </c>
    </row>
    <row r="768" spans="1:6" ht="56.25" x14ac:dyDescent="0.25">
      <c r="A768" t="s">
        <v>2534</v>
      </c>
      <c r="B768" s="7" t="s">
        <v>1338</v>
      </c>
      <c r="C768" s="2" t="s">
        <v>2784</v>
      </c>
      <c r="D768" s="43" t="s">
        <v>3377</v>
      </c>
      <c r="E768" s="2" t="s">
        <v>2783</v>
      </c>
      <c r="F768" t="str">
        <f t="shared" si="11"/>
        <v>SET @prop = (SELECT id_propuesta FROM propuesta WHERE cod_propuesta LIKE 'P035101'); INSERT INTO seguimiento VALUES(NULL, @prop, NULL, NULL, 'Contacto a traves de Pilar Velasquez (DHO); trabajaba en esa notaria antes que en DHO. 30/10 No permiten contacto telefonico, se envia mail. 05/11 Dr. Banda de viaje. 07/11 Informan que retorna 09/11, volver a contactar', 0, NULL, NULL);</v>
      </c>
    </row>
    <row r="769" spans="1:6" x14ac:dyDescent="0.25">
      <c r="A769" t="s">
        <v>2534</v>
      </c>
      <c r="B769" s="7" t="s">
        <v>1339</v>
      </c>
      <c r="C769" s="2" t="s">
        <v>2784</v>
      </c>
      <c r="D769" s="43" t="s">
        <v>2701</v>
      </c>
      <c r="E769" s="2" t="s">
        <v>2783</v>
      </c>
      <c r="F769" t="str">
        <f t="shared" si="11"/>
        <v>SET @prop = (SELECT id_propuesta FROM propuesta WHERE cod_propuesta LIKE 'P020801'); INSERT INTO seguimiento VALUES(NULL, @prop, NULL, NULL, 'Contactar con cliente semana del 13 al 17/12', 0, NULL, NULL);</v>
      </c>
    </row>
    <row r="770" spans="1:6" x14ac:dyDescent="0.25">
      <c r="A770" t="s">
        <v>2534</v>
      </c>
      <c r="B770" s="7" t="s">
        <v>1340</v>
      </c>
      <c r="C770" s="2" t="s">
        <v>2784</v>
      </c>
      <c r="D770" s="43" t="s">
        <v>2701</v>
      </c>
      <c r="E770" s="2" t="s">
        <v>2783</v>
      </c>
      <c r="F770" t="str">
        <f t="shared" si="11"/>
        <v>SET @prop = (SELECT id_propuesta FROM propuesta WHERE cod_propuesta LIKE 'P020802'); INSERT INTO seguimiento VALUES(NULL, @prop, NULL, NULL, 'Contactar con cliente semana del 13 al 17/12', 0, NULL, NULL);</v>
      </c>
    </row>
    <row r="771" spans="1:6" ht="56.25" x14ac:dyDescent="0.25">
      <c r="A771" t="s">
        <v>2534</v>
      </c>
      <c r="B771" s="7" t="s">
        <v>1341</v>
      </c>
      <c r="C771" s="2" t="s">
        <v>2784</v>
      </c>
      <c r="D771" s="43" t="s">
        <v>3031</v>
      </c>
      <c r="E771" s="2" t="s">
        <v>2783</v>
      </c>
      <c r="F771" t="str">
        <f t="shared" ref="F771:F834" si="12">CONCATENATE(A771,B771,C771,D771,E771)</f>
        <v>SET @prop = (SELECT id_propuesta FROM propuesta WHERE cod_propuesta LIKE 'P120301'); INSERT INTO seguimiento VALUES(NULL, @prop, NULL, NULL, 'Reunion el jueves 04/11.12:00pm. Frida y Carmen. 04/08 se le solicito info a Cecilia Torre se entregara propuesta 8/08.El 11/08 se reunira Frida con la Gtte de RRHH de nuevo Mundo,falta que nos confirme hora. Propuesta partida en dos Administrativo y Operarios.', 0, NULL, NULL);</v>
      </c>
    </row>
    <row r="772" spans="1:6" ht="33.75" x14ac:dyDescent="0.25">
      <c r="A772" t="s">
        <v>2534</v>
      </c>
      <c r="B772" s="7" t="s">
        <v>1342</v>
      </c>
      <c r="C772" s="2" t="s">
        <v>2784</v>
      </c>
      <c r="D772" s="43" t="s">
        <v>3378</v>
      </c>
      <c r="E772" s="2" t="s">
        <v>2783</v>
      </c>
      <c r="F772" t="str">
        <f t="shared" si="12"/>
        <v>SET @prop = (SELECT id_propuesta FROM propuesta WHERE cod_propuesta LIKE 'P120302'); INSERT INTO seguimiento VALUES(NULL, @prop, NULL, NULL, 'Se esta viendo primero el tema de desempeño. Preguntar el 16/09/2011. Lo veran para el 2012 como parte del plan de capacitacion.', 0, NULL, NULL);</v>
      </c>
    </row>
    <row r="773" spans="1:6" ht="33.75" x14ac:dyDescent="0.25">
      <c r="A773" t="s">
        <v>2534</v>
      </c>
      <c r="B773" s="7" t="s">
        <v>1343</v>
      </c>
      <c r="C773" s="2" t="s">
        <v>2784</v>
      </c>
      <c r="D773" s="43" t="s">
        <v>3032</v>
      </c>
      <c r="E773" s="2" t="s">
        <v>2783</v>
      </c>
      <c r="F773" t="str">
        <f t="shared" si="12"/>
        <v>SET @prop = (SELECT id_propuesta FROM propuesta WHERE cod_propuesta LIKE 'P120303'); INSERT INTO seguimiento VALUES(NULL, @prop, NULL, NULL, 'Se tuvo reunion con Jefes y directivos para presentar la metodologia el 9 sept 2011. Desean aumentar el alcance, otra propuesta (05).', 0, NULL, NULL);</v>
      </c>
    </row>
    <row r="774" spans="1:6" ht="33.75" x14ac:dyDescent="0.25">
      <c r="A774" t="s">
        <v>2534</v>
      </c>
      <c r="B774" s="7" t="s">
        <v>1344</v>
      </c>
      <c r="C774" s="2" t="s">
        <v>2784</v>
      </c>
      <c r="D774" s="43" t="s">
        <v>3033</v>
      </c>
      <c r="E774" s="2" t="s">
        <v>2783</v>
      </c>
      <c r="F774" t="str">
        <f t="shared" si="12"/>
        <v>SET @prop = (SELECT id_propuesta FROM propuesta WHERE cod_propuesta LIKE 'P120304'); INSERT INTO seguimiento VALUES(NULL, @prop, NULL, NULL, 'Se tuvo reunion con Jefes y directivos para presentar la metodologia 09-09-11. Solicitaron una sesion de capacitacion adicional.', 0, NULL, NULL);</v>
      </c>
    </row>
    <row r="775" spans="1:6" ht="22.5" x14ac:dyDescent="0.25">
      <c r="A775" t="s">
        <v>2534</v>
      </c>
      <c r="B775" s="7" t="s">
        <v>1345</v>
      </c>
      <c r="C775" s="2" t="s">
        <v>2784</v>
      </c>
      <c r="D775" s="43" t="s">
        <v>3034</v>
      </c>
      <c r="E775" s="2" t="s">
        <v>2783</v>
      </c>
      <c r="F775" t="str">
        <f t="shared" si="12"/>
        <v>SET @prop = (SELECT id_propuesta FROM propuesta WHERE cod_propuesta LIKE 'P120305'); INSERT INTO seguimiento VALUES(NULL, @prop, NULL, NULL, 'Desean ampliar el alcance de la evaluacion. Cierre 27 de abril.', 0, NULL, NULL);</v>
      </c>
    </row>
    <row r="776" spans="1:6" ht="33.75" x14ac:dyDescent="0.25">
      <c r="A776" t="s">
        <v>2534</v>
      </c>
      <c r="B776" s="17" t="s">
        <v>1346</v>
      </c>
      <c r="C776" s="2" t="s">
        <v>2784</v>
      </c>
      <c r="D776" s="28" t="s">
        <v>2814</v>
      </c>
      <c r="E776" s="2" t="s">
        <v>2783</v>
      </c>
      <c r="F776" t="str">
        <f t="shared" si="12"/>
        <v>SET @prop = (SELECT id_propuesta FROM propuesta WHERE cod_propuesta LIKE 'P120306'); INSERT INTO seguimiento VALUES(NULL, @prop, NULL, NULL, 'Contacto: Silvanna Durand. Se factura mensual, los 5 de cada mes, iniciando en abril. (El 25 de abril se facturara Feb y Marzo).', 0, NULL, NULL);</v>
      </c>
    </row>
    <row r="777" spans="1:6" ht="33.75" x14ac:dyDescent="0.25">
      <c r="A777" t="s">
        <v>2534</v>
      </c>
      <c r="B777" s="7" t="s">
        <v>1347</v>
      </c>
      <c r="C777" s="2" t="s">
        <v>2784</v>
      </c>
      <c r="D777" s="43" t="s">
        <v>3035</v>
      </c>
      <c r="E777" s="2" t="s">
        <v>2783</v>
      </c>
      <c r="F777" t="str">
        <f t="shared" si="12"/>
        <v>SET @prop = (SELECT id_propuesta FROM propuesta WHERE cod_propuesta LIKE 'P120307'); INSERT INTO seguimiento VALUES(NULL, @prop, NULL, NULL, 'Lo veran para el 2012 como parte del plan de capacitacion. Solicitada situacion el 15/06. Nunca respondieron', 0, NULL, NULL);</v>
      </c>
    </row>
    <row r="778" spans="1:6" x14ac:dyDescent="0.25">
      <c r="A778" t="s">
        <v>2534</v>
      </c>
      <c r="B778" s="7" t="s">
        <v>1348</v>
      </c>
      <c r="C778" s="2" t="s">
        <v>2784</v>
      </c>
      <c r="D778" s="49"/>
      <c r="E778" s="2" t="s">
        <v>2783</v>
      </c>
      <c r="F778" t="str">
        <f t="shared" si="12"/>
        <v>SET @prop = (SELECT id_propuesta FROM propuesta WHERE cod_propuesta LIKE 'P021501'); INSERT INTO seguimiento VALUES(NULL, @prop, NULL, NULL, '', 0, NULL, NULL);</v>
      </c>
    </row>
    <row r="779" spans="1:6" ht="33.75" x14ac:dyDescent="0.25">
      <c r="A779" t="s">
        <v>2534</v>
      </c>
      <c r="B779" s="7" t="s">
        <v>1349</v>
      </c>
      <c r="C779" s="2" t="s">
        <v>2784</v>
      </c>
      <c r="D779" s="43" t="s">
        <v>3036</v>
      </c>
      <c r="E779" s="2" t="s">
        <v>2783</v>
      </c>
      <c r="F779" t="str">
        <f t="shared" si="12"/>
        <v>SET @prop = (SELECT id_propuesta FROM propuesta WHERE cod_propuesta LIKE 'P021502'); INSERT INTO seguimiento VALUES(NULL, @prop, NULL, NULL, 'Se inicia proceso el 27/06/11,Proyecto en fase de diagnostico hace dos semanas. Ya se entrego todo y se cerro', 0, NULL, NULL);</v>
      </c>
    </row>
    <row r="780" spans="1:6" ht="123.75" x14ac:dyDescent="0.25">
      <c r="A780" t="s">
        <v>2534</v>
      </c>
      <c r="B780" s="7" t="s">
        <v>1350</v>
      </c>
      <c r="C780" s="2" t="s">
        <v>2784</v>
      </c>
      <c r="D780" s="43" t="s">
        <v>3164</v>
      </c>
      <c r="E780" s="2" t="s">
        <v>2783</v>
      </c>
      <c r="F780" t="str">
        <f t="shared" si="12"/>
        <v>SET @prop = (SELECT id_propuesta FROM propuesta WHERE cod_propuesta LIKE 'P021503'); INSERT INTO seguimiento VALUES(NULL, @prop, NULL, NULL, 'Solicitado por Javier Gatjens el 07/08. En stand-by desde el 09/08 porque no lo tienen claro. Reactivado el 15/08. Pendiente disponibilidad de Javier para entrevistar a terna. 03/09 Javier indica que estara fuera de Lima por aprox. 1 semana, sobre factura indica que hay un particular que hablo con Vicente, queda en confirmar fecha de pago.12/09 Javier no contesta moviles ni correos, secretaria indica que estara de viaje hasta el 23/09. 24/09 Javier no contesta movil y en oficina indican que aun no regreso de viaje. 26/09 Se da de baja a propuesta segun indicacion de Vicente', 0, NULL, NULL);</v>
      </c>
    </row>
    <row r="781" spans="1:6" ht="45" x14ac:dyDescent="0.25">
      <c r="A781" t="s">
        <v>2534</v>
      </c>
      <c r="B781" s="7" t="s">
        <v>1351</v>
      </c>
      <c r="C781" s="2" t="s">
        <v>2784</v>
      </c>
      <c r="D781" s="43" t="s">
        <v>3037</v>
      </c>
      <c r="E781" s="2" t="s">
        <v>2783</v>
      </c>
      <c r="F781" t="str">
        <f t="shared" si="12"/>
        <v>SET @prop = (SELECT id_propuesta FROM propuesta WHERE cod_propuesta LIKE 'P018101'); INSERT INTO seguimiento VALUES(NULL, @prop, NULL, NULL, 'El cliente no cumplio con lo que debian entregar. Se intento seguir con el proyecto numerosas veces pero el cliente no pudo organizarse ni conseguir la informacion necesaria. Llegaron a pagar el 50% y no se hizo casi nada.', 0, NULL, NULL);</v>
      </c>
    </row>
    <row r="782" spans="1:6" x14ac:dyDescent="0.25">
      <c r="A782" t="s">
        <v>2534</v>
      </c>
      <c r="B782" s="7" t="s">
        <v>1352</v>
      </c>
      <c r="C782" s="2" t="s">
        <v>2784</v>
      </c>
      <c r="D782" s="43" t="s">
        <v>3379</v>
      </c>
      <c r="E782" s="2" t="s">
        <v>2783</v>
      </c>
      <c r="F782" t="str">
        <f t="shared" si="12"/>
        <v>SET @prop = (SELECT id_propuesta FROM propuesta WHERE cod_propuesta LIKE 'P018102'); INSERT INTO seguimiento VALUES(NULL, @prop, NULL, NULL, 'Solo van a hacer desempeño', 0, NULL, NULL);</v>
      </c>
    </row>
    <row r="783" spans="1:6" x14ac:dyDescent="0.25">
      <c r="A783" t="s">
        <v>2534</v>
      </c>
      <c r="B783" s="7" t="s">
        <v>1353</v>
      </c>
      <c r="C783" s="2" t="s">
        <v>2784</v>
      </c>
      <c r="D783" s="43" t="s">
        <v>3379</v>
      </c>
      <c r="E783" s="2" t="s">
        <v>2783</v>
      </c>
      <c r="F783" t="str">
        <f t="shared" si="12"/>
        <v>SET @prop = (SELECT id_propuesta FROM propuesta WHERE cod_propuesta LIKE 'P018103'); INSERT INTO seguimiento VALUES(NULL, @prop, NULL, NULL, 'Solo van a hacer desempeño', 0, NULL, NULL);</v>
      </c>
    </row>
    <row r="784" spans="1:6" x14ac:dyDescent="0.25">
      <c r="A784" t="s">
        <v>2534</v>
      </c>
      <c r="B784" s="7" t="s">
        <v>1354</v>
      </c>
      <c r="C784" s="2" t="s">
        <v>2784</v>
      </c>
      <c r="D784" s="43" t="s">
        <v>3379</v>
      </c>
      <c r="E784" s="2" t="s">
        <v>2783</v>
      </c>
      <c r="F784" t="str">
        <f t="shared" si="12"/>
        <v>SET @prop = (SELECT id_propuesta FROM propuesta WHERE cod_propuesta LIKE 'P018104'); INSERT INTO seguimiento VALUES(NULL, @prop, NULL, NULL, 'Solo van a hacer desempeño', 0, NULL, NULL);</v>
      </c>
    </row>
    <row r="785" spans="1:6" x14ac:dyDescent="0.25">
      <c r="A785" t="s">
        <v>2534</v>
      </c>
      <c r="B785" s="7" t="s">
        <v>1355</v>
      </c>
      <c r="C785" s="2" t="s">
        <v>2784</v>
      </c>
      <c r="D785" s="40" t="s">
        <v>2889</v>
      </c>
      <c r="E785" s="2" t="s">
        <v>2783</v>
      </c>
      <c r="F785" t="str">
        <f t="shared" si="12"/>
        <v>SET @prop = (SELECT id_propuesta FROM propuesta WHERE cod_propuesta LIKE 'P018105'); INSERT INTO seguimiento VALUES(NULL, @prop, NULL, NULL, 'Decision tomada en comite 06/12/10', 0, NULL, NULL);</v>
      </c>
    </row>
    <row r="786" spans="1:6" ht="22.5" x14ac:dyDescent="0.25">
      <c r="A786" t="s">
        <v>2534</v>
      </c>
      <c r="B786" s="7" t="s">
        <v>1356</v>
      </c>
      <c r="C786" s="2" t="s">
        <v>2784</v>
      </c>
      <c r="D786" s="43" t="s">
        <v>3380</v>
      </c>
      <c r="E786" s="2" t="s">
        <v>2783</v>
      </c>
      <c r="F786" t="str">
        <f t="shared" si="12"/>
        <v>SET @prop = (SELECT id_propuesta FROM propuesta WHERE cod_propuesta LIKE 'P018106'); INSERT INTO seguimiento VALUES(NULL, @prop, NULL, NULL, 'Lo haran cuando termine la evaluacion de desempeño, prevision Octubre 2011', 0, NULL, NULL);</v>
      </c>
    </row>
    <row r="787" spans="1:6" ht="67.5" x14ac:dyDescent="0.25">
      <c r="A787" t="s">
        <v>2534</v>
      </c>
      <c r="B787" s="7" t="s">
        <v>1357</v>
      </c>
      <c r="C787" s="2" t="s">
        <v>2784</v>
      </c>
      <c r="D787" s="41" t="s">
        <v>3038</v>
      </c>
      <c r="E787" s="2" t="s">
        <v>2783</v>
      </c>
      <c r="F787" t="str">
        <f t="shared" si="12"/>
        <v>SET @prop = (SELECT id_propuesta FROM propuesta WHERE cod_propuesta LIKE 'P112901'); INSERT INTO seguimiento VALUES(NULL, @prop, NULL, NULL, 'Se presento metodologia y propuesta economica y gusto; esta semana publicacion TdR, tenemos una alto porcentaje de ganarlo. Se envio recordatorio el 5/1/12, si no contestan antes del 31/1/12 poner como APLZ. Confirmaron que por indicaciones del P.E. lo haran internamente', 0, NULL, NULL);</v>
      </c>
    </row>
    <row r="788" spans="1:6" x14ac:dyDescent="0.25">
      <c r="A788" t="s">
        <v>2534</v>
      </c>
      <c r="B788" s="7" t="s">
        <v>1358</v>
      </c>
      <c r="C788" s="2" t="s">
        <v>2784</v>
      </c>
      <c r="D788" s="43" t="s">
        <v>1911</v>
      </c>
      <c r="E788" s="2" t="s">
        <v>2783</v>
      </c>
      <c r="F788" t="str">
        <f t="shared" si="12"/>
        <v>SET @prop = (SELECT id_propuesta FROM propuesta WHERE cod_propuesta LIKE 'P112902'); INSERT INTO seguimiento VALUES(NULL, @prop, NULL, NULL, 'Hacer Lobby', 0, NULL, NULL);</v>
      </c>
    </row>
    <row r="789" spans="1:6" x14ac:dyDescent="0.25">
      <c r="A789" t="s">
        <v>2534</v>
      </c>
      <c r="B789" s="7" t="s">
        <v>1359</v>
      </c>
      <c r="C789" s="2" t="s">
        <v>2784</v>
      </c>
      <c r="D789" s="43" t="s">
        <v>2595</v>
      </c>
      <c r="E789" s="2" t="s">
        <v>2783</v>
      </c>
      <c r="F789" t="str">
        <f t="shared" si="12"/>
        <v>SET @prop = (SELECT id_propuesta FROM propuesta WHERE cod_propuesta LIKE 'P024501'); INSERT INTO seguimiento VALUES(NULL, @prop, NULL, NULL, 'Nunca respondieron', 0, NULL, NULL);</v>
      </c>
    </row>
    <row r="790" spans="1:6" x14ac:dyDescent="0.25">
      <c r="A790" t="s">
        <v>2534</v>
      </c>
      <c r="B790" s="7" t="s">
        <v>1360</v>
      </c>
      <c r="C790" s="2" t="s">
        <v>2784</v>
      </c>
      <c r="D790" s="43" t="s">
        <v>2595</v>
      </c>
      <c r="E790" s="2" t="s">
        <v>2783</v>
      </c>
      <c r="F790" t="str">
        <f t="shared" si="12"/>
        <v>SET @prop = (SELECT id_propuesta FROM propuesta WHERE cod_propuesta LIKE 'P024701'); INSERT INTO seguimiento VALUES(NULL, @prop, NULL, NULL, 'Nunca respondieron', 0, NULL, NULL);</v>
      </c>
    </row>
    <row r="791" spans="1:6" x14ac:dyDescent="0.25">
      <c r="A791" t="s">
        <v>2534</v>
      </c>
      <c r="B791" s="7" t="s">
        <v>1361</v>
      </c>
      <c r="C791" s="2" t="s">
        <v>2784</v>
      </c>
      <c r="D791" s="43" t="s">
        <v>2595</v>
      </c>
      <c r="E791" s="2" t="s">
        <v>2783</v>
      </c>
      <c r="F791" t="str">
        <f t="shared" si="12"/>
        <v>SET @prop = (SELECT id_propuesta FROM propuesta WHERE cod_propuesta LIKE 'P031101'); INSERT INTO seguimiento VALUES(NULL, @prop, NULL, NULL, 'Nunca respondieron', 0, NULL, NULL);</v>
      </c>
    </row>
    <row r="792" spans="1:6" x14ac:dyDescent="0.25">
      <c r="A792" t="s">
        <v>2534</v>
      </c>
      <c r="B792" s="7" t="s">
        <v>1362</v>
      </c>
      <c r="C792" s="2" t="s">
        <v>2784</v>
      </c>
      <c r="D792" s="43" t="s">
        <v>2595</v>
      </c>
      <c r="E792" s="2" t="s">
        <v>2783</v>
      </c>
      <c r="F792" t="str">
        <f t="shared" si="12"/>
        <v>SET @prop = (SELECT id_propuesta FROM propuesta WHERE cod_propuesta LIKE 'P024801'); INSERT INTO seguimiento VALUES(NULL, @prop, NULL, NULL, 'Nunca respondieron', 0, NULL, NULL);</v>
      </c>
    </row>
    <row r="793" spans="1:6" x14ac:dyDescent="0.25">
      <c r="A793" t="s">
        <v>2534</v>
      </c>
      <c r="B793" s="7" t="s">
        <v>1363</v>
      </c>
      <c r="C793" s="2" t="s">
        <v>2784</v>
      </c>
      <c r="D793" s="43" t="s">
        <v>1911</v>
      </c>
      <c r="E793" s="2" t="s">
        <v>2783</v>
      </c>
      <c r="F793" t="str">
        <f t="shared" si="12"/>
        <v>SET @prop = (SELECT id_propuesta FROM propuesta WHERE cod_propuesta LIKE 'P024802'); INSERT INTO seguimiento VALUES(NULL, @prop, NULL, NULL, 'Hacer Lobby', 0, NULL, NULL);</v>
      </c>
    </row>
    <row r="794" spans="1:6" x14ac:dyDescent="0.25">
      <c r="A794" t="s">
        <v>2534</v>
      </c>
      <c r="B794" s="7" t="s">
        <v>1364</v>
      </c>
      <c r="C794" s="2" t="s">
        <v>2784</v>
      </c>
      <c r="D794" s="43" t="s">
        <v>2887</v>
      </c>
      <c r="E794" s="2" t="s">
        <v>2783</v>
      </c>
      <c r="F794" t="str">
        <f t="shared" si="12"/>
        <v>SET @prop = (SELECT id_propuesta FROM propuesta WHERE cod_propuesta LIKE 'P014001'); INSERT INTO seguimiento VALUES(NULL, @prop, NULL, NULL, 'Solo querian informacion', 0, NULL, NULL);</v>
      </c>
    </row>
    <row r="795" spans="1:6" ht="22.5" x14ac:dyDescent="0.25">
      <c r="A795" t="s">
        <v>2534</v>
      </c>
      <c r="B795" s="7" t="s">
        <v>1365</v>
      </c>
      <c r="C795" s="2" t="s">
        <v>2784</v>
      </c>
      <c r="D795" s="43" t="s">
        <v>2702</v>
      </c>
      <c r="E795" s="2" t="s">
        <v>2783</v>
      </c>
      <c r="F795" t="str">
        <f t="shared" si="12"/>
        <v>SET @prop = (SELECT id_propuesta FROM propuesta WHERE cod_propuesta LIKE 'P019601'); INSERT INTO seguimiento VALUES(NULL, @prop, NULL, NULL, 'Solicitan un cambio de imagen, no funciones. No es nuestro rubro', 0, NULL, NULL);</v>
      </c>
    </row>
    <row r="796" spans="1:6" ht="22.5" x14ac:dyDescent="0.25">
      <c r="A796" t="s">
        <v>2534</v>
      </c>
      <c r="B796" s="7" t="s">
        <v>1366</v>
      </c>
      <c r="C796" s="2" t="s">
        <v>2784</v>
      </c>
      <c r="D796" s="43" t="s">
        <v>3039</v>
      </c>
      <c r="E796" s="2" t="s">
        <v>2783</v>
      </c>
      <c r="F796" t="str">
        <f t="shared" si="12"/>
        <v>SET @prop = (SELECT id_propuesta FROM propuesta WHERE cod_propuesta LIKE 'P019602'); INSERT INTO seguimiento VALUES(NULL, @prop, NULL, NULL, 'La otorgaron a OVERALL porque presentamos contratos de seleccion en vez de evaluacion', 0, NULL, NULL);</v>
      </c>
    </row>
    <row r="797" spans="1:6" x14ac:dyDescent="0.25">
      <c r="A797" t="s">
        <v>2534</v>
      </c>
      <c r="B797" s="7" t="s">
        <v>1367</v>
      </c>
      <c r="C797" s="2" t="s">
        <v>2784</v>
      </c>
      <c r="D797" s="40" t="s">
        <v>3040</v>
      </c>
      <c r="E797" s="2" t="s">
        <v>2783</v>
      </c>
      <c r="F797" t="str">
        <f t="shared" si="12"/>
        <v>SET @prop = (SELECT id_propuesta FROM propuesta WHERE cod_propuesta LIKE 'P123601'); INSERT INTO seguimiento VALUES(NULL, @prop, NULL, NULL, 'Contacto: Carmen Rosas. Nunca sacaron licitacion', 0, NULL, NULL);</v>
      </c>
    </row>
    <row r="798" spans="1:6" ht="33.75" x14ac:dyDescent="0.25">
      <c r="A798" t="s">
        <v>2534</v>
      </c>
      <c r="B798" s="7" t="s">
        <v>1368</v>
      </c>
      <c r="C798" s="2" t="s">
        <v>2784</v>
      </c>
      <c r="D798" s="40" t="s">
        <v>3041</v>
      </c>
      <c r="E798" s="2" t="s">
        <v>2783</v>
      </c>
      <c r="F798" t="str">
        <f t="shared" si="12"/>
        <v>SET @prop = (SELECT id_propuesta FROM propuesta WHERE cod_propuesta LIKE 'P124201'); INSERT INTO seguimiento VALUES(NULL, @prop, NULL, NULL, 'Contacto: Maggie Caceres. Se envio recordatorio el 5/1/12, si no contestan antes del 31/1/12 poner como NO. Nunca respondieron', 0, NULL, NULL);</v>
      </c>
    </row>
    <row r="799" spans="1:6" ht="56.25" x14ac:dyDescent="0.25">
      <c r="A799" t="s">
        <v>2534</v>
      </c>
      <c r="B799" s="7" t="s">
        <v>1369</v>
      </c>
      <c r="C799" s="2" t="s">
        <v>2784</v>
      </c>
      <c r="D799" s="40" t="s">
        <v>3042</v>
      </c>
      <c r="E799" s="2" t="s">
        <v>2783</v>
      </c>
      <c r="F799" t="str">
        <f t="shared" si="12"/>
        <v>SET @prop = (SELECT id_propuesta FROM propuesta WHERE cod_propuesta LIKE 'P122001'); INSERT INTO seguimiento VALUES(NULL, @prop, NULL, NULL, 'Enviada propuesta, pendiente respuesta para reunion de presentacion proyecto. Llamar el 30/11 para ver si se programa reunion de sustentacion. Se envio recordatorio el 5/1/12, si no contestan antes del 31/1/12 poner como NO. Nunca respondieron', 0, NULL, NULL);</v>
      </c>
    </row>
    <row r="800" spans="1:6" x14ac:dyDescent="0.25">
      <c r="A800" t="s">
        <v>2534</v>
      </c>
      <c r="B800" s="7" t="s">
        <v>1370</v>
      </c>
      <c r="C800" s="2" t="s">
        <v>2784</v>
      </c>
      <c r="D800" s="43" t="s">
        <v>1911</v>
      </c>
      <c r="E800" s="2" t="s">
        <v>2783</v>
      </c>
      <c r="F800" t="str">
        <f t="shared" si="12"/>
        <v>SET @prop = (SELECT id_propuesta FROM propuesta WHERE cod_propuesta LIKE 'P122002'); INSERT INTO seguimiento VALUES(NULL, @prop, NULL, NULL, 'Hacer Lobby', 0, NULL, NULL);</v>
      </c>
    </row>
    <row r="801" spans="1:6" x14ac:dyDescent="0.25">
      <c r="A801" t="s">
        <v>2534</v>
      </c>
      <c r="B801" s="7" t="s">
        <v>1371</v>
      </c>
      <c r="C801" s="2" t="s">
        <v>2784</v>
      </c>
      <c r="D801" s="43" t="s">
        <v>2558</v>
      </c>
      <c r="E801" s="2" t="s">
        <v>2783</v>
      </c>
      <c r="F801" t="str">
        <f t="shared" si="12"/>
        <v>SET @prop = (SELECT id_propuesta FROM propuesta WHERE cod_propuesta LIKE 'P013501'); INSERT INTO seguimiento VALUES(NULL, @prop, NULL, NULL, 'Tomaron otra opcion', 0, NULL, NULL);</v>
      </c>
    </row>
    <row r="802" spans="1:6" ht="45" x14ac:dyDescent="0.25">
      <c r="A802" t="s">
        <v>2534</v>
      </c>
      <c r="B802" s="7" t="s">
        <v>1372</v>
      </c>
      <c r="C802" s="2" t="s">
        <v>2784</v>
      </c>
      <c r="D802" s="40" t="s">
        <v>3043</v>
      </c>
      <c r="E802" s="2" t="s">
        <v>2783</v>
      </c>
      <c r="F802" t="str">
        <f t="shared" si="12"/>
        <v>SET @prop = (SELECT id_propuesta FROM propuesta WHERE cod_propuesta LIKE 'P122501'); INSERT INTO seguimiento VALUES(NULL, @prop, NULL, NULL, 'Contacto: Gisela Medina Learning &amp; Development Manager. Se envio propuesta dependiendo de la complejidad de los procesos. 6126700-169. Cel: 94607*6556. ', 0, NULL, NULL);</v>
      </c>
    </row>
    <row r="803" spans="1:6" x14ac:dyDescent="0.25">
      <c r="A803" t="s">
        <v>2534</v>
      </c>
      <c r="B803" s="7" t="s">
        <v>1373</v>
      </c>
      <c r="C803" s="2" t="s">
        <v>2784</v>
      </c>
      <c r="D803" s="40" t="s">
        <v>2703</v>
      </c>
      <c r="E803" s="2" t="s">
        <v>2783</v>
      </c>
      <c r="F803" t="str">
        <f t="shared" si="12"/>
        <v>SET @prop = (SELECT id_propuesta FROM propuesta WHERE cod_propuesta LIKE 'P013301'); INSERT INTO seguimiento VALUES(NULL, @prop, NULL, NULL, 'Contacto: Marian Campana. Nunca respondieron', 0, NULL, NULL);</v>
      </c>
    </row>
    <row r="804" spans="1:6" ht="22.5" x14ac:dyDescent="0.25">
      <c r="A804" t="s">
        <v>2534</v>
      </c>
      <c r="B804" s="7" t="s">
        <v>1374</v>
      </c>
      <c r="C804" s="2" t="s">
        <v>2784</v>
      </c>
      <c r="D804" s="40" t="s">
        <v>3044</v>
      </c>
      <c r="E804" s="2" t="s">
        <v>2783</v>
      </c>
      <c r="F804" t="str">
        <f t="shared" si="12"/>
        <v>SET @prop = (SELECT id_propuesta FROM propuesta WHERE cod_propuesta LIKE 'P013302'); INSERT INTO seguimiento VALUES(NULL, @prop, NULL, NULL, 'No pudimos licitar porque revisamos las bases el 03/04 y habia que presentar licitacion el 04/04', 0, NULL, NULL);</v>
      </c>
    </row>
    <row r="805" spans="1:6" ht="22.5" x14ac:dyDescent="0.25">
      <c r="A805" t="s">
        <v>2534</v>
      </c>
      <c r="B805" s="7" t="s">
        <v>1375</v>
      </c>
      <c r="C805" s="2" t="s">
        <v>2784</v>
      </c>
      <c r="D805" s="40" t="s">
        <v>3045</v>
      </c>
      <c r="E805" s="2" t="s">
        <v>2783</v>
      </c>
      <c r="F805" t="str">
        <f t="shared" si="12"/>
        <v>SET @prop = (SELECT id_propuesta FROM propuesta WHERE cod_propuesta LIKE 'P005201'); INSERT INTO seguimiento VALUES(NULL, @prop, NULL, NULL, 'Hubieron cambios en direccion y tomaron otros procesos antes', 0, NULL, NULL);</v>
      </c>
    </row>
    <row r="806" spans="1:6" ht="22.5" x14ac:dyDescent="0.25">
      <c r="A806" t="s">
        <v>2534</v>
      </c>
      <c r="B806" s="7" t="s">
        <v>1376</v>
      </c>
      <c r="C806" s="2" t="s">
        <v>2784</v>
      </c>
      <c r="D806" s="40" t="s">
        <v>3045</v>
      </c>
      <c r="E806" s="2" t="s">
        <v>2783</v>
      </c>
      <c r="F806" t="str">
        <f t="shared" si="12"/>
        <v>SET @prop = (SELECT id_propuesta FROM propuesta WHERE cod_propuesta LIKE 'P005202'); INSERT INTO seguimiento VALUES(NULL, @prop, NULL, NULL, 'Hubieron cambios en direccion y tomaron otros procesos antes', 0, NULL, NULL);</v>
      </c>
    </row>
    <row r="807" spans="1:6" x14ac:dyDescent="0.25">
      <c r="A807" t="s">
        <v>2534</v>
      </c>
      <c r="B807" s="7" t="s">
        <v>1377</v>
      </c>
      <c r="C807" s="2" t="s">
        <v>2784</v>
      </c>
      <c r="D807" s="40" t="s">
        <v>2704</v>
      </c>
      <c r="E807" s="2" t="s">
        <v>2783</v>
      </c>
      <c r="F807" t="str">
        <f t="shared" si="12"/>
        <v>SET @prop = (SELECT id_propuesta FROM propuesta WHERE cod_propuesta LIKE 'P005203'); INSERT INTO seguimiento VALUES(NULL, @prop, NULL, NULL, 'Pendiente publicacion bases ', 0, NULL, NULL);</v>
      </c>
    </row>
    <row r="808" spans="1:6" x14ac:dyDescent="0.25">
      <c r="A808" t="s">
        <v>2534</v>
      </c>
      <c r="B808" s="7" t="s">
        <v>1378</v>
      </c>
      <c r="C808" s="2" t="s">
        <v>2784</v>
      </c>
      <c r="D808" s="40" t="s">
        <v>2600</v>
      </c>
      <c r="E808" s="2" t="s">
        <v>2783</v>
      </c>
      <c r="F808" t="str">
        <f t="shared" si="12"/>
        <v>SET @prop = (SELECT id_propuesta FROM propuesta WHERE cod_propuesta LIKE 'P005204'); INSERT INTO seguimiento VALUES(NULL, @prop, NULL, NULL, 'Nunca se publicaron las bases', 0, NULL, NULL);</v>
      </c>
    </row>
    <row r="809" spans="1:6" x14ac:dyDescent="0.25">
      <c r="A809" t="s">
        <v>2534</v>
      </c>
      <c r="B809" s="7" t="s">
        <v>1379</v>
      </c>
      <c r="C809" s="2" t="s">
        <v>2784</v>
      </c>
      <c r="D809" s="40" t="s">
        <v>2704</v>
      </c>
      <c r="E809" s="2" t="s">
        <v>2783</v>
      </c>
      <c r="F809" t="str">
        <f t="shared" si="12"/>
        <v>SET @prop = (SELECT id_propuesta FROM propuesta WHERE cod_propuesta LIKE 'P005205'); INSERT INTO seguimiento VALUES(NULL, @prop, NULL, NULL, 'Pendiente publicacion bases ', 0, NULL, NULL);</v>
      </c>
    </row>
    <row r="810" spans="1:6" ht="101.25" x14ac:dyDescent="0.25">
      <c r="A810" t="s">
        <v>2534</v>
      </c>
      <c r="B810" s="7" t="s">
        <v>1380</v>
      </c>
      <c r="C810" s="2" t="s">
        <v>2784</v>
      </c>
      <c r="D810" s="40" t="s">
        <v>3381</v>
      </c>
      <c r="E810" s="2" t="s">
        <v>2783</v>
      </c>
      <c r="F810" t="str">
        <f t="shared" si="12"/>
        <v>SET @prop = (SELECT id_propuesta FROM propuesta WHERE cod_propuesta LIKE 'P005206'); INSERT INTO seguimiento VALUES(NULL, @prop, NULL, NULL, 'Contacto: Jenny Tello. Desean sincerar sus MOFs pero sin entrar a procesos. Se les envio propuesta. A pesar que les dijimo que no, quieren trabajar con nosotros, rebajaron los requisitos de los TdR pero sus exigencias siguen altas (10 años); nos aconsejaron entrar en consorcio con otra empresa pues quieren que lo hagamos nosotros.14/03 se han publicado las bases definitivas y no participamos; la competencia es BDO que ha bajado los costos en mucho', 0, NULL, NULL);</v>
      </c>
    </row>
    <row r="811" spans="1:6" ht="33.75" x14ac:dyDescent="0.25">
      <c r="A811" t="s">
        <v>2534</v>
      </c>
      <c r="B811" s="7" t="s">
        <v>1380</v>
      </c>
      <c r="C811" s="2" t="s">
        <v>2784</v>
      </c>
      <c r="D811" s="40" t="s">
        <v>3046</v>
      </c>
      <c r="E811" s="2" t="s">
        <v>2783</v>
      </c>
      <c r="F811" t="str">
        <f t="shared" si="12"/>
        <v>SET @prop = (SELECT id_propuesta FROM propuesta WHERE cod_propuesta LIKE 'P005206'); INSERT INTO seguimiento VALUES(NULL, @prop, NULL, NULL, 'Son 150 puestos CAS, contacto Jenny Tello (RRHH). Descartamos hacerlo pues quieren que usemos su metodologia y van a publicar licitacion', 0, NULL, NULL);</v>
      </c>
    </row>
    <row r="812" spans="1:6" ht="157.5" x14ac:dyDescent="0.25">
      <c r="A812" t="s">
        <v>2534</v>
      </c>
      <c r="B812" s="7" t="s">
        <v>1381</v>
      </c>
      <c r="C812" s="2" t="s">
        <v>2784</v>
      </c>
      <c r="D812" s="40" t="s">
        <v>3047</v>
      </c>
      <c r="E812" s="2" t="s">
        <v>2783</v>
      </c>
      <c r="F812" t="str">
        <f t="shared" si="12"/>
        <v>SET @prop = (SELECT id_propuesta FROM propuesta WHERE cod_propuesta LIKE 'P005207'); INSERT INTO seguimiento VALUES(NULL, @prop, NULL, NULL, 'Contacto: Jenny Tello. Desean actualizar los MOFs de la Gerencia indicada y definir la estructura organizacional adecuada, ya que esta gerencia ha crecido al tener nuevas funciones transpasadas desde otras entidades del Estado. 16/05 Se tuvo reunion con los Gerentes de Administracion y de RRHH de Osinergmin; quieren trabajar con nosotros. Aprobado el 05/06, reclamada O/S el 12/06. Respondieron el 14/06 que estan esperando los cambios persupuestales. Consultada situacion el 07/08, en funcion de la respuesta descartar o no. Jenny de vacaciones hasta 15/08. 24/09 Por mail Jenny indica que estan reestructurando fucniones y pedido esta en stadby.05/09 Frida indica que esta pendiente de publicacion de bases de licitacion.', 0, NULL, NULL);</v>
      </c>
    </row>
    <row r="813" spans="1:6" ht="22.5" x14ac:dyDescent="0.25">
      <c r="A813" t="s">
        <v>2534</v>
      </c>
      <c r="B813" s="7" t="s">
        <v>1382</v>
      </c>
      <c r="C813" s="2" t="s">
        <v>2784</v>
      </c>
      <c r="D813" s="40" t="s">
        <v>2705</v>
      </c>
      <c r="E813" s="2" t="s">
        <v>2783</v>
      </c>
      <c r="F813" t="str">
        <f t="shared" si="12"/>
        <v>SET @prop = (SELECT id_propuesta FROM propuesta WHERE cod_propuesta LIKE 'P005208'); INSERT INTO seguimiento VALUES(NULL, @prop, NULL, NULL, 'El proyecto es muy lindo pero no contamos con los requisitos de estudios y conocimientos del personal', 0, NULL, NULL);</v>
      </c>
    </row>
    <row r="814" spans="1:6" x14ac:dyDescent="0.25">
      <c r="A814" t="s">
        <v>2534</v>
      </c>
      <c r="B814" s="7" t="s">
        <v>1383</v>
      </c>
      <c r="C814" s="2" t="s">
        <v>2784</v>
      </c>
      <c r="D814" s="43" t="s">
        <v>2991</v>
      </c>
      <c r="E814" s="2" t="s">
        <v>2783</v>
      </c>
      <c r="F814" t="str">
        <f t="shared" si="12"/>
        <v>SET @prop = (SELECT id_propuesta FROM propuesta WHERE cod_propuesta LIKE 'P020601'); INSERT INTO seguimiento VALUES(NULL, @prop, NULL, NULL, 'Nos falto especialista', 0, NULL, NULL);</v>
      </c>
    </row>
    <row r="815" spans="1:6" ht="22.5" x14ac:dyDescent="0.25">
      <c r="A815" t="s">
        <v>2534</v>
      </c>
      <c r="B815" s="7" t="s">
        <v>1384</v>
      </c>
      <c r="C815" s="2" t="s">
        <v>2784</v>
      </c>
      <c r="D815" s="40" t="s">
        <v>3048</v>
      </c>
      <c r="E815" s="2" t="s">
        <v>2783</v>
      </c>
      <c r="F815" t="str">
        <f t="shared" si="12"/>
        <v>SET @prop = (SELECT id_propuesta FROM propuesta WHERE cod_propuesta LIKE 'P020602'); INSERT INTO seguimiento VALUES(NULL, @prop, NULL, NULL, 'Contacto: Miguel Torres. Reunion pactada 25/10/11. Logistica se pondra en contacto con nosotros.', 0, NULL, NULL);</v>
      </c>
    </row>
    <row r="816" spans="1:6" ht="45" x14ac:dyDescent="0.25">
      <c r="A816" t="s">
        <v>2534</v>
      </c>
      <c r="B816" s="7" t="s">
        <v>1385</v>
      </c>
      <c r="C816" s="2" t="s">
        <v>2784</v>
      </c>
      <c r="D816" s="40" t="s">
        <v>2860</v>
      </c>
      <c r="E816" s="2" t="s">
        <v>2783</v>
      </c>
      <c r="F816" t="str">
        <f t="shared" si="12"/>
        <v>SET @prop = (SELECT id_propuesta FROM propuesta WHERE cod_propuesta LIKE 'P020603'); INSERT INTO seguimiento VALUES(NULL, @prop, NULL, NULL, 'Contacto: Miguel Torres. Se haria despues del modelo de competencias. Pdte que se cierre el primer proyecto el 25/04/12. Enviados TDR, pdtes que nos confirmen para formalizar.', 0, NULL, NULL);</v>
      </c>
    </row>
    <row r="817" spans="1:6" ht="22.5" x14ac:dyDescent="0.25">
      <c r="A817" t="s">
        <v>2534</v>
      </c>
      <c r="B817" s="7" t="s">
        <v>1386</v>
      </c>
      <c r="C817" s="2" t="s">
        <v>2784</v>
      </c>
      <c r="D817" s="40" t="s">
        <v>2706</v>
      </c>
      <c r="E817" s="2" t="s">
        <v>2783</v>
      </c>
      <c r="F817" t="str">
        <f t="shared" si="12"/>
        <v>SET @prop = (SELECT id_propuesta FROM propuesta WHERE cod_propuesta LIKE 'P020604'); INSERT INTO seguimiento VALUES(NULL, @prop, NULL, NULL, 'Que no supere los 10,800. No queda claro que es lo que quieren', 0, NULL, NULL);</v>
      </c>
    </row>
    <row r="818" spans="1:6" ht="90" x14ac:dyDescent="0.25">
      <c r="A818" t="s">
        <v>2534</v>
      </c>
      <c r="B818" s="7" t="s">
        <v>1387</v>
      </c>
      <c r="C818" s="2" t="s">
        <v>2784</v>
      </c>
      <c r="D818" s="43" t="s">
        <v>3382</v>
      </c>
      <c r="E818" s="2" t="s">
        <v>2783</v>
      </c>
      <c r="F818" t="str">
        <f t="shared" si="12"/>
        <v>SET @prop = (SELECT id_propuesta FROM propuesta WHERE cod_propuesta LIKE 'P020605'); INSERT INTO seguimiento VALUES(NULL, @prop, NULL, NULL, 'Contacto Juana Constilla. Enviados TDR, pdtes que nos confirmen para formalizar. Se hara cuando se termine el P020603. 05/09 Frida indica que debe finalizarse el proyecto de diseño, primero hacer clima y luego desempeño. 31/10 Se envia TdR, pendiente confirmar recepcion y aceptacion. 08/11 Juana indica que estan pendiente de coordinacion con sistemas. 09/11 Juana solicita se modifique TdR con datos mas especificos.', 0, NULL, NULL);</v>
      </c>
    </row>
    <row r="819" spans="1:6" ht="22.5" x14ac:dyDescent="0.25">
      <c r="A819" t="s">
        <v>2534</v>
      </c>
      <c r="B819" s="7" t="s">
        <v>1388</v>
      </c>
      <c r="C819" s="2" t="s">
        <v>2784</v>
      </c>
      <c r="D819" s="40" t="s">
        <v>3049</v>
      </c>
      <c r="E819" s="2" t="s">
        <v>2783</v>
      </c>
      <c r="F819" t="str">
        <f t="shared" si="12"/>
        <v>SET @prop = (SELECT id_propuesta FROM propuesta WHERE cod_propuesta LIKE 'P020606'); INSERT INTO seguimiento VALUES(NULL, @prop, NULL, NULL, 'Frida informo que lo habian pedido. Solicitada situacion el 05/07', 0, NULL, NULL);</v>
      </c>
    </row>
    <row r="820" spans="1:6" ht="56.25" x14ac:dyDescent="0.25">
      <c r="A820" t="s">
        <v>2534</v>
      </c>
      <c r="B820" s="7" t="s">
        <v>1389</v>
      </c>
      <c r="C820" s="2" t="s">
        <v>2784</v>
      </c>
      <c r="D820" s="40" t="s">
        <v>2861</v>
      </c>
      <c r="E820" s="2" t="s">
        <v>2783</v>
      </c>
      <c r="F820" t="str">
        <f t="shared" si="12"/>
        <v>SET @prop = (SELECT id_propuesta FROM propuesta WHERE cod_propuesta LIKE 'P020607'); INSERT INTO seguimiento VALUES(NULL, @prop, NULL, NULL, 'Contacto: Rosemary Lopez. Lo daria Manuel Ponce. 05/09 Frida indica que no esta relacionado a proyecto en curso, enviara datos de contacto para confirmar respuesta. Contactar a Juana Conislla. 10/10 Karen Espejo menciona que ya realizaron talleres. ', 0, NULL, NULL);</v>
      </c>
    </row>
    <row r="821" spans="1:6" ht="67.5" x14ac:dyDescent="0.25">
      <c r="A821" t="s">
        <v>2534</v>
      </c>
      <c r="B821" s="7" t="s">
        <v>1390</v>
      </c>
      <c r="C821" s="2" t="s">
        <v>2784</v>
      </c>
      <c r="D821" s="40" t="s">
        <v>3050</v>
      </c>
      <c r="E821" s="2" t="s">
        <v>2783</v>
      </c>
      <c r="F821" t="str">
        <f t="shared" si="12"/>
        <v>SET @prop = (SELECT id_propuesta FROM propuesta WHERE cod_propuesta LIKE 'P020608'); INSERT INTO seguimiento VALUES(NULL, @prop, NULL, NULL, 'Contacto: Rosemary Lopez. Se envio propuesta el 13/08/12. Rosemary confirma correcta recepcion.05/09 Frida indica que no esta relacionado a proyecto en curso, enviara datos de contacto para confirmar respuesta. Contactar a Juana Conislla.10/10 Karen Espejo menciona que ya realizaron talleres.', 0, NULL, NULL);</v>
      </c>
    </row>
    <row r="822" spans="1:6" ht="22.5" x14ac:dyDescent="0.25">
      <c r="A822" t="s">
        <v>2534</v>
      </c>
      <c r="B822" s="7" t="s">
        <v>1391</v>
      </c>
      <c r="C822" s="2" t="s">
        <v>2784</v>
      </c>
      <c r="D822" s="40" t="s">
        <v>3051</v>
      </c>
      <c r="E822" s="2" t="s">
        <v>2783</v>
      </c>
      <c r="F822" t="str">
        <f t="shared" si="12"/>
        <v>SET @prop = (SELECT id_propuesta FROM propuesta WHERE cod_propuesta LIKE 'P020609'); INSERT INTO seguimiento VALUES(NULL, @prop, NULL, NULL, '13/09 Contacto: Miguel Torres, indica que desean hacer evaluacion de GPTW al igual que Indecopi y Osinermin.', 0, NULL, NULL);</v>
      </c>
    </row>
    <row r="823" spans="1:6" ht="101.25" x14ac:dyDescent="0.25">
      <c r="A823" t="s">
        <v>2534</v>
      </c>
      <c r="B823" s="7" t="s">
        <v>1392</v>
      </c>
      <c r="C823" s="2" t="s">
        <v>2784</v>
      </c>
      <c r="D823" s="40" t="s">
        <v>3383</v>
      </c>
      <c r="E823" s="2" t="s">
        <v>2783</v>
      </c>
      <c r="F823" t="str">
        <f t="shared" si="12"/>
        <v>SET @prop = (SELECT id_propuesta FROM propuesta WHERE cod_propuesta LIKE 'P020610'); INSERT INTO seguimiento VALUES(NULL, @prop, NULL, NULL, '10/10 Contacto: Karen Espejo. 12/10 Se envia propuesta. 16/10 Se reenvia propuesta pues contacto indica no haber recibido la anterior, se confirma recepcion. 22/10 Indicaan que contacto esta en evento de capacitacion. 23/10 Aun no tiene respuesta de su jefe, indica que propuesta quedara postergada para noviembre por tramites administrativos. 07/11 Karen indica que se ha postergado para realizar fines de enero, quincena de febrero.', 0, NULL, NULL);</v>
      </c>
    </row>
    <row r="824" spans="1:6" x14ac:dyDescent="0.25">
      <c r="A824" t="s">
        <v>2534</v>
      </c>
      <c r="B824" s="7" t="s">
        <v>1393</v>
      </c>
      <c r="C824" s="2" t="s">
        <v>2784</v>
      </c>
      <c r="D824" s="43" t="s">
        <v>2707</v>
      </c>
      <c r="E824" s="2" t="s">
        <v>2783</v>
      </c>
      <c r="F824" t="str">
        <f t="shared" si="12"/>
        <v>SET @prop = (SELECT id_propuesta FROM propuesta WHERE cod_propuesta LIKE 'P024901'); INSERT INTO seguimiento VALUES(NULL, @prop, NULL, NULL, 'Contesto muy mal al mailing', 0, NULL, NULL);</v>
      </c>
    </row>
    <row r="825" spans="1:6" x14ac:dyDescent="0.25">
      <c r="A825" t="s">
        <v>2534</v>
      </c>
      <c r="B825" s="7" t="s">
        <v>1394</v>
      </c>
      <c r="C825" s="2" t="s">
        <v>2784</v>
      </c>
      <c r="D825" s="43"/>
      <c r="E825" s="2" t="s">
        <v>2783</v>
      </c>
      <c r="F825" t="str">
        <f t="shared" si="12"/>
        <v>SET @prop = (SELECT id_propuesta FROM propuesta WHERE cod_propuesta LIKE 'P001501'); INSERT INTO seguimiento VALUES(NULL, @prop, NULL, NULL, '', 0, NULL, NULL);</v>
      </c>
    </row>
    <row r="826" spans="1:6" x14ac:dyDescent="0.25">
      <c r="A826" t="s">
        <v>2534</v>
      </c>
      <c r="B826" s="7" t="s">
        <v>1395</v>
      </c>
      <c r="C826" s="2" t="s">
        <v>2784</v>
      </c>
      <c r="D826" s="43" t="s">
        <v>3384</v>
      </c>
      <c r="E826" s="2" t="s">
        <v>2783</v>
      </c>
      <c r="F826" t="str">
        <f t="shared" si="12"/>
        <v>SET @prop = (SELECT id_propuesta FROM propuesta WHERE cod_propuesta LIKE 'P001502'); INSERT INTO seguimiento VALUES(NULL, @prop, NULL, NULL, 'Primera Fase', 0, NULL, NULL);</v>
      </c>
    </row>
    <row r="827" spans="1:6" x14ac:dyDescent="0.25">
      <c r="A827" t="s">
        <v>2534</v>
      </c>
      <c r="B827" s="7" t="s">
        <v>1396</v>
      </c>
      <c r="C827" s="2" t="s">
        <v>2784</v>
      </c>
      <c r="D827" s="43"/>
      <c r="E827" s="2" t="s">
        <v>2783</v>
      </c>
      <c r="F827" t="str">
        <f t="shared" si="12"/>
        <v>SET @prop = (SELECT id_propuesta FROM propuesta WHERE cod_propuesta LIKE 'P001503'); INSERT INTO seguimiento VALUES(NULL, @prop, NULL, NULL, '', 0, NULL, NULL);</v>
      </c>
    </row>
    <row r="828" spans="1:6" x14ac:dyDescent="0.25">
      <c r="A828" t="s">
        <v>2534</v>
      </c>
      <c r="B828" s="7" t="s">
        <v>1397</v>
      </c>
      <c r="C828" s="2" t="s">
        <v>2784</v>
      </c>
      <c r="D828" s="41" t="s">
        <v>3385</v>
      </c>
      <c r="E828" s="2" t="s">
        <v>2783</v>
      </c>
      <c r="F828" t="str">
        <f t="shared" si="12"/>
        <v>SET @prop = (SELECT id_propuesta FROM propuesta WHERE cod_propuesta LIKE 'P001504'); INSERT INTO seguimiento VALUES(NULL, @prop, NULL, NULL, 'Segunda Fase', 0, NULL, NULL);</v>
      </c>
    </row>
    <row r="829" spans="1:6" x14ac:dyDescent="0.25">
      <c r="A829" t="s">
        <v>2534</v>
      </c>
      <c r="B829" s="7" t="s">
        <v>1398</v>
      </c>
      <c r="C829" s="2" t="s">
        <v>2784</v>
      </c>
      <c r="D829" s="41" t="s">
        <v>2708</v>
      </c>
      <c r="E829" s="2" t="s">
        <v>2783</v>
      </c>
      <c r="F829" t="str">
        <f t="shared" si="12"/>
        <v>SET @prop = (SELECT id_propuesta FROM propuesta WHERE cod_propuesta LIKE 'P025101'); INSERT INTO seguimiento VALUES(NULL, @prop, NULL, NULL, 'El contacto no pertenecia a la empresa', 0, NULL, NULL);</v>
      </c>
    </row>
    <row r="830" spans="1:6" x14ac:dyDescent="0.25">
      <c r="A830" t="s">
        <v>2534</v>
      </c>
      <c r="B830" s="7" t="s">
        <v>1399</v>
      </c>
      <c r="C830" s="2" t="s">
        <v>2784</v>
      </c>
      <c r="D830" s="43" t="s">
        <v>1911</v>
      </c>
      <c r="E830" s="2" t="s">
        <v>2783</v>
      </c>
      <c r="F830" t="str">
        <f t="shared" si="12"/>
        <v>SET @prop = (SELECT id_propuesta FROM propuesta WHERE cod_propuesta LIKE 'P025102'); INSERT INTO seguimiento VALUES(NULL, @prop, NULL, NULL, 'Hacer Lobby', 0, NULL, NULL);</v>
      </c>
    </row>
    <row r="831" spans="1:6" x14ac:dyDescent="0.25">
      <c r="A831" t="s">
        <v>2534</v>
      </c>
      <c r="B831" s="7" t="s">
        <v>1400</v>
      </c>
      <c r="C831" s="2" t="s">
        <v>2784</v>
      </c>
      <c r="D831" s="41" t="s">
        <v>2558</v>
      </c>
      <c r="E831" s="2" t="s">
        <v>2783</v>
      </c>
      <c r="F831" t="str">
        <f t="shared" si="12"/>
        <v>SET @prop = (SELECT id_propuesta FROM propuesta WHERE cod_propuesta LIKE 'P008601'); INSERT INTO seguimiento VALUES(NULL, @prop, NULL, NULL, 'Tomaron otra opcion', 0, NULL, NULL);</v>
      </c>
    </row>
    <row r="832" spans="1:6" x14ac:dyDescent="0.25">
      <c r="A832" t="s">
        <v>2534</v>
      </c>
      <c r="B832" s="7" t="s">
        <v>1401</v>
      </c>
      <c r="C832" s="2" t="s">
        <v>2784</v>
      </c>
      <c r="D832" s="43" t="s">
        <v>1911</v>
      </c>
      <c r="E832" s="2" t="s">
        <v>2783</v>
      </c>
      <c r="F832" t="str">
        <f t="shared" si="12"/>
        <v>SET @prop = (SELECT id_propuesta FROM propuesta WHERE cod_propuesta LIKE 'P008602'); INSERT INTO seguimiento VALUES(NULL, @prop, NULL, NULL, 'Hacer Lobby', 0, NULL, NULL);</v>
      </c>
    </row>
    <row r="833" spans="1:6" ht="56.25" x14ac:dyDescent="0.25">
      <c r="A833" t="s">
        <v>2534</v>
      </c>
      <c r="B833" s="7" t="s">
        <v>1402</v>
      </c>
      <c r="C833" s="2" t="s">
        <v>2784</v>
      </c>
      <c r="D833" s="43" t="s">
        <v>3386</v>
      </c>
      <c r="E833" s="2" t="s">
        <v>2783</v>
      </c>
      <c r="F833" t="str">
        <f t="shared" si="12"/>
        <v>SET @prop = (SELECT id_propuesta FROM propuesta WHERE cod_propuesta LIKE 'P120501'); INSERT INTO seguimiento VALUES(NULL, @prop, NULL, NULL, 'Propuesta enviada el 15/08. Esta evaluando opciones. Han postergado para el proximo año. Se envio recordatorio el 5/1/12, si no contestan antes del 31/1/12 poner como NO. El cliente respondio que de momento no lo van a ver', 0, NULL, NULL);</v>
      </c>
    </row>
    <row r="834" spans="1:6" x14ac:dyDescent="0.25">
      <c r="A834" t="s">
        <v>2534</v>
      </c>
      <c r="B834" s="7" t="s">
        <v>1403</v>
      </c>
      <c r="C834" s="2" t="s">
        <v>2784</v>
      </c>
      <c r="D834" s="43" t="s">
        <v>2709</v>
      </c>
      <c r="E834" s="2" t="s">
        <v>2783</v>
      </c>
      <c r="F834" t="str">
        <f t="shared" si="12"/>
        <v>SET @prop = (SELECT id_propuesta FROM propuesta WHERE cod_propuesta LIKE 'P013201'); INSERT INTO seguimiento VALUES(NULL, @prop, NULL, NULL, 'Han cogido otra empresa, informado el 22/9/10', 0, NULL, NULL);</v>
      </c>
    </row>
    <row r="835" spans="1:6" x14ac:dyDescent="0.25">
      <c r="A835" t="s">
        <v>2534</v>
      </c>
      <c r="B835" s="7" t="s">
        <v>1404</v>
      </c>
      <c r="C835" s="2" t="s">
        <v>2784</v>
      </c>
      <c r="D835" s="43" t="s">
        <v>2709</v>
      </c>
      <c r="E835" s="2" t="s">
        <v>2783</v>
      </c>
      <c r="F835" t="str">
        <f t="shared" ref="F835:F898" si="13">CONCATENATE(A835,B835,C835,D835,E835)</f>
        <v>SET @prop = (SELECT id_propuesta FROM propuesta WHERE cod_propuesta LIKE 'P013202'); INSERT INTO seguimiento VALUES(NULL, @prop, NULL, NULL, 'Han cogido otra empresa, informado el 22/9/10', 0, NULL, NULL);</v>
      </c>
    </row>
    <row r="836" spans="1:6" x14ac:dyDescent="0.25">
      <c r="A836" t="s">
        <v>2534</v>
      </c>
      <c r="B836" s="7" t="s">
        <v>1405</v>
      </c>
      <c r="C836" s="2" t="s">
        <v>2784</v>
      </c>
      <c r="D836" s="43" t="s">
        <v>3052</v>
      </c>
      <c r="E836" s="2" t="s">
        <v>2783</v>
      </c>
      <c r="F836" t="str">
        <f t="shared" si="13"/>
        <v>SET @prop = (SELECT id_propuesta FROM propuesta WHERE cod_propuesta LIKE 'P021101'); INSERT INTO seguimiento VALUES(NULL, @prop, NULL, NULL, 'Se tuvo reunion de informacion el 10/12', 0, NULL, NULL);</v>
      </c>
    </row>
    <row r="837" spans="1:6" x14ac:dyDescent="0.25">
      <c r="A837" t="s">
        <v>2534</v>
      </c>
      <c r="B837" s="7" t="s">
        <v>1406</v>
      </c>
      <c r="C837" s="2" t="s">
        <v>2784</v>
      </c>
      <c r="D837" s="43" t="s">
        <v>1911</v>
      </c>
      <c r="E837" s="2" t="s">
        <v>2783</v>
      </c>
      <c r="F837" t="str">
        <f t="shared" si="13"/>
        <v>SET @prop = (SELECT id_propuesta FROM propuesta WHERE cod_propuesta LIKE 'P021102'); INSERT INTO seguimiento VALUES(NULL, @prop, NULL, NULL, 'Hacer Lobby', 0, NULL, NULL);</v>
      </c>
    </row>
    <row r="838" spans="1:6" x14ac:dyDescent="0.25">
      <c r="A838" t="s">
        <v>2534</v>
      </c>
      <c r="B838" s="7" t="s">
        <v>1407</v>
      </c>
      <c r="C838" s="2" t="s">
        <v>2784</v>
      </c>
      <c r="D838" s="41" t="s">
        <v>2887</v>
      </c>
      <c r="E838" s="2" t="s">
        <v>2783</v>
      </c>
      <c r="F838" t="str">
        <f t="shared" si="13"/>
        <v>SET @prop = (SELECT id_propuesta FROM propuesta WHERE cod_propuesta LIKE 'P006501'); INSERT INTO seguimiento VALUES(NULL, @prop, NULL, NULL, 'Solo querian informacion', 0, NULL, NULL);</v>
      </c>
    </row>
    <row r="839" spans="1:6" ht="22.5" x14ac:dyDescent="0.25">
      <c r="A839" t="s">
        <v>2534</v>
      </c>
      <c r="B839" s="7" t="s">
        <v>1408</v>
      </c>
      <c r="C839" s="2" t="s">
        <v>2784</v>
      </c>
      <c r="D839" s="43" t="s">
        <v>2862</v>
      </c>
      <c r="E839" s="2" t="s">
        <v>2783</v>
      </c>
      <c r="F839" t="str">
        <f t="shared" si="13"/>
        <v>SET @prop = (SELECT id_propuesta FROM propuesta WHERE cod_propuesta LIKE 'P020501'); INSERT INTO seguimiento VALUES(NULL, @prop, NULL, NULL, 'Cancelaron la reunion. Nunca tenian tiempo para reunirse', 0, NULL, NULL);</v>
      </c>
    </row>
    <row r="840" spans="1:6" x14ac:dyDescent="0.25">
      <c r="A840" t="s">
        <v>2534</v>
      </c>
      <c r="B840" s="7" t="s">
        <v>1409</v>
      </c>
      <c r="C840" s="2" t="s">
        <v>2784</v>
      </c>
      <c r="D840" s="43" t="s">
        <v>1911</v>
      </c>
      <c r="E840" s="2" t="s">
        <v>2783</v>
      </c>
      <c r="F840" t="str">
        <f t="shared" si="13"/>
        <v>SET @prop = (SELECT id_propuesta FROM propuesta WHERE cod_propuesta LIKE 'P020502'); INSERT INTO seguimiento VALUES(NULL, @prop, NULL, NULL, 'Hacer Lobby', 0, NULL, NULL);</v>
      </c>
    </row>
    <row r="841" spans="1:6" ht="202.5" x14ac:dyDescent="0.25">
      <c r="A841" t="s">
        <v>2534</v>
      </c>
      <c r="B841" s="7" t="s">
        <v>1410</v>
      </c>
      <c r="C841" s="2" t="s">
        <v>2784</v>
      </c>
      <c r="D841" s="43" t="s">
        <v>3165</v>
      </c>
      <c r="E841" s="2" t="s">
        <v>2783</v>
      </c>
      <c r="F841" t="str">
        <f t="shared" si="13"/>
        <v>SET @prop = (SELECT id_propuesta FROM propuesta WHERE cod_propuesta LIKE 'P030301'); INSERT INTO seguimiento VALUES(NULL, @prop, NULL, NULL, 'Contacto: Eduardo Battistini (GG). Ya tuvimos primera reunion pero no tenia claro el servicio requerido, le enviamos varias presentaciones y estamos pdtes. De respuesta. Reunion para presentar posibles soluciones a requerimiento 16/08. Presentada el 16/08, gusto, pdte respuesta en una semana. 24/08 Eduardo informa que se reuniria con Director Edwin Wu para definir proyecto.27/08 Confirman aceptacion de propuesta a Vicente verbalme.11/09 Se posterga reunion entre Edwin y Vicente por salud de este ultimo, Eduardo indica que reunion es necesaria para que se conozcan y se genere compromisos a nivel de Direcciones.14/09 Eduardo confirma por mail aceptacion de propuesta, se envia mail coordianando reunion de arranque para el 19/09 y se envia contrato para conformidad; se confirma recepcion.24/09 Kickoff de proyecto. 29/10 Se presenta informe de seguimiento y se les dice las carencias, quieren hacer P.E. cuanto antes', 0, NULL, NULL);</v>
      </c>
    </row>
    <row r="842" spans="1:6" ht="33.75" x14ac:dyDescent="0.25">
      <c r="A842" t="s">
        <v>2534</v>
      </c>
      <c r="B842" s="7" t="s">
        <v>1411</v>
      </c>
      <c r="C842" s="2" t="s">
        <v>2784</v>
      </c>
      <c r="D842" s="43" t="s">
        <v>3387</v>
      </c>
      <c r="E842" s="2" t="s">
        <v>2783</v>
      </c>
      <c r="F842" t="str">
        <f t="shared" si="13"/>
        <v>SET @prop = (SELECT id_propuesta FROM propuesta WHERE cod_propuesta LIKE 'P030302'); INSERT INTO seguimiento VALUES(NULL, @prop, NULL, NULL, 'Contacto: Eduardo Battistini. Se inicara proyecto en cuanto termine el diagnostico. 08/11 Se envia propuesta.', 0, NULL, NULL);</v>
      </c>
    </row>
    <row r="843" spans="1:6" ht="22.5" x14ac:dyDescent="0.25">
      <c r="A843" t="s">
        <v>2534</v>
      </c>
      <c r="B843" s="7" t="s">
        <v>1412</v>
      </c>
      <c r="C843" s="2" t="s">
        <v>2784</v>
      </c>
      <c r="D843" s="43" t="s">
        <v>2668</v>
      </c>
      <c r="E843" s="2" t="s">
        <v>2783</v>
      </c>
      <c r="F843" t="str">
        <f t="shared" si="13"/>
        <v>SET @prop = (SELECT id_propuesta FROM propuesta WHERE cod_propuesta LIKE 'P028901'); INSERT INTO seguimiento VALUES(NULL, @prop, NULL, NULL, 'Llamar a Sandra para confirmar (dicen que estan interesados)', 0, NULL, NULL);</v>
      </c>
    </row>
    <row r="844" spans="1:6" ht="33.75" x14ac:dyDescent="0.25">
      <c r="A844" t="s">
        <v>2534</v>
      </c>
      <c r="B844" s="7" t="s">
        <v>1413</v>
      </c>
      <c r="C844" s="2" t="s">
        <v>2784</v>
      </c>
      <c r="D844" s="43" t="s">
        <v>2815</v>
      </c>
      <c r="E844" s="2" t="s">
        <v>2783</v>
      </c>
      <c r="F844" t="str">
        <f t="shared" si="13"/>
        <v>SET @prop = (SELECT id_propuesta FROM propuesta WHERE cod_propuesta LIKE 'P028902'); INSERT INTO seguimiento VALUES(NULL, @prop, NULL, NULL, 'Inicio de proyecto 12 de septiembre. Ya pagaron la 1era parte. 03/02/12: En la actualidad se estan realizando los focus', 0, NULL, NULL);</v>
      </c>
    </row>
    <row r="845" spans="1:6" x14ac:dyDescent="0.25">
      <c r="A845" t="s">
        <v>2534</v>
      </c>
      <c r="B845" s="7" t="s">
        <v>1414</v>
      </c>
      <c r="C845" s="2" t="s">
        <v>2784</v>
      </c>
      <c r="D845" s="43" t="s">
        <v>2710</v>
      </c>
      <c r="E845" s="2" t="s">
        <v>2783</v>
      </c>
      <c r="F845" t="str">
        <f t="shared" si="13"/>
        <v>SET @prop = (SELECT id_propuesta FROM propuesta WHERE cod_propuesta LIKE 'P028903'); INSERT INTO seguimiento VALUES(NULL, @prop, NULL, NULL, 'Llamar en un par de semanas ', 0, NULL, NULL);</v>
      </c>
    </row>
    <row r="846" spans="1:6" x14ac:dyDescent="0.25">
      <c r="A846" t="s">
        <v>2534</v>
      </c>
      <c r="B846" s="7" t="s">
        <v>1415</v>
      </c>
      <c r="C846" s="2" t="s">
        <v>2784</v>
      </c>
      <c r="D846" s="43" t="s">
        <v>2595</v>
      </c>
      <c r="E846" s="2" t="s">
        <v>2783</v>
      </c>
      <c r="F846" t="str">
        <f t="shared" si="13"/>
        <v>SET @prop = (SELECT id_propuesta FROM propuesta WHERE cod_propuesta LIKE 'P028904'); INSERT INTO seguimiento VALUES(NULL, @prop, NULL, NULL, 'Nunca respondieron', 0, NULL, NULL);</v>
      </c>
    </row>
    <row r="847" spans="1:6" x14ac:dyDescent="0.25">
      <c r="A847" t="s">
        <v>2534</v>
      </c>
      <c r="B847" s="17" t="s">
        <v>1416</v>
      </c>
      <c r="C847" s="2" t="s">
        <v>2784</v>
      </c>
      <c r="D847" s="28" t="s">
        <v>2711</v>
      </c>
      <c r="E847" s="2" t="s">
        <v>2783</v>
      </c>
      <c r="F847" t="str">
        <f t="shared" si="13"/>
        <v>SET @prop = (SELECT id_propuesta FROM propuesta WHERE cod_propuesta LIKE 'P028906'); INSERT INTO seguimiento VALUES(NULL, @prop, NULL, NULL, 'Contacto: Sandra Loconi.', 0, NULL, NULL);</v>
      </c>
    </row>
    <row r="848" spans="1:6" x14ac:dyDescent="0.25">
      <c r="A848" t="s">
        <v>2534</v>
      </c>
      <c r="B848" s="17" t="s">
        <v>1417</v>
      </c>
      <c r="C848" s="2" t="s">
        <v>2784</v>
      </c>
      <c r="D848" s="43" t="s">
        <v>1911</v>
      </c>
      <c r="E848" s="2" t="s">
        <v>2783</v>
      </c>
      <c r="F848" t="str">
        <f t="shared" si="13"/>
        <v>SET @prop = (SELECT id_propuesta FROM propuesta WHERE cod_propuesta LIKE 'P028907'); INSERT INTO seguimiento VALUES(NULL, @prop, NULL, NULL, 'Hacer Lobby', 0, NULL, NULL);</v>
      </c>
    </row>
    <row r="849" spans="1:6" ht="157.5" x14ac:dyDescent="0.25">
      <c r="A849" t="s">
        <v>2534</v>
      </c>
      <c r="B849" s="17" t="s">
        <v>1418</v>
      </c>
      <c r="C849" s="2" t="s">
        <v>2784</v>
      </c>
      <c r="D849" s="43" t="s">
        <v>3388</v>
      </c>
      <c r="E849" s="2" t="s">
        <v>2783</v>
      </c>
      <c r="F849" t="str">
        <f t="shared" si="13"/>
        <v>SET @prop = (SELECT id_propuesta FROM propuesta WHERE cod_propuesta LIKE 'P028908'); INSERT INTO seguimiento VALUES(NULL, @prop, NULL, NULL, 'Contacto: Sandra Loconi.12/09 Sandra solicita cotizacion bajo la misma estructura del año pasado para 170 personas, indica que debe realizarse en noviembre. Envìo de propuesta.13/09 Sandra solicita aplicar encuesta fisica, modificar propuesta. 17/09 Se envia propuesta modificada segun solicitud y se confirma lectura de correo. 21/09 Sandra indica que tiene pendiente aprobacion de presupuesto primeros dias de la sgt semana. 26/09 Confirman aceptacion de propuesta por mail, para que se realice 22 y 23/11, pendiente enviar contrato. 03/10 Se confirma reunion tecnica con Sandra para el viernes 05, tambien se envia mail segun lo solicitado con los montos a facturar (50%) para que pueda preparar la OS. 10/10 Se recibe OS.', 0, NULL, NULL);</v>
      </c>
    </row>
    <row r="850" spans="1:6" x14ac:dyDescent="0.25">
      <c r="A850" t="s">
        <v>2534</v>
      </c>
      <c r="B850" s="7" t="s">
        <v>1419</v>
      </c>
      <c r="C850" s="2" t="s">
        <v>2784</v>
      </c>
      <c r="D850" s="43"/>
      <c r="E850" s="2" t="s">
        <v>2783</v>
      </c>
      <c r="F850" t="str">
        <f t="shared" si="13"/>
        <v>SET @prop = (SELECT id_propuesta FROM propuesta WHERE cod_propuesta LIKE 'P008301'); INSERT INTO seguimiento VALUES(NULL, @prop, NULL, NULL, '', 0, NULL, NULL);</v>
      </c>
    </row>
    <row r="851" spans="1:6" x14ac:dyDescent="0.25">
      <c r="A851" t="s">
        <v>2534</v>
      </c>
      <c r="B851" s="7" t="s">
        <v>1420</v>
      </c>
      <c r="C851" s="2" t="s">
        <v>2784</v>
      </c>
      <c r="D851" s="40" t="s">
        <v>2712</v>
      </c>
      <c r="E851" s="2" t="s">
        <v>2783</v>
      </c>
      <c r="F851" t="str">
        <f t="shared" si="13"/>
        <v>SET @prop = (SELECT id_propuesta FROM propuesta WHERE cod_propuesta LIKE 'P008302'); INSERT INTO seguimiento VALUES(NULL, @prop, NULL, NULL, 'Cancelaron el proyecto en julio', 0, NULL, NULL);</v>
      </c>
    </row>
    <row r="852" spans="1:6" ht="22.5" x14ac:dyDescent="0.25">
      <c r="A852" t="s">
        <v>2534</v>
      </c>
      <c r="B852" s="7" t="s">
        <v>1421</v>
      </c>
      <c r="C852" s="2" t="s">
        <v>2784</v>
      </c>
      <c r="D852" s="40" t="s">
        <v>2816</v>
      </c>
      <c r="E852" s="2" t="s">
        <v>2783</v>
      </c>
      <c r="F852" t="str">
        <f t="shared" si="13"/>
        <v>SET @prop = (SELECT id_propuesta FROM propuesta WHERE cod_propuesta LIKE 'P008303'); INSERT INTO seguimiento VALUES(NULL, @prop, NULL, NULL, 'Es un tema informatico para el que no estamos preparados', 0, NULL, NULL);</v>
      </c>
    </row>
    <row r="853" spans="1:6" x14ac:dyDescent="0.25">
      <c r="A853" t="s">
        <v>2534</v>
      </c>
      <c r="B853" s="7" t="s">
        <v>1422</v>
      </c>
      <c r="C853" s="2" t="s">
        <v>2784</v>
      </c>
      <c r="D853" s="43" t="s">
        <v>1911</v>
      </c>
      <c r="E853" s="2" t="s">
        <v>2783</v>
      </c>
      <c r="F853" t="str">
        <f t="shared" si="13"/>
        <v>SET @prop = (SELECT id_propuesta FROM propuesta WHERE cod_propuesta LIKE 'P008304'); INSERT INTO seguimiento VALUES(NULL, @prop, NULL, NULL, 'Hacer Lobby', 0, NULL, NULL);</v>
      </c>
    </row>
    <row r="854" spans="1:6" ht="191.25" x14ac:dyDescent="0.25">
      <c r="A854" t="s">
        <v>2534</v>
      </c>
      <c r="B854" s="7" t="s">
        <v>1423</v>
      </c>
      <c r="C854" s="2" t="s">
        <v>2784</v>
      </c>
      <c r="D854" s="43" t="s">
        <v>3389</v>
      </c>
      <c r="E854" s="2" t="s">
        <v>2783</v>
      </c>
      <c r="F854" t="str">
        <f t="shared" si="13"/>
        <v>SET @prop = (SELECT id_propuesta FROM propuesta WHERE cod_propuesta LIKE 'P034701'); INSERT INTO seguimiento VALUES(NULL, @prop, NULL, NULL, 'Contacto: Luis Gudiel. 18/10 Solo desean se realice descripcion de puestos y funciones en base a formatos e informacion preestablecida, pendiente confirmar reunion. 22/10 Reunion ok, se levanta requerimiento, indican que desean MOF de 80 puestos, tienen de presupuesta 10mil soles; se plantea ajustar metodologia y trabajar menos puestos para reducir costos. Actualmente London Consulting esta haciendo Dx. y mejora de Procesos. 23/10 Se envia propuesta (300/puesto) y se recibe documentacion de cliente. 24/10 Se recibe correo de confirmacion de recepcion. 06/11 Luis informa que por costos definieron con tra empresa, se ofrece coordinar con Vicente a ver si se puede ajustar costo a su presupuesto 16mil. 07/11 Vicente indica bajar a 250 por puesto, se envia nueva propuesta a contacto. 08/11 Luis indica que reevaluaran propuesta.', 0, NULL, NULL);</v>
      </c>
    </row>
    <row r="855" spans="1:6" x14ac:dyDescent="0.25">
      <c r="A855" t="s">
        <v>2534</v>
      </c>
      <c r="B855" s="7" t="s">
        <v>1424</v>
      </c>
      <c r="C855" s="2" t="s">
        <v>2784</v>
      </c>
      <c r="D855" s="43"/>
      <c r="E855" s="2" t="s">
        <v>2783</v>
      </c>
      <c r="F855" t="str">
        <f t="shared" si="13"/>
        <v>SET @prop = (SELECT id_propuesta FROM propuesta WHERE cod_propuesta LIKE 'P011901'); INSERT INTO seguimiento VALUES(NULL, @prop, NULL, NULL, '', 0, NULL, NULL);</v>
      </c>
    </row>
    <row r="856" spans="1:6" x14ac:dyDescent="0.25">
      <c r="A856" t="s">
        <v>2534</v>
      </c>
      <c r="B856" s="7" t="s">
        <v>1425</v>
      </c>
      <c r="C856" s="2" t="s">
        <v>2784</v>
      </c>
      <c r="D856" s="43" t="s">
        <v>2697</v>
      </c>
      <c r="E856" s="2" t="s">
        <v>2783</v>
      </c>
      <c r="F856" t="str">
        <f t="shared" si="13"/>
        <v>SET @prop = (SELECT id_propuesta FROM propuesta WHERE cod_propuesta LIKE 'P011902'); INSERT INTO seguimiento VALUES(NULL, @prop, NULL, NULL, 'Escogieron otra propuesta de la competencia', 0, NULL, NULL);</v>
      </c>
    </row>
    <row r="857" spans="1:6" x14ac:dyDescent="0.25">
      <c r="A857" t="s">
        <v>2534</v>
      </c>
      <c r="B857" s="7" t="s">
        <v>1426</v>
      </c>
      <c r="C857" s="2" t="s">
        <v>2784</v>
      </c>
      <c r="D857" s="43"/>
      <c r="E857" s="2" t="s">
        <v>2783</v>
      </c>
      <c r="F857" t="str">
        <f t="shared" si="13"/>
        <v>SET @prop = (SELECT id_propuesta FROM propuesta WHERE cod_propuesta LIKE 'P011903'); INSERT INTO seguimiento VALUES(NULL, @prop, NULL, NULL, '', 0, NULL, NULL);</v>
      </c>
    </row>
    <row r="858" spans="1:6" x14ac:dyDescent="0.25">
      <c r="A858" t="s">
        <v>2534</v>
      </c>
      <c r="B858" s="7" t="s">
        <v>1427</v>
      </c>
      <c r="C858" s="2" t="s">
        <v>2784</v>
      </c>
      <c r="D858" s="43"/>
      <c r="E858" s="2" t="s">
        <v>2783</v>
      </c>
      <c r="F858" t="str">
        <f t="shared" si="13"/>
        <v>SET @prop = (SELECT id_propuesta FROM propuesta WHERE cod_propuesta LIKE 'P011904'); INSERT INTO seguimiento VALUES(NULL, @prop, NULL, NULL, '', 0, NULL, NULL);</v>
      </c>
    </row>
    <row r="859" spans="1:6" x14ac:dyDescent="0.25">
      <c r="A859" t="s">
        <v>2534</v>
      </c>
      <c r="B859" s="7" t="s">
        <v>1428</v>
      </c>
      <c r="C859" s="2" t="s">
        <v>2784</v>
      </c>
      <c r="D859" s="43"/>
      <c r="E859" s="2" t="s">
        <v>2783</v>
      </c>
      <c r="F859" t="str">
        <f t="shared" si="13"/>
        <v>SET @prop = (SELECT id_propuesta FROM propuesta WHERE cod_propuesta LIKE 'P011905'); INSERT INTO seguimiento VALUES(NULL, @prop, NULL, NULL, '', 0, NULL, NULL);</v>
      </c>
    </row>
    <row r="860" spans="1:6" ht="22.5" x14ac:dyDescent="0.25">
      <c r="A860" t="s">
        <v>2534</v>
      </c>
      <c r="B860" s="7" t="s">
        <v>1429</v>
      </c>
      <c r="C860" s="2" t="s">
        <v>2784</v>
      </c>
      <c r="D860" s="43" t="s">
        <v>2863</v>
      </c>
      <c r="E860" s="2" t="s">
        <v>2783</v>
      </c>
      <c r="F860" t="str">
        <f t="shared" si="13"/>
        <v>SET @prop = (SELECT id_propuesta FROM propuesta WHERE cod_propuesta LIKE 'P011906'); INSERT INTO seguimiento VALUES(NULL, @prop, NULL, NULL, 'No tenian disponibilidad interna para llevarlo a cabo ya que se estaba reestructurando el area de RRHH', 0, NULL, NULL);</v>
      </c>
    </row>
    <row r="861" spans="1:6" x14ac:dyDescent="0.25">
      <c r="A861" t="s">
        <v>2534</v>
      </c>
      <c r="B861" s="7" t="s">
        <v>1430</v>
      </c>
      <c r="C861" s="2" t="s">
        <v>2784</v>
      </c>
      <c r="D861" s="43" t="s">
        <v>1911</v>
      </c>
      <c r="E861" s="2" t="s">
        <v>2783</v>
      </c>
      <c r="F861" t="str">
        <f t="shared" si="13"/>
        <v>SET @prop = (SELECT id_propuesta FROM propuesta WHERE cod_propuesta LIKE 'P011907'); INSERT INTO seguimiento VALUES(NULL, @prop, NULL, NULL, 'Hacer Lobby', 0, NULL, NULL);</v>
      </c>
    </row>
    <row r="862" spans="1:6" ht="22.5" x14ac:dyDescent="0.25">
      <c r="A862" t="s">
        <v>2534</v>
      </c>
      <c r="B862" s="7" t="s">
        <v>1431</v>
      </c>
      <c r="C862" s="2" t="s">
        <v>2784</v>
      </c>
      <c r="D862" s="43" t="s">
        <v>2713</v>
      </c>
      <c r="E862" s="2" t="s">
        <v>2783</v>
      </c>
      <c r="F862" t="str">
        <f t="shared" si="13"/>
        <v>SET @prop = (SELECT id_propuesta FROM propuesta WHERE cod_propuesta LIKE 'P035301'); INSERT INTO seguimiento VALUES(NULL, @prop, NULL, NULL, 'No nos podemos presentar por las exigencias que piden sobre la empresa (antigüedad y esperiencia)', 0, NULL, NULL);</v>
      </c>
    </row>
    <row r="863" spans="1:6" x14ac:dyDescent="0.25">
      <c r="A863" t="s">
        <v>2534</v>
      </c>
      <c r="B863" s="7" t="s">
        <v>1432</v>
      </c>
      <c r="C863" s="2" t="s">
        <v>2784</v>
      </c>
      <c r="D863" s="43" t="s">
        <v>2714</v>
      </c>
      <c r="E863" s="2" t="s">
        <v>2783</v>
      </c>
      <c r="F863" t="str">
        <f t="shared" si="13"/>
        <v>SET @prop = (SELECT id_propuesta FROM propuesta WHERE cod_propuesta LIKE 'P007701'); INSERT INTO seguimiento VALUES(NULL, @prop, NULL, NULL, 'Informado por Enrique el 20/9/10', 0, NULL, NULL);</v>
      </c>
    </row>
    <row r="864" spans="1:6" x14ac:dyDescent="0.25">
      <c r="A864" t="s">
        <v>2534</v>
      </c>
      <c r="B864" s="7" t="s">
        <v>1433</v>
      </c>
      <c r="C864" s="2" t="s">
        <v>2784</v>
      </c>
      <c r="D864" s="43" t="s">
        <v>2714</v>
      </c>
      <c r="E864" s="2" t="s">
        <v>2783</v>
      </c>
      <c r="F864" t="str">
        <f t="shared" si="13"/>
        <v>SET @prop = (SELECT id_propuesta FROM propuesta WHERE cod_propuesta LIKE 'P007702'); INSERT INTO seguimiento VALUES(NULL, @prop, NULL, NULL, 'Informado por Enrique el 20/9/10', 0, NULL, NULL);</v>
      </c>
    </row>
    <row r="865" spans="1:6" x14ac:dyDescent="0.25">
      <c r="A865" t="s">
        <v>2534</v>
      </c>
      <c r="B865" s="7" t="s">
        <v>1434</v>
      </c>
      <c r="C865" s="2" t="s">
        <v>2784</v>
      </c>
      <c r="D865" s="40" t="s">
        <v>2889</v>
      </c>
      <c r="E865" s="2" t="s">
        <v>2783</v>
      </c>
      <c r="F865" t="str">
        <f t="shared" si="13"/>
        <v>SET @prop = (SELECT id_propuesta FROM propuesta WHERE cod_propuesta LIKE 'P007703'); INSERT INTO seguimiento VALUES(NULL, @prop, NULL, NULL, 'Decision tomada en comite 06/12/10', 0, NULL, NULL);</v>
      </c>
    </row>
    <row r="866" spans="1:6" x14ac:dyDescent="0.25">
      <c r="A866" t="s">
        <v>2534</v>
      </c>
      <c r="B866" s="7" t="s">
        <v>1435</v>
      </c>
      <c r="C866" s="2" t="s">
        <v>2784</v>
      </c>
      <c r="D866" s="40" t="s">
        <v>2889</v>
      </c>
      <c r="E866" s="2" t="s">
        <v>2783</v>
      </c>
      <c r="F866" t="str">
        <f t="shared" si="13"/>
        <v>SET @prop = (SELECT id_propuesta FROM propuesta WHERE cod_propuesta LIKE 'P007704'); INSERT INTO seguimiento VALUES(NULL, @prop, NULL, NULL, 'Decision tomada en comite 06/12/10', 0, NULL, NULL);</v>
      </c>
    </row>
    <row r="867" spans="1:6" ht="22.5" x14ac:dyDescent="0.25">
      <c r="A867" t="s">
        <v>2534</v>
      </c>
      <c r="B867" s="7" t="s">
        <v>1436</v>
      </c>
      <c r="C867" s="2" t="s">
        <v>2784</v>
      </c>
      <c r="D867" s="40" t="s">
        <v>3390</v>
      </c>
      <c r="E867" s="2" t="s">
        <v>2783</v>
      </c>
      <c r="F867" t="str">
        <f t="shared" si="13"/>
        <v>SET @prop = (SELECT id_propuesta FROM propuesta WHERE cod_propuesta LIKE 'P007705'); INSERT INTO seguimiento VALUES(NULL, @prop, NULL, NULL, 'Tomaron otra opcion. Quizas nos den algun proceso el año 2011', 0, NULL, NULL);</v>
      </c>
    </row>
    <row r="868" spans="1:6" x14ac:dyDescent="0.25">
      <c r="A868" t="s">
        <v>2534</v>
      </c>
      <c r="B868" s="7" t="s">
        <v>1437</v>
      </c>
      <c r="C868" s="2" t="s">
        <v>2784</v>
      </c>
      <c r="D868" s="40" t="s">
        <v>2715</v>
      </c>
      <c r="E868" s="2" t="s">
        <v>2783</v>
      </c>
      <c r="F868" t="str">
        <f t="shared" si="13"/>
        <v>SET @prop = (SELECT id_propuesta FROM propuesta WHERE cod_propuesta LIKE 'P007706'); INSERT INTO seguimiento VALUES(NULL, @prop, NULL, NULL, 'Han de evaluar a 4,000 en octubre 2011', 0, NULL, NULL);</v>
      </c>
    </row>
    <row r="869" spans="1:6" x14ac:dyDescent="0.25">
      <c r="A869" t="s">
        <v>2534</v>
      </c>
      <c r="B869" s="7" t="s">
        <v>1438</v>
      </c>
      <c r="C869" s="2" t="s">
        <v>2784</v>
      </c>
      <c r="D869" s="40" t="s">
        <v>2592</v>
      </c>
      <c r="E869" s="2" t="s">
        <v>2783</v>
      </c>
      <c r="F869" t="str">
        <f t="shared" si="13"/>
        <v>SET @prop = (SELECT id_propuesta FROM propuesta WHERE cod_propuesta LIKE 'P007707'); INSERT INTO seguimiento VALUES(NULL, @prop, NULL, NULL, 'No es nuestro rubro', 0, NULL, NULL);</v>
      </c>
    </row>
    <row r="870" spans="1:6" x14ac:dyDescent="0.25">
      <c r="A870" t="s">
        <v>2534</v>
      </c>
      <c r="B870" s="7" t="s">
        <v>1439</v>
      </c>
      <c r="C870" s="2" t="s">
        <v>2784</v>
      </c>
      <c r="D870" s="43" t="s">
        <v>2714</v>
      </c>
      <c r="E870" s="2" t="s">
        <v>2783</v>
      </c>
      <c r="F870" t="str">
        <f t="shared" si="13"/>
        <v>SET @prop = (SELECT id_propuesta FROM propuesta WHERE cod_propuesta LIKE 'P007708'); INSERT INTO seguimiento VALUES(NULL, @prop, NULL, NULL, 'Informado por Enrique el 20/9/10', 0, NULL, NULL);</v>
      </c>
    </row>
    <row r="871" spans="1:6" x14ac:dyDescent="0.25">
      <c r="A871" t="s">
        <v>2534</v>
      </c>
      <c r="B871" s="7" t="s">
        <v>1440</v>
      </c>
      <c r="C871" s="2" t="s">
        <v>2784</v>
      </c>
      <c r="D871" s="43" t="s">
        <v>1911</v>
      </c>
      <c r="E871" s="2" t="s">
        <v>2783</v>
      </c>
      <c r="F871" t="str">
        <f t="shared" si="13"/>
        <v>SET @prop = (SELECT id_propuesta FROM propuesta WHERE cod_propuesta LIKE 'P007709'); INSERT INTO seguimiento VALUES(NULL, @prop, NULL, NULL, 'Hacer Lobby', 0, NULL, NULL);</v>
      </c>
    </row>
    <row r="872" spans="1:6" ht="33.75" x14ac:dyDescent="0.25">
      <c r="A872" t="s">
        <v>2534</v>
      </c>
      <c r="B872" s="7" t="s">
        <v>1441</v>
      </c>
      <c r="C872" s="2" t="s">
        <v>2784</v>
      </c>
      <c r="D872" s="43" t="s">
        <v>3053</v>
      </c>
      <c r="E872" s="2" t="s">
        <v>2783</v>
      </c>
      <c r="F872" t="str">
        <f t="shared" si="13"/>
        <v>SET @prop = (SELECT id_propuesta FROM propuesta WHERE cod_propuesta LIKE 'P007710'); INSERT INTO seguimiento VALUES(NULL, @prop, NULL, NULL, 'ADS N° 0034-2012-BN 14/09 No se puede participar porque piden un monto minimo de facturacion de S/. 180,000 y solo tenemos hasta la fecha S/. 125,000', 0, NULL, NULL);</v>
      </c>
    </row>
    <row r="873" spans="1:6" x14ac:dyDescent="0.25">
      <c r="A873" t="s">
        <v>2534</v>
      </c>
      <c r="B873" s="7" t="s">
        <v>1442</v>
      </c>
      <c r="C873" s="2" t="s">
        <v>2784</v>
      </c>
      <c r="D873" s="43" t="s">
        <v>2716</v>
      </c>
      <c r="E873" s="2" t="s">
        <v>2783</v>
      </c>
      <c r="F873" t="str">
        <f t="shared" si="13"/>
        <v>SET @prop = (SELECT id_propuesta FROM propuesta WHERE cod_propuesta LIKE 'P030101'); INSERT INTO seguimiento VALUES(NULL, @prop, NULL, NULL, 'OC-282', 0, NULL, NULL);</v>
      </c>
    </row>
    <row r="874" spans="1:6" ht="22.5" x14ac:dyDescent="0.25">
      <c r="A874" t="s">
        <v>2534</v>
      </c>
      <c r="B874" s="7" t="s">
        <v>1443</v>
      </c>
      <c r="C874" s="2" t="s">
        <v>2784</v>
      </c>
      <c r="D874" s="43" t="s">
        <v>3054</v>
      </c>
      <c r="E874" s="2" t="s">
        <v>2783</v>
      </c>
      <c r="F874" t="str">
        <f t="shared" si="13"/>
        <v>SET @prop = (SELECT id_propuesta FROM propuesta WHERE cod_propuesta LIKE 'P030103'); INSERT INTO seguimiento VALUES(NULL, @prop, NULL, NULL, 'Se efectuo un cobro adicional por 2 focus en orden de servicio por S/.1,274 (Incluye descto e IGV).', 0, NULL, NULL);</v>
      </c>
    </row>
    <row r="875" spans="1:6" ht="22.5" x14ac:dyDescent="0.25">
      <c r="A875" t="s">
        <v>2534</v>
      </c>
      <c r="B875" s="7" t="s">
        <v>1444</v>
      </c>
      <c r="C875" s="2" t="s">
        <v>2784</v>
      </c>
      <c r="D875" s="43" t="s">
        <v>3055</v>
      </c>
      <c r="E875" s="2" t="s">
        <v>2783</v>
      </c>
      <c r="F875" t="str">
        <f t="shared" si="13"/>
        <v>SET @prop = (SELECT id_propuesta FROM propuesta WHERE cod_propuesta LIKE 'P030104'); INSERT INTO seguimiento VALUES(NULL, @prop, NULL, NULL, 'Se aplazo hasta Febrero 2012. Falta entrega de informe y facturar (lunes 23 abril)', 0, NULL, NULL);</v>
      </c>
    </row>
    <row r="876" spans="1:6" x14ac:dyDescent="0.25">
      <c r="A876" t="s">
        <v>2534</v>
      </c>
      <c r="B876" s="7" t="s">
        <v>1445</v>
      </c>
      <c r="C876" s="2" t="s">
        <v>2784</v>
      </c>
      <c r="D876" s="43"/>
      <c r="E876" s="2" t="s">
        <v>2783</v>
      </c>
      <c r="F876" t="str">
        <f t="shared" si="13"/>
        <v>SET @prop = (SELECT id_propuesta FROM propuesta WHERE cod_propuesta LIKE 'P030105'); INSERT INTO seguimiento VALUES(NULL, @prop, NULL, NULL, '', 0, NULL, NULL);</v>
      </c>
    </row>
    <row r="877" spans="1:6" ht="22.5" x14ac:dyDescent="0.25">
      <c r="A877" t="s">
        <v>2534</v>
      </c>
      <c r="B877" s="7" t="s">
        <v>1446</v>
      </c>
      <c r="C877" s="2" t="s">
        <v>2784</v>
      </c>
      <c r="D877" s="43" t="s">
        <v>3056</v>
      </c>
      <c r="E877" s="2" t="s">
        <v>2783</v>
      </c>
      <c r="F877" t="str">
        <f t="shared" si="13"/>
        <v>SET @prop = (SELECT id_propuesta FROM propuesta WHERE cod_propuesta LIKE 'P030106'); INSERT INTO seguimiento VALUES(NULL, @prop, NULL, NULL, 'Esta seleccion fue que escogieron a una persona del Assessment; se cobra el 50%', 0, NULL, NULL);</v>
      </c>
    </row>
    <row r="878" spans="1:6" x14ac:dyDescent="0.25">
      <c r="A878" t="s">
        <v>2534</v>
      </c>
      <c r="B878" s="7" t="s">
        <v>1447</v>
      </c>
      <c r="C878" s="2" t="s">
        <v>2784</v>
      </c>
      <c r="D878" s="43"/>
      <c r="E878" s="2" t="s">
        <v>2783</v>
      </c>
      <c r="F878" t="str">
        <f t="shared" si="13"/>
        <v>SET @prop = (SELECT id_propuesta FROM propuesta WHERE cod_propuesta LIKE 'P030107'); INSERT INTO seguimiento VALUES(NULL, @prop, NULL, NULL, '', 0, NULL, NULL);</v>
      </c>
    </row>
    <row r="879" spans="1:6" ht="22.5" x14ac:dyDescent="0.25">
      <c r="A879" t="s">
        <v>2534</v>
      </c>
      <c r="B879" s="7" t="s">
        <v>1448</v>
      </c>
      <c r="C879" s="2" t="s">
        <v>2784</v>
      </c>
      <c r="D879" s="40" t="s">
        <v>3057</v>
      </c>
      <c r="E879" s="2" t="s">
        <v>2783</v>
      </c>
      <c r="F879" t="str">
        <f t="shared" si="13"/>
        <v>SET @prop = (SELECT id_propuesta FROM propuesta WHERE cod_propuesta LIKE 'P030108'); INSERT INTO seguimiento VALUES(NULL, @prop, NULL, NULL, 'Firmaron contrato marco. No se llego a hacer ninguna evaluacion en 2011', 0, NULL, NULL);</v>
      </c>
    </row>
    <row r="880" spans="1:6" ht="168.75" x14ac:dyDescent="0.25">
      <c r="A880" t="s">
        <v>2534</v>
      </c>
      <c r="B880" s="7" t="s">
        <v>1449</v>
      </c>
      <c r="C880" s="2" t="s">
        <v>2784</v>
      </c>
      <c r="D880" s="43" t="s">
        <v>3391</v>
      </c>
      <c r="E880" s="2" t="s">
        <v>2783</v>
      </c>
      <c r="F880" t="str">
        <f t="shared" si="13"/>
        <v>SET @prop = (SELECT id_propuesta FROM propuesta WHERE cod_propuesta LIKE 'P030109'); INSERT INTO seguimiento VALUES(NULL, @prop, NULL, NULL, 'Contacto: Maryfel Gamarra. Contactar en Mayo. Repetir clima del año pasado, misma encuesta. A ellos se les cotizo con la forma antigua el año pasado para que armen presupuesto (55 soles por persona) pero 700 soles por uso de plataforma. No habra diseño de ningun tipo. Pdte respuesta de aceptacion. Angela Jimenez indica que la propuesta esta ya aprobada (ella esta actualizando la base de datos necesaria para la encuesta) pero falta determinar fechas, confirmar con Maryfel el lunes. Pagaron 1.cuota el 07/09. 01/10 Frida indica por mail que no realizaran focus debido a cabios en la organizacion, se debe considerar para la facturacion pues se condidero monto menor por la realizacion de focus. 09/10 Frida indica en Directorio que se cotizo el monto normal sin descuentos.', 0, NULL, NULL);</v>
      </c>
    </row>
    <row r="881" spans="1:6" ht="22.5" x14ac:dyDescent="0.25">
      <c r="A881" t="s">
        <v>2534</v>
      </c>
      <c r="B881" s="7" t="s">
        <v>1450</v>
      </c>
      <c r="C881" s="2" t="s">
        <v>2784</v>
      </c>
      <c r="D881" s="41" t="s">
        <v>2717</v>
      </c>
      <c r="E881" s="2" t="s">
        <v>2783</v>
      </c>
      <c r="F881" t="str">
        <f t="shared" si="13"/>
        <v>SET @prop = (SELECT id_propuesta FROM propuesta WHERE cod_propuesta LIKE 'P000701'); INSERT INTO seguimiento VALUES(NULL, @prop, NULL, NULL, 'Contacto de Alejandro Indacochea para vender la empresa', 0, NULL, NULL);</v>
      </c>
    </row>
    <row r="882" spans="1:6" x14ac:dyDescent="0.25">
      <c r="A882" t="s">
        <v>2534</v>
      </c>
      <c r="B882" s="7" t="s">
        <v>1451</v>
      </c>
      <c r="C882" s="2" t="s">
        <v>2784</v>
      </c>
      <c r="D882" s="41" t="s">
        <v>2718</v>
      </c>
      <c r="E882" s="2" t="s">
        <v>2783</v>
      </c>
      <c r="F882" t="str">
        <f t="shared" si="13"/>
        <v>SET @prop = (SELECT id_propuesta FROM propuesta WHERE cod_propuesta LIKE 'P025201'); INSERT INTO seguimiento VALUES(NULL, @prop, NULL, NULL, 'Nunca contactamos, referencia de Kevin', 0, NULL, NULL);</v>
      </c>
    </row>
    <row r="883" spans="1:6" ht="45" x14ac:dyDescent="0.25">
      <c r="A883" t="s">
        <v>2534</v>
      </c>
      <c r="B883" s="17" t="s">
        <v>1452</v>
      </c>
      <c r="C883" s="2" t="s">
        <v>2784</v>
      </c>
      <c r="D883" s="28" t="s">
        <v>2817</v>
      </c>
      <c r="E883" s="2" t="s">
        <v>2783</v>
      </c>
      <c r="F883" t="str">
        <f t="shared" si="13"/>
        <v>SET @prop = (SELECT id_propuesta FROM propuesta WHERE cod_propuesta LIKE 'P126501'); INSERT INTO seguimiento VALUES(NULL, @prop, NULL, NULL, 'Contacto: Jessica Sanchez, Jefe. Les agrado la propuesta. Tienen presupuesto ajustado. Comentan que por ahora no lo haran, que si lo necesitan mas adelante nos volveran a contactar.', 0, NULL, NULL);</v>
      </c>
    </row>
    <row r="884" spans="1:6" ht="33.75" x14ac:dyDescent="0.25">
      <c r="A884" t="s">
        <v>2534</v>
      </c>
      <c r="B884" s="17" t="s">
        <v>1453</v>
      </c>
      <c r="C884" s="2" t="s">
        <v>2784</v>
      </c>
      <c r="D884" s="28" t="s">
        <v>3058</v>
      </c>
      <c r="E884" s="2" t="s">
        <v>2783</v>
      </c>
      <c r="F884" t="str">
        <f t="shared" si="13"/>
        <v>SET @prop = (SELECT id_propuesta FROM propuesta WHERE cod_propuesta LIKE 'P126502'); INSERT INTO seguimiento VALUES(NULL, @prop, NULL, NULL, 'Contacto: Jessica Sanchez, Jefe. Les agrado la propuesta, desean reunion para sustentar propuesta con Gerencia. Desean hacer solo con Plana Gerencial.', 0, NULL, NULL);</v>
      </c>
    </row>
    <row r="885" spans="1:6" ht="33.75" x14ac:dyDescent="0.25">
      <c r="A885" t="s">
        <v>2534</v>
      </c>
      <c r="B885" s="17" t="s">
        <v>1454</v>
      </c>
      <c r="C885" s="2" t="s">
        <v>2784</v>
      </c>
      <c r="D885" s="28" t="s">
        <v>2818</v>
      </c>
      <c r="E885" s="2" t="s">
        <v>2783</v>
      </c>
      <c r="F885" t="str">
        <f t="shared" si="13"/>
        <v>SET @prop = (SELECT id_propuesta FROM propuesta WHERE cod_propuesta LIKE 'P126503'); INSERT INTO seguimiento VALUES(NULL, @prop, NULL, NULL, 'Contacto: Jessica Sanchez, Jefe. Comentan que por ahora no lo haran, que si lo necesitan mas adelante nos volveran a contactar.', 0, NULL, NULL);</v>
      </c>
    </row>
    <row r="886" spans="1:6" ht="67.5" x14ac:dyDescent="0.25">
      <c r="A886" t="s">
        <v>2534</v>
      </c>
      <c r="B886" s="17" t="s">
        <v>1455</v>
      </c>
      <c r="C886" s="2" t="s">
        <v>2784</v>
      </c>
      <c r="D886" s="28" t="s">
        <v>3059</v>
      </c>
      <c r="E886" s="2" t="s">
        <v>2783</v>
      </c>
      <c r="F886" t="str">
        <f t="shared" si="13"/>
        <v>SET @prop = (SELECT id_propuesta FROM propuesta WHERE cod_propuesta LIKE 'P126504'); INSERT INTO seguimiento VALUES(NULL, @prop, NULL, NULL, 'Contacto: Akira Masuda, Asistente de Jessica Sanchez. Se requiere un programa de capacitacion para altos directivos, que les ayude en la formacion de un grupo altamente competitivo y direccionado al logro de objetivos. 21/05 Frida se reunion con ellos y desean un coaching empresarial', 0, NULL, NULL);</v>
      </c>
    </row>
    <row r="887" spans="1:6" ht="33.75" x14ac:dyDescent="0.25">
      <c r="A887" t="s">
        <v>2534</v>
      </c>
      <c r="B887" s="17" t="s">
        <v>1456</v>
      </c>
      <c r="C887" s="2" t="s">
        <v>2784</v>
      </c>
      <c r="D887" s="28" t="s">
        <v>3060</v>
      </c>
      <c r="E887" s="2" t="s">
        <v>2783</v>
      </c>
      <c r="F887" t="str">
        <f t="shared" si="13"/>
        <v>SET @prop = (SELECT id_propuesta FROM propuesta WHERE cod_propuesta LIKE 'P126505'); INSERT INTO seguimiento VALUES(NULL, @prop, NULL, NULL, 'Contacto: Akira Masuda, Asistente de Jessica Sanchez. Enviada metolodgia del FEHD, pdte nos indiquen reunion, reclamada el 15/06. Nunca respondieron', 0, NULL, NULL);</v>
      </c>
    </row>
    <row r="888" spans="1:6" ht="123.75" x14ac:dyDescent="0.25">
      <c r="A888" t="s">
        <v>2534</v>
      </c>
      <c r="B888" s="17" t="s">
        <v>1457</v>
      </c>
      <c r="C888" s="2" t="s">
        <v>2784</v>
      </c>
      <c r="D888" s="28" t="s">
        <v>3392</v>
      </c>
      <c r="E888" s="2" t="s">
        <v>2783</v>
      </c>
      <c r="F888" t="str">
        <f t="shared" si="13"/>
        <v>SET @prop = (SELECT id_propuesta FROM propuesta WHERE cod_propuesta LIKE 'P126506'); INSERT INTO seguimiento VALUES(NULL, @prop, NULL, NULL, 'Contacto: Paola Flores; enviada por Leslie el 23/07/12. Solicitada situacion el 07/08. Respuesta por mail de Paola indica que aun estan evaluando propuestas y ellos contactarian. 19/09 Se envia correo solicitando status. 24/09 Paola indica que Gte RRHH aun esta evaluando propuestas, tambien menciona que ya hicieron una evaluacion a nivel interno y quieren hacer una a nivel externo antes de fin de año. 23/10 No se puede ubicara a responsable. 30/10 Se acuerda con Gabriela coordinar reunion con Cesar Rafael (GRH), confirmara su disponibilidad.', 0, NULL, NULL);</v>
      </c>
    </row>
    <row r="889" spans="1:6" ht="112.5" x14ac:dyDescent="0.25">
      <c r="A889" t="s">
        <v>2534</v>
      </c>
      <c r="B889" s="17" t="s">
        <v>1458</v>
      </c>
      <c r="C889" s="2" t="s">
        <v>2784</v>
      </c>
      <c r="D889" s="40" t="s">
        <v>3061</v>
      </c>
      <c r="E889" s="2" t="s">
        <v>2783</v>
      </c>
      <c r="F889" t="str">
        <f t="shared" si="13"/>
        <v>SET @prop = (SELECT id_propuesta FROM propuesta WHERE cod_propuesta LIKE 'P126507'); INSERT INTO seguimiento VALUES(NULL, @prop, NULL, NULL, 'Contacto: Gabriela Rodriguez. 04/09 No se puede contactar a Gabriella.11/09 Se coordina reunion para el 18/09 con Gabriela. 18/09 Se posterga reunion por indisponibilidad de Frida debido a Asess de Jefes de SUNAT, pendiente reprogramar. 21/09 Se reprograma reunion para el 27/09. Reunion ok, se levanta informacion para preparar propuesta y se solicita informacion adicional (contacto bastante interesada en trabajar con nosotros). 10/10 Se envia propuesta y se confirma recepcion.', 0, NULL, NULL);</v>
      </c>
    </row>
    <row r="890" spans="1:6" ht="45" x14ac:dyDescent="0.25">
      <c r="A890" t="s">
        <v>2534</v>
      </c>
      <c r="B890" s="17" t="s">
        <v>1459</v>
      </c>
      <c r="C890" s="2" t="s">
        <v>2784</v>
      </c>
      <c r="D890" s="40" t="s">
        <v>3393</v>
      </c>
      <c r="E890" s="2" t="s">
        <v>2783</v>
      </c>
      <c r="F890" t="str">
        <f t="shared" si="13"/>
        <v>SET @prop = (SELECT id_propuesta FROM propuesta WHERE cod_propuesta LIKE 'P126508'); INSERT INTO seguimiento VALUES(NULL, @prop, NULL, NULL, 'Contacto: Gabriela Rodriguez. Nueva propuesta que salio despues de la reunion del dia 27/09 ligada a Diseño de Mallas. 10/10 Se envia propuesta y se confirma recepcion.', 0, NULL, NULL);</v>
      </c>
    </row>
    <row r="891" spans="1:6" ht="90" x14ac:dyDescent="0.25">
      <c r="A891" t="s">
        <v>2534</v>
      </c>
      <c r="B891" s="17" t="s">
        <v>1460</v>
      </c>
      <c r="C891" s="2" t="s">
        <v>2784</v>
      </c>
      <c r="D891" s="40" t="s">
        <v>3062</v>
      </c>
      <c r="E891" s="2" t="s">
        <v>2783</v>
      </c>
      <c r="F891" t="str">
        <f t="shared" si="13"/>
        <v>SET @prop = (SELECT id_propuesta FROM propuesta WHERE cod_propuesta LIKE 'P126509'); INSERT INTO seguimiento VALUES(NULL, @prop, NULL, NULL, 'Contacto: Gabriela Rodriguez. 12/10 solicitados datos para hacerles propuesta. 16/10 Se envia propuesta y se confirma recepcion. Gabriela indica que posiblemente se tenga que ver en el presupuesto 2013. 23/10 Contacto indica que esta pendiente e confirmar con su jefe, solicita volver a llamar. 30/10 Se acuerda con Gabriela coordinar reunion con Cesar Rafael (GRH), confirmara su disponibilidad.', 0, NULL, NULL);</v>
      </c>
    </row>
    <row r="892" spans="1:6" ht="112.5" x14ac:dyDescent="0.25">
      <c r="A892" t="s">
        <v>2534</v>
      </c>
      <c r="B892" s="17" t="s">
        <v>1461</v>
      </c>
      <c r="C892" s="2" t="s">
        <v>2784</v>
      </c>
      <c r="D892" s="40" t="s">
        <v>3166</v>
      </c>
      <c r="E892" s="2" t="s">
        <v>2783</v>
      </c>
      <c r="F892" t="str">
        <f t="shared" si="13"/>
        <v>SET @prop = (SELECT id_propuesta FROM propuesta WHERE cod_propuesta LIKE 'P126510'); INSERT INTO seguimiento VALUES(NULL, @prop, NULL, NULL, 'Contacto: Gabriela Rodriguez. 16/10 Se envia prpopuesta y se confirma recepcion. Gabriela solicita bajar costos pues se excede el presupuesto, solicita confirmar si se puede armar parte de las mallas, pendiente verificar tema tecnico con Frida. 19/10 Se modifica propuesta segun solicitud (se quita programa de induccion y se aplica 21,78% de descuento). 23/10 Contacto indica que esta pendiente V°B° de su jefe, solicita volver a llamar. 30/10 Se acuerda con Gabriela coordinar reunion con Cesar Rafael (GRH), confirmara su disponibilidad.', 0, NULL, NULL);</v>
      </c>
    </row>
    <row r="893" spans="1:6" x14ac:dyDescent="0.25">
      <c r="A893" t="s">
        <v>2534</v>
      </c>
      <c r="B893" s="7" t="s">
        <v>1462</v>
      </c>
      <c r="C893" s="2" t="s">
        <v>2784</v>
      </c>
      <c r="D893" s="43" t="s">
        <v>2719</v>
      </c>
      <c r="E893" s="2" t="s">
        <v>2783</v>
      </c>
      <c r="F893" t="str">
        <f t="shared" si="13"/>
        <v>SET @prop = (SELECT id_propuesta FROM propuesta WHERE cod_propuesta LIKE 'P015601'); INSERT INTO seguimiento VALUES(NULL, @prop, NULL, NULL, 'Deberia venir a Lima esta semana/ No contesta para reu', 0, NULL, NULL);</v>
      </c>
    </row>
    <row r="894" spans="1:6" x14ac:dyDescent="0.25">
      <c r="A894" t="s">
        <v>2534</v>
      </c>
      <c r="B894" s="7" t="s">
        <v>1463</v>
      </c>
      <c r="C894" s="2" t="s">
        <v>2784</v>
      </c>
      <c r="D894" s="43" t="s">
        <v>1911</v>
      </c>
      <c r="E894" s="2" t="s">
        <v>2783</v>
      </c>
      <c r="F894" t="str">
        <f t="shared" si="13"/>
        <v>SET @prop = (SELECT id_propuesta FROM propuesta WHERE cod_propuesta LIKE 'P015602'); INSERT INTO seguimiento VALUES(NULL, @prop, NULL, NULL, 'Hacer Lobby', 0, NULL, NULL);</v>
      </c>
    </row>
    <row r="895" spans="1:6" ht="33.75" x14ac:dyDescent="0.25">
      <c r="A895" t="s">
        <v>2534</v>
      </c>
      <c r="B895" s="7" t="s">
        <v>1464</v>
      </c>
      <c r="C895" s="2" t="s">
        <v>2784</v>
      </c>
      <c r="D895" s="40" t="s">
        <v>2819</v>
      </c>
      <c r="E895" s="2" t="s">
        <v>2783</v>
      </c>
      <c r="F895" t="str">
        <f t="shared" si="13"/>
        <v>SET @prop = (SELECT id_propuesta FROM propuesta WHERE cod_propuesta LIKE 'P127501'); INSERT INTO seguimiento VALUES(NULL, @prop, NULL, NULL, 'Contacto: Daniel Salcedo. Estan formando empresa, 10 personas. Se hizo seguimiento ya 2 veces y no responden.', 0, NULL, NULL);</v>
      </c>
    </row>
    <row r="896" spans="1:6" ht="33.75" x14ac:dyDescent="0.25">
      <c r="A896" t="s">
        <v>2534</v>
      </c>
      <c r="B896" s="7" t="s">
        <v>1465</v>
      </c>
      <c r="C896" s="2" t="s">
        <v>2784</v>
      </c>
      <c r="D896" s="40" t="s">
        <v>2819</v>
      </c>
      <c r="E896" s="2" t="s">
        <v>2783</v>
      </c>
      <c r="F896" t="str">
        <f t="shared" si="13"/>
        <v>SET @prop = (SELECT id_propuesta FROM propuesta WHERE cod_propuesta LIKE 'P127502'); INSERT INTO seguimiento VALUES(NULL, @prop, NULL, NULL, 'Contacto: Daniel Salcedo. Estan formando empresa, 10 personas. Se hizo seguimiento ya 2 veces y no responden.', 0, NULL, NULL);</v>
      </c>
    </row>
    <row r="897" spans="1:6" x14ac:dyDescent="0.25">
      <c r="A897" t="s">
        <v>2534</v>
      </c>
      <c r="B897" s="7" t="s">
        <v>1466</v>
      </c>
      <c r="C897" s="2" t="s">
        <v>2784</v>
      </c>
      <c r="D897" s="43" t="s">
        <v>1911</v>
      </c>
      <c r="E897" s="2" t="s">
        <v>2783</v>
      </c>
      <c r="F897" t="str">
        <f t="shared" si="13"/>
        <v>SET @prop = (SELECT id_propuesta FROM propuesta WHERE cod_propuesta LIKE 'P127503'); INSERT INTO seguimiento VALUES(NULL, @prop, NULL, NULL, 'Hacer Lobby', 0, NULL, NULL);</v>
      </c>
    </row>
    <row r="898" spans="1:6" ht="56.25" x14ac:dyDescent="0.25">
      <c r="A898" t="s">
        <v>2534</v>
      </c>
      <c r="B898" s="7" t="s">
        <v>1467</v>
      </c>
      <c r="C898" s="2" t="s">
        <v>2784</v>
      </c>
      <c r="D898" s="43" t="s">
        <v>3394</v>
      </c>
      <c r="E898" s="2" t="s">
        <v>2783</v>
      </c>
      <c r="F898" t="str">
        <f t="shared" si="13"/>
        <v>SET @prop = (SELECT id_propuesta FROM propuesta WHERE cod_propuesta LIKE 'P035001'); INSERT INTO seguimiento VALUES(NULL, @prop, NULL, NULL, 'Contacto: Ronald Rodriguez. 25/10 Se coordina reunion para 26/10. Reunion ok, se levanta requerimiento, pendiente propuesta. 31/10 Se envia propuesta. 07/11 Ronald indica que esta pendiente por definir con quienes trabajan. 08/11 Ronlad indica confirmara lunes.', 0, NULL, NULL);</v>
      </c>
    </row>
    <row r="899" spans="1:6" ht="56.25" x14ac:dyDescent="0.25">
      <c r="A899" t="s">
        <v>2534</v>
      </c>
      <c r="B899" s="17" t="s">
        <v>1468</v>
      </c>
      <c r="C899" s="2" t="s">
        <v>2784</v>
      </c>
      <c r="D899" s="28" t="s">
        <v>3063</v>
      </c>
      <c r="E899" s="2" t="s">
        <v>2783</v>
      </c>
      <c r="F899" t="str">
        <f t="shared" ref="F899:F962" si="14">CONCATENATE(A899,B899,C899,D899,E899)</f>
        <v>SET @prop = (SELECT id_propuesta FROM propuesta WHERE cod_propuesta LIKE 'P086301'); INSERT INTO seguimiento VALUES(NULL, @prop, NULL, NULL, 'Contacto: Alfonso Garcia, Gerente Operaciones. Interesado en Diagnostico y Gestion de Procesos pero muy desordenados y lentos. Nos enviaran info para cotizarles. No contesta, se hizo seguimiento 3 veces ya. Reclamado el 09/04', 0, NULL, NULL);</v>
      </c>
    </row>
    <row r="900" spans="1:6" x14ac:dyDescent="0.25">
      <c r="A900" t="s">
        <v>2534</v>
      </c>
      <c r="B900" s="17" t="s">
        <v>1469</v>
      </c>
      <c r="C900" s="2" t="s">
        <v>2784</v>
      </c>
      <c r="D900" s="43" t="s">
        <v>1911</v>
      </c>
      <c r="E900" s="2" t="s">
        <v>2783</v>
      </c>
      <c r="F900" t="str">
        <f t="shared" si="14"/>
        <v>SET @prop = (SELECT id_propuesta FROM propuesta WHERE cod_propuesta LIKE 'P086302'); INSERT INTO seguimiento VALUES(NULL, @prop, NULL, NULL, 'Hacer Lobby', 0, NULL, NULL);</v>
      </c>
    </row>
    <row r="901" spans="1:6" x14ac:dyDescent="0.25">
      <c r="A901" t="s">
        <v>2534</v>
      </c>
      <c r="B901" s="7" t="s">
        <v>1470</v>
      </c>
      <c r="C901" s="2" t="s">
        <v>2784</v>
      </c>
      <c r="D901" s="43" t="s">
        <v>2558</v>
      </c>
      <c r="E901" s="2" t="s">
        <v>2783</v>
      </c>
      <c r="F901" t="str">
        <f t="shared" si="14"/>
        <v>SET @prop = (SELECT id_propuesta FROM propuesta WHERE cod_propuesta LIKE 'P015401'); INSERT INTO seguimiento VALUES(NULL, @prop, NULL, NULL, 'Tomaron otra opcion', 0, NULL, NULL);</v>
      </c>
    </row>
    <row r="902" spans="1:6" ht="146.25" x14ac:dyDescent="0.25">
      <c r="A902" t="s">
        <v>2534</v>
      </c>
      <c r="B902" s="7" t="s">
        <v>1471</v>
      </c>
      <c r="C902" s="2" t="s">
        <v>2784</v>
      </c>
      <c r="D902" s="43" t="s">
        <v>3395</v>
      </c>
      <c r="E902" s="2" t="s">
        <v>2783</v>
      </c>
      <c r="F902" t="str">
        <f t="shared" si="14"/>
        <v>SET @prop = (SELECT id_propuesta FROM propuesta WHERE cod_propuesta LIKE 'P015402'); INSERT INTO seguimiento VALUES(NULL, @prop, NULL, NULL, 'Contacto: Augusto Velazquez (Jefe de Operaciones). 16/10 Reunion ok para presentar metodologia, se interesaron notoriamente en nuestra propuesta. Se solicita organigrama y relacion de puestos por mail, para elaborar propuesta integral y se envio presentacion general de GESPRO Y AFPN, se confirma recepcion. 18/10 Se envia datos de contastos de referencia. 19/10 Se envia propuesta y se confirma recepcion, solicitan paralelamente propuesta integral de GESPRO (P015403). 30/10 Contacto en reunion. 07/11 pendiente confirmar reunion para detallar alcance de proyecto. 08/11 Augusto indica estar en reuniones, solicita volver a llamarle.', 0, NULL, NULL);</v>
      </c>
    </row>
    <row r="903" spans="1:6" ht="33.75" x14ac:dyDescent="0.25">
      <c r="A903" t="s">
        <v>2534</v>
      </c>
      <c r="B903" s="7" t="s">
        <v>1472</v>
      </c>
      <c r="C903" s="2" t="s">
        <v>2784</v>
      </c>
      <c r="D903" s="43" t="s">
        <v>3064</v>
      </c>
      <c r="E903" s="2" t="s">
        <v>2783</v>
      </c>
      <c r="F903" t="str">
        <f t="shared" si="14"/>
        <v>SET @prop = (SELECT id_propuesta FROM propuesta WHERE cod_propuesta LIKE 'P015403'); INSERT INTO seguimiento VALUES(NULL, @prop, NULL, NULL, 'Contacto: Augusto Velasquez. 19/10 Solicitan cotizacion integral de Gespro. 23/10 Se envia propuesta y modelo de entregables. 30/10 Contacto en reunion.', 0, NULL, NULL);</v>
      </c>
    </row>
    <row r="904" spans="1:6" x14ac:dyDescent="0.25">
      <c r="A904" t="s">
        <v>2534</v>
      </c>
      <c r="B904" s="7" t="s">
        <v>1473</v>
      </c>
      <c r="C904" s="2" t="s">
        <v>2784</v>
      </c>
      <c r="D904" s="41" t="s">
        <v>2720</v>
      </c>
      <c r="E904" s="2" t="s">
        <v>2783</v>
      </c>
      <c r="F904" t="str">
        <f t="shared" si="14"/>
        <v>SET @prop = (SELECT id_propuesta FROM propuesta WHERE cod_propuesta LIKE 'P025301'); INSERT INTO seguimiento VALUES(NULL, @prop, NULL, NULL, 'Solo queria informacion', 0, NULL, NULL);</v>
      </c>
    </row>
    <row r="905" spans="1:6" ht="22.5" x14ac:dyDescent="0.25">
      <c r="A905" t="s">
        <v>2534</v>
      </c>
      <c r="B905" s="7" t="s">
        <v>1474</v>
      </c>
      <c r="C905" s="2" t="s">
        <v>2784</v>
      </c>
      <c r="D905" s="40" t="s">
        <v>2864</v>
      </c>
      <c r="E905" s="2" t="s">
        <v>2783</v>
      </c>
      <c r="F905" t="str">
        <f t="shared" si="14"/>
        <v>SET @prop = (SELECT id_propuesta FROM propuesta WHERE cod_propuesta LIKE 'P029801'); INSERT INTO seguimiento VALUES(NULL, @prop, NULL, NULL, 'Contacto: Carla Barrionuevo. Frida envio propuesta el 28/09/11. Han hecho referencias en LAN.', 0, NULL, NULL);</v>
      </c>
    </row>
    <row r="906" spans="1:6" ht="45" x14ac:dyDescent="0.25">
      <c r="A906" t="s">
        <v>2534</v>
      </c>
      <c r="B906" s="7" t="s">
        <v>1475</v>
      </c>
      <c r="C906" s="2" t="s">
        <v>2784</v>
      </c>
      <c r="D906" s="40" t="s">
        <v>3167</v>
      </c>
      <c r="E906" s="2" t="s">
        <v>2783</v>
      </c>
      <c r="F906" t="str">
        <f t="shared" si="14"/>
        <v>SET @prop = (SELECT id_propuesta FROM propuesta WHERE cod_propuesta LIKE 'P029802'); INSERT INTO seguimiento VALUES(NULL, @prop, NULL, NULL, 'Contacto: Rossana Vildoso. Lo revisaran a partir del 13 de febrero. Nos han dado los grupos grandes, por confirmar numero de personas. Esta semana se concreta (13/04/12). Se hara el 15/6/12', 0, NULL, NULL);</v>
      </c>
    </row>
    <row r="907" spans="1:6" ht="22.5" x14ac:dyDescent="0.25">
      <c r="A907" t="s">
        <v>2534</v>
      </c>
      <c r="B907" s="7" t="s">
        <v>1476</v>
      </c>
      <c r="C907" s="2" t="s">
        <v>2784</v>
      </c>
      <c r="D907" s="40" t="s">
        <v>3396</v>
      </c>
      <c r="E907" s="2" t="s">
        <v>2783</v>
      </c>
      <c r="F907" t="str">
        <f t="shared" si="14"/>
        <v>SET @prop = (SELECT id_propuesta FROM propuesta WHERE cod_propuesta LIKE 'P029803'); INSERT INTO seguimiento VALUES(NULL, @prop, NULL, NULL, 'Contacto: Rossana Vildoso. Para area de Sistemas, reunion con el Gerente. Se hara el 22/06', 0, NULL, NULL);</v>
      </c>
    </row>
    <row r="908" spans="1:6" ht="225" x14ac:dyDescent="0.25">
      <c r="A908" t="s">
        <v>2534</v>
      </c>
      <c r="B908" s="7" t="s">
        <v>1477</v>
      </c>
      <c r="C908" s="2" t="s">
        <v>2784</v>
      </c>
      <c r="D908" s="40" t="s">
        <v>3397</v>
      </c>
      <c r="E908" s="2" t="s">
        <v>2783</v>
      </c>
      <c r="F908" t="str">
        <f t="shared" si="14"/>
        <v>SET @prop = (SELECT id_propuesta FROM propuesta WHERE cod_propuesta LIKE 'P029804'); INSERT INTO seguimiento VALUES(NULL, @prop, NULL, NULL, 'Contacto: Rossana Vildoso. Para area de Ventas, Equipos en Accion, taller para segunda semana de octubre. 18/09 Frida se reune con contacto, taller para area de exclusivas a realizarse 19/10; queda enviar metodologia 28/09. 02/10 Frida envia metodologia, pendiente confirmacion de cantidad de participantes y OS. 04/10 Laura solicita modificar metodologia incluyendo 1 dinamica mas a las presentadas, se envia lo solicitado y queda pendiente propuesta economica (confirma 90pp). 05/10 Envio de propuesta economica (255/pp) y se confirma lectura, pendiente coordinar OS. 09/10 Le informan a Frida por mail que evento se posterga para noviembre. 11/10 Laura indica que Gte de Area ha variado objetiivos y aun no tienen claro si trabajaran en base a objetivos definidos o solo haran una reunion de compartir (comida, bebida, baile,etc), menciona que la fecha tentativa que han planificado para esto es el 16/11; se acuerda que una vez tengan definido el tema con su cliente interno se confirmara viabilidad de proyecto.', 0, NULL, NULL);</v>
      </c>
    </row>
    <row r="909" spans="1:6" ht="56.25" x14ac:dyDescent="0.25">
      <c r="A909" t="s">
        <v>2534</v>
      </c>
      <c r="B909" s="7" t="s">
        <v>1478</v>
      </c>
      <c r="C909" s="2" t="s">
        <v>2784</v>
      </c>
      <c r="D909" s="40" t="s">
        <v>2820</v>
      </c>
      <c r="E909" s="2" t="s">
        <v>2783</v>
      </c>
      <c r="F909" t="str">
        <f t="shared" si="14"/>
        <v>SET @prop = (SELECT id_propuesta FROM propuesta WHERE cod_propuesta LIKE 'P029805'); INSERT INTO seguimiento VALUES(NULL, @prop, NULL, NULL, 'Contacto: Laura Diaz. 26/09 Frida se compromete a revisar propuesta y tenerla para el 03/10. Frida informa haber derivado servicio cn expositor externo, se comisionara 10% del costo total. 09/10 Frida indica en Directorio que confirmara si aceptaron o no a expositor.', 0, NULL, NULL);</v>
      </c>
    </row>
    <row r="910" spans="1:6" ht="45" x14ac:dyDescent="0.25">
      <c r="A910" t="s">
        <v>2534</v>
      </c>
      <c r="B910" s="7" t="s">
        <v>1479</v>
      </c>
      <c r="C910" s="2" t="s">
        <v>2784</v>
      </c>
      <c r="D910" s="40" t="s">
        <v>3065</v>
      </c>
      <c r="E910" s="2" t="s">
        <v>2783</v>
      </c>
      <c r="F910" t="str">
        <f t="shared" si="14"/>
        <v>SET @prop = (SELECT id_propuesta FROM propuesta WHERE cod_propuesta LIKE 'P069001'); INSERT INTO seguimiento VALUES(NULL, @prop, NULL, NULL, 'Se tuvo primera reunion exitosa. Interesados en benchmarking y headhunting, solicitaron propuesta. Se hizo seguimiento 27/10/11. Cuando tengan requerimiento nos contactaran.', 0, NULL, NULL);</v>
      </c>
    </row>
    <row r="911" spans="1:6" ht="45" x14ac:dyDescent="0.25">
      <c r="A911" t="s">
        <v>2534</v>
      </c>
      <c r="B911" s="7" t="s">
        <v>1480</v>
      </c>
      <c r="C911" s="2" t="s">
        <v>2784</v>
      </c>
      <c r="D911" s="40" t="s">
        <v>2821</v>
      </c>
      <c r="E911" s="2" t="s">
        <v>2783</v>
      </c>
      <c r="F911" t="str">
        <f t="shared" si="14"/>
        <v>SET @prop = (SELECT id_propuesta FROM propuesta WHERE cod_propuesta LIKE 'P069002'); INSERT INTO seguimiento VALUES(NULL, @prop, NULL, NULL, 'Solicitaron propuesta porque es algo que siempre necesitan y aunque ya trabajan con otra consultora, desean ver nuestra propuesta y entregables. Cuando tengan requerimiento nos contactaran.', 0, NULL, NULL);</v>
      </c>
    </row>
    <row r="912" spans="1:6" x14ac:dyDescent="0.25">
      <c r="A912" t="s">
        <v>2534</v>
      </c>
      <c r="B912" s="7" t="s">
        <v>1481</v>
      </c>
      <c r="C912" s="2" t="s">
        <v>2784</v>
      </c>
      <c r="D912" s="43" t="s">
        <v>1911</v>
      </c>
      <c r="E912" s="2" t="s">
        <v>2783</v>
      </c>
      <c r="F912" t="str">
        <f t="shared" si="14"/>
        <v>SET @prop = (SELECT id_propuesta FROM propuesta WHERE cod_propuesta LIKE 'P069003'); INSERT INTO seguimiento VALUES(NULL, @prop, NULL, NULL, 'Hacer Lobby', 0, NULL, NULL);</v>
      </c>
    </row>
    <row r="913" spans="1:6" x14ac:dyDescent="0.25">
      <c r="A913" t="s">
        <v>2534</v>
      </c>
      <c r="B913" s="7" t="s">
        <v>1482</v>
      </c>
      <c r="C913" s="2" t="s">
        <v>2784</v>
      </c>
      <c r="D913" s="40" t="s">
        <v>2721</v>
      </c>
      <c r="E913" s="2" t="s">
        <v>2783</v>
      </c>
      <c r="F913" t="str">
        <f t="shared" si="14"/>
        <v>SET @prop = (SELECT id_propuesta FROM propuesta WHERE cod_propuesta LIKE 'P025401'); INSERT INTO seguimiento VALUES(NULL, @prop, NULL, NULL, 'Sin respuesta ', 0, NULL, NULL);</v>
      </c>
    </row>
    <row r="914" spans="1:6" ht="33.75" x14ac:dyDescent="0.25">
      <c r="A914" t="s">
        <v>2534</v>
      </c>
      <c r="B914" s="7" t="s">
        <v>1483</v>
      </c>
      <c r="C914" s="2" t="s">
        <v>2784</v>
      </c>
      <c r="D914" s="40" t="s">
        <v>3066</v>
      </c>
      <c r="E914" s="2" t="s">
        <v>2783</v>
      </c>
      <c r="F914" t="str">
        <f t="shared" si="14"/>
        <v>SET @prop = (SELECT id_propuesta FROM propuesta WHERE cod_propuesta LIKE 'P120901'); INSERT INTO seguimiento VALUES(NULL, @prop, NULL, NULL, 'Reunion 12pm con Eli en PRODAC empresa del grupo Cassado Fabrica aceros. Enviarles propuesta de head hunting,Clima y Team Builings(revisar con Frida)', 0, NULL, NULL);</v>
      </c>
    </row>
    <row r="915" spans="1:6" ht="33.75" x14ac:dyDescent="0.25">
      <c r="A915" t="s">
        <v>2534</v>
      </c>
      <c r="B915" s="7" t="s">
        <v>1484</v>
      </c>
      <c r="C915" s="2" t="s">
        <v>2784</v>
      </c>
      <c r="D915" s="40" t="s">
        <v>3398</v>
      </c>
      <c r="E915" s="2" t="s">
        <v>2783</v>
      </c>
      <c r="F915" t="str">
        <f t="shared" si="14"/>
        <v>SET @prop = (SELECT id_propuesta FROM propuesta WHERE cod_propuesta LIKE 'P120902'); INSERT INTO seguimiento VALUES(NULL, @prop, NULL, NULL, 'Contacto: Maritza Piedra. Estan presupuestando para el proximo año. Se envio recordatorio el 5/1/12, si no contestan antes del 31/1/12 poner como NO', 0, NULL, NULL);</v>
      </c>
    </row>
    <row r="916" spans="1:6" ht="45" x14ac:dyDescent="0.25">
      <c r="A916" t="s">
        <v>2534</v>
      </c>
      <c r="B916" s="7" t="s">
        <v>1485</v>
      </c>
      <c r="C916" s="2" t="s">
        <v>2784</v>
      </c>
      <c r="D916" s="40" t="s">
        <v>3399</v>
      </c>
      <c r="E916" s="2" t="s">
        <v>2783</v>
      </c>
      <c r="F916" t="str">
        <f t="shared" si="14"/>
        <v>SET @prop = (SELECT id_propuesta FROM propuesta WHERE cod_propuesta LIKE 'P120903'); INSERT INTO seguimiento VALUES(NULL, @prop, NULL, NULL, 'Contacto: Maritza Piedra. Estan presupuestando para el proximo año. Se envio recordatorio el 5/1/12, si no contestan antes del 31/1/12 poner como NO. Nunca respondieron', 0, NULL, NULL);</v>
      </c>
    </row>
    <row r="917" spans="1:6" ht="33.75" x14ac:dyDescent="0.25">
      <c r="A917" t="s">
        <v>2534</v>
      </c>
      <c r="B917" s="7" t="s">
        <v>1486</v>
      </c>
      <c r="C917" s="2" t="s">
        <v>2784</v>
      </c>
      <c r="D917" s="43" t="s">
        <v>3067</v>
      </c>
      <c r="E917" s="2" t="s">
        <v>2783</v>
      </c>
      <c r="F917" t="str">
        <f t="shared" si="14"/>
        <v>SET @prop = (SELECT id_propuesta FROM propuesta WHERE cod_propuesta LIKE 'P127801'); INSERT INTO seguimiento VALUES(NULL, @prop, NULL, NULL, 'Contacto: Wendy Solis. Reunion 13/03/12. No contestan y aparte no nos conviene por el bajo salario para posicion tan dificil en el mercado.', 0, NULL, NULL);</v>
      </c>
    </row>
    <row r="918" spans="1:6" ht="22.5" x14ac:dyDescent="0.25">
      <c r="A918" t="s">
        <v>2534</v>
      </c>
      <c r="B918" s="7" t="s">
        <v>1487</v>
      </c>
      <c r="C918" s="2" t="s">
        <v>2784</v>
      </c>
      <c r="D918" s="43" t="s">
        <v>3068</v>
      </c>
      <c r="E918" s="2" t="s">
        <v>2783</v>
      </c>
      <c r="F918" t="str">
        <f t="shared" si="14"/>
        <v>SET @prop = (SELECT id_propuesta FROM propuesta WHERE cod_propuesta LIKE 'P070301'); INSERT INTO seguimiento VALUES(NULL, @prop, NULL, NULL, 'Han presentado propuesta a Gerencia/ Martes toman decision', 0, NULL, NULL);</v>
      </c>
    </row>
    <row r="919" spans="1:6" x14ac:dyDescent="0.25">
      <c r="A919" t="s">
        <v>2534</v>
      </c>
      <c r="B919" s="7" t="s">
        <v>1488</v>
      </c>
      <c r="C919" s="2" t="s">
        <v>2784</v>
      </c>
      <c r="D919" s="43" t="s">
        <v>2722</v>
      </c>
      <c r="E919" s="2" t="s">
        <v>2783</v>
      </c>
      <c r="F919" t="str">
        <f t="shared" si="14"/>
        <v>SET @prop = (SELECT id_propuesta FROM propuesta WHERE cod_propuesta LIKE 'P070302'); INSERT INTO seguimiento VALUES(NULL, @prop, NULL, NULL, 'Se envio propuesta/ mail seguimiento', 0, NULL, NULL);</v>
      </c>
    </row>
    <row r="920" spans="1:6" ht="45" x14ac:dyDescent="0.25">
      <c r="A920" t="s">
        <v>2534</v>
      </c>
      <c r="B920" s="7" t="s">
        <v>1489</v>
      </c>
      <c r="C920" s="2" t="s">
        <v>2784</v>
      </c>
      <c r="D920" s="43" t="s">
        <v>3069</v>
      </c>
      <c r="E920" s="2" t="s">
        <v>2783</v>
      </c>
      <c r="F920" t="str">
        <f t="shared" si="14"/>
        <v>SET @prop = (SELECT id_propuesta FROM propuesta WHERE cod_propuesta LIKE 'P070303'); INSERT INTO seguimiento VALUES(NULL, @prop, NULL, NULL, 'Contacto: Christian Andrade, Jefe RRHH. Evaluacion Jefe de Ventas (30/01/12), candidato desiste del proceso. Nueva evaluacion solicitada el 03/02/12. Candidato no interesado, se cancela.', 0, NULL, NULL);</v>
      </c>
    </row>
    <row r="921" spans="1:6" ht="33.75" x14ac:dyDescent="0.25">
      <c r="A921" t="s">
        <v>2534</v>
      </c>
      <c r="B921" s="7" t="s">
        <v>1490</v>
      </c>
      <c r="C921" s="2" t="s">
        <v>2784</v>
      </c>
      <c r="D921" s="43" t="s">
        <v>2822</v>
      </c>
      <c r="E921" s="2" t="s">
        <v>2783</v>
      </c>
      <c r="F921" t="str">
        <f t="shared" si="14"/>
        <v>SET @prop = (SELECT id_propuesta FROM propuesta WHERE cod_propuesta LIKE 'P070304'); INSERT INTO seguimiento VALUES(NULL, @prop, NULL, NULL, 'Contacto: Christian Andrade, Jefe RRHH. Lo manejaran con Adecco quien se especializa en estos puestos y con quien ya estaban trabajando.', 0, NULL, NULL);</v>
      </c>
    </row>
    <row r="922" spans="1:6" ht="33.75" x14ac:dyDescent="0.25">
      <c r="A922" t="s">
        <v>2534</v>
      </c>
      <c r="B922" s="7" t="s">
        <v>1491</v>
      </c>
      <c r="C922" s="2" t="s">
        <v>2784</v>
      </c>
      <c r="D922" s="43" t="s">
        <v>2823</v>
      </c>
      <c r="E922" s="2" t="s">
        <v>2783</v>
      </c>
      <c r="F922" t="str">
        <f t="shared" si="14"/>
        <v>SET @prop = (SELECT id_propuesta FROM propuesta WHERE cod_propuesta LIKE 'P070305'); INSERT INTO seguimiento VALUES(NULL, @prop, NULL, NULL, 'Contacto: Christian Andrade, Jefe RRHH. Lo desean para mas adelante. Descartamos porque nunca responden y no nos dan buena vibra', 0, NULL, NULL);</v>
      </c>
    </row>
    <row r="923" spans="1:6" x14ac:dyDescent="0.25">
      <c r="A923" t="s">
        <v>2534</v>
      </c>
      <c r="B923" s="7" t="s">
        <v>1492</v>
      </c>
      <c r="C923" s="2" t="s">
        <v>2784</v>
      </c>
      <c r="D923" s="43" t="s">
        <v>1911</v>
      </c>
      <c r="E923" s="2" t="s">
        <v>2783</v>
      </c>
      <c r="F923" t="str">
        <f t="shared" si="14"/>
        <v>SET @prop = (SELECT id_propuesta FROM propuesta WHERE cod_propuesta LIKE 'P070306'); INSERT INTO seguimiento VALUES(NULL, @prop, NULL, NULL, 'Hacer Lobby', 0, NULL, NULL);</v>
      </c>
    </row>
    <row r="924" spans="1:6" ht="22.5" x14ac:dyDescent="0.25">
      <c r="A924" t="s">
        <v>2534</v>
      </c>
      <c r="B924" s="7" t="s">
        <v>1493</v>
      </c>
      <c r="C924" s="2" t="s">
        <v>2784</v>
      </c>
      <c r="D924" s="43" t="s">
        <v>3168</v>
      </c>
      <c r="E924" s="2" t="s">
        <v>2783</v>
      </c>
      <c r="F924" t="str">
        <f t="shared" si="14"/>
        <v>SET @prop = (SELECT id_propuesta FROM propuesta WHERE cod_propuesta LIKE 'P022201'); INSERT INTO seguimiento VALUES(NULL, @prop, NULL, NULL, 'Aplazado hasta Marzo segun correo 20/12/10. Nunca mas contactamos con ellos', 0, NULL, NULL);</v>
      </c>
    </row>
    <row r="925" spans="1:6" ht="22.5" x14ac:dyDescent="0.25">
      <c r="A925" t="s">
        <v>2534</v>
      </c>
      <c r="B925" s="7" t="s">
        <v>1494</v>
      </c>
      <c r="C925" s="2" t="s">
        <v>2784</v>
      </c>
      <c r="D925" s="43" t="s">
        <v>3070</v>
      </c>
      <c r="E925" s="2" t="s">
        <v>2783</v>
      </c>
      <c r="F925" t="str">
        <f t="shared" si="14"/>
        <v>SET @prop = (SELECT id_propuesta FROM propuesta WHERE cod_propuesta LIKE 'P020101'); INSERT INTO seguimiento VALUES(NULL, @prop, NULL, NULL, 'Pendiente confirmar reunion dia 28/03. Nunca se llego a presentar propuesta', 0, NULL, NULL);</v>
      </c>
    </row>
    <row r="926" spans="1:6" x14ac:dyDescent="0.25">
      <c r="A926" t="s">
        <v>2534</v>
      </c>
      <c r="B926" s="7" t="s">
        <v>1495</v>
      </c>
      <c r="C926" s="2" t="s">
        <v>2784</v>
      </c>
      <c r="D926" s="43" t="s">
        <v>1911</v>
      </c>
      <c r="E926" s="2" t="s">
        <v>2783</v>
      </c>
      <c r="F926" t="str">
        <f t="shared" si="14"/>
        <v>SET @prop = (SELECT id_propuesta FROM propuesta WHERE cod_propuesta LIKE 'P020102'); INSERT INTO seguimiento VALUES(NULL, @prop, NULL, NULL, 'Hacer Lobby', 0, NULL, NULL);</v>
      </c>
    </row>
    <row r="927" spans="1:6" x14ac:dyDescent="0.25">
      <c r="A927" t="s">
        <v>2534</v>
      </c>
      <c r="B927" s="7" t="s">
        <v>1496</v>
      </c>
      <c r="C927" s="2" t="s">
        <v>2784</v>
      </c>
      <c r="D927" s="41" t="s">
        <v>2887</v>
      </c>
      <c r="E927" s="2" t="s">
        <v>2783</v>
      </c>
      <c r="F927" t="str">
        <f t="shared" si="14"/>
        <v>SET @prop = (SELECT id_propuesta FROM propuesta WHERE cod_propuesta LIKE 'P012201'); INSERT INTO seguimiento VALUES(NULL, @prop, NULL, NULL, 'Solo querian informacion', 0, NULL, NULL);</v>
      </c>
    </row>
    <row r="928" spans="1:6" x14ac:dyDescent="0.25">
      <c r="A928" t="s">
        <v>2534</v>
      </c>
      <c r="B928" s="7" t="s">
        <v>1497</v>
      </c>
      <c r="C928" s="2" t="s">
        <v>2784</v>
      </c>
      <c r="D928" s="41" t="s">
        <v>2887</v>
      </c>
      <c r="E928" s="2" t="s">
        <v>2783</v>
      </c>
      <c r="F928" t="str">
        <f t="shared" si="14"/>
        <v>SET @prop = (SELECT id_propuesta FROM propuesta WHERE cod_propuesta LIKE 'P012202'); INSERT INTO seguimiento VALUES(NULL, @prop, NULL, NULL, 'Solo querian informacion', 0, NULL, NULL);</v>
      </c>
    </row>
    <row r="929" spans="1:6" x14ac:dyDescent="0.25">
      <c r="A929" t="s">
        <v>2534</v>
      </c>
      <c r="B929" s="7" t="s">
        <v>1498</v>
      </c>
      <c r="C929" s="2" t="s">
        <v>2784</v>
      </c>
      <c r="D929" s="43" t="s">
        <v>1911</v>
      </c>
      <c r="E929" s="2" t="s">
        <v>2783</v>
      </c>
      <c r="F929" t="str">
        <f t="shared" si="14"/>
        <v>SET @prop = (SELECT id_propuesta FROM propuesta WHERE cod_propuesta LIKE 'P012203'); INSERT INTO seguimiento VALUES(NULL, @prop, NULL, NULL, 'Hacer Lobby', 0, NULL, NULL);</v>
      </c>
    </row>
    <row r="930" spans="1:6" x14ac:dyDescent="0.25">
      <c r="A930" t="s">
        <v>2534</v>
      </c>
      <c r="B930" s="7" t="s">
        <v>1499</v>
      </c>
      <c r="C930" s="2" t="s">
        <v>2784</v>
      </c>
      <c r="D930" s="41" t="s">
        <v>2887</v>
      </c>
      <c r="E930" s="2" t="s">
        <v>2783</v>
      </c>
      <c r="F930" t="str">
        <f t="shared" si="14"/>
        <v>SET @prop = (SELECT id_propuesta FROM propuesta WHERE cod_propuesta LIKE 'P009701'); INSERT INTO seguimiento VALUES(NULL, @prop, NULL, NULL, 'Solo querian informacion', 0, NULL, NULL);</v>
      </c>
    </row>
    <row r="931" spans="1:6" x14ac:dyDescent="0.25">
      <c r="A931" t="s">
        <v>2534</v>
      </c>
      <c r="B931" s="7" t="s">
        <v>1500</v>
      </c>
      <c r="C931" s="2" t="s">
        <v>2784</v>
      </c>
      <c r="D931" s="40" t="s">
        <v>3400</v>
      </c>
      <c r="E931" s="2" t="s">
        <v>2783</v>
      </c>
      <c r="F931" t="str">
        <f t="shared" si="14"/>
        <v>SET @prop = (SELECT id_propuesta FROM propuesta WHERE cod_propuesta LIKE 'P012801'); INSERT INTO seguimiento VALUES(NULL, @prop, NULL, NULL, 'Cambia por nuevo proyect de menos personas 12806', 0, NULL, NULL);</v>
      </c>
    </row>
    <row r="932" spans="1:6" x14ac:dyDescent="0.25">
      <c r="A932" t="s">
        <v>2534</v>
      </c>
      <c r="B932" s="7" t="s">
        <v>1501</v>
      </c>
      <c r="C932" s="2" t="s">
        <v>2784</v>
      </c>
      <c r="D932" s="43" t="s">
        <v>2824</v>
      </c>
      <c r="E932" s="2" t="s">
        <v>2783</v>
      </c>
      <c r="F932" t="str">
        <f t="shared" si="14"/>
        <v>SET @prop = (SELECT id_propuesta FROM propuesta WHERE cod_propuesta LIKE 'P012802'); INSERT INTO seguimiento VALUES(NULL, @prop, NULL, NULL, 'Lo haran internamente', 0, NULL, NULL);</v>
      </c>
    </row>
    <row r="933" spans="1:6" x14ac:dyDescent="0.25">
      <c r="A933" t="s">
        <v>2534</v>
      </c>
      <c r="B933" s="7" t="s">
        <v>1502</v>
      </c>
      <c r="C933" s="2" t="s">
        <v>2784</v>
      </c>
      <c r="D933" s="43" t="s">
        <v>2824</v>
      </c>
      <c r="E933" s="2" t="s">
        <v>2783</v>
      </c>
      <c r="F933" t="str">
        <f t="shared" si="14"/>
        <v>SET @prop = (SELECT id_propuesta FROM propuesta WHERE cod_propuesta LIKE 'P012803'); INSERT INTO seguimiento VALUES(NULL, @prop, NULL, NULL, 'Lo haran internamente', 0, NULL, NULL);</v>
      </c>
    </row>
    <row r="934" spans="1:6" x14ac:dyDescent="0.25">
      <c r="A934" t="s">
        <v>2534</v>
      </c>
      <c r="B934" s="7" t="s">
        <v>1503</v>
      </c>
      <c r="C934" s="2" t="s">
        <v>2784</v>
      </c>
      <c r="D934" s="43" t="s">
        <v>2824</v>
      </c>
      <c r="E934" s="2" t="s">
        <v>2783</v>
      </c>
      <c r="F934" t="str">
        <f t="shared" si="14"/>
        <v>SET @prop = (SELECT id_propuesta FROM propuesta WHERE cod_propuesta LIKE 'P012804'); INSERT INTO seguimiento VALUES(NULL, @prop, NULL, NULL, 'Lo haran internamente', 0, NULL, NULL);</v>
      </c>
    </row>
    <row r="935" spans="1:6" x14ac:dyDescent="0.25">
      <c r="A935" t="s">
        <v>2534</v>
      </c>
      <c r="B935" s="7" t="s">
        <v>1504</v>
      </c>
      <c r="C935" s="2" t="s">
        <v>2784</v>
      </c>
      <c r="D935" s="43" t="s">
        <v>2595</v>
      </c>
      <c r="E935" s="2" t="s">
        <v>2783</v>
      </c>
      <c r="F935" t="str">
        <f t="shared" si="14"/>
        <v>SET @prop = (SELECT id_propuesta FROM propuesta WHERE cod_propuesta LIKE 'P012805'); INSERT INTO seguimiento VALUES(NULL, @prop, NULL, NULL, 'Nunca respondieron', 0, NULL, NULL);</v>
      </c>
    </row>
    <row r="936" spans="1:6" x14ac:dyDescent="0.25">
      <c r="A936" t="s">
        <v>2534</v>
      </c>
      <c r="B936" s="7" t="s">
        <v>1505</v>
      </c>
      <c r="C936" s="2" t="s">
        <v>2784</v>
      </c>
      <c r="D936" s="43"/>
      <c r="E936" s="2" t="s">
        <v>2783</v>
      </c>
      <c r="F936" t="str">
        <f t="shared" si="14"/>
        <v>SET @prop = (SELECT id_propuesta FROM propuesta WHERE cod_propuesta LIKE 'P012806'); INSERT INTO seguimiento VALUES(NULL, @prop, NULL, NULL, '', 0, NULL, NULL);</v>
      </c>
    </row>
    <row r="937" spans="1:6" x14ac:dyDescent="0.25">
      <c r="A937" t="s">
        <v>2534</v>
      </c>
      <c r="B937" s="7" t="s">
        <v>1506</v>
      </c>
      <c r="C937" s="2" t="s">
        <v>2784</v>
      </c>
      <c r="D937" s="43" t="s">
        <v>2723</v>
      </c>
      <c r="E937" s="2" t="s">
        <v>2783</v>
      </c>
      <c r="F937" t="str">
        <f t="shared" si="14"/>
        <v>SET @prop = (SELECT id_propuesta FROM propuesta WHERE cod_propuesta LIKE 'P012807'); INSERT INTO seguimiento VALUES(NULL, @prop, NULL, NULL, 'Ya se tiene contrato y ya pagaron la 1era parte.', 0, NULL, NULL);</v>
      </c>
    </row>
    <row r="938" spans="1:6" ht="22.5" x14ac:dyDescent="0.25">
      <c r="A938" t="s">
        <v>2534</v>
      </c>
      <c r="B938" s="7" t="s">
        <v>1507</v>
      </c>
      <c r="C938" s="2" t="s">
        <v>2784</v>
      </c>
      <c r="D938" s="43" t="s">
        <v>2865</v>
      </c>
      <c r="E938" s="2" t="s">
        <v>2783</v>
      </c>
      <c r="F938" t="str">
        <f t="shared" si="14"/>
        <v>SET @prop = (SELECT id_propuesta FROM propuesta WHERE cod_propuesta LIKE 'P012808'); INSERT INTO seguimiento VALUES(NULL, @prop, NULL, NULL, 'Pendiente que Ana Maria defina alcance con Frida, el viernes 19. Definir Objetivos, Alcance y Metodologia.', 0, NULL, NULL);</v>
      </c>
    </row>
    <row r="939" spans="1:6" ht="78.75" x14ac:dyDescent="0.25">
      <c r="A939" t="s">
        <v>2534</v>
      </c>
      <c r="B939" s="17" t="s">
        <v>1508</v>
      </c>
      <c r="C939" s="2" t="s">
        <v>2784</v>
      </c>
      <c r="D939" s="28" t="s">
        <v>3401</v>
      </c>
      <c r="E939" s="2" t="s">
        <v>2783</v>
      </c>
      <c r="F939" t="str">
        <f t="shared" si="14"/>
        <v>SET @prop = (SELECT id_propuesta FROM propuesta WHERE cod_propuesta LIKE 'P012809'); INSERT INTO seguimiento VALUES(NULL, @prop, NULL, NULL, 'Contacto: Graciela Rivera. Solicitaron revision de precios ya que la evaluacion se iba a realizar durante los años 2012 y 2013; se rebajo de 30 soles por aplicacion a 25. Estan haciendo el contrato. Ultimo seguimiento 19/04/12. Aceptado el año 2012, pdte que envien O/S. Se entrega proyecto el 14/09, falta determinar FOCUS (otros proyectos)', 0, NULL, NULL);</v>
      </c>
    </row>
    <row r="940" spans="1:6" ht="45" x14ac:dyDescent="0.25">
      <c r="A940" t="s">
        <v>2534</v>
      </c>
      <c r="B940" s="17" t="s">
        <v>1509</v>
      </c>
      <c r="C940" s="2" t="s">
        <v>2784</v>
      </c>
      <c r="D940" s="28" t="s">
        <v>2724</v>
      </c>
      <c r="E940" s="2" t="s">
        <v>2783</v>
      </c>
      <c r="F940" t="str">
        <f t="shared" si="14"/>
        <v>SET @prop = (SELECT id_propuesta FROM propuesta WHERE cod_propuesta LIKE 'P012810'); INSERT INTO seguimiento VALUES(NULL, @prop, NULL, NULL, 'Contacto: Mariliz Espinoza. Propusimos 7 focus. Ellos aprobaron 5 focus, lo desean entre 16/20 abril. Fecha prevista de cierre 2 de mayo 2012. Monica entrega informe 1 de mayo.', 0, NULL, NULL);</v>
      </c>
    </row>
    <row r="941" spans="1:6" ht="56.25" x14ac:dyDescent="0.25">
      <c r="A941" t="s">
        <v>2534</v>
      </c>
      <c r="B941" s="17" t="s">
        <v>1510</v>
      </c>
      <c r="C941" s="2" t="s">
        <v>2784</v>
      </c>
      <c r="D941" s="28" t="s">
        <v>3071</v>
      </c>
      <c r="E941" s="2" t="s">
        <v>2783</v>
      </c>
      <c r="F941" t="str">
        <f t="shared" si="14"/>
        <v>SET @prop = (SELECT id_propuesta FROM propuesta WHERE cod_propuesta LIKE 'P012811'); INSERT INTO seguimiento VALUES(NULL, @prop, NULL, NULL, 'No tienen claro que desean, les costo entender. Desean hacer estructura de salarios y para eso necesitan los MOFs que no tienen. Revisaran la estructura del area primero.. Descartamos por su desorden, ya volveran a contactar con nosotros en un futuro', 0, NULL, NULL);</v>
      </c>
    </row>
    <row r="942" spans="1:6" ht="45" x14ac:dyDescent="0.25">
      <c r="A942" t="s">
        <v>2534</v>
      </c>
      <c r="B942" s="17" t="s">
        <v>1511</v>
      </c>
      <c r="C942" s="2" t="s">
        <v>2784</v>
      </c>
      <c r="D942" s="28" t="s">
        <v>3072</v>
      </c>
      <c r="E942" s="2" t="s">
        <v>2783</v>
      </c>
      <c r="F942" t="str">
        <f t="shared" si="14"/>
        <v>SET @prop = (SELECT id_propuesta FROM propuesta WHERE cod_propuesta LIKE 'P012812'); INSERT INTO seguimiento VALUES(NULL, @prop, NULL, NULL, 'Frida indica qye esta pendiente de respuesta de vicerrector, rpta luego de reunion del 27. 26/09 Frida indica en Directorio que nuevo responsable no nos quiere y no creee que vaya adelante proyecto.', 0, NULL, NULL);</v>
      </c>
    </row>
    <row r="943" spans="1:6" ht="180" x14ac:dyDescent="0.25">
      <c r="A943" t="s">
        <v>2534</v>
      </c>
      <c r="B943" s="17" t="s">
        <v>1512</v>
      </c>
      <c r="C943" s="2" t="s">
        <v>2784</v>
      </c>
      <c r="D943" s="28" t="s">
        <v>3402</v>
      </c>
      <c r="E943" s="2" t="s">
        <v>2783</v>
      </c>
      <c r="F943" t="str">
        <f t="shared" si="14"/>
        <v>SET @prop = (SELECT id_propuesta FROM propuesta WHERE cod_propuesta LIKE 'P012813'); INSERT INTO seguimiento VALUES(NULL, @prop, NULL, NULL, 'Contacto: Milagros Rivadeneyra. Cobraremos 250 por hora, no estan definidas las horas todavia de participacion. Se envia propuesta definitiva 15/08 y se confirma correcta recepcion. 17/08: Milagros indica que comite ha solicitado cambios, pendiente respuesta. 24/08 Milagros confirma buena pro por parte de comite para que nosotros seamos los jurados, queda en enviar nuevo cronograma y relacion de documentos que necesita.04/09 Se reconfirma buena pro hacia nuestra paraticipacion, queda pendiente coordinar contrato.07/09 Milagros indica por mail que tiene pendiente una reunion el 11/09 para confirmar servicios a requerir. 19/09 Milagros indica que aun no tiene rpta. 21/09 No se puede contactar telefonicamente a Milagros, se envia mail solicitando estado. 25/09 Comunicaron por mail que escogieron a otro jurado.', 0, NULL, NULL);</v>
      </c>
    </row>
    <row r="944" spans="1:6" ht="112.5" x14ac:dyDescent="0.25">
      <c r="A944" t="s">
        <v>2534</v>
      </c>
      <c r="B944" s="17" t="s">
        <v>1513</v>
      </c>
      <c r="C944" s="2" t="s">
        <v>2784</v>
      </c>
      <c r="D944" s="28" t="s">
        <v>3073</v>
      </c>
      <c r="E944" s="2" t="s">
        <v>2783</v>
      </c>
      <c r="F944" t="str">
        <f t="shared" si="14"/>
        <v>SET @prop = (SELECT id_propuesta FROM propuesta WHERE cod_propuesta LIKE 'P012814'); INSERT INTO seguimiento VALUES(NULL, @prop, NULL, NULL, 'En propuesta esta puesto el monto por Focus, pero falta determinar cuantos focus son. 05/09 Frida indica que el viernes 14 s etendran los informes finales de Clima y en base a ello se definiran la cantidad de focus y monto.14/09 Carmen confirma que deben aplicarse 13 focus y Frida indica que cliente respondera luego de la reunion del 27/09. 28/09 Frida informa por mail que no se hara proque Director no quiere hacer focus; pendiente verificar costo de la evaluacion de clima pues iba ligado a la realizacion de focus.', 0, NULL, NULL);</v>
      </c>
    </row>
    <row r="945" spans="1:6" x14ac:dyDescent="0.25">
      <c r="A945" t="s">
        <v>2534</v>
      </c>
      <c r="B945" s="7" t="s">
        <v>1514</v>
      </c>
      <c r="C945" s="2" t="s">
        <v>2784</v>
      </c>
      <c r="D945" s="43"/>
      <c r="E945" s="2" t="s">
        <v>2783</v>
      </c>
      <c r="F945" t="str">
        <f t="shared" si="14"/>
        <v>SET @prop = (SELECT id_propuesta FROM propuesta WHERE cod_propuesta LIKE 'P001701'); INSERT INTO seguimiento VALUES(NULL, @prop, NULL, NULL, '', 0, NULL, NULL);</v>
      </c>
    </row>
    <row r="946" spans="1:6" x14ac:dyDescent="0.25">
      <c r="A946" t="s">
        <v>2534</v>
      </c>
      <c r="B946" s="7" t="s">
        <v>1515</v>
      </c>
      <c r="C946" s="2" t="s">
        <v>2784</v>
      </c>
      <c r="D946" s="41"/>
      <c r="E946" s="2" t="s">
        <v>2783</v>
      </c>
      <c r="F946" t="str">
        <f t="shared" si="14"/>
        <v>SET @prop = (SELECT id_propuesta FROM propuesta WHERE cod_propuesta LIKE 'P001702'); INSERT INTO seguimiento VALUES(NULL, @prop, NULL, NULL, '', 0, NULL, NULL);</v>
      </c>
    </row>
    <row r="947" spans="1:6" x14ac:dyDescent="0.25">
      <c r="A947" t="s">
        <v>2534</v>
      </c>
      <c r="B947" s="7" t="s">
        <v>1516</v>
      </c>
      <c r="C947" s="2" t="s">
        <v>2784</v>
      </c>
      <c r="D947" s="43"/>
      <c r="E947" s="2" t="s">
        <v>2783</v>
      </c>
      <c r="F947" t="str">
        <f t="shared" si="14"/>
        <v>SET @prop = (SELECT id_propuesta FROM propuesta WHERE cod_propuesta LIKE 'P000401'); INSERT INTO seguimiento VALUES(NULL, @prop, NULL, NULL, '', 0, NULL, NULL);</v>
      </c>
    </row>
    <row r="948" spans="1:6" x14ac:dyDescent="0.25">
      <c r="A948" t="s">
        <v>2534</v>
      </c>
      <c r="B948" s="7" t="s">
        <v>1517</v>
      </c>
      <c r="C948" s="2" t="s">
        <v>2784</v>
      </c>
      <c r="D948" s="40" t="s">
        <v>3074</v>
      </c>
      <c r="E948" s="2" t="s">
        <v>2783</v>
      </c>
      <c r="F948" t="str">
        <f t="shared" si="14"/>
        <v>SET @prop = (SELECT id_propuesta FROM propuesta WHERE cod_propuesta LIKE 'P020901'); INSERT INTO seguimiento VALUES(NULL, @prop, NULL, NULL, 'Requieren Reorganizacion', 0, NULL, NULL);</v>
      </c>
    </row>
    <row r="949" spans="1:6" x14ac:dyDescent="0.25">
      <c r="A949" t="s">
        <v>2534</v>
      </c>
      <c r="B949" s="7" t="s">
        <v>1518</v>
      </c>
      <c r="C949" s="2" t="s">
        <v>2784</v>
      </c>
      <c r="D949" s="40" t="s">
        <v>3074</v>
      </c>
      <c r="E949" s="2" t="s">
        <v>2783</v>
      </c>
      <c r="F949" t="str">
        <f t="shared" si="14"/>
        <v>SET @prop = (SELECT id_propuesta FROM propuesta WHERE cod_propuesta LIKE 'P020902'); INSERT INTO seguimiento VALUES(NULL, @prop, NULL, NULL, 'Requieren Reorganizacion', 0, NULL, NULL);</v>
      </c>
    </row>
    <row r="950" spans="1:6" ht="78.75" x14ac:dyDescent="0.25">
      <c r="A950" t="s">
        <v>2534</v>
      </c>
      <c r="B950" s="7" t="s">
        <v>1519</v>
      </c>
      <c r="C950" s="2" t="s">
        <v>2784</v>
      </c>
      <c r="D950" s="43" t="s">
        <v>3403</v>
      </c>
      <c r="E950" s="2" t="s">
        <v>2783</v>
      </c>
      <c r="F950" t="str">
        <f t="shared" si="14"/>
        <v>SET @prop = (SELECT id_propuesta FROM propuesta WHERE cod_propuesta LIKE 'P020903'); INSERT INTO seguimiento VALUES(NULL, @prop, NULL, NULL, 'Proyecto en ultima fase implementacion-seguimiento. Se termino el proyecto en la fase de entrega del diseño; ellos argumentaron mediante carta que el diseño no respondia a sus necesidades, pero tenemos claro que no se ha implementado porque ellos no han hecho cutura de cambio para ello. Mejor asi, porque habria sido un fracaso.', 0, NULL, NULL);</v>
      </c>
    </row>
    <row r="951" spans="1:6" x14ac:dyDescent="0.25">
      <c r="A951" t="s">
        <v>2534</v>
      </c>
      <c r="B951" s="7" t="s">
        <v>1520</v>
      </c>
      <c r="C951" s="2" t="s">
        <v>2784</v>
      </c>
      <c r="D951" s="40" t="s">
        <v>3404</v>
      </c>
      <c r="E951" s="2" t="s">
        <v>2783</v>
      </c>
      <c r="F951" t="str">
        <f t="shared" si="14"/>
        <v>SET @prop = (SELECT id_propuesta FROM propuesta WHERE cod_propuesta LIKE 'P031401'); INSERT INTO seguimiento VALUES(NULL, @prop, NULL, NULL, 'Interesados ver tema de mallas el proximo año 2012', 0, NULL, NULL);</v>
      </c>
    </row>
    <row r="952" spans="1:6" x14ac:dyDescent="0.25">
      <c r="A952" t="s">
        <v>2534</v>
      </c>
      <c r="B952" s="7" t="s">
        <v>1521</v>
      </c>
      <c r="C952" s="2" t="s">
        <v>2784</v>
      </c>
      <c r="D952" s="40" t="s">
        <v>2725</v>
      </c>
      <c r="E952" s="2" t="s">
        <v>2783</v>
      </c>
      <c r="F952" t="str">
        <f t="shared" si="14"/>
        <v>SET @prop = (SELECT id_propuesta FROM propuesta WHERE cod_propuesta LIKE 'P031402'); INSERT INTO seguimiento VALUES(NULL, @prop, NULL, NULL, 'Estaba supeditado al proyecto P031401.', 0, NULL, NULL);</v>
      </c>
    </row>
    <row r="953" spans="1:6" x14ac:dyDescent="0.25">
      <c r="A953" t="s">
        <v>2534</v>
      </c>
      <c r="B953" s="7" t="s">
        <v>1522</v>
      </c>
      <c r="C953" s="2" t="s">
        <v>2784</v>
      </c>
      <c r="D953" s="40" t="s">
        <v>2725</v>
      </c>
      <c r="E953" s="2" t="s">
        <v>2783</v>
      </c>
      <c r="F953" t="str">
        <f t="shared" si="14"/>
        <v>SET @prop = (SELECT id_propuesta FROM propuesta WHERE cod_propuesta LIKE 'P031403'); INSERT INTO seguimiento VALUES(NULL, @prop, NULL, NULL, 'Estaba supeditado al proyecto P031401.', 0, NULL, NULL);</v>
      </c>
    </row>
    <row r="954" spans="1:6" ht="33.75" x14ac:dyDescent="0.25">
      <c r="A954" t="s">
        <v>2534</v>
      </c>
      <c r="B954" s="7" t="s">
        <v>1523</v>
      </c>
      <c r="C954" s="2" t="s">
        <v>2784</v>
      </c>
      <c r="D954" s="40" t="s">
        <v>3405</v>
      </c>
      <c r="E954" s="2" t="s">
        <v>2783</v>
      </c>
      <c r="F954" t="str">
        <f t="shared" si="14"/>
        <v>SET @prop = (SELECT id_propuesta FROM propuesta WHERE cod_propuesta LIKE 'P031404'); INSERT INTO seguimiento VALUES(NULL, @prop, NULL, NULL, 'Este año 2012 recien estan definiendo la estructura. Aplazado para el año que viene 2013, contactar en noviembre', 0, NULL, NULL);</v>
      </c>
    </row>
    <row r="955" spans="1:6" x14ac:dyDescent="0.25">
      <c r="A955" t="s">
        <v>2534</v>
      </c>
      <c r="B955" s="7" t="s">
        <v>1524</v>
      </c>
      <c r="C955" s="2" t="s">
        <v>2784</v>
      </c>
      <c r="D955" s="43" t="s">
        <v>2726</v>
      </c>
      <c r="E955" s="2" t="s">
        <v>2783</v>
      </c>
      <c r="F955" t="str">
        <f t="shared" si="14"/>
        <v>SET @prop = (SELECT id_propuesta FROM propuesta WHERE cod_propuesta LIKE 'P017801'); INSERT INTO seguimiento VALUES(NULL, @prop, NULL, NULL, 'No tiene presupuesto', 0, NULL, NULL);</v>
      </c>
    </row>
    <row r="956" spans="1:6" x14ac:dyDescent="0.25">
      <c r="A956" t="s">
        <v>2534</v>
      </c>
      <c r="B956" s="7" t="s">
        <v>1525</v>
      </c>
      <c r="C956" s="2" t="s">
        <v>2784</v>
      </c>
      <c r="D956" s="43" t="s">
        <v>3406</v>
      </c>
      <c r="E956" s="2" t="s">
        <v>2783</v>
      </c>
      <c r="F956" t="str">
        <f t="shared" si="14"/>
        <v>SET @prop = (SELECT id_propuesta FROM propuesta WHERE cod_propuesta LIKE 'P017802'); INSERT INTO seguimiento VALUES(NULL, @prop, NULL, NULL, 'Para el año 2011', 0, NULL, NULL);</v>
      </c>
    </row>
    <row r="957" spans="1:6" x14ac:dyDescent="0.25">
      <c r="A957" t="s">
        <v>2534</v>
      </c>
      <c r="B957" s="7" t="s">
        <v>1526</v>
      </c>
      <c r="C957" s="2" t="s">
        <v>2784</v>
      </c>
      <c r="D957" s="43" t="s">
        <v>2727</v>
      </c>
      <c r="E957" s="2" t="s">
        <v>2783</v>
      </c>
      <c r="F957" t="str">
        <f t="shared" si="14"/>
        <v>SET @prop = (SELECT id_propuesta FROM propuesta WHERE cod_propuesta LIKE 'P017803'); INSERT INTO seguimiento VALUES(NULL, @prop, NULL, NULL, 'Cerraron con otro proveedor.', 0, NULL, NULL);</v>
      </c>
    </row>
    <row r="958" spans="1:6" ht="67.5" x14ac:dyDescent="0.25">
      <c r="A958" t="s">
        <v>2534</v>
      </c>
      <c r="B958" s="7" t="s">
        <v>1527</v>
      </c>
      <c r="C958" s="2" t="s">
        <v>2784</v>
      </c>
      <c r="D958" s="43" t="s">
        <v>3075</v>
      </c>
      <c r="E958" s="2" t="s">
        <v>2783</v>
      </c>
      <c r="F958" t="str">
        <f t="shared" si="14"/>
        <v>SET @prop = (SELECT id_propuesta FROM propuesta WHERE cod_propuesta LIKE 'P017804'); INSERT INTO seguimiento VALUES(NULL, @prop, NULL, NULL, 'Cerraron con otro proveedor. Retomè el contacto telefonico y me dijo que envie un correo para que el pida permiso a su gerencia para la visita.Respondio correo la reu quedaria para un dia de la prox semana, el nos avisa. 20/7 Pone objeciones para atendernos por ahora no tiene interes ni en visita, envie brochure info.', 0, NULL, NULL);</v>
      </c>
    </row>
    <row r="959" spans="1:6" ht="22.5" x14ac:dyDescent="0.25">
      <c r="A959" t="s">
        <v>2534</v>
      </c>
      <c r="B959" s="7" t="s">
        <v>1528</v>
      </c>
      <c r="C959" s="2" t="s">
        <v>2784</v>
      </c>
      <c r="D959" s="40" t="s">
        <v>2866</v>
      </c>
      <c r="E959" s="2" t="s">
        <v>2783</v>
      </c>
      <c r="F959" t="str">
        <f t="shared" si="14"/>
        <v>SET @prop = (SELECT id_propuesta FROM propuesta WHERE cod_propuesta LIKE 'P017806'); INSERT INTO seguimiento VALUES(NULL, @prop, NULL, NULL, 'Contacto: Carlo Enrique. Frida envio propuesta el 28/09/11. Lo haran con otro proveedor.', 0, NULL, NULL);</v>
      </c>
    </row>
    <row r="960" spans="1:6" ht="67.5" x14ac:dyDescent="0.25">
      <c r="A960" t="s">
        <v>2534</v>
      </c>
      <c r="B960" s="7" t="s">
        <v>1529</v>
      </c>
      <c r="C960" s="2" t="s">
        <v>2784</v>
      </c>
      <c r="D960" s="40" t="s">
        <v>3169</v>
      </c>
      <c r="E960" s="2" t="s">
        <v>2783</v>
      </c>
      <c r="F960" t="str">
        <f t="shared" si="14"/>
        <v>SET @prop = (SELECT id_propuesta FROM propuesta WHERE cod_propuesta LIKE 'P017807'); INSERT INTO seguimiento VALUES(NULL, @prop, NULL, NULL, 'Contacto: Carlo Enrique. Frida envio propuesta el 10/11/11. Pdte de como va la capacitacion piloto. Segun contrato que finaliza 31/03/13 seran 29 talleres de 6 horas; 4 primeros se facturo 3,100.00 por cada uno, en adelante 4,860 por talleres de 8 horas (en septiembre se realizan 2 y quedan pendiente 23)', 0, NULL, NULL);</v>
      </c>
    </row>
    <row r="961" spans="1:6" ht="33.75" x14ac:dyDescent="0.25">
      <c r="A961" t="s">
        <v>2534</v>
      </c>
      <c r="B961" s="7" t="s">
        <v>1530</v>
      </c>
      <c r="C961" s="2" t="s">
        <v>2784</v>
      </c>
      <c r="D961" s="40" t="s">
        <v>3170</v>
      </c>
      <c r="E961" s="2" t="s">
        <v>2783</v>
      </c>
      <c r="F961" t="str">
        <f t="shared" si="14"/>
        <v>SET @prop = (SELECT id_propuesta FROM propuesta WHERE cod_propuesta LIKE 'P017808'); INSERT INTO seguimiento VALUES(NULL, @prop, NULL, NULL, 'Contacto: Catherine Alburqueque. Se ha hecho seguimiento 3 veces, la ultima el 20/03/12. Esta en evaluacion aun. No lo haran por ahora.', 0, NULL, NULL);</v>
      </c>
    </row>
    <row r="962" spans="1:6" ht="33.75" x14ac:dyDescent="0.25">
      <c r="A962" t="s">
        <v>2534</v>
      </c>
      <c r="B962" s="7" t="s">
        <v>1531</v>
      </c>
      <c r="C962" s="2" t="s">
        <v>2784</v>
      </c>
      <c r="D962" s="40" t="s">
        <v>2728</v>
      </c>
      <c r="E962" s="2" t="s">
        <v>2783</v>
      </c>
      <c r="F962" t="str">
        <f t="shared" si="14"/>
        <v>SET @prop = (SELECT id_propuesta FROM propuesta WHERE cod_propuesta LIKE 'P129301'); INSERT INTO seguimiento VALUES(NULL, @prop, NULL, NULL, 'Contacto: Milagros Crisostomo. Enviado por Leslie el 16/05. Solicitada situacion por CRM el 07/06. Nunca respondieron', 0, NULL, NULL);</v>
      </c>
    </row>
    <row r="963" spans="1:6" ht="33.75" x14ac:dyDescent="0.25">
      <c r="A963" t="s">
        <v>2534</v>
      </c>
      <c r="B963" s="7" t="s">
        <v>1532</v>
      </c>
      <c r="C963" s="2" t="s">
        <v>2784</v>
      </c>
      <c r="D963" s="40" t="s">
        <v>2728</v>
      </c>
      <c r="E963" s="2" t="s">
        <v>2783</v>
      </c>
      <c r="F963" t="str">
        <f t="shared" ref="F963:F1026" si="15">CONCATENATE(A963,B963,C963,D963,E963)</f>
        <v>SET @prop = (SELECT id_propuesta FROM propuesta WHERE cod_propuesta LIKE 'P129302'); INSERT INTO seguimiento VALUES(NULL, @prop, NULL, NULL, 'Contacto: Milagros Crisostomo. Enviado por Leslie el 16/05. Solicitada situacion por CRM el 07/06. Nunca respondieron', 0, NULL, NULL);</v>
      </c>
    </row>
    <row r="964" spans="1:6" ht="202.5" x14ac:dyDescent="0.25">
      <c r="A964" t="s">
        <v>2534</v>
      </c>
      <c r="B964" s="7" t="s">
        <v>1533</v>
      </c>
      <c r="C964" s="2" t="s">
        <v>2784</v>
      </c>
      <c r="D964" s="40" t="s">
        <v>3407</v>
      </c>
      <c r="E964" s="2" t="s">
        <v>2783</v>
      </c>
      <c r="F964" t="str">
        <f t="shared" si="15"/>
        <v>SET @prop = (SELECT id_propuesta FROM propuesta WHERE cod_propuesta LIKE 'P032201'); INSERT INTO seguimiento VALUES(NULL, @prop, NULL, NULL, 'Contacto: Evelyn Thomas. Dado el crecimiento presentado en los ultimos años requerimos reorganizarnos para poder enfrentar los proximos retos. Reunion el 09/08. Se mostro y envio metodologia, pdte. Nos envien organigrama y puestos para cotizar. La encargada del proyecto es Rocio y esta de vacaciones hasta la prox. sem., se coordina que enviaran informacion el lunes 20/08. Contacto con Rocio Toledo el 20/08, se compromete a enviar la informacion en esta semana antes del 24. 23/08 Rocio Toledo indica que aun esta preparando informacion y que igual esta pendiente que gerencia apruebe la propuesta que se pudiese presentar (hay otros proveedores) y que se definan las fechas de realizacion ya que tienen otros proyectos en curso.06/09 Llamada a Rocio Toledo (Jefe de Finanzas), al identificarnos corto la llamada y apago el telefono. Descartamos porque no responden ni envian informacion', 0, NULL, NULL);</v>
      </c>
    </row>
    <row r="965" spans="1:6" x14ac:dyDescent="0.25">
      <c r="A965" t="s">
        <v>2534</v>
      </c>
      <c r="B965" s="7" t="s">
        <v>1534</v>
      </c>
      <c r="C965" s="2" t="s">
        <v>2784</v>
      </c>
      <c r="D965" s="43" t="s">
        <v>1911</v>
      </c>
      <c r="E965" s="2" t="s">
        <v>2783</v>
      </c>
      <c r="F965" t="str">
        <f t="shared" si="15"/>
        <v>SET @prop = (SELECT id_propuesta FROM propuesta WHERE cod_propuesta LIKE 'P025501'); INSERT INTO seguimiento VALUES(NULL, @prop, NULL, NULL, 'Hacer Lobby', 0, NULL, NULL);</v>
      </c>
    </row>
    <row r="966" spans="1:6" x14ac:dyDescent="0.25">
      <c r="A966" t="s">
        <v>2534</v>
      </c>
      <c r="B966" s="7" t="s">
        <v>1535</v>
      </c>
      <c r="C966" s="2" t="s">
        <v>2784</v>
      </c>
      <c r="D966" s="43"/>
      <c r="E966" s="2" t="s">
        <v>2783</v>
      </c>
      <c r="F966" t="str">
        <f t="shared" si="15"/>
        <v>SET @prop = (SELECT id_propuesta FROM propuesta WHERE cod_propuesta LIKE 'P125301'); INSERT INTO seguimiento VALUES(NULL, @prop, NULL, NULL, '', 0, NULL, NULL);</v>
      </c>
    </row>
    <row r="967" spans="1:6" ht="45" x14ac:dyDescent="0.25">
      <c r="A967" t="s">
        <v>2534</v>
      </c>
      <c r="B967" s="7" t="s">
        <v>1536</v>
      </c>
      <c r="C967" s="2" t="s">
        <v>2784</v>
      </c>
      <c r="D967" s="43" t="s">
        <v>3076</v>
      </c>
      <c r="E967" s="2" t="s">
        <v>2783</v>
      </c>
      <c r="F967" t="str">
        <f t="shared" si="15"/>
        <v>SET @prop = (SELECT id_propuesta FROM propuesta WHERE cod_propuesta LIKE 'P125302'); INSERT INTO seguimiento VALUES(NULL, @prop, NULL, NULL, 'Contacto: Jackeline Quezada (Gerente Desarrollo Humano, amiga de Ana Maria Zapata de PUCP). Tenemos que enviarla sin falta el 16/06. Solicitada situacion el 05/07. Lo estan haciendo con PWC', 0, NULL, NULL);</v>
      </c>
    </row>
    <row r="968" spans="1:6" x14ac:dyDescent="0.25">
      <c r="A968" t="s">
        <v>2534</v>
      </c>
      <c r="B968" s="7" t="s">
        <v>1537</v>
      </c>
      <c r="C968" s="2" t="s">
        <v>2784</v>
      </c>
      <c r="D968" s="43" t="s">
        <v>2887</v>
      </c>
      <c r="E968" s="2" t="s">
        <v>2783</v>
      </c>
      <c r="F968" t="str">
        <f t="shared" si="15"/>
        <v>SET @prop = (SELECT id_propuesta FROM propuesta WHERE cod_propuesta LIKE 'P021001'); INSERT INTO seguimiento VALUES(NULL, @prop, NULL, NULL, 'Solo querian informacion', 0, NULL, NULL);</v>
      </c>
    </row>
    <row r="969" spans="1:6" ht="409.5" x14ac:dyDescent="0.25">
      <c r="A969" t="s">
        <v>2534</v>
      </c>
      <c r="B969" s="7" t="s">
        <v>1538</v>
      </c>
      <c r="C969" s="2" t="s">
        <v>2784</v>
      </c>
      <c r="D969" s="43" t="s">
        <v>3171</v>
      </c>
      <c r="E969" s="2" t="s">
        <v>2783</v>
      </c>
      <c r="F969" t="str">
        <f t="shared" si="15"/>
        <v>SET @prop = (SELECT id_propuesta FROM propuesta WHERE cod_propuesta LIKE 'P128201'); INSERT INTO seguimiento VALUES(NULL, @prop, NULL, NULL, 'Contacto: Ana Malasquez (referida de Patricia Arias de SUNAT). Le enviamos propuesta el 30/03. Estan evaluando y el miercoles 25/04 nos dan respuesta. Consultada situacion el 08/05 y el 12/05. Respondieron el 14/05 que estan teniendo una auditoria desde Brasil y que cuando la terminen retomaran el tema. Solicitada situacion el 05/07 y reclamada el 12/07. Reclamado el 07/08, si no contestan, descartar. Indican que Ana ya no labora y que se debe contactar directamente al Gte. Marcelo Cicconi, se envia correo. Claudia Rojas (Gestora) indica que la semana del 20 al 25 estan en auditoria de Brasil; ella consultaria con Marcelo y responderia se le reenvia propuesta enviada a Ana y se solicita coordinar una reunion. 17/07 se cordina reunion con nueva responsable, Claudia; ella indica que desde ultimo contacto con Ana hubieron muchos cambios.24/08 Reunion con Claudia, informa que han reestructurado organigrama; desea que se le de conformidad y se evaluen puestos clave (personas) dentro de el.03/09 Se solicita rpta. Claudia solicita esta semana para que puedan revisar la propuesta.12/09 Claudia indica que Marcelo ha solicitado se modifique propuesta y se agende reunion pero necesita preparar documentacion que debe enviarnos antes, indica que la prox sem se coordinara. 19/09 Indican que Claudia esta realizando un curso fuera de la of. regresa el viernes 21. 21/09 Claudia indica que esta pendiente coordinar reunion con Marcelo, quien solicito otra consultora; solicita volver a llamar para definir fecha de reunion. 25/09 Claudia informa que por temas internos no han podido definir fecha de reunion, solicita retomar la sgt semana. 05/10 Claudia indica estar esperando disponibilidad de Marcelo, se acuerda retomara fin de mes y en caso de haber novedades antes que ella se comunique. 24/10 Vicente indica que GG es amigo personal de A. Indacochea, solicitar medie reunion. 29/10 Descartar propuesta, es una entidad semi-publica y con muchos problemas, si les interesa ya contactaran. 30/10 A. Indacochea indica que no tiene relacion con entidad,', 0, NULL, NULL);</v>
      </c>
    </row>
    <row r="970" spans="1:6" ht="33.75" x14ac:dyDescent="0.25">
      <c r="A970" t="s">
        <v>2534</v>
      </c>
      <c r="B970" s="7" t="s">
        <v>1539</v>
      </c>
      <c r="C970" s="2" t="s">
        <v>2784</v>
      </c>
      <c r="D970" s="43" t="s">
        <v>3077</v>
      </c>
      <c r="E970" s="2" t="s">
        <v>2783</v>
      </c>
      <c r="F970" t="str">
        <f t="shared" si="15"/>
        <v>SET @prop = (SELECT id_propuesta FROM propuesta WHERE cod_propuesta LIKE 'P125201'); INSERT INTO seguimiento VALUES(NULL, @prop, NULL, NULL, 'Pdte. Envien datos para propuesta.Se envio recordatorio el 5/1/12, si no contestan antes del 31/1/12 poner como NO', 0, NULL, NULL);</v>
      </c>
    </row>
    <row r="971" spans="1:6" x14ac:dyDescent="0.25">
      <c r="A971" t="s">
        <v>2534</v>
      </c>
      <c r="B971" s="7" t="s">
        <v>1540</v>
      </c>
      <c r="C971" s="2" t="s">
        <v>2784</v>
      </c>
      <c r="D971" s="43" t="s">
        <v>1911</v>
      </c>
      <c r="E971" s="2" t="s">
        <v>2783</v>
      </c>
      <c r="F971" t="str">
        <f t="shared" si="15"/>
        <v>SET @prop = (SELECT id_propuesta FROM propuesta WHERE cod_propuesta LIKE 'P125202'); INSERT INTO seguimiento VALUES(NULL, @prop, NULL, NULL, 'Hacer Lobby', 0, NULL, NULL);</v>
      </c>
    </row>
    <row r="972" spans="1:6" x14ac:dyDescent="0.25">
      <c r="A972" t="s">
        <v>2534</v>
      </c>
      <c r="B972" s="7" t="s">
        <v>1541</v>
      </c>
      <c r="C972" s="2" t="s">
        <v>2784</v>
      </c>
      <c r="D972" s="43" t="s">
        <v>2729</v>
      </c>
      <c r="E972" s="2" t="s">
        <v>2783</v>
      </c>
      <c r="F972" t="str">
        <f t="shared" si="15"/>
        <v>SET @prop = (SELECT id_propuesta FROM propuesta WHERE cod_propuesta LIKE 'P014901'); INSERT INTO seguimiento VALUES(NULL, @prop, NULL, NULL, 'Declarado desierto', 0, NULL, NULL);</v>
      </c>
    </row>
    <row r="973" spans="1:6" ht="22.5" x14ac:dyDescent="0.25">
      <c r="A973" t="s">
        <v>2534</v>
      </c>
      <c r="B973" s="7" t="s">
        <v>1542</v>
      </c>
      <c r="C973" s="2" t="s">
        <v>2784</v>
      </c>
      <c r="D973" s="40" t="s">
        <v>2688</v>
      </c>
      <c r="E973" s="2" t="s">
        <v>2783</v>
      </c>
      <c r="F973" t="str">
        <f t="shared" si="15"/>
        <v>SET @prop = (SELECT id_propuesta FROM propuesta WHERE cod_propuesta LIKE 'P014902'); INSERT INTO seguimiento VALUES(NULL, @prop, NULL, NULL, 'No podemos postular porque los requisitos de los profesionales son muy altos', 0, NULL, NULL);</v>
      </c>
    </row>
    <row r="974" spans="1:6" ht="67.5" x14ac:dyDescent="0.25">
      <c r="A974" t="s">
        <v>2534</v>
      </c>
      <c r="B974" s="7" t="s">
        <v>1543</v>
      </c>
      <c r="C974" s="2" t="s">
        <v>2784</v>
      </c>
      <c r="D974" s="43" t="s">
        <v>3408</v>
      </c>
      <c r="E974" s="2" t="s">
        <v>2783</v>
      </c>
      <c r="F974" t="str">
        <f t="shared" si="15"/>
        <v>SET @prop = (SELECT id_propuesta FROM propuesta WHERE cod_propuesta LIKE 'P031301'); INSERT INTO seguimiento VALUES(NULL, @prop, NULL, NULL, 'Propuestas en evaluacion- Respuesta principios de junio, La primera propuesta enviada fue solo Malla P030101. Han suspendido respuestas desde Madrid hasta fines de año o inicios 2012. Se envio recordatorio el 5/1/12, si no contestan antes del 31/1/12 poner como NO. Respondieron que no el 6/1/12', 0, NULL, NULL);</v>
      </c>
    </row>
    <row r="975" spans="1:6" x14ac:dyDescent="0.25">
      <c r="A975" t="s">
        <v>2534</v>
      </c>
      <c r="B975" s="7" t="s">
        <v>1544</v>
      </c>
      <c r="C975" s="2" t="s">
        <v>2784</v>
      </c>
      <c r="D975" s="43" t="s">
        <v>1911</v>
      </c>
      <c r="E975" s="2" t="s">
        <v>2783</v>
      </c>
      <c r="F975" t="str">
        <f t="shared" si="15"/>
        <v>SET @prop = (SELECT id_propuesta FROM propuesta WHERE cod_propuesta LIKE 'P031302'); INSERT INTO seguimiento VALUES(NULL, @prop, NULL, NULL, 'Hacer Lobby', 0, NULL, NULL);</v>
      </c>
    </row>
    <row r="976" spans="1:6" x14ac:dyDescent="0.25">
      <c r="A976" t="s">
        <v>2534</v>
      </c>
      <c r="B976" s="7" t="s">
        <v>1545</v>
      </c>
      <c r="C976" s="2" t="s">
        <v>2784</v>
      </c>
      <c r="D976" s="41" t="s">
        <v>2730</v>
      </c>
      <c r="E976" s="2" t="s">
        <v>2783</v>
      </c>
      <c r="F976" t="str">
        <f t="shared" si="15"/>
        <v>SET @prop = (SELECT id_propuesta FROM propuesta WHERE cod_propuesta LIKE 'P008001'); INSERT INTO seguimiento VALUES(NULL, @prop, NULL, NULL, 'Nunca enviamos nada', 0, NULL, NULL);</v>
      </c>
    </row>
    <row r="977" spans="1:6" x14ac:dyDescent="0.25">
      <c r="A977" t="s">
        <v>2534</v>
      </c>
      <c r="B977" s="7" t="s">
        <v>1546</v>
      </c>
      <c r="C977" s="2" t="s">
        <v>2784</v>
      </c>
      <c r="D977" s="43" t="s">
        <v>3078</v>
      </c>
      <c r="E977" s="2" t="s">
        <v>2783</v>
      </c>
      <c r="F977" t="str">
        <f t="shared" si="15"/>
        <v>SET @prop = (SELECT id_propuesta FROM propuesta WHERE cod_propuesta LIKE 'P023501'); INSERT INTO seguimiento VALUES(NULL, @prop, NULL, NULL, 'Contacto: Sr. Otiniano, no contesto', 0, NULL, NULL);</v>
      </c>
    </row>
    <row r="978" spans="1:6" x14ac:dyDescent="0.25">
      <c r="A978" t="s">
        <v>2534</v>
      </c>
      <c r="B978" s="7" t="s">
        <v>1547</v>
      </c>
      <c r="C978" s="2" t="s">
        <v>2784</v>
      </c>
      <c r="D978" s="43" t="s">
        <v>2731</v>
      </c>
      <c r="E978" s="2" t="s">
        <v>2783</v>
      </c>
      <c r="F978" t="str">
        <f t="shared" si="15"/>
        <v>SET @prop = (SELECT id_propuesta FROM propuesta WHERE cod_propuesta LIKE 'P006801'); INSERT INTO seguimiento VALUES(NULL, @prop, NULL, NULL, 'Contacto: Marco Zileri', 0, NULL, NULL);</v>
      </c>
    </row>
    <row r="979" spans="1:6" x14ac:dyDescent="0.25">
      <c r="A979" t="s">
        <v>2534</v>
      </c>
      <c r="B979" s="7" t="s">
        <v>1548</v>
      </c>
      <c r="C979" s="2" t="s">
        <v>2784</v>
      </c>
      <c r="D979" s="41" t="s">
        <v>2732</v>
      </c>
      <c r="E979" s="2" t="s">
        <v>2783</v>
      </c>
      <c r="F979" t="str">
        <f t="shared" si="15"/>
        <v>SET @prop = (SELECT id_propuesta FROM propuesta WHERE cod_propuesta LIKE 'P026301'); INSERT INTO seguimiento VALUES(NULL, @prop, NULL, NULL, 'Contacto: Renatte Ubillius. Enviada el 05/07', 0, NULL, NULL);</v>
      </c>
    </row>
    <row r="980" spans="1:6" x14ac:dyDescent="0.25">
      <c r="A980" t="s">
        <v>2534</v>
      </c>
      <c r="B980" s="7" t="s">
        <v>1549</v>
      </c>
      <c r="C980" s="2" t="s">
        <v>2784</v>
      </c>
      <c r="D980" s="43" t="s">
        <v>1911</v>
      </c>
      <c r="E980" s="2" t="s">
        <v>2783</v>
      </c>
      <c r="F980" t="str">
        <f t="shared" si="15"/>
        <v>SET @prop = (SELECT id_propuesta FROM propuesta WHERE cod_propuesta LIKE 'P026302'); INSERT INTO seguimiento VALUES(NULL, @prop, NULL, NULL, 'Hacer Lobby', 0, NULL, NULL);</v>
      </c>
    </row>
    <row r="981" spans="1:6" ht="146.25" x14ac:dyDescent="0.25">
      <c r="A981" t="s">
        <v>2534</v>
      </c>
      <c r="B981" s="7" t="s">
        <v>1550</v>
      </c>
      <c r="C981" s="2" t="s">
        <v>2784</v>
      </c>
      <c r="D981" s="43" t="s">
        <v>3172</v>
      </c>
      <c r="E981" s="2" t="s">
        <v>2783</v>
      </c>
      <c r="F981" t="str">
        <f t="shared" si="15"/>
        <v>SET @prop = (SELECT id_propuesta FROM propuesta WHERE cod_propuesta LIKE 'P026303'); INSERT INTO seguimiento VALUES(NULL, @prop, NULL, NULL, 'Contacto: Vanessa Madrid. 15/10 Se solicita reunion pero menciona no estar disponible por tener que preparar presupuesto, solicita se le envie propuesta general y coordinar reunion para la siguiente semana. 16/10 Se solicita informacion para elaborar propuesta (organigrama, #puestos y #pp por puesto) pero indica que es infrmacion confidencial que no puede brindar. proporciona informacion general, igual se acuerda con Vicente pasarle una propuesta que indique que el tema economico puede variar segun la informacion oficial que se llegue a recibir. 18/10 Se envia propuesta. 23/10 Contacto indica que le han recortado presupuesto y cancelaron proyecto.', 0, NULL, NULL);</v>
      </c>
    </row>
    <row r="982" spans="1:6" x14ac:dyDescent="0.25">
      <c r="A982" t="s">
        <v>2534</v>
      </c>
      <c r="B982" s="7" t="s">
        <v>1551</v>
      </c>
      <c r="C982" s="2" t="s">
        <v>2784</v>
      </c>
      <c r="D982" s="43" t="s">
        <v>2579</v>
      </c>
      <c r="E982" s="2" t="s">
        <v>2783</v>
      </c>
      <c r="F982" t="str">
        <f t="shared" si="15"/>
        <v>SET @prop = (SELECT id_propuesta FROM propuesta WHERE cod_propuesta LIKE 'P017301'); INSERT INTO seguimiento VALUES(NULL, @prop, NULL, NULL, 'Descartamos proyecto al no obtener respuesta', 0, NULL, NULL);</v>
      </c>
    </row>
    <row r="983" spans="1:6" ht="22.5" x14ac:dyDescent="0.25">
      <c r="A983" t="s">
        <v>2534</v>
      </c>
      <c r="B983" s="7" t="s">
        <v>1552</v>
      </c>
      <c r="C983" s="2" t="s">
        <v>2784</v>
      </c>
      <c r="D983" s="40" t="s">
        <v>2733</v>
      </c>
      <c r="E983" s="2" t="s">
        <v>2783</v>
      </c>
      <c r="F983" t="str">
        <f t="shared" si="15"/>
        <v>SET @prop = (SELECT id_propuesta FROM propuesta WHERE cod_propuesta LIKE 'P017302'); INSERT INTO seguimiento VALUES(NULL, @prop, NULL, NULL, 'Persona contacto cesada/ Nueva tiene orden hacer internamente', 0, NULL, NULL);</v>
      </c>
    </row>
    <row r="984" spans="1:6" x14ac:dyDescent="0.25">
      <c r="A984" t="s">
        <v>2534</v>
      </c>
      <c r="B984" s="7" t="s">
        <v>1553</v>
      </c>
      <c r="C984" s="2" t="s">
        <v>2784</v>
      </c>
      <c r="D984" s="43"/>
      <c r="E984" s="2" t="s">
        <v>2783</v>
      </c>
      <c r="F984" t="str">
        <f t="shared" si="15"/>
        <v>SET @prop = (SELECT id_propuesta FROM propuesta WHERE cod_propuesta LIKE 'P002901'); INSERT INTO seguimiento VALUES(NULL, @prop, NULL, NULL, '', 0, NULL, NULL);</v>
      </c>
    </row>
    <row r="985" spans="1:6" x14ac:dyDescent="0.25">
      <c r="A985" t="s">
        <v>2534</v>
      </c>
      <c r="B985" s="7" t="s">
        <v>1554</v>
      </c>
      <c r="C985" s="2" t="s">
        <v>2784</v>
      </c>
      <c r="D985" s="40" t="s">
        <v>2889</v>
      </c>
      <c r="E985" s="2" t="s">
        <v>2783</v>
      </c>
      <c r="F985" t="str">
        <f t="shared" si="15"/>
        <v>SET @prop = (SELECT id_propuesta FROM propuesta WHERE cod_propuesta LIKE 'P002902'); INSERT INTO seguimiento VALUES(NULL, @prop, NULL, NULL, 'Decision tomada en comite 06/12/10', 0, NULL, NULL);</v>
      </c>
    </row>
    <row r="986" spans="1:6" x14ac:dyDescent="0.25">
      <c r="A986" t="s">
        <v>2534</v>
      </c>
      <c r="B986" s="7" t="s">
        <v>1555</v>
      </c>
      <c r="C986" s="2" t="s">
        <v>2784</v>
      </c>
      <c r="D986" s="40" t="s">
        <v>3079</v>
      </c>
      <c r="E986" s="2" t="s">
        <v>2783</v>
      </c>
      <c r="F986" t="str">
        <f t="shared" si="15"/>
        <v>SET @prop = (SELECT id_propuesta FROM propuesta WHERE cod_propuesta LIKE 'P122301'); INSERT INTO seguimiento VALUES(NULL, @prop, NULL, NULL, 'Coordinar reunion. Me cancelo 3 reuniones sin avisar.', 0, NULL, NULL);</v>
      </c>
    </row>
    <row r="987" spans="1:6" x14ac:dyDescent="0.25">
      <c r="A987" t="s">
        <v>2534</v>
      </c>
      <c r="B987" s="7" t="s">
        <v>1556</v>
      </c>
      <c r="C987" s="2" t="s">
        <v>2784</v>
      </c>
      <c r="D987" s="41" t="s">
        <v>2595</v>
      </c>
      <c r="E987" s="2" t="s">
        <v>2783</v>
      </c>
      <c r="F987" t="str">
        <f t="shared" si="15"/>
        <v>SET @prop = (SELECT id_propuesta FROM propuesta WHERE cod_propuesta LIKE 'P010101'); INSERT INTO seguimiento VALUES(NULL, @prop, NULL, NULL, 'Nunca respondieron', 0, NULL, NULL);</v>
      </c>
    </row>
    <row r="988" spans="1:6" x14ac:dyDescent="0.25">
      <c r="A988" t="s">
        <v>2534</v>
      </c>
      <c r="B988" s="7" t="s">
        <v>1557</v>
      </c>
      <c r="C988" s="2" t="s">
        <v>2784</v>
      </c>
      <c r="D988" s="41" t="s">
        <v>2887</v>
      </c>
      <c r="E988" s="2" t="s">
        <v>2783</v>
      </c>
      <c r="F988" t="str">
        <f t="shared" si="15"/>
        <v>SET @prop = (SELECT id_propuesta FROM propuesta WHERE cod_propuesta LIKE 'P025601'); INSERT INTO seguimiento VALUES(NULL, @prop, NULL, NULL, 'Solo querian informacion', 0, NULL, NULL);</v>
      </c>
    </row>
    <row r="989" spans="1:6" x14ac:dyDescent="0.25">
      <c r="A989" t="s">
        <v>2534</v>
      </c>
      <c r="B989" s="7" t="s">
        <v>1558</v>
      </c>
      <c r="C989" s="2" t="s">
        <v>2784</v>
      </c>
      <c r="D989" s="41" t="s">
        <v>2887</v>
      </c>
      <c r="E989" s="2" t="s">
        <v>2783</v>
      </c>
      <c r="F989" t="str">
        <f t="shared" si="15"/>
        <v>SET @prop = (SELECT id_propuesta FROM propuesta WHERE cod_propuesta LIKE 'P002401'); INSERT INTO seguimiento VALUES(NULL, @prop, NULL, NULL, 'Solo querian informacion', 0, NULL, NULL);</v>
      </c>
    </row>
    <row r="990" spans="1:6" x14ac:dyDescent="0.25">
      <c r="A990" t="s">
        <v>2534</v>
      </c>
      <c r="B990" s="7" t="s">
        <v>1559</v>
      </c>
      <c r="C990" s="2" t="s">
        <v>2784</v>
      </c>
      <c r="D990" s="41" t="s">
        <v>2734</v>
      </c>
      <c r="E990" s="2" t="s">
        <v>2783</v>
      </c>
      <c r="F990" t="str">
        <f t="shared" si="15"/>
        <v>SET @prop = (SELECT id_propuesta FROM propuesta WHERE cod_propuesta LIKE 'P002402'); INSERT INTO seguimiento VALUES(NULL, @prop, NULL, NULL, 'Cambio gerente/ llamar en un mes', 0, NULL, NULL);</v>
      </c>
    </row>
    <row r="991" spans="1:6" x14ac:dyDescent="0.25">
      <c r="A991" t="s">
        <v>2534</v>
      </c>
      <c r="B991" s="7" t="s">
        <v>1560</v>
      </c>
      <c r="C991" s="2" t="s">
        <v>2784</v>
      </c>
      <c r="D991" s="41" t="s">
        <v>2565</v>
      </c>
      <c r="E991" s="2" t="s">
        <v>2783</v>
      </c>
      <c r="F991" t="str">
        <f t="shared" si="15"/>
        <v>SET @prop = (SELECT id_propuesta FROM propuesta WHERE cod_propuesta LIKE 'P002403'); INSERT INTO seguimiento VALUES(NULL, @prop, NULL, NULL, 'Se envio propuesta', 0, NULL, NULL);</v>
      </c>
    </row>
    <row r="992" spans="1:6" x14ac:dyDescent="0.25">
      <c r="A992" t="s">
        <v>2534</v>
      </c>
      <c r="B992" s="7" t="s">
        <v>1561</v>
      </c>
      <c r="C992" s="2" t="s">
        <v>2784</v>
      </c>
      <c r="D992" s="41" t="s">
        <v>2735</v>
      </c>
      <c r="E992" s="2" t="s">
        <v>2783</v>
      </c>
      <c r="F992" t="str">
        <f t="shared" si="15"/>
        <v>SET @prop = (SELECT id_propuesta FROM propuesta WHERE cod_propuesta LIKE 'P002404'); INSERT INTO seguimiento VALUES(NULL, @prop, NULL, NULL, 'Se hara piloto/ llamar el jueves', 0, NULL, NULL);</v>
      </c>
    </row>
    <row r="993" spans="1:6" ht="33.75" x14ac:dyDescent="0.25">
      <c r="A993" t="s">
        <v>2534</v>
      </c>
      <c r="B993" s="7" t="s">
        <v>1562</v>
      </c>
      <c r="C993" s="2" t="s">
        <v>2784</v>
      </c>
      <c r="D993" s="41" t="s">
        <v>3080</v>
      </c>
      <c r="E993" s="2" t="s">
        <v>2783</v>
      </c>
      <c r="F993" t="str">
        <f t="shared" si="15"/>
        <v>SET @prop = (SELECT id_propuesta FROM propuesta WHERE cod_propuesta LIKE 'P121801'); INSERT INTO seguimiento VALUES(NULL, @prop, NULL, NULL, 'Contacto: Gina D'Alfonso. Se interesaron en la Expo 2011. Frida envio propuesta el 28/09/11. Querian retencion de efecto inmediato y sin invertir.', 0, NULL, NULL);</v>
      </c>
    </row>
    <row r="994" spans="1:6" x14ac:dyDescent="0.25">
      <c r="A994" t="s">
        <v>2534</v>
      </c>
      <c r="B994" s="7" t="s">
        <v>1563</v>
      </c>
      <c r="C994" s="2" t="s">
        <v>2784</v>
      </c>
      <c r="D994" s="43" t="s">
        <v>1911</v>
      </c>
      <c r="E994" s="2" t="s">
        <v>2783</v>
      </c>
      <c r="F994" t="str">
        <f t="shared" si="15"/>
        <v>SET @prop = (SELECT id_propuesta FROM propuesta WHERE cod_propuesta LIKE 'P121802'); INSERT INTO seguimiento VALUES(NULL, @prop, NULL, NULL, 'Hacer Lobby', 0, NULL, NULL);</v>
      </c>
    </row>
    <row r="995" spans="1:6" x14ac:dyDescent="0.25">
      <c r="A995" t="s">
        <v>2534</v>
      </c>
      <c r="B995" s="7" t="s">
        <v>1564</v>
      </c>
      <c r="C995" s="2" t="s">
        <v>2784</v>
      </c>
      <c r="D995" s="43"/>
      <c r="E995" s="2" t="s">
        <v>2783</v>
      </c>
      <c r="F995" t="str">
        <f t="shared" si="15"/>
        <v>SET @prop = (SELECT id_propuesta FROM propuesta WHERE cod_propuesta LIKE 'P030901'); INSERT INTO seguimiento VALUES(NULL, @prop, NULL, NULL, '', 0, NULL, NULL);</v>
      </c>
    </row>
    <row r="996" spans="1:6" x14ac:dyDescent="0.25">
      <c r="A996" t="s">
        <v>2534</v>
      </c>
      <c r="B996" s="7" t="s">
        <v>1565</v>
      </c>
      <c r="C996" s="2" t="s">
        <v>2784</v>
      </c>
      <c r="D996" s="41" t="s">
        <v>2736</v>
      </c>
      <c r="E996" s="2" t="s">
        <v>2783</v>
      </c>
      <c r="F996" t="str">
        <f t="shared" si="15"/>
        <v>SET @prop = (SELECT id_propuesta FROM propuesta WHERE cod_propuesta LIKE 'P030902'); INSERT INTO seguimiento VALUES(NULL, @prop, NULL, NULL, 'No es nuestra especialidad', 0, NULL, NULL);</v>
      </c>
    </row>
    <row r="997" spans="1:6" ht="22.5" x14ac:dyDescent="0.25">
      <c r="A997" t="s">
        <v>2534</v>
      </c>
      <c r="B997" s="7" t="s">
        <v>1566</v>
      </c>
      <c r="C997" s="2" t="s">
        <v>2784</v>
      </c>
      <c r="D997" s="41" t="s">
        <v>3081</v>
      </c>
      <c r="E997" s="2" t="s">
        <v>2783</v>
      </c>
      <c r="F997" t="str">
        <f t="shared" si="15"/>
        <v>SET @prop = (SELECT id_propuesta FROM propuesta WHERE cod_propuesta LIKE 'P030903'); INSERT INTO seguimiento VALUES(NULL, @prop, NULL, NULL, 'Lo veran con la Consultora que les vio este proceso anteriormente.', 0, NULL, NULL);</v>
      </c>
    </row>
    <row r="998" spans="1:6" ht="22.5" x14ac:dyDescent="0.25">
      <c r="A998" t="s">
        <v>2534</v>
      </c>
      <c r="B998" s="7" t="s">
        <v>1567</v>
      </c>
      <c r="C998" s="2" t="s">
        <v>2784</v>
      </c>
      <c r="D998" s="40" t="s">
        <v>3082</v>
      </c>
      <c r="E998" s="2" t="s">
        <v>2783</v>
      </c>
      <c r="F998" t="str">
        <f t="shared" si="15"/>
        <v>SET @prop = (SELECT id_propuesta FROM propuesta WHERE cod_propuesta LIKE 'P030904'); INSERT INTO seguimiento VALUES(NULL, @prop, NULL, NULL, 'Contacto: Raquel Enciso. Reunion de cierre con Gerencia General el 14/11/11. Lo haran en enero. ', 0, NULL, NULL);</v>
      </c>
    </row>
    <row r="999" spans="1:6" ht="78.75" x14ac:dyDescent="0.25">
      <c r="A999" t="s">
        <v>2534</v>
      </c>
      <c r="B999" s="7" t="s">
        <v>1568</v>
      </c>
      <c r="C999" s="2" t="s">
        <v>2784</v>
      </c>
      <c r="D999" s="40" t="s">
        <v>3083</v>
      </c>
      <c r="E999" s="2" t="s">
        <v>2783</v>
      </c>
      <c r="F999" t="str">
        <f t="shared" si="15"/>
        <v>SET @prop = (SELECT id_propuesta FROM propuesta WHERE cod_propuesta LIKE 'P030905'); INSERT INTO seguimiento VALUES(NULL, @prop, NULL, NULL, 'Contacto: Raquel Enciso. Lo haran despues del proyecto de competencias. Abril 2012. Contactar cuando terminen el proyecto. Solicitada situacion el 05/07. Volver a solicitar situacion para descartar o no. Frida tiene reunion con Patricia el 15/08. Postergado por el cliente.05/09 Frida indica que confirmara respuesta el viernes 7 maximo.11/09 Frida indica que no se realizara.', 0, NULL, NULL);</v>
      </c>
    </row>
    <row r="1000" spans="1:6" ht="101.25" x14ac:dyDescent="0.25">
      <c r="A1000" t="s">
        <v>2534</v>
      </c>
      <c r="B1000" s="17" t="s">
        <v>1569</v>
      </c>
      <c r="C1000" s="2" t="s">
        <v>2784</v>
      </c>
      <c r="D1000" s="28" t="s">
        <v>3084</v>
      </c>
      <c r="E1000" s="2" t="s">
        <v>2783</v>
      </c>
      <c r="F1000" t="str">
        <f t="shared" si="15"/>
        <v>SET @prop = (SELECT id_propuesta FROM propuesta WHERE cod_propuesta LIKE 'P030906'); INSERT INTO seguimiento VALUES(NULL, @prop, NULL, NULL, 'Contacto: Raquel Enciso. Reunion de sustentacion cierre con Gerencia General el 14/11/11. Lo haran despues del proyecto de competencias. Solicitada situacion el 05/07. Volver a solicitar situacion para descartar o no. Frida tiene reunion con Patricia el 15/08. Postergado por el cliente.05/09 Frida indica que confirmara respuesta el viernes 7 maximo.13/09 Frida indica que proyecto esta suspendido indefinidamente por cambio deGG y GReg RRHH.', 0, NULL, NULL);</v>
      </c>
    </row>
    <row r="1001" spans="1:6" x14ac:dyDescent="0.25">
      <c r="A1001" t="s">
        <v>2534</v>
      </c>
      <c r="B1001" s="7" t="s">
        <v>1570</v>
      </c>
      <c r="C1001" s="2" t="s">
        <v>2784</v>
      </c>
      <c r="D1001" s="41" t="s">
        <v>2558</v>
      </c>
      <c r="E1001" s="2" t="s">
        <v>2783</v>
      </c>
      <c r="F1001" t="str">
        <f t="shared" si="15"/>
        <v>SET @prop = (SELECT id_propuesta FROM propuesta WHERE cod_propuesta LIKE 'P008201'); INSERT INTO seguimiento VALUES(NULL, @prop, NULL, NULL, 'Tomaron otra opcion', 0, NULL, NULL);</v>
      </c>
    </row>
    <row r="1002" spans="1:6" x14ac:dyDescent="0.25">
      <c r="A1002" t="s">
        <v>2534</v>
      </c>
      <c r="B1002" s="7" t="s">
        <v>1571</v>
      </c>
      <c r="C1002" s="2" t="s">
        <v>2784</v>
      </c>
      <c r="D1002" s="43" t="s">
        <v>2737</v>
      </c>
      <c r="E1002" s="2" t="s">
        <v>2783</v>
      </c>
      <c r="F1002" t="str">
        <f t="shared" si="15"/>
        <v>SET @prop = (SELECT id_propuesta FROM propuesta WHERE cod_propuesta LIKE 'P029201'); INSERT INTO seguimiento VALUES(NULL, @prop, NULL, NULL, 'Se envio un mail de seguimiento el 22/02', 0, NULL, NULL);</v>
      </c>
    </row>
    <row r="1003" spans="1:6" ht="22.5" x14ac:dyDescent="0.25">
      <c r="A1003" t="s">
        <v>2534</v>
      </c>
      <c r="B1003" s="7" t="s">
        <v>1572</v>
      </c>
      <c r="C1003" s="2" t="s">
        <v>2784</v>
      </c>
      <c r="D1003" s="43" t="s">
        <v>3085</v>
      </c>
      <c r="E1003" s="2" t="s">
        <v>2783</v>
      </c>
      <c r="F1003" t="str">
        <f t="shared" si="15"/>
        <v>SET @prop = (SELECT id_propuesta FROM propuesta WHERE cod_propuesta LIKE 'P012101'); INSERT INTO seguimiento VALUES(NULL, @prop, NULL, NULL, 'Se contacto a Noris, el tema se mantiene para decision del Jefe.', 0, NULL, NULL);</v>
      </c>
    </row>
    <row r="1004" spans="1:6" x14ac:dyDescent="0.25">
      <c r="A1004" t="s">
        <v>2534</v>
      </c>
      <c r="B1004" s="7" t="s">
        <v>1573</v>
      </c>
      <c r="C1004" s="2" t="s">
        <v>2784</v>
      </c>
      <c r="D1004" s="43"/>
      <c r="E1004" s="2" t="s">
        <v>2783</v>
      </c>
      <c r="F1004" t="str">
        <f t="shared" si="15"/>
        <v>SET @prop = (SELECT id_propuesta FROM propuesta WHERE cod_propuesta LIKE 'P012102'); INSERT INTO seguimiento VALUES(NULL, @prop, NULL, NULL, '', 0, NULL, NULL);</v>
      </c>
    </row>
    <row r="1005" spans="1:6" x14ac:dyDescent="0.25">
      <c r="A1005" t="s">
        <v>2534</v>
      </c>
      <c r="B1005" s="7" t="s">
        <v>1574</v>
      </c>
      <c r="C1005" s="2" t="s">
        <v>2784</v>
      </c>
      <c r="D1005" s="43" t="s">
        <v>2738</v>
      </c>
      <c r="E1005" s="2" t="s">
        <v>2783</v>
      </c>
      <c r="F1005" t="str">
        <f t="shared" si="15"/>
        <v>SET @prop = (SELECT id_propuesta FROM propuesta WHERE cod_propuesta LIKE 'P012103'); INSERT INTO seguimiento VALUES(NULL, @prop, NULL, NULL, 'Aplazado para el 2011', 0, NULL, NULL);</v>
      </c>
    </row>
    <row r="1006" spans="1:6" x14ac:dyDescent="0.25">
      <c r="A1006" t="s">
        <v>2534</v>
      </c>
      <c r="B1006" s="7" t="s">
        <v>1575</v>
      </c>
      <c r="C1006" s="2" t="s">
        <v>2784</v>
      </c>
      <c r="D1006" s="43" t="s">
        <v>2739</v>
      </c>
      <c r="E1006" s="2" t="s">
        <v>2783</v>
      </c>
      <c r="F1006" t="str">
        <f t="shared" si="15"/>
        <v>SET @prop = (SELECT id_propuesta FROM propuesta WHERE cod_propuesta LIKE 'P012104'); INSERT INTO seguimiento VALUES(NULL, @prop, NULL, NULL, 'Pdte respuesta propuesta P012107', 0, NULL, NULL);</v>
      </c>
    </row>
    <row r="1007" spans="1:6" x14ac:dyDescent="0.25">
      <c r="A1007" t="s">
        <v>2534</v>
      </c>
      <c r="B1007" s="7" t="s">
        <v>1576</v>
      </c>
      <c r="C1007" s="2" t="s">
        <v>2784</v>
      </c>
      <c r="D1007" s="43" t="s">
        <v>2739</v>
      </c>
      <c r="E1007" s="2" t="s">
        <v>2783</v>
      </c>
      <c r="F1007" t="str">
        <f t="shared" si="15"/>
        <v>SET @prop = (SELECT id_propuesta FROM propuesta WHERE cod_propuesta LIKE 'P012105'); INSERT INTO seguimiento VALUES(NULL, @prop, NULL, NULL, 'Pdte respuesta propuesta P012107', 0, NULL, NULL);</v>
      </c>
    </row>
    <row r="1008" spans="1:6" x14ac:dyDescent="0.25">
      <c r="A1008" t="s">
        <v>2534</v>
      </c>
      <c r="B1008" s="7" t="s">
        <v>1577</v>
      </c>
      <c r="C1008" s="2" t="s">
        <v>2784</v>
      </c>
      <c r="D1008" s="43" t="s">
        <v>2739</v>
      </c>
      <c r="E1008" s="2" t="s">
        <v>2783</v>
      </c>
      <c r="F1008" t="str">
        <f t="shared" si="15"/>
        <v>SET @prop = (SELECT id_propuesta FROM propuesta WHERE cod_propuesta LIKE 'P012106'); INSERT INTO seguimiento VALUES(NULL, @prop, NULL, NULL, 'Pdte respuesta propuesta P012107', 0, NULL, NULL);</v>
      </c>
    </row>
    <row r="1009" spans="1:6" x14ac:dyDescent="0.25">
      <c r="A1009" t="s">
        <v>2534</v>
      </c>
      <c r="B1009" s="7" t="s">
        <v>1578</v>
      </c>
      <c r="C1009" s="2" t="s">
        <v>2784</v>
      </c>
      <c r="D1009" s="43" t="s">
        <v>2740</v>
      </c>
      <c r="E1009" s="2" t="s">
        <v>2783</v>
      </c>
      <c r="F1009" t="str">
        <f t="shared" si="15"/>
        <v>SET @prop = (SELECT id_propuesta FROM propuesta WHERE cod_propuesta LIKE 'P012107'); INSERT INTO seguimiento VALUES(NULL, @prop, NULL, NULL, 'Pdte. Definan', 0, NULL, NULL);</v>
      </c>
    </row>
    <row r="1010" spans="1:6" ht="22.5" x14ac:dyDescent="0.25">
      <c r="A1010" t="s">
        <v>2534</v>
      </c>
      <c r="B1010" s="7" t="s">
        <v>1579</v>
      </c>
      <c r="C1010" s="2" t="s">
        <v>2784</v>
      </c>
      <c r="D1010" s="43" t="s">
        <v>2797</v>
      </c>
      <c r="E1010" s="2" t="s">
        <v>2783</v>
      </c>
      <c r="F1010" t="str">
        <f t="shared" si="15"/>
        <v>SET @prop = (SELECT id_propuesta FROM propuesta WHERE cod_propuesta LIKE 'P012108'); INSERT INTO seguimiento VALUES(NULL, @prop, NULL, NULL, 'No pudimos licitar porque ya estabamos fuera de fecha de incribirnos', 0, NULL, NULL);</v>
      </c>
    </row>
    <row r="1011" spans="1:6" ht="22.5" x14ac:dyDescent="0.25">
      <c r="A1011" t="s">
        <v>2534</v>
      </c>
      <c r="B1011" s="7" t="s">
        <v>1580</v>
      </c>
      <c r="C1011" s="2" t="s">
        <v>2784</v>
      </c>
      <c r="D1011" s="43" t="s">
        <v>2797</v>
      </c>
      <c r="E1011" s="2" t="s">
        <v>2783</v>
      </c>
      <c r="F1011" t="str">
        <f t="shared" si="15"/>
        <v>SET @prop = (SELECT id_propuesta FROM propuesta WHERE cod_propuesta LIKE 'P012109'); INSERT INTO seguimiento VALUES(NULL, @prop, NULL, NULL, 'No pudimos licitar porque ya estabamos fuera de fecha de incribirnos', 0, NULL, NULL);</v>
      </c>
    </row>
    <row r="1012" spans="1:6" ht="135" x14ac:dyDescent="0.25">
      <c r="A1012" t="s">
        <v>2534</v>
      </c>
      <c r="B1012" s="7" t="s">
        <v>1581</v>
      </c>
      <c r="C1012" s="2" t="s">
        <v>2784</v>
      </c>
      <c r="D1012" s="43" t="s">
        <v>3409</v>
      </c>
      <c r="E1012" s="2" t="s">
        <v>2783</v>
      </c>
      <c r="F1012" t="str">
        <f t="shared" si="15"/>
        <v>SET @prop = (SELECT id_propuesta FROM propuesta WHERE cod_propuesta LIKE 'P012110'); INSERT INTO seguimiento VALUES(NULL, @prop, NULL, NULL, 'Contacto: Fernando Lopez. Se coordina primera reuion para el 09/10. Reunion ok. se levanta requerimiento y se acuerda presentar propuesta.15/10 Vicente se compromete a enviar propuesta mañana 16/10. Pedniente propuesta. 17/10 Solicitan datos de contacto de Sima. Se envia propuesta. 24/10 Indican que contacto se encuentra fuera, solicitan contactar prox. sem. 30/10 Fernando indica que surgio un inconveniente institucional que ha postergado proyectp, indica que probablemente se tenga q ver el 2013, se acuerda agendar seguimiento para finales de sgt mes por si hay novedades.', 0, NULL, NULL);</v>
      </c>
    </row>
    <row r="1013" spans="1:6" ht="22.5" x14ac:dyDescent="0.25">
      <c r="A1013" t="s">
        <v>2534</v>
      </c>
      <c r="B1013" s="7" t="s">
        <v>1582</v>
      </c>
      <c r="C1013" s="2" t="s">
        <v>2784</v>
      </c>
      <c r="D1013" s="43" t="s">
        <v>2741</v>
      </c>
      <c r="E1013" s="2" t="s">
        <v>2783</v>
      </c>
      <c r="F1013" t="str">
        <f t="shared" si="15"/>
        <v>SET @prop = (SELECT id_propuesta FROM propuesta WHERE cod_propuesta LIKE 'P119101'); INSERT INTO seguimiento VALUES(NULL, @prop, NULL, NULL, 'Acepto- Falta firma, lo esta enviando a lima.Estamos esperando el acta de conformidad.', 0, NULL, NULL);</v>
      </c>
    </row>
    <row r="1014" spans="1:6" ht="33.75" x14ac:dyDescent="0.25">
      <c r="A1014" t="s">
        <v>2534</v>
      </c>
      <c r="B1014" s="7" t="s">
        <v>1583</v>
      </c>
      <c r="C1014" s="2" t="s">
        <v>2784</v>
      </c>
      <c r="D1014" s="40" t="s">
        <v>3173</v>
      </c>
      <c r="E1014" s="2" t="s">
        <v>2783</v>
      </c>
      <c r="F1014" t="str">
        <f t="shared" si="15"/>
        <v>SET @prop = (SELECT id_propuesta FROM propuesta WHERE cod_propuesta LIKE 'P119102'); INSERT INTO seguimiento VALUES(NULL, @prop, NULL, NULL, 'Se envio propuesta el 22/09/11. Se envio propuesta ajustada el 28/09/11 sobre 30 personas que fueron las unicas calificadas en las pruebas de SAT.', 0, NULL, NULL);</v>
      </c>
    </row>
    <row r="1015" spans="1:6" x14ac:dyDescent="0.25">
      <c r="A1015" t="s">
        <v>2534</v>
      </c>
      <c r="B1015" s="7" t="s">
        <v>1584</v>
      </c>
      <c r="C1015" s="2" t="s">
        <v>2784</v>
      </c>
      <c r="D1015" s="41" t="s">
        <v>2887</v>
      </c>
      <c r="E1015" s="2" t="s">
        <v>2783</v>
      </c>
      <c r="F1015" t="str">
        <f t="shared" si="15"/>
        <v>SET @prop = (SELECT id_propuesta FROM propuesta WHERE cod_propuesta LIKE 'P117101'); INSERT INTO seguimiento VALUES(NULL, @prop, NULL, NULL, 'Solo querian informacion', 0, NULL, NULL);</v>
      </c>
    </row>
    <row r="1016" spans="1:6" ht="22.5" x14ac:dyDescent="0.25">
      <c r="A1016" t="s">
        <v>2534</v>
      </c>
      <c r="B1016" s="7" t="s">
        <v>1585</v>
      </c>
      <c r="C1016" s="2" t="s">
        <v>2784</v>
      </c>
      <c r="D1016" s="43" t="s">
        <v>2742</v>
      </c>
      <c r="E1016" s="2" t="s">
        <v>2783</v>
      </c>
      <c r="F1016" t="str">
        <f t="shared" si="15"/>
        <v>SET @prop = (SELECT id_propuesta FROM propuesta WHERE cod_propuesta LIKE 'P023001'); INSERT INTO seguimiento VALUES(NULL, @prop, NULL, NULL, 'No pudimos incribirnos por estar fuera de fecha el registro', 0, NULL, NULL);</v>
      </c>
    </row>
    <row r="1017" spans="1:6" x14ac:dyDescent="0.25">
      <c r="A1017" t="s">
        <v>2534</v>
      </c>
      <c r="B1017" s="7" t="s">
        <v>1586</v>
      </c>
      <c r="C1017" s="2" t="s">
        <v>2784</v>
      </c>
      <c r="D1017" s="41" t="s">
        <v>2887</v>
      </c>
      <c r="E1017" s="2" t="s">
        <v>2783</v>
      </c>
      <c r="F1017" t="str">
        <f t="shared" si="15"/>
        <v>SET @prop = (SELECT id_propuesta FROM propuesta WHERE cod_propuesta LIKE 'P000501'); INSERT INTO seguimiento VALUES(NULL, @prop, NULL, NULL, 'Solo querian informacion', 0, NULL, NULL);</v>
      </c>
    </row>
    <row r="1018" spans="1:6" ht="33.75" x14ac:dyDescent="0.25">
      <c r="A1018" t="s">
        <v>2534</v>
      </c>
      <c r="B1018" s="7" t="s">
        <v>1587</v>
      </c>
      <c r="C1018" s="2" t="s">
        <v>2784</v>
      </c>
      <c r="D1018" s="40" t="s">
        <v>2743</v>
      </c>
      <c r="E1018" s="2" t="s">
        <v>2783</v>
      </c>
      <c r="F1018" t="str">
        <f t="shared" si="15"/>
        <v>SET @prop = (SELECT id_propuesta FROM propuesta WHERE cod_propuesta LIKE 'P126201'); INSERT INTO seguimiento VALUES(NULL, @prop, NULL, NULL, 'Contacto: Pamela Rivera, Asistente. 16/03 Descartamos.10/09 Pamela indica que outdoor lo realizaron con otra consultora', 0, NULL, NULL);</v>
      </c>
    </row>
    <row r="1019" spans="1:6" x14ac:dyDescent="0.25">
      <c r="A1019" t="s">
        <v>2534</v>
      </c>
      <c r="B1019" s="7" t="s">
        <v>1588</v>
      </c>
      <c r="C1019" s="2" t="s">
        <v>2784</v>
      </c>
      <c r="D1019" s="43" t="s">
        <v>1911</v>
      </c>
      <c r="E1019" s="2" t="s">
        <v>2783</v>
      </c>
      <c r="F1019" t="str">
        <f t="shared" si="15"/>
        <v>SET @prop = (SELECT id_propuesta FROM propuesta WHERE cod_propuesta LIKE 'P126202'); INSERT INTO seguimiento VALUES(NULL, @prop, NULL, NULL, 'Hacer Lobby', 0, NULL, NULL);</v>
      </c>
    </row>
    <row r="1020" spans="1:6" ht="45" x14ac:dyDescent="0.25">
      <c r="A1020" t="s">
        <v>2534</v>
      </c>
      <c r="B1020" s="7" t="s">
        <v>1589</v>
      </c>
      <c r="C1020" s="2" t="s">
        <v>2784</v>
      </c>
      <c r="D1020" s="40" t="s">
        <v>3086</v>
      </c>
      <c r="E1020" s="2" t="s">
        <v>2783</v>
      </c>
      <c r="F1020" t="str">
        <f t="shared" si="15"/>
        <v>SET @prop = (SELECT id_propuesta FROM propuesta WHERE cod_propuesta LIKE 'P125001'); INSERT INTO seguimiento VALUES(NULL, @prop, NULL, NULL, 'Contacto: Julia Alba. Desean seleccion masiva de cajeros y agentes. Le explicamos que no es nuestra linea y le ofrecimos la opcion de evaluaciones. La tendran en cuenta.', 0, NULL, NULL);</v>
      </c>
    </row>
    <row r="1021" spans="1:6" ht="56.25" x14ac:dyDescent="0.25">
      <c r="A1021" t="s">
        <v>2534</v>
      </c>
      <c r="B1021" s="7" t="s">
        <v>1590</v>
      </c>
      <c r="C1021" s="2" t="s">
        <v>2784</v>
      </c>
      <c r="D1021" s="40" t="s">
        <v>3087</v>
      </c>
      <c r="E1021" s="2" t="s">
        <v>2783</v>
      </c>
      <c r="F1021" t="str">
        <f t="shared" si="15"/>
        <v>SET @prop = (SELECT id_propuesta FROM propuesta WHERE cod_propuesta LIKE 'P125002'); INSERT INTO seguimiento VALUES(NULL, @prop, NULL, NULL, 'Contacto: Fedor Garcia. Estudio cualitativo de 13 focus para explorar Clima. Profundizar en percepciones para afinar estrategias en gestion humana. 1,900 colaboradores a nivel nacional. Escogieron otro proveedor.', 0, NULL, NULL);</v>
      </c>
    </row>
    <row r="1022" spans="1:6" ht="409.5" x14ac:dyDescent="0.25">
      <c r="A1022" t="s">
        <v>2534</v>
      </c>
      <c r="B1022" s="7" t="s">
        <v>1591</v>
      </c>
      <c r="C1022" s="2" t="s">
        <v>2784</v>
      </c>
      <c r="D1022" s="40" t="s">
        <v>3410</v>
      </c>
      <c r="E1022" s="2" t="s">
        <v>2783</v>
      </c>
      <c r="F1022" t="str">
        <f t="shared" si="15"/>
        <v>SET @prop = (SELECT id_propuesta FROM propuesta WHERE cod_propuesta LIKE 'P125003'); INSERT INTO seguimiento VALUES(NULL, @prop, NULL, NULL, 'Contacto: Diana Quiroz; empresa del grupo Scotiabank, quieren lo mismo que en el Banco. Reunion el 07/08. Gustavo Guerra (Sub Gte RRHH) indica que evaluaran propuesta. 22/08 aun no tienen V°B°, quedamos en espera y menciona requerimiento de DISMALL para mejorar competencias. 28/08 Confirman aceptacion de propuesta por mail.03/09 Se envia contrato pra revision y firma, se confirma recepcion.10/09 Se solicita contrato, Gerardo indica que aun esta en legal por revision, se compromete a ir enviando informacion solicitada por Frida (inf. tecnica). 18/09 Jorge Perez, solicita informacion de DHO para elaborar contrato, se solicita documentacion a Xiliana por correo. 19/09 Xili envia documentacion solicitada en fisico y Jorge Perez confirma correcta recpecion. 25/09 Se envia correo a Jorge Perez solicitando estado de contrato.26/09 Jorge informa que contrato esta en evaluacion y debe tardar una semana mas o menos. 03/10 Se recibe contrato con modificaciones hechas por legal de SCI. 04/10 Se envia contrato fisico modificado y firmado por Frida. 05/10 Se confirma correcta recepcion de contrato por Annie Sandoval (nuevo responsable de proyecto) y menciona que el dia martes sera visado por GAF y se enviara al area de contratos del banco de quien dependen para que se realice las firmas correspondientes; indica que el tiempo de demora depende estrictamente del banco pues es un ente externo a ellos, se compromete a confirmar para cuando estara listo todo para iniciar consultoria el mismo martes 09. 11/10 Annie indica que aun no tiene respuesta del banco, se compromete a enviar status por mail el dia de hoy. 16/10 Aun es espera de aprobacion por parte del banco, confirman que no se puede avanzar con OS y factura mientras no se tenga el ok de la Junta de Contrataciones del banco. 23/10 Se define en Directorio dejar que continue su proceso regular. 30/10 Jorge Perez indica que contrato ya esta y toc esperar que el banco nos comunique aceptacion para proceder a la firma del mismo primero por parte nuestra. 07/11 Jorge indica que contrato ya esta firmado y solicita se inicien coordinaciones tecnicas. 08/11 Annie indica que enviaron contrato, queda pendiente confirmar recepcion.', 0, NULL, NULL);</v>
      </c>
    </row>
    <row r="1023" spans="1:6" x14ac:dyDescent="0.25">
      <c r="A1023" t="s">
        <v>2534</v>
      </c>
      <c r="B1023" s="7" t="s">
        <v>1592</v>
      </c>
      <c r="C1023" s="2" t="s">
        <v>2784</v>
      </c>
      <c r="D1023" s="43" t="s">
        <v>3088</v>
      </c>
      <c r="E1023" s="2" t="s">
        <v>2783</v>
      </c>
      <c r="F1023" t="str">
        <f t="shared" si="15"/>
        <v>SET @prop = (SELECT id_propuesta FROM propuesta WHERE cod_propuesta LIKE 'P017401'); INSERT INTO seguimiento VALUES(NULL, @prop, NULL, NULL, 'No se preparo la propuesta. ANULAR CARTA FIANZA', 0, NULL, NULL);</v>
      </c>
    </row>
    <row r="1024" spans="1:6" ht="33.75" x14ac:dyDescent="0.25">
      <c r="A1024" t="s">
        <v>2534</v>
      </c>
      <c r="B1024" s="7" t="s">
        <v>1593</v>
      </c>
      <c r="C1024" s="2" t="s">
        <v>2784</v>
      </c>
      <c r="D1024" s="43" t="s">
        <v>3174</v>
      </c>
      <c r="E1024" s="2" t="s">
        <v>2783</v>
      </c>
      <c r="F1024" t="str">
        <f t="shared" si="15"/>
        <v>SET @prop = (SELECT id_propuesta FROM propuesta WHERE cod_propuesta LIKE 'P017402'); INSERT INTO seguimiento VALUES(NULL, @prop, NULL, NULL, 'Contacto: Enrique Gomez Salas. Enviada propuesta segun metodologia. Reclamada situacion el 24/04. No entramos al ser licitacion', 0, NULL, NULL);</v>
      </c>
    </row>
    <row r="1025" spans="1:6" ht="33.75" x14ac:dyDescent="0.25">
      <c r="A1025" t="s">
        <v>2534</v>
      </c>
      <c r="B1025" s="7" t="s">
        <v>1594</v>
      </c>
      <c r="C1025" s="2" t="s">
        <v>2784</v>
      </c>
      <c r="D1025" s="43" t="s">
        <v>3175</v>
      </c>
      <c r="E1025" s="2" t="s">
        <v>2783</v>
      </c>
      <c r="F1025" t="str">
        <f t="shared" si="15"/>
        <v>SET @prop = (SELECT id_propuesta FROM propuesta WHERE cod_propuesta LIKE 'P017403'); INSERT INTO seguimiento VALUES(NULL, @prop, NULL, NULL, 'No presentamos licitacion porque hay que registrarse y entregar la propuesta en acto publico en Arequipa, y solo puede hacerlo el representante legal (Frida)', 0, NULL, NULL);</v>
      </c>
    </row>
    <row r="1026" spans="1:6" x14ac:dyDescent="0.25">
      <c r="A1026" t="s">
        <v>2534</v>
      </c>
      <c r="B1026" s="7" t="s">
        <v>1595</v>
      </c>
      <c r="C1026" s="2" t="s">
        <v>2784</v>
      </c>
      <c r="D1026" s="43" t="s">
        <v>2744</v>
      </c>
      <c r="E1026" s="2" t="s">
        <v>2783</v>
      </c>
      <c r="F1026" t="str">
        <f t="shared" si="15"/>
        <v>SET @prop = (SELECT id_propuesta FROM propuesta WHERE cod_propuesta LIKE 'P028801'); INSERT INTO seguimiento VALUES(NULL, @prop, NULL, NULL, 'Lo hicieron internamnete', 0, NULL, NULL);</v>
      </c>
    </row>
    <row r="1027" spans="1:6" x14ac:dyDescent="0.25">
      <c r="A1027" t="s">
        <v>2534</v>
      </c>
      <c r="B1027" s="7" t="s">
        <v>1596</v>
      </c>
      <c r="C1027" s="2" t="s">
        <v>2784</v>
      </c>
      <c r="D1027" s="43"/>
      <c r="E1027" s="2" t="s">
        <v>2783</v>
      </c>
      <c r="F1027" t="str">
        <f t="shared" ref="F1027:F1090" si="16">CONCATENATE(A1027,B1027,C1027,D1027,E1027)</f>
        <v>SET @prop = (SELECT id_propuesta FROM propuesta WHERE cod_propuesta LIKE 'P028802'); INSERT INTO seguimiento VALUES(NULL, @prop, NULL, NULL, '', 0, NULL, NULL);</v>
      </c>
    </row>
    <row r="1028" spans="1:6" x14ac:dyDescent="0.25">
      <c r="A1028" t="s">
        <v>2534</v>
      </c>
      <c r="B1028" s="7" t="s">
        <v>1597</v>
      </c>
      <c r="C1028" s="2" t="s">
        <v>2784</v>
      </c>
      <c r="D1028" s="43" t="s">
        <v>2744</v>
      </c>
      <c r="E1028" s="2" t="s">
        <v>2783</v>
      </c>
      <c r="F1028" t="str">
        <f t="shared" si="16"/>
        <v>SET @prop = (SELECT id_propuesta FROM propuesta WHERE cod_propuesta LIKE 'P028803'); INSERT INTO seguimiento VALUES(NULL, @prop, NULL, NULL, 'Lo hicieron internamnete', 0, NULL, NULL);</v>
      </c>
    </row>
    <row r="1029" spans="1:6" x14ac:dyDescent="0.25">
      <c r="A1029" t="s">
        <v>2534</v>
      </c>
      <c r="B1029" s="7" t="s">
        <v>1598</v>
      </c>
      <c r="C1029" s="2" t="s">
        <v>2784</v>
      </c>
      <c r="D1029" s="41" t="s">
        <v>3089</v>
      </c>
      <c r="E1029" s="2" t="s">
        <v>2783</v>
      </c>
      <c r="F1029" t="str">
        <f t="shared" si="16"/>
        <v>SET @prop = (SELECT id_propuesta FROM propuesta WHERE cod_propuesta LIKE 'P119501'); INSERT INTO seguimiento VALUES(NULL, @prop, NULL, NULL, 'Contacto: Laura Aragon. No responde correos', 0, NULL, NULL);</v>
      </c>
    </row>
    <row r="1030" spans="1:6" ht="22.5" x14ac:dyDescent="0.25">
      <c r="A1030" t="s">
        <v>2534</v>
      </c>
      <c r="B1030" s="7" t="s">
        <v>1599</v>
      </c>
      <c r="C1030" s="2" t="s">
        <v>2784</v>
      </c>
      <c r="D1030" s="43" t="s">
        <v>3161</v>
      </c>
      <c r="E1030" s="2" t="s">
        <v>2783</v>
      </c>
      <c r="F1030" t="str">
        <f t="shared" si="16"/>
        <v>SET @prop = (SELECT id_propuesta FROM propuesta WHERE cod_propuesta LIKE 'P021701'); INSERT INTO seguimiento VALUES(NULL, @prop, NULL, NULL, 'Por el DU 012-2011 no hay plata para inversiones publicas', 0, NULL, NULL);</v>
      </c>
    </row>
    <row r="1031" spans="1:6" ht="78.75" x14ac:dyDescent="0.25">
      <c r="A1031" t="s">
        <v>2534</v>
      </c>
      <c r="B1031" s="35" t="s">
        <v>1600</v>
      </c>
      <c r="C1031" s="2" t="s">
        <v>2784</v>
      </c>
      <c r="D1031" s="42" t="s">
        <v>3411</v>
      </c>
      <c r="E1031" s="2" t="s">
        <v>2783</v>
      </c>
      <c r="F1031" t="str">
        <f t="shared" si="16"/>
        <v>SET @prop = (SELECT id_propuesta FROM propuesta WHERE cod_propuesta LIKE 'P114101'); INSERT INTO seguimiento VALUES(NULL, @prop, NULL, NULL, 'Propuesta en dos partes por 10,800 + 5,400 para adjudicacion directa. Han cambiado algunas cosas, otra propuesta (02).18/05 Se decide no realizarlo pues al final han presentado licitacion abierta y no es lo que nos dijeron. Llamaron que por favor quieren que les hagamos el proyecto sin licitacion, pdte de hablar con ellos. Se hizo el taller a principios de agosto', 0, NULL, NULL);</v>
      </c>
    </row>
    <row r="1032" spans="1:6" ht="123.75" x14ac:dyDescent="0.25">
      <c r="A1032" t="s">
        <v>2534</v>
      </c>
      <c r="B1032" s="7" t="s">
        <v>1601</v>
      </c>
      <c r="C1032" s="2" t="s">
        <v>2784</v>
      </c>
      <c r="D1032" s="40" t="s">
        <v>3090</v>
      </c>
      <c r="E1032" s="2" t="s">
        <v>2783</v>
      </c>
      <c r="F1032" t="str">
        <f t="shared" si="16"/>
        <v>SET @prop = (SELECT id_propuesta FROM propuesta WHERE cod_propuesta LIKE 'P114102'); INSERT INTO seguimiento VALUES(NULL, @prop, NULL, NULL, 'Contacto: Jose Guevara. Pidio informacion por mail antes de aceptar reunion. Es medio malcriado, no contesta telefonos ni mails.Retomaron el tema en febrero, pendiente actualizar propuesta. Pendiente hacer el TDR. Llego el 17/04 la orden de servicio. 18/05 Se decide no realizarlo pues al final han presentado licitacion abierta y no es lo que nos dijeron. Llamaron que por favor quieren que les hagamos el proyecto sin licitacion, pdte de hablar con ellos. Informa Frida el 06/07 que no lo haran, van a hacer un Outdoor por 2,000 soles', 0, NULL, NULL);</v>
      </c>
    </row>
    <row r="1033" spans="1:6" x14ac:dyDescent="0.25">
      <c r="A1033" t="s">
        <v>2534</v>
      </c>
      <c r="B1033" s="7" t="s">
        <v>1602</v>
      </c>
      <c r="C1033" s="2" t="s">
        <v>2784</v>
      </c>
      <c r="D1033" s="40" t="s">
        <v>3176</v>
      </c>
      <c r="E1033" s="2" t="s">
        <v>2783</v>
      </c>
      <c r="F1033" t="str">
        <f t="shared" si="16"/>
        <v>SET @prop = (SELECT id_propuesta FROM propuesta WHERE cod_propuesta LIKE 'P114103'); INSERT INTO seguimiento VALUES(NULL, @prop, NULL, NULL, 'Contacto: Raul Zegarra. Lo hara Frida, ya esta confirmado ', 0, NULL, NULL);</v>
      </c>
    </row>
    <row r="1034" spans="1:6" x14ac:dyDescent="0.25">
      <c r="A1034" t="s">
        <v>2534</v>
      </c>
      <c r="B1034" s="7" t="s">
        <v>1603</v>
      </c>
      <c r="C1034" s="2" t="s">
        <v>2784</v>
      </c>
      <c r="D1034" s="40"/>
      <c r="E1034" s="2" t="s">
        <v>2783</v>
      </c>
      <c r="F1034" t="str">
        <f t="shared" si="16"/>
        <v>SET @prop = (SELECT id_propuesta FROM propuesta WHERE cod_propuesta LIKE 'P114104'); INSERT INTO seguimiento VALUES(NULL, @prop, NULL, NULL, '', 0, NULL, NULL);</v>
      </c>
    </row>
    <row r="1035" spans="1:6" ht="45" x14ac:dyDescent="0.25">
      <c r="A1035" t="s">
        <v>2534</v>
      </c>
      <c r="B1035" s="7" t="s">
        <v>1604</v>
      </c>
      <c r="C1035" s="2" t="s">
        <v>2784</v>
      </c>
      <c r="D1035" s="40" t="s">
        <v>3412</v>
      </c>
      <c r="E1035" s="2" t="s">
        <v>2783</v>
      </c>
      <c r="F1035" t="str">
        <f t="shared" si="16"/>
        <v>SET @prop = (SELECT id_propuesta FROM propuesta WHERE cod_propuesta LIKE 'P114105'); INSERT INTO seguimiento VALUES(NULL, @prop, NULL, NULL, 'Contacto: Jorge Pastor. 03/11 Frida indica por mail que le solicitaron realizar la evaluacion de desempeño, pendiente confirmar requerimiento. 08/11 Pendiente confirmacion de Frida.', 0, NULL, NULL);</v>
      </c>
    </row>
    <row r="1036" spans="1:6" x14ac:dyDescent="0.25">
      <c r="A1036" t="s">
        <v>2534</v>
      </c>
      <c r="B1036" s="7" t="s">
        <v>1605</v>
      </c>
      <c r="C1036" s="2" t="s">
        <v>2784</v>
      </c>
      <c r="D1036" s="43"/>
      <c r="E1036" s="2" t="s">
        <v>2783</v>
      </c>
      <c r="F1036" t="str">
        <f t="shared" si="16"/>
        <v>SET @prop = (SELECT id_propuesta FROM propuesta WHERE cod_propuesta LIKE 'P000101'); INSERT INTO seguimiento VALUES(NULL, @prop, NULL, NULL, '', 0, NULL, NULL);</v>
      </c>
    </row>
    <row r="1037" spans="1:6" x14ac:dyDescent="0.25">
      <c r="A1037" t="s">
        <v>2534</v>
      </c>
      <c r="B1037" s="7" t="s">
        <v>1606</v>
      </c>
      <c r="C1037" s="2" t="s">
        <v>2784</v>
      </c>
      <c r="D1037" s="43"/>
      <c r="E1037" s="2" t="s">
        <v>2783</v>
      </c>
      <c r="F1037" t="str">
        <f t="shared" si="16"/>
        <v>SET @prop = (SELECT id_propuesta FROM propuesta WHERE cod_propuesta LIKE 'P000102'); INSERT INTO seguimiento VALUES(NULL, @prop, NULL, NULL, '', 0, NULL, NULL);</v>
      </c>
    </row>
    <row r="1038" spans="1:6" x14ac:dyDescent="0.25">
      <c r="A1038" t="s">
        <v>2534</v>
      </c>
      <c r="B1038" s="7" t="s">
        <v>1607</v>
      </c>
      <c r="C1038" s="2" t="s">
        <v>2784</v>
      </c>
      <c r="D1038" s="43"/>
      <c r="E1038" s="2" t="s">
        <v>2783</v>
      </c>
      <c r="F1038" t="str">
        <f t="shared" si="16"/>
        <v>SET @prop = (SELECT id_propuesta FROM propuesta WHERE cod_propuesta LIKE 'P000103'); INSERT INTO seguimiento VALUES(NULL, @prop, NULL, NULL, '', 0, NULL, NULL);</v>
      </c>
    </row>
    <row r="1039" spans="1:6" x14ac:dyDescent="0.25">
      <c r="A1039" t="s">
        <v>2534</v>
      </c>
      <c r="B1039" s="7" t="s">
        <v>1608</v>
      </c>
      <c r="C1039" s="2" t="s">
        <v>2784</v>
      </c>
      <c r="D1039" s="41" t="s">
        <v>2558</v>
      </c>
      <c r="E1039" s="2" t="s">
        <v>2783</v>
      </c>
      <c r="F1039" t="str">
        <f t="shared" si="16"/>
        <v>SET @prop = (SELECT id_propuesta FROM propuesta WHERE cod_propuesta LIKE 'P000104'); INSERT INTO seguimiento VALUES(NULL, @prop, NULL, NULL, 'Tomaron otra opcion', 0, NULL, NULL);</v>
      </c>
    </row>
    <row r="1040" spans="1:6" x14ac:dyDescent="0.25">
      <c r="A1040" t="s">
        <v>2534</v>
      </c>
      <c r="B1040" s="7" t="s">
        <v>1609</v>
      </c>
      <c r="C1040" s="2" t="s">
        <v>2784</v>
      </c>
      <c r="D1040" s="41" t="s">
        <v>2558</v>
      </c>
      <c r="E1040" s="2" t="s">
        <v>2783</v>
      </c>
      <c r="F1040" t="str">
        <f t="shared" si="16"/>
        <v>SET @prop = (SELECT id_propuesta FROM propuesta WHERE cod_propuesta LIKE 'P000105'); INSERT INTO seguimiento VALUES(NULL, @prop, NULL, NULL, 'Tomaron otra opcion', 0, NULL, NULL);</v>
      </c>
    </row>
    <row r="1041" spans="1:6" x14ac:dyDescent="0.25">
      <c r="A1041" t="s">
        <v>2534</v>
      </c>
      <c r="B1041" s="7" t="s">
        <v>1610</v>
      </c>
      <c r="C1041" s="2" t="s">
        <v>2784</v>
      </c>
      <c r="D1041" s="43" t="s">
        <v>2745</v>
      </c>
      <c r="E1041" s="2" t="s">
        <v>2783</v>
      </c>
      <c r="F1041" t="str">
        <f t="shared" si="16"/>
        <v>SET @prop = (SELECT id_propuesta FROM propuesta WHERE cod_propuesta LIKE 'P031001'); INSERT INTO seguimiento VALUES(NULL, @prop, NULL, NULL, 'Se cerro por Leslie el 15/04/11', 0, NULL, NULL);</v>
      </c>
    </row>
    <row r="1042" spans="1:6" ht="22.5" x14ac:dyDescent="0.25">
      <c r="A1042" t="s">
        <v>2534</v>
      </c>
      <c r="B1042" s="7" t="s">
        <v>1611</v>
      </c>
      <c r="C1042" s="2" t="s">
        <v>2784</v>
      </c>
      <c r="D1042" s="43" t="s">
        <v>3091</v>
      </c>
      <c r="E1042" s="2" t="s">
        <v>2783</v>
      </c>
      <c r="F1042" t="str">
        <f t="shared" si="16"/>
        <v>SET @prop = (SELECT id_propuesta FROM propuesta WHERE cod_propuesta LIKE 'P126901'); INSERT INTO seguimiento VALUES(NULL, @prop, NULL, NULL, 'Contact Rosario Lopez, se ha insistido el 07/03 para concertar reunion. No contestan.', 0, NULL, NULL);</v>
      </c>
    </row>
    <row r="1043" spans="1:6" ht="22.5" x14ac:dyDescent="0.25">
      <c r="A1043" t="s">
        <v>2534</v>
      </c>
      <c r="B1043" s="7" t="s">
        <v>1612</v>
      </c>
      <c r="C1043" s="2" t="s">
        <v>2784</v>
      </c>
      <c r="D1043" s="43" t="s">
        <v>3092</v>
      </c>
      <c r="E1043" s="2" t="s">
        <v>2783</v>
      </c>
      <c r="F1043" t="str">
        <f t="shared" si="16"/>
        <v>SET @prop = (SELECT id_propuesta FROM propuesta WHERE cod_propuesta LIKE 'P124701'); INSERT INTO seguimiento VALUES(NULL, @prop, NULL, NULL, 'Solicitaron cotizacion de urgencia y no pudimos entregarla', 0, NULL, NULL);</v>
      </c>
    </row>
    <row r="1044" spans="1:6" x14ac:dyDescent="0.25">
      <c r="A1044" t="s">
        <v>2534</v>
      </c>
      <c r="B1044" s="7" t="s">
        <v>1613</v>
      </c>
      <c r="C1044" s="2" t="s">
        <v>2784</v>
      </c>
      <c r="D1044" s="43" t="s">
        <v>2867</v>
      </c>
      <c r="E1044" s="2" t="s">
        <v>2783</v>
      </c>
      <c r="F1044" t="str">
        <f t="shared" si="16"/>
        <v>SET @prop = (SELECT id_propuesta FROM propuesta WHERE cod_propuesta LIKE 'P016201'); INSERT INTO seguimiento VALUES(NULL, @prop, NULL, NULL, 'No disponemos de los requisitos minimos', 0, NULL, NULL);</v>
      </c>
    </row>
    <row r="1045" spans="1:6" ht="22.5" x14ac:dyDescent="0.25">
      <c r="A1045" t="s">
        <v>2534</v>
      </c>
      <c r="B1045" s="7" t="s">
        <v>1614</v>
      </c>
      <c r="C1045" s="2" t="s">
        <v>2784</v>
      </c>
      <c r="D1045" s="43" t="s">
        <v>2746</v>
      </c>
      <c r="E1045" s="2" t="s">
        <v>2783</v>
      </c>
      <c r="F1045" t="str">
        <f t="shared" si="16"/>
        <v>SET @prop = (SELECT id_propuesta FROM propuesta WHERE cod_propuesta LIKE 'P016202'); INSERT INTO seguimiento VALUES(NULL, @prop, NULL, NULL, 'No nos pudimos registrar porque tardamos 4 horas en escanear 12 hojas', 0, NULL, NULL);</v>
      </c>
    </row>
    <row r="1046" spans="1:6" ht="22.5" x14ac:dyDescent="0.25">
      <c r="A1046" t="s">
        <v>2534</v>
      </c>
      <c r="B1046" s="7" t="s">
        <v>1615</v>
      </c>
      <c r="C1046" s="2" t="s">
        <v>2784</v>
      </c>
      <c r="D1046" s="43" t="s">
        <v>2747</v>
      </c>
      <c r="E1046" s="2" t="s">
        <v>2783</v>
      </c>
      <c r="F1046" t="str">
        <f t="shared" si="16"/>
        <v>SET @prop = (SELECT id_propuesta FROM propuesta WHERE cod_propuesta LIKE 'P016203'); INSERT INTO seguimiento VALUES(NULL, @prop, NULL, NULL, 'No dio tiempo de preparar y era complicado, en provincias', 0, NULL, NULL);</v>
      </c>
    </row>
    <row r="1047" spans="1:6" ht="78.75" x14ac:dyDescent="0.25">
      <c r="A1047" t="s">
        <v>2534</v>
      </c>
      <c r="B1047" s="7" t="s">
        <v>1616</v>
      </c>
      <c r="C1047" s="2" t="s">
        <v>2784</v>
      </c>
      <c r="D1047" s="43" t="s">
        <v>3413</v>
      </c>
      <c r="E1047" s="2" t="s">
        <v>2783</v>
      </c>
      <c r="F1047" t="str">
        <f t="shared" si="16"/>
        <v>SET @prop = (SELECT id_propuesta FROM propuesta WHERE cod_propuesta LIKE 'P016204'); INSERT INTO seguimiento VALUES(NULL, @prop, NULL, NULL, 'Contacto: Gladys. Enviada propuesta el 17/07. Recibida O/S el 06/08 de Fritz Roque Eulogio. Se inicio el 22/08. 17/10 La evaluacion sera para el Poder Judicial, Frida indica que cliente demoro inicio.Desarrollo programado del 23 al 25 de octubre. Ya tenemos OS, pagara luego de presentacion de informes. 23/10 se acuerda pasar factura, ejecucion iniciada segun programacion', 0, NULL, NULL);</v>
      </c>
    </row>
    <row r="1048" spans="1:6" ht="67.5" x14ac:dyDescent="0.25">
      <c r="A1048" t="s">
        <v>2534</v>
      </c>
      <c r="B1048" s="7" t="s">
        <v>1617</v>
      </c>
      <c r="C1048" s="2" t="s">
        <v>2784</v>
      </c>
      <c r="D1048" s="43" t="s">
        <v>3093</v>
      </c>
      <c r="E1048" s="2" t="s">
        <v>2783</v>
      </c>
      <c r="F1048" t="str">
        <f t="shared" si="16"/>
        <v>SET @prop = (SELECT id_propuesta FROM propuesta WHERE cod_propuesta LIKE 'P016205'); INSERT INTO seguimiento VALUES(NULL, @prop, NULL, NULL, 'Contacto: Gladys. Enviada propuesta el 25/07. No nos pudimos presentar porque no cargaba el archivo via web en SEACE. Lo declararon desierto y nos han vuelto a invitar, diciendo que cuentan con nosotros. 24/08 Serecibe carta de Buena Pro; se programa realizacion para 03 y 04 de septiembre. Se realizo ok.', 0, NULL, NULL);</v>
      </c>
    </row>
    <row r="1049" spans="1:6" ht="45" x14ac:dyDescent="0.25">
      <c r="A1049" t="s">
        <v>2534</v>
      </c>
      <c r="B1049" s="7" t="s">
        <v>1618</v>
      </c>
      <c r="C1049" s="2" t="s">
        <v>2784</v>
      </c>
      <c r="D1049" s="43" t="s">
        <v>2748</v>
      </c>
      <c r="E1049" s="2" t="s">
        <v>2783</v>
      </c>
      <c r="F1049" t="str">
        <f t="shared" si="16"/>
        <v>SET @prop = (SELECT id_propuesta FROM propuesta WHERE cod_propuesta LIKE 'P016206'); INSERT INTO seguimiento VALUES(NULL, @prop, NULL, NULL, 'Contacto: Lidya Pereira, recibidas bases para propuesta el 28/8/12. 05/09 Frida indica que son verificaciones domiciliarias, policiales, crediticias y es mejor no participar por no ser nuestro core.', 0, NULL, NULL);</v>
      </c>
    </row>
    <row r="1050" spans="1:6" ht="33.75" x14ac:dyDescent="0.25">
      <c r="A1050" t="s">
        <v>2534</v>
      </c>
      <c r="B1050" s="7" t="s">
        <v>1619</v>
      </c>
      <c r="C1050" s="2" t="s">
        <v>2784</v>
      </c>
      <c r="D1050" s="43" t="s">
        <v>2749</v>
      </c>
      <c r="E1050" s="2" t="s">
        <v>2783</v>
      </c>
      <c r="F1050" t="str">
        <f t="shared" si="16"/>
        <v>SET @prop = (SELECT id_propuesta FROM propuesta WHERE cod_propuesta LIKE 'P016207'); INSERT INTO seguimiento VALUES(NULL, @prop, NULL, NULL, 'Contacto: Lidya Pereira, recibidas bases para propuesta el 28/8/12. 07/09 Frida indica por mail a Lidia que no podemos participar bajo las condiciones establecidas.', 0, NULL, NULL);</v>
      </c>
    </row>
    <row r="1051" spans="1:6" ht="22.5" x14ac:dyDescent="0.25">
      <c r="A1051" t="s">
        <v>2534</v>
      </c>
      <c r="B1051" s="7" t="s">
        <v>3186</v>
      </c>
      <c r="C1051" s="2" t="s">
        <v>2784</v>
      </c>
      <c r="D1051" s="43" t="s">
        <v>3414</v>
      </c>
      <c r="E1051" s="2" t="s">
        <v>2783</v>
      </c>
      <c r="F1051" t="str">
        <f t="shared" si="16"/>
        <v>SET @prop = (SELECT id_propuesta FROM propuesta WHERE cod_propuesta LIKE 'P016208'); INSERT INTO seguimiento VALUES(NULL, @prop, NULL, NULL, 'Contacto: Johnny Baldeon. 07/11 Se envia cotizacion segun solicitud, pendiente que pubiquen licitacion.', 0, NULL, NULL);</v>
      </c>
    </row>
    <row r="1052" spans="1:6" ht="33.75" x14ac:dyDescent="0.25">
      <c r="A1052" t="s">
        <v>2534</v>
      </c>
      <c r="B1052" s="7" t="s">
        <v>1620</v>
      </c>
      <c r="C1052" s="2" t="s">
        <v>2784</v>
      </c>
      <c r="D1052" s="43" t="s">
        <v>3094</v>
      </c>
      <c r="E1052" s="2" t="s">
        <v>2783</v>
      </c>
      <c r="F1052" t="str">
        <f t="shared" si="16"/>
        <v>SET @prop = (SELECT id_propuesta FROM propuesta WHERE cod_propuesta LIKE 'P033101'); INSERT INTO seguimiento VALUES(NULL, @prop, NULL, NULL, 'Contacto: Silvia Duran; no enviamos propuesta porque nos parecio que lo que querian era obtener la metodologia', 0, NULL, NULL);</v>
      </c>
    </row>
    <row r="1053" spans="1:6" x14ac:dyDescent="0.25">
      <c r="A1053" t="s">
        <v>2534</v>
      </c>
      <c r="B1053" s="7" t="s">
        <v>1621</v>
      </c>
      <c r="C1053" s="2" t="s">
        <v>2784</v>
      </c>
      <c r="D1053" s="43" t="s">
        <v>3095</v>
      </c>
      <c r="E1053" s="2" t="s">
        <v>2783</v>
      </c>
      <c r="F1053" t="str">
        <f t="shared" si="16"/>
        <v>SET @prop = (SELECT id_propuesta FROM propuesta WHERE cod_propuesta LIKE 'P033201'); INSERT INTO seguimiento VALUES(NULL, @prop, NULL, NULL, 'Contacto: Francisc Szenes; nunca respondio', 0, NULL, NULL);</v>
      </c>
    </row>
    <row r="1054" spans="1:6" x14ac:dyDescent="0.25">
      <c r="A1054" t="s">
        <v>2534</v>
      </c>
      <c r="B1054" s="7" t="s">
        <v>1622</v>
      </c>
      <c r="C1054" s="2" t="s">
        <v>2784</v>
      </c>
      <c r="D1054" s="43"/>
      <c r="E1054" s="2" t="s">
        <v>2783</v>
      </c>
      <c r="F1054" t="str">
        <f t="shared" si="16"/>
        <v>SET @prop = (SELECT id_propuesta FROM propuesta WHERE cod_propuesta LIKE 'P015901'); INSERT INTO seguimiento VALUES(NULL, @prop, NULL, NULL, '', 0, NULL, NULL);</v>
      </c>
    </row>
    <row r="1055" spans="1:6" x14ac:dyDescent="0.25">
      <c r="A1055" t="s">
        <v>2534</v>
      </c>
      <c r="B1055" s="7" t="s">
        <v>1623</v>
      </c>
      <c r="C1055" s="2" t="s">
        <v>2784</v>
      </c>
      <c r="D1055" s="43" t="s">
        <v>2626</v>
      </c>
      <c r="E1055" s="2" t="s">
        <v>2783</v>
      </c>
      <c r="F1055" t="str">
        <f t="shared" si="16"/>
        <v>SET @prop = (SELECT id_propuesta FROM propuesta WHERE cod_propuesta LIKE 'P015902'); INSERT INTO seguimiento VALUES(NULL, @prop, NULL, NULL, 'Prueba piloto gratuita', 0, NULL, NULL);</v>
      </c>
    </row>
    <row r="1056" spans="1:6" ht="45" x14ac:dyDescent="0.25">
      <c r="A1056" t="s">
        <v>2534</v>
      </c>
      <c r="B1056" s="7" t="s">
        <v>1624</v>
      </c>
      <c r="C1056" s="2" t="s">
        <v>2784</v>
      </c>
      <c r="D1056" s="41" t="s">
        <v>3415</v>
      </c>
      <c r="E1056" s="2" t="s">
        <v>2783</v>
      </c>
      <c r="F1056" t="str">
        <f t="shared" si="16"/>
        <v>SET @prop = (SELECT id_propuesta FROM propuesta WHERE cod_propuesta LIKE 'P125101'); INSERT INTO seguimiento VALUES(NULL, @prop, NULL, NULL, 'Se presento por mail urgente, contacto Yuliana Ayasta. Reunion el 14/12 con Jefe de RRHH. Se envio recordatorio el 5/1/12, si no contestan antes del 31/1/12 poner como NO. Nunca respondieron', 0, NULL, NULL);</v>
      </c>
    </row>
    <row r="1057" spans="1:6" ht="90" x14ac:dyDescent="0.25">
      <c r="A1057" t="s">
        <v>2534</v>
      </c>
      <c r="B1057" s="7" t="s">
        <v>1625</v>
      </c>
      <c r="C1057" s="2" t="s">
        <v>2784</v>
      </c>
      <c r="D1057" s="40" t="s">
        <v>3416</v>
      </c>
      <c r="E1057" s="2" t="s">
        <v>2783</v>
      </c>
      <c r="F1057" t="str">
        <f t="shared" si="16"/>
        <v>SET @prop = (SELECT id_propuesta FROM propuesta WHERE cod_propuesta LIKE 'P125102'); INSERT INTO seguimiento VALUES(NULL, @prop, NULL, NULL, 'Contacto: Yuliana Escajadillo. Se planteara una vez realizada la evaluacion de desempeño. Solicitada situacion el 05/07. Sacar cita. Fernando Limay (Jefe de Gestion Humana) y Mayel Casas (Asist. RRHH) de vacaciones, retornan 18/08; Yuliana Escajadillo inubicable.11/09 Fernando Limay (Jefe RRHH) indica que en mayo contrataron a otra consultora para realizar el servicio. ', 0, NULL, NULL);</v>
      </c>
    </row>
    <row r="1058" spans="1:6" ht="101.25" x14ac:dyDescent="0.25">
      <c r="A1058" t="s">
        <v>2534</v>
      </c>
      <c r="B1058" s="7" t="s">
        <v>1626</v>
      </c>
      <c r="C1058" s="2" t="s">
        <v>2784</v>
      </c>
      <c r="D1058" s="40" t="s">
        <v>3177</v>
      </c>
      <c r="E1058" s="2" t="s">
        <v>2783</v>
      </c>
      <c r="F1058" t="str">
        <f t="shared" si="16"/>
        <v>SET @prop = (SELECT id_propuesta FROM propuesta WHERE cod_propuesta LIKE 'P125103'); INSERT INTO seguimiento VALUES(NULL, @prop, NULL, NULL, 'Contacto: Yuliana Escajadillo. Enviada propuesta el 10/05. EL 04/06 contestaron que no aun no las habian revisado. Solicitada situacion el 05/07. Sacar cita. Fernando Limay (Jefe de Gestion Humana) y Mayel Casas (Asist. RRHH) de vacaciones, retornan 18/08; Yuliana Escajadillo inubicable.11/09 Fernando Limay (Jefe de RRHH) indica que se realizara 2013 luego de concluir estudio de estructura salarial y plan estrategico en octubre, queda compromiso de reunion para noviembre.', 0, NULL, NULL);</v>
      </c>
    </row>
    <row r="1059" spans="1:6" ht="101.25" x14ac:dyDescent="0.25">
      <c r="A1059" t="s">
        <v>2534</v>
      </c>
      <c r="B1059" s="7" t="s">
        <v>1627</v>
      </c>
      <c r="C1059" s="2" t="s">
        <v>2784</v>
      </c>
      <c r="D1059" s="40" t="s">
        <v>3177</v>
      </c>
      <c r="E1059" s="2" t="s">
        <v>2783</v>
      </c>
      <c r="F1059" t="str">
        <f t="shared" si="16"/>
        <v>SET @prop = (SELECT id_propuesta FROM propuesta WHERE cod_propuesta LIKE 'P125104'); INSERT INTO seguimiento VALUES(NULL, @prop, NULL, NULL, 'Contacto: Yuliana Escajadillo. Enviada propuesta el 10/05. EL 04/06 contestaron que no aun no las habian revisado. Solicitada situacion el 05/07. Sacar cita. Fernando Limay (Jefe de Gestion Humana) y Mayel Casas (Asist. RRHH) de vacaciones, retornan 18/08; Yuliana Escajadillo inubicable.11/09 Fernando Limay (Jefe de RRHH) indica que se realizara 2013 luego de concluir estudio de estructura salarial y plan estrategico en octubre, queda compromiso de reunion para noviembre.', 0, NULL, NULL);</v>
      </c>
    </row>
    <row r="1060" spans="1:6" ht="90" x14ac:dyDescent="0.25">
      <c r="A1060" t="s">
        <v>2534</v>
      </c>
      <c r="B1060" s="7" t="s">
        <v>1628</v>
      </c>
      <c r="C1060" s="2" t="s">
        <v>2784</v>
      </c>
      <c r="D1060" s="40" t="s">
        <v>3096</v>
      </c>
      <c r="E1060" s="2" t="s">
        <v>2783</v>
      </c>
      <c r="F1060" t="str">
        <f t="shared" si="16"/>
        <v>SET @prop = (SELECT id_propuesta FROM propuesta WHERE cod_propuesta LIKE 'P125105'); INSERT INTO seguimiento VALUES(NULL, @prop, NULL, NULL, 'Contacto: Yuliana Escajadillo. Enviada propuesta el 10/05. Solicitada situacion por CRM el 07/06. Solicitada situacion el 05/07. Sacar cita. Fernando Limay (Jefe de Gestion Humana) y Mayel Casas (Asist. RRHH) de vacaciones, retornan 18/08; Yuliana Escajadillo inubicable.11/09 Fernando Limay (Jefe RRHH) indica que en mayo contrataron a otra consultora para realizar el servicio.', 0, NULL, NULL);</v>
      </c>
    </row>
    <row r="1061" spans="1:6" ht="101.25" x14ac:dyDescent="0.25">
      <c r="A1061" t="s">
        <v>2534</v>
      </c>
      <c r="B1061" s="7" t="s">
        <v>1629</v>
      </c>
      <c r="C1061" s="2" t="s">
        <v>2784</v>
      </c>
      <c r="D1061" s="40" t="s">
        <v>3417</v>
      </c>
      <c r="E1061" s="2" t="s">
        <v>2783</v>
      </c>
      <c r="F1061" t="str">
        <f t="shared" si="16"/>
        <v>SET @prop = (SELECT id_propuesta FROM propuesta WHERE cod_propuesta LIKE 'P125106'); INSERT INTO seguimiento VALUES(NULL, @prop, NULL, NULL, 'Contacto: Yuliana Escajadillo. Se planteara una vez realizada la evaluacion de desempeño. Solicitada situacion el 05/07. Sacar cita. Fernando Limay (Jefe de Gestion Humana) y Mayel Casas (Asist. RRHH) de vacaciones, retornan 18/08; Yuliana Escajadillo inubicable.11/09 Fernando Limay (Jefe de RRHH) indica que se realizara 2013 luego de concluir estudio de estructura salarial y plan estrategico en octubre, queda compromiso de reunion para noviembre.', 0, NULL, NULL);</v>
      </c>
    </row>
    <row r="1062" spans="1:6" x14ac:dyDescent="0.25">
      <c r="A1062" t="s">
        <v>2534</v>
      </c>
      <c r="B1062" s="7" t="s">
        <v>1630</v>
      </c>
      <c r="C1062" s="2" t="s">
        <v>2784</v>
      </c>
      <c r="D1062" s="43" t="s">
        <v>2750</v>
      </c>
      <c r="E1062" s="2" t="s">
        <v>2783</v>
      </c>
      <c r="F1062" t="str">
        <f t="shared" si="16"/>
        <v>SET @prop = (SELECT id_propuesta FROM propuesta WHERE cod_propuesta LIKE 'P027801'); INSERT INTO seguimiento VALUES(NULL, @prop, NULL, NULL, 'Tienen auditoria min.trabajo/ llamar en abril', 0, NULL, NULL);</v>
      </c>
    </row>
    <row r="1063" spans="1:6" x14ac:dyDescent="0.25">
      <c r="A1063" t="s">
        <v>2534</v>
      </c>
      <c r="B1063" s="7" t="s">
        <v>1631</v>
      </c>
      <c r="C1063" s="2" t="s">
        <v>2784</v>
      </c>
      <c r="D1063" s="43" t="s">
        <v>2750</v>
      </c>
      <c r="E1063" s="2" t="s">
        <v>2783</v>
      </c>
      <c r="F1063" t="str">
        <f t="shared" si="16"/>
        <v>SET @prop = (SELECT id_propuesta FROM propuesta WHERE cod_propuesta LIKE 'P027802'); INSERT INTO seguimiento VALUES(NULL, @prop, NULL, NULL, 'Tienen auditoria min.trabajo/ llamar en abril', 0, NULL, NULL);</v>
      </c>
    </row>
    <row r="1064" spans="1:6" x14ac:dyDescent="0.25">
      <c r="A1064" t="s">
        <v>2534</v>
      </c>
      <c r="B1064" s="7" t="s">
        <v>1632</v>
      </c>
      <c r="C1064" s="2" t="s">
        <v>2784</v>
      </c>
      <c r="D1064" s="43" t="s">
        <v>2751</v>
      </c>
      <c r="E1064" s="2" t="s">
        <v>2783</v>
      </c>
      <c r="F1064" t="str">
        <f t="shared" si="16"/>
        <v>SET @prop = (SELECT id_propuesta FROM propuesta WHERE cod_propuesta LIKE 'P018801'); INSERT INTO seguimiento VALUES(NULL, @prop, NULL, NULL, 'Van a contratar a un referido', 0, NULL, NULL);</v>
      </c>
    </row>
    <row r="1065" spans="1:6" ht="191.25" x14ac:dyDescent="0.25">
      <c r="A1065" t="s">
        <v>2534</v>
      </c>
      <c r="B1065" s="7" t="s">
        <v>1633</v>
      </c>
      <c r="C1065" s="2" t="s">
        <v>2784</v>
      </c>
      <c r="D1065" s="43" t="s">
        <v>3418</v>
      </c>
      <c r="E1065" s="2" t="s">
        <v>2783</v>
      </c>
      <c r="F1065" t="str">
        <f t="shared" si="16"/>
        <v>SET @prop = (SELECT id_propuesta FROM propuesta WHERE cod_propuesta LIKE 'P018802'); INSERT INTO seguimiento VALUES(NULL, @prop, NULL, NULL, 'Contacto: Karina Sanchez. Requieren una Director (a) para la Corporacion Educativa Burrhus Frederick Skinner S.A. para el año 2013. 17/08 Reunion cancelada a solicitud del cliente, pendiente nueva fecha de reunion. 20/08 se envia correo planteando fechas posibles para reunion, a la espera de confirmacion.22/08 se reprograma reunion para el 29/08.Se lleva a cabo la reunion y se levanta perfil de Director Academico.06/09 Se envia propuesta y se confirma recepcion.14/09 Frida indica que antes de descartar proyecto por complejidad, se confirme si HH especifico es posible, queda pendiente para solicitar respuesta de cliente. 21/09 No atienden llamadas telefonicas, mandan decir a la secretaria que ellas se comunicaran; se envia mail solicitando estado de propuesta. 21/09 Diana Luna (administradora) responde por mail que no cuentan con presupuesto para contratar el servicio y lo dejan de lado.', 0, NULL, NULL);</v>
      </c>
    </row>
    <row r="1066" spans="1:6" ht="33.75" x14ac:dyDescent="0.25">
      <c r="A1066" t="s">
        <v>2534</v>
      </c>
      <c r="B1066" s="7" t="s">
        <v>1634</v>
      </c>
      <c r="C1066" s="2" t="s">
        <v>2784</v>
      </c>
      <c r="D1066" s="41" t="s">
        <v>2752</v>
      </c>
      <c r="E1066" s="2" t="s">
        <v>2783</v>
      </c>
      <c r="F1066" t="str">
        <f t="shared" si="16"/>
        <v>SET @prop = (SELECT id_propuesta FROM propuesta WHERE cod_propuesta LIKE 'P089601'); INSERT INTO seguimiento VALUES(NULL, @prop, NULL, NULL, 'Han sacado TdR, estamos evaluando participar o no. Revisadas las bases y la competencia, no nos conviene participar pues lo tenemos perdido de antemano', 0, NULL, NULL);</v>
      </c>
    </row>
    <row r="1067" spans="1:6" x14ac:dyDescent="0.25">
      <c r="A1067" t="s">
        <v>2534</v>
      </c>
      <c r="B1067" s="7" t="s">
        <v>1635</v>
      </c>
      <c r="C1067" s="2" t="s">
        <v>2784</v>
      </c>
      <c r="D1067" s="43" t="s">
        <v>2753</v>
      </c>
      <c r="E1067" s="2" t="s">
        <v>2783</v>
      </c>
      <c r="F1067" t="str">
        <f t="shared" si="16"/>
        <v>SET @prop = (SELECT id_propuesta FROM propuesta WHERE cod_propuesta LIKE 'P033301'); INSERT INTO seguimiento VALUES(NULL, @prop, NULL, NULL, 'Contacto: Martin Torres', 0, NULL, NULL);</v>
      </c>
    </row>
    <row r="1068" spans="1:6" ht="45" x14ac:dyDescent="0.25">
      <c r="A1068" t="s">
        <v>2534</v>
      </c>
      <c r="B1068" s="7" t="s">
        <v>1636</v>
      </c>
      <c r="C1068" s="2" t="s">
        <v>2784</v>
      </c>
      <c r="D1068" s="40" t="s">
        <v>3097</v>
      </c>
      <c r="E1068" s="2" t="s">
        <v>2783</v>
      </c>
      <c r="F1068" t="str">
        <f t="shared" si="16"/>
        <v>SET @prop = (SELECT id_propuesta FROM propuesta WHERE cod_propuesta LIKE 'P123801'); INSERT INTO seguimiento VALUES(NULL, @prop, NULL, NULL, 'Contacto: Sofia Izquierdo. Reunion pactada 28/10/11. Se demoraron en enviar info para hacer propuesta. Contacto de licencia. Se envio recordatorio el 5/1/12, si no contestan antes del 31/1/12 poner como NO', 0, NULL, NULL);</v>
      </c>
    </row>
    <row r="1069" spans="1:6" x14ac:dyDescent="0.25">
      <c r="A1069" t="s">
        <v>2534</v>
      </c>
      <c r="B1069" s="7" t="s">
        <v>1637</v>
      </c>
      <c r="C1069" s="2" t="s">
        <v>2784</v>
      </c>
      <c r="D1069" s="43" t="s">
        <v>1911</v>
      </c>
      <c r="E1069" s="2" t="s">
        <v>2783</v>
      </c>
      <c r="F1069" t="str">
        <f t="shared" si="16"/>
        <v>SET @prop = (SELECT id_propuesta FROM propuesta WHERE cod_propuesta LIKE 'P123802'); INSERT INTO seguimiento VALUES(NULL, @prop, NULL, NULL, 'Hacer Lobby', 0, NULL, NULL);</v>
      </c>
    </row>
    <row r="1070" spans="1:6" x14ac:dyDescent="0.25">
      <c r="A1070" t="s">
        <v>2534</v>
      </c>
      <c r="B1070" s="7" t="s">
        <v>1638</v>
      </c>
      <c r="C1070" s="2" t="s">
        <v>2784</v>
      </c>
      <c r="D1070" s="43"/>
      <c r="E1070" s="2" t="s">
        <v>2783</v>
      </c>
      <c r="F1070" t="str">
        <f t="shared" si="16"/>
        <v>SET @prop = (SELECT id_propuesta FROM propuesta WHERE cod_propuesta LIKE 'P010501'); INSERT INTO seguimiento VALUES(NULL, @prop, NULL, NULL, '', 0, NULL, NULL);</v>
      </c>
    </row>
    <row r="1071" spans="1:6" x14ac:dyDescent="0.25">
      <c r="A1071" t="s">
        <v>2534</v>
      </c>
      <c r="B1071" s="7" t="s">
        <v>1639</v>
      </c>
      <c r="C1071" s="2" t="s">
        <v>2784</v>
      </c>
      <c r="D1071" s="43"/>
      <c r="E1071" s="2" t="s">
        <v>2783</v>
      </c>
      <c r="F1071" t="str">
        <f t="shared" si="16"/>
        <v>SET @prop = (SELECT id_propuesta FROM propuesta WHERE cod_propuesta LIKE 'P010502'); INSERT INTO seguimiento VALUES(NULL, @prop, NULL, NULL, '', 0, NULL, NULL);</v>
      </c>
    </row>
    <row r="1072" spans="1:6" x14ac:dyDescent="0.25">
      <c r="A1072" t="s">
        <v>2534</v>
      </c>
      <c r="B1072" s="7" t="s">
        <v>1640</v>
      </c>
      <c r="C1072" s="2" t="s">
        <v>2784</v>
      </c>
      <c r="D1072" s="43" t="s">
        <v>2754</v>
      </c>
      <c r="E1072" s="2" t="s">
        <v>2783</v>
      </c>
      <c r="F1072" t="str">
        <f t="shared" si="16"/>
        <v>SET @prop = (SELECT id_propuesta FROM propuesta WHERE cod_propuesta LIKE 'P010503'); INSERT INTO seguimiento VALUES(NULL, @prop, NULL, NULL, 'No dan respuesta ', 0, NULL, NULL);</v>
      </c>
    </row>
    <row r="1073" spans="1:6" x14ac:dyDescent="0.25">
      <c r="A1073" t="s">
        <v>2534</v>
      </c>
      <c r="B1073" s="7" t="s">
        <v>1641</v>
      </c>
      <c r="C1073" s="2" t="s">
        <v>2784</v>
      </c>
      <c r="D1073" s="43" t="s">
        <v>2755</v>
      </c>
      <c r="E1073" s="2" t="s">
        <v>2783</v>
      </c>
      <c r="F1073" t="str">
        <f t="shared" si="16"/>
        <v>SET @prop = (SELECT id_propuesta FROM propuesta WHERE cod_propuesta LIKE 'P010504'); INSERT INTO seguimiento VALUES(NULL, @prop, NULL, NULL, 'No esta interesado en hacerlo con DHO', 0, NULL, NULL);</v>
      </c>
    </row>
    <row r="1074" spans="1:6" x14ac:dyDescent="0.25">
      <c r="A1074" t="s">
        <v>2534</v>
      </c>
      <c r="B1074" s="7" t="s">
        <v>1642</v>
      </c>
      <c r="C1074" s="2" t="s">
        <v>2784</v>
      </c>
      <c r="D1074" s="43" t="s">
        <v>2756</v>
      </c>
      <c r="E1074" s="2" t="s">
        <v>2783</v>
      </c>
      <c r="F1074" t="str">
        <f t="shared" si="16"/>
        <v>SET @prop = (SELECT id_propuesta FROM propuesta WHERE cod_propuesta LIKE 'P022301'); INSERT INTO seguimiento VALUES(NULL, @prop, NULL, NULL, 'Nunca llegamos a presentar propuesta', 0, NULL, NULL);</v>
      </c>
    </row>
    <row r="1075" spans="1:6" x14ac:dyDescent="0.25">
      <c r="A1075" t="s">
        <v>2534</v>
      </c>
      <c r="B1075" s="7" t="s">
        <v>1643</v>
      </c>
      <c r="C1075" s="2" t="s">
        <v>2784</v>
      </c>
      <c r="D1075" s="43" t="s">
        <v>3098</v>
      </c>
      <c r="E1075" s="2" t="s">
        <v>2783</v>
      </c>
      <c r="F1075" t="str">
        <f t="shared" si="16"/>
        <v>SET @prop = (SELECT id_propuesta FROM propuesta WHERE cod_propuesta LIKE 'P022302'); INSERT INTO seguimiento VALUES(NULL, @prop, NULL, NULL, 'Reunion con Marice Rivero Bautista', 0, NULL, NULL);</v>
      </c>
    </row>
    <row r="1076" spans="1:6" x14ac:dyDescent="0.25">
      <c r="A1076" t="s">
        <v>2534</v>
      </c>
      <c r="B1076" s="7" t="s">
        <v>1644</v>
      </c>
      <c r="C1076" s="2" t="s">
        <v>2784</v>
      </c>
      <c r="D1076" s="43" t="s">
        <v>2757</v>
      </c>
      <c r="E1076" s="2" t="s">
        <v>2783</v>
      </c>
      <c r="F1076" t="str">
        <f t="shared" si="16"/>
        <v>SET @prop = (SELECT id_propuesta FROM propuesta WHERE cod_propuesta LIKE 'P028301'); INSERT INTO seguimiento VALUES(NULL, @prop, NULL, NULL, 'Reunion 15/02', 0, NULL, NULL);</v>
      </c>
    </row>
    <row r="1077" spans="1:6" ht="146.25" x14ac:dyDescent="0.25">
      <c r="A1077" t="s">
        <v>2534</v>
      </c>
      <c r="B1077" s="7" t="s">
        <v>1645</v>
      </c>
      <c r="C1077" s="2" t="s">
        <v>2784</v>
      </c>
      <c r="D1077" s="43" t="s">
        <v>3419</v>
      </c>
      <c r="E1077" s="2" t="s">
        <v>2783</v>
      </c>
      <c r="F1077" t="str">
        <f t="shared" si="16"/>
        <v>SET @prop = (SELECT id_propuesta FROM propuesta WHERE cod_propuesta LIKE 'P028302'); INSERT INTO seguimiento VALUES(NULL, @prop, NULL, NULL, 'Contacto: Luciana Borges; enviada metodologia SIOF el 6/8/12, sacar cita. No contestan. Desean actualizar los 100 puestos definidos que tienen, se coordina reunion para el 16/08/12. Reunion postergada por decision de comite de Gerencia hasta noviembre despues de actividades por mes de aniversario (septiembre). 22/10 Se envia correo a Patty Molina solicitando telf de contacto de Gte RRHH, segun lo acordado en homenaje a Frida. 25/10 Se consigue tlf de contacto, pendiente confirmar reunion. 30/10 No se puede contactar telefonicamente, intentar una vez mas y enviar mail. 08/11 Se envia mail de presentacion y solicitando reunion.', 0, NULL, NULL);</v>
      </c>
    </row>
    <row r="1078" spans="1:6" ht="22.5" x14ac:dyDescent="0.25">
      <c r="A1078" t="s">
        <v>2534</v>
      </c>
      <c r="B1078" s="7" t="s">
        <v>1646</v>
      </c>
      <c r="C1078" s="2" t="s">
        <v>2784</v>
      </c>
      <c r="D1078" s="43" t="s">
        <v>3420</v>
      </c>
      <c r="E1078" s="2" t="s">
        <v>2783</v>
      </c>
      <c r="F1078" t="str">
        <f t="shared" si="16"/>
        <v>SET @prop = (SELECT id_propuesta FROM propuesta WHERE cod_propuesta LIKE 'P030701'); INSERT INTO seguimiento VALUES(NULL, @prop, NULL, NULL, 'Dificil, el dueño no esta alineado con los gerentes, piden ayuda para convencerlo', 0, NULL, NULL);</v>
      </c>
    </row>
    <row r="1079" spans="1:6" x14ac:dyDescent="0.25">
      <c r="A1079" t="s">
        <v>2534</v>
      </c>
      <c r="B1079" s="7" t="s">
        <v>1647</v>
      </c>
      <c r="C1079" s="2" t="s">
        <v>2784</v>
      </c>
      <c r="D1079" s="43" t="s">
        <v>2758</v>
      </c>
      <c r="E1079" s="2" t="s">
        <v>2783</v>
      </c>
      <c r="F1079" t="str">
        <f t="shared" si="16"/>
        <v>SET @prop = (SELECT id_propuesta FROM propuesta WHERE cod_propuesta LIKE 'P027901'); INSERT INTO seguimiento VALUES(NULL, @prop, NULL, NULL, 'No nos responde', 0, NULL, NULL);</v>
      </c>
    </row>
    <row r="1080" spans="1:6" x14ac:dyDescent="0.25">
      <c r="A1080" t="s">
        <v>2534</v>
      </c>
      <c r="B1080" s="7" t="s">
        <v>1648</v>
      </c>
      <c r="C1080" s="2" t="s">
        <v>2784</v>
      </c>
      <c r="D1080" s="43" t="s">
        <v>3099</v>
      </c>
      <c r="E1080" s="2" t="s">
        <v>2783</v>
      </c>
      <c r="F1080" t="str">
        <f t="shared" si="16"/>
        <v>SET @prop = (SELECT id_propuesta FROM propuesta WHERE cod_propuesta LIKE 'P017901'); INSERT INTO seguimiento VALUES(NULL, @prop, NULL, NULL, 'Tomaron otra opcion (Marco 23/11/10)', 0, NULL, NULL);</v>
      </c>
    </row>
    <row r="1081" spans="1:6" ht="33.75" x14ac:dyDescent="0.25">
      <c r="A1081" t="s">
        <v>2534</v>
      </c>
      <c r="B1081" s="17" t="s">
        <v>1649</v>
      </c>
      <c r="C1081" s="2" t="s">
        <v>2784</v>
      </c>
      <c r="D1081" s="28" t="s">
        <v>3100</v>
      </c>
      <c r="E1081" s="2" t="s">
        <v>2783</v>
      </c>
      <c r="F1081" t="str">
        <f t="shared" si="16"/>
        <v>SET @prop = (SELECT id_propuesta FROM propuesta WHERE cod_propuesta LIKE 'P017902'); INSERT INTO seguimiento VALUES(NULL, @prop, NULL, NULL, 'Contacto: Gianni Garassino, Jefe de RRHH. Se contacto presentandonos y solicitando una reunion. No han contestado a ninguna comunicacion.', 0, NULL, NULL);</v>
      </c>
    </row>
    <row r="1082" spans="1:6" x14ac:dyDescent="0.25">
      <c r="A1082" t="s">
        <v>2534</v>
      </c>
      <c r="B1082" s="7" t="s">
        <v>1650</v>
      </c>
      <c r="C1082" s="2" t="s">
        <v>2784</v>
      </c>
      <c r="D1082" s="43" t="s">
        <v>2730</v>
      </c>
      <c r="E1082" s="2" t="s">
        <v>2783</v>
      </c>
      <c r="F1082" t="str">
        <f t="shared" si="16"/>
        <v>SET @prop = (SELECT id_propuesta FROM propuesta WHERE cod_propuesta LIKE 'P026001'); INSERT INTO seguimiento VALUES(NULL, @prop, NULL, NULL, 'Nunca enviamos nada', 0, NULL, NULL);</v>
      </c>
    </row>
    <row r="1083" spans="1:6" ht="22.5" x14ac:dyDescent="0.25">
      <c r="A1083" t="s">
        <v>2534</v>
      </c>
      <c r="B1083" s="7" t="s">
        <v>1651</v>
      </c>
      <c r="C1083" s="2" t="s">
        <v>2784</v>
      </c>
      <c r="D1083" s="43" t="s">
        <v>2759</v>
      </c>
      <c r="E1083" s="2" t="s">
        <v>2783</v>
      </c>
      <c r="F1083" t="str">
        <f t="shared" si="16"/>
        <v>SET @prop = (SELECT id_propuesta FROM propuesta WHERE cod_propuesta LIKE 'P033401'); INSERT INTO seguimiento VALUES(NULL, @prop, NULL, NULL, 'Contacto: Juan Rodriguez; era para dictar un curso en enero 2010 en Ica; no enviamos ni propuesta', 0, NULL, NULL);</v>
      </c>
    </row>
    <row r="1084" spans="1:6" x14ac:dyDescent="0.25">
      <c r="A1084" t="s">
        <v>2534</v>
      </c>
      <c r="B1084" s="7" t="s">
        <v>1652</v>
      </c>
      <c r="C1084" s="2" t="s">
        <v>2784</v>
      </c>
      <c r="D1084" s="43" t="s">
        <v>3421</v>
      </c>
      <c r="E1084" s="2" t="s">
        <v>2783</v>
      </c>
      <c r="F1084" t="str">
        <f t="shared" si="16"/>
        <v>SET @prop = (SELECT id_propuesta FROM propuesta WHERE cod_propuesta LIKE 'P010701'); INSERT INTO seguimiento VALUES(NULL, @prop, NULL, NULL, 'Ya tienen una evaluacion de desempeño (a futuro)', 0, NULL, NULL);</v>
      </c>
    </row>
    <row r="1085" spans="1:6" x14ac:dyDescent="0.25">
      <c r="A1085" t="s">
        <v>2534</v>
      </c>
      <c r="B1085" s="7" t="s">
        <v>1653</v>
      </c>
      <c r="C1085" s="2" t="s">
        <v>2784</v>
      </c>
      <c r="D1085" s="43" t="s">
        <v>3101</v>
      </c>
      <c r="E1085" s="2" t="s">
        <v>2783</v>
      </c>
      <c r="F1085" t="str">
        <f t="shared" si="16"/>
        <v>SET @prop = (SELECT id_propuesta FROM propuesta WHERE cod_propuesta LIKE 'P010702'); INSERT INTO seguimiento VALUES(NULL, @prop, NULL, NULL, 'SUNAT aplazo todos los proyectos de SSII', 0, NULL, NULL);</v>
      </c>
    </row>
    <row r="1086" spans="1:6" x14ac:dyDescent="0.25">
      <c r="A1086" t="s">
        <v>2534</v>
      </c>
      <c r="B1086" s="7" t="s">
        <v>1654</v>
      </c>
      <c r="C1086" s="2" t="s">
        <v>2784</v>
      </c>
      <c r="D1086" s="43" t="s">
        <v>3101</v>
      </c>
      <c r="E1086" s="2" t="s">
        <v>2783</v>
      </c>
      <c r="F1086" t="str">
        <f t="shared" si="16"/>
        <v>SET @prop = (SELECT id_propuesta FROM propuesta WHERE cod_propuesta LIKE 'P010703'); INSERT INTO seguimiento VALUES(NULL, @prop, NULL, NULL, 'SUNAT aplazo todos los proyectos de SSII', 0, NULL, NULL);</v>
      </c>
    </row>
    <row r="1087" spans="1:6" x14ac:dyDescent="0.25">
      <c r="A1087" t="s">
        <v>2534</v>
      </c>
      <c r="B1087" s="7" t="s">
        <v>1655</v>
      </c>
      <c r="C1087" s="2" t="s">
        <v>2784</v>
      </c>
      <c r="D1087" s="43" t="s">
        <v>3101</v>
      </c>
      <c r="E1087" s="2" t="s">
        <v>2783</v>
      </c>
      <c r="F1087" t="str">
        <f t="shared" si="16"/>
        <v>SET @prop = (SELECT id_propuesta FROM propuesta WHERE cod_propuesta LIKE 'P010704'); INSERT INTO seguimiento VALUES(NULL, @prop, NULL, NULL, 'SUNAT aplazo todos los proyectos de SSII', 0, NULL, NULL);</v>
      </c>
    </row>
    <row r="1088" spans="1:6" x14ac:dyDescent="0.25">
      <c r="A1088" t="s">
        <v>2534</v>
      </c>
      <c r="B1088" s="7" t="s">
        <v>1656</v>
      </c>
      <c r="C1088" s="2" t="s">
        <v>2784</v>
      </c>
      <c r="D1088" s="43"/>
      <c r="E1088" s="2" t="s">
        <v>2783</v>
      </c>
      <c r="F1088" t="str">
        <f t="shared" si="16"/>
        <v>SET @prop = (SELECT id_propuesta FROM propuesta WHERE cod_propuesta LIKE 'P010705'); INSERT INTO seguimiento VALUES(NULL, @prop, NULL, NULL, '', 0, NULL, NULL);</v>
      </c>
    </row>
    <row r="1089" spans="1:6" x14ac:dyDescent="0.25">
      <c r="A1089" t="s">
        <v>2534</v>
      </c>
      <c r="B1089" s="7" t="s">
        <v>1657</v>
      </c>
      <c r="C1089" s="2" t="s">
        <v>2784</v>
      </c>
      <c r="D1089" s="43"/>
      <c r="E1089" s="2" t="s">
        <v>2783</v>
      </c>
      <c r="F1089" t="str">
        <f t="shared" si="16"/>
        <v>SET @prop = (SELECT id_propuesta FROM propuesta WHERE cod_propuesta LIKE 'P010706'); INSERT INTO seguimiento VALUES(NULL, @prop, NULL, NULL, '', 0, NULL, NULL);</v>
      </c>
    </row>
    <row r="1090" spans="1:6" x14ac:dyDescent="0.25">
      <c r="A1090" t="s">
        <v>2534</v>
      </c>
      <c r="B1090" s="7" t="s">
        <v>1658</v>
      </c>
      <c r="C1090" s="2" t="s">
        <v>2784</v>
      </c>
      <c r="D1090" s="43"/>
      <c r="E1090" s="2" t="s">
        <v>2783</v>
      </c>
      <c r="F1090" t="str">
        <f t="shared" si="16"/>
        <v>SET @prop = (SELECT id_propuesta FROM propuesta WHERE cod_propuesta LIKE 'P010707'); INSERT INTO seguimiento VALUES(NULL, @prop, NULL, NULL, '', 0, NULL, NULL);</v>
      </c>
    </row>
    <row r="1091" spans="1:6" ht="22.5" x14ac:dyDescent="0.25">
      <c r="A1091" t="s">
        <v>2534</v>
      </c>
      <c r="B1091" s="7" t="s">
        <v>1659</v>
      </c>
      <c r="C1091" s="2" t="s">
        <v>2784</v>
      </c>
      <c r="D1091" s="43" t="s">
        <v>3102</v>
      </c>
      <c r="E1091" s="2" t="s">
        <v>2783</v>
      </c>
      <c r="F1091" t="str">
        <f t="shared" ref="F1091:F1154" si="17">CONCATENATE(A1091,B1091,C1091,D1091,E1091)</f>
        <v>SET @prop = (SELECT id_propuesta FROM propuesta WHERE cod_propuesta LIKE 'P010708'); INSERT INTO seguimiento VALUES(NULL, @prop, NULL, NULL, 'No se pudo acordar una reunion, se envio propuesta por mail', 0, NULL, NULL);</v>
      </c>
    </row>
    <row r="1092" spans="1:6" x14ac:dyDescent="0.25">
      <c r="A1092" t="s">
        <v>2534</v>
      </c>
      <c r="B1092" s="7" t="s">
        <v>1660</v>
      </c>
      <c r="C1092" s="2" t="s">
        <v>2784</v>
      </c>
      <c r="D1092" s="40" t="s">
        <v>3103</v>
      </c>
      <c r="E1092" s="2" t="s">
        <v>2783</v>
      </c>
      <c r="F1092" t="str">
        <f t="shared" si="17"/>
        <v>SET @prop = (SELECT id_propuesta FROM propuesta WHERE cod_propuesta LIKE 'P010709'); INSERT INTO seguimiento VALUES(NULL, @prop, NULL, NULL, 'SUNAT nos ha comunicado que se decreto desierto', 0, NULL, NULL);</v>
      </c>
    </row>
    <row r="1093" spans="1:6" x14ac:dyDescent="0.25">
      <c r="A1093" t="s">
        <v>2534</v>
      </c>
      <c r="B1093" s="7" t="s">
        <v>1661</v>
      </c>
      <c r="C1093" s="2" t="s">
        <v>2784</v>
      </c>
      <c r="D1093" s="40"/>
      <c r="E1093" s="2" t="s">
        <v>2783</v>
      </c>
      <c r="F1093" t="str">
        <f t="shared" si="17"/>
        <v>SET @prop = (SELECT id_propuesta FROM propuesta WHERE cod_propuesta LIKE 'P010710'); INSERT INTO seguimiento VALUES(NULL, @prop, NULL, NULL, '', 0, NULL, NULL);</v>
      </c>
    </row>
    <row r="1094" spans="1:6" x14ac:dyDescent="0.25">
      <c r="A1094" t="s">
        <v>2534</v>
      </c>
      <c r="B1094" s="7" t="s">
        <v>1662</v>
      </c>
      <c r="C1094" s="2" t="s">
        <v>2784</v>
      </c>
      <c r="D1094" s="40" t="s">
        <v>2600</v>
      </c>
      <c r="E1094" s="2" t="s">
        <v>2783</v>
      </c>
      <c r="F1094" t="str">
        <f t="shared" si="17"/>
        <v>SET @prop = (SELECT id_propuesta FROM propuesta WHERE cod_propuesta LIKE 'P010711'); INSERT INTO seguimiento VALUES(NULL, @prop, NULL, NULL, 'Nunca se publicaron las bases', 0, NULL, NULL);</v>
      </c>
    </row>
    <row r="1095" spans="1:6" x14ac:dyDescent="0.25">
      <c r="A1095" t="s">
        <v>2534</v>
      </c>
      <c r="B1095" s="7" t="s">
        <v>1663</v>
      </c>
      <c r="C1095" s="2" t="s">
        <v>2784</v>
      </c>
      <c r="D1095" s="40" t="s">
        <v>2600</v>
      </c>
      <c r="E1095" s="2" t="s">
        <v>2783</v>
      </c>
      <c r="F1095" t="str">
        <f t="shared" si="17"/>
        <v>SET @prop = (SELECT id_propuesta FROM propuesta WHERE cod_propuesta LIKE 'P010712'); INSERT INTO seguimiento VALUES(NULL, @prop, NULL, NULL, 'Nunca se publicaron las bases', 0, NULL, NULL);</v>
      </c>
    </row>
    <row r="1096" spans="1:6" x14ac:dyDescent="0.25">
      <c r="A1096" t="s">
        <v>2534</v>
      </c>
      <c r="B1096" s="7" t="s">
        <v>1664</v>
      </c>
      <c r="C1096" s="2" t="s">
        <v>2784</v>
      </c>
      <c r="D1096" s="40" t="s">
        <v>2600</v>
      </c>
      <c r="E1096" s="2" t="s">
        <v>2783</v>
      </c>
      <c r="F1096" t="str">
        <f t="shared" si="17"/>
        <v>SET @prop = (SELECT id_propuesta FROM propuesta WHERE cod_propuesta LIKE 'P010713'); INSERT INTO seguimiento VALUES(NULL, @prop, NULL, NULL, 'Nunca se publicaron las bases', 0, NULL, NULL);</v>
      </c>
    </row>
    <row r="1097" spans="1:6" x14ac:dyDescent="0.25">
      <c r="A1097" t="s">
        <v>2534</v>
      </c>
      <c r="B1097" s="7" t="s">
        <v>1665</v>
      </c>
      <c r="C1097" s="2" t="s">
        <v>2784</v>
      </c>
      <c r="D1097" s="40" t="s">
        <v>2600</v>
      </c>
      <c r="E1097" s="2" t="s">
        <v>2783</v>
      </c>
      <c r="F1097" t="str">
        <f t="shared" si="17"/>
        <v>SET @prop = (SELECT id_propuesta FROM propuesta WHERE cod_propuesta LIKE 'P010714'); INSERT INTO seguimiento VALUES(NULL, @prop, NULL, NULL, 'Nunca se publicaron las bases', 0, NULL, NULL);</v>
      </c>
    </row>
    <row r="1098" spans="1:6" x14ac:dyDescent="0.25">
      <c r="A1098" t="s">
        <v>2534</v>
      </c>
      <c r="B1098" s="7" t="s">
        <v>1666</v>
      </c>
      <c r="C1098" s="2" t="s">
        <v>2784</v>
      </c>
      <c r="D1098" s="40" t="s">
        <v>2600</v>
      </c>
      <c r="E1098" s="2" t="s">
        <v>2783</v>
      </c>
      <c r="F1098" t="str">
        <f t="shared" si="17"/>
        <v>SET @prop = (SELECT id_propuesta FROM propuesta WHERE cod_propuesta LIKE 'P010715'); INSERT INTO seguimiento VALUES(NULL, @prop, NULL, NULL, 'Nunca se publicaron las bases', 0, NULL, NULL);</v>
      </c>
    </row>
    <row r="1099" spans="1:6" x14ac:dyDescent="0.25">
      <c r="A1099" t="s">
        <v>2534</v>
      </c>
      <c r="B1099" s="7" t="s">
        <v>1667</v>
      </c>
      <c r="C1099" s="2" t="s">
        <v>2784</v>
      </c>
      <c r="D1099" s="40"/>
      <c r="E1099" s="2" t="s">
        <v>2783</v>
      </c>
      <c r="F1099" t="str">
        <f t="shared" si="17"/>
        <v>SET @prop = (SELECT id_propuesta FROM propuesta WHERE cod_propuesta LIKE 'P010716'); INSERT INTO seguimiento VALUES(NULL, @prop, NULL, NULL, '', 0, NULL, NULL);</v>
      </c>
    </row>
    <row r="1100" spans="1:6" x14ac:dyDescent="0.25">
      <c r="A1100" t="s">
        <v>2534</v>
      </c>
      <c r="B1100" s="7" t="s">
        <v>1668</v>
      </c>
      <c r="C1100" s="2" t="s">
        <v>2784</v>
      </c>
      <c r="D1100" s="40"/>
      <c r="E1100" s="2" t="s">
        <v>2783</v>
      </c>
      <c r="F1100" t="str">
        <f t="shared" si="17"/>
        <v>SET @prop = (SELECT id_propuesta FROM propuesta WHERE cod_propuesta LIKE 'P010717'); INSERT INTO seguimiento VALUES(NULL, @prop, NULL, NULL, '', 0, NULL, NULL);</v>
      </c>
    </row>
    <row r="1101" spans="1:6" x14ac:dyDescent="0.25">
      <c r="A1101" t="s">
        <v>2534</v>
      </c>
      <c r="B1101" s="7" t="s">
        <v>1669</v>
      </c>
      <c r="C1101" s="2" t="s">
        <v>2784</v>
      </c>
      <c r="D1101" s="40"/>
      <c r="E1101" s="2" t="s">
        <v>2783</v>
      </c>
      <c r="F1101" t="str">
        <f t="shared" si="17"/>
        <v>SET @prop = (SELECT id_propuesta FROM propuesta WHERE cod_propuesta LIKE 'P010718'); INSERT INTO seguimiento VALUES(NULL, @prop, NULL, NULL, '', 0, NULL, NULL);</v>
      </c>
    </row>
    <row r="1102" spans="1:6" ht="45" x14ac:dyDescent="0.25">
      <c r="A1102" t="s">
        <v>2534</v>
      </c>
      <c r="B1102" s="7" t="s">
        <v>1670</v>
      </c>
      <c r="C1102" s="2" t="s">
        <v>2784</v>
      </c>
      <c r="D1102" s="40" t="s">
        <v>3104</v>
      </c>
      <c r="E1102" s="2" t="s">
        <v>2783</v>
      </c>
      <c r="F1102" t="str">
        <f t="shared" si="17"/>
        <v>SET @prop = (SELECT id_propuesta FROM propuesta WHERE cod_propuesta LIKE 'P010719'); INSERT INTO seguimiento VALUES(NULL, @prop, NULL, NULL, 'Contacto: Rosario Rodriguez. S/. 7,000 soles por cada 100 personas. Se envio recordatorio el 5/1/12, si no contestan antes del 31/1/12 poner como NO. Respondio JM. Flores el 6/1/12 que ya no lo necesitaban', 0, NULL, NULL);</v>
      </c>
    </row>
    <row r="1103" spans="1:6" x14ac:dyDescent="0.25">
      <c r="A1103" t="s">
        <v>2534</v>
      </c>
      <c r="B1103" s="7" t="s">
        <v>1671</v>
      </c>
      <c r="C1103" s="2" t="s">
        <v>2784</v>
      </c>
      <c r="D1103" s="40" t="s">
        <v>2760</v>
      </c>
      <c r="E1103" s="2" t="s">
        <v>2783</v>
      </c>
      <c r="F1103" t="str">
        <f t="shared" si="17"/>
        <v>SET @prop = (SELECT id_propuesta FROM propuesta WHERE cod_propuesta LIKE 'P010720'); INSERT INTO seguimiento VALUES(NULL, @prop, NULL, NULL, 'Enviado el 15/10/11.', 0, NULL, NULL);</v>
      </c>
    </row>
    <row r="1104" spans="1:6" x14ac:dyDescent="0.25">
      <c r="A1104" t="s">
        <v>2534</v>
      </c>
      <c r="B1104" s="7" t="s">
        <v>1672</v>
      </c>
      <c r="C1104" s="2" t="s">
        <v>2784</v>
      </c>
      <c r="D1104" s="40" t="s">
        <v>2761</v>
      </c>
      <c r="E1104" s="2" t="s">
        <v>2783</v>
      </c>
      <c r="F1104" t="str">
        <f t="shared" si="17"/>
        <v>SET @prop = (SELECT id_propuesta FROM propuesta WHERE cod_propuesta LIKE 'P010721'); INSERT INTO seguimiento VALUES(NULL, @prop, NULL, NULL, 'Lo hicieron con otro proveedor antiguo.', 0, NULL, NULL);</v>
      </c>
    </row>
    <row r="1105" spans="1:6" ht="33.75" x14ac:dyDescent="0.25">
      <c r="A1105" t="s">
        <v>2534</v>
      </c>
      <c r="B1105" s="7" t="s">
        <v>1673</v>
      </c>
      <c r="C1105" s="2" t="s">
        <v>2784</v>
      </c>
      <c r="D1105" s="43" t="s">
        <v>3422</v>
      </c>
      <c r="E1105" s="2" t="s">
        <v>2783</v>
      </c>
      <c r="F1105" t="str">
        <f t="shared" si="17"/>
        <v>SET @prop = (SELECT id_propuesta FROM propuesta WHERE cod_propuesta LIKE 'P010722'); INSERT INTO seguimiento VALUES(NULL, @prop, NULL, NULL, 'Lo quieren hacer en Marzo. Ahora quieren en Julio. 22/03 Nos pasaron los datos para hacer propuesta (en borrador primero). Pte. Licitacion', 0, NULL, NULL);</v>
      </c>
    </row>
    <row r="1106" spans="1:6" x14ac:dyDescent="0.25">
      <c r="A1106" t="s">
        <v>2534</v>
      </c>
      <c r="B1106" s="7" t="s">
        <v>1674</v>
      </c>
      <c r="C1106" s="2" t="s">
        <v>2784</v>
      </c>
      <c r="D1106" s="43" t="s">
        <v>3105</v>
      </c>
      <c r="E1106" s="2" t="s">
        <v>2783</v>
      </c>
      <c r="F1106" t="str">
        <f t="shared" si="17"/>
        <v>SET @prop = (SELECT id_propuesta FROM propuesta WHERE cod_propuesta LIKE 'P010723'); INSERT INTO seguimiento VALUES(NULL, @prop, NULL, NULL, 'Pendiente informacion del cliente.', 0, NULL, NULL);</v>
      </c>
    </row>
    <row r="1107" spans="1:6" ht="45" x14ac:dyDescent="0.25">
      <c r="A1107" t="s">
        <v>2534</v>
      </c>
      <c r="B1107" s="7" t="s">
        <v>1675</v>
      </c>
      <c r="C1107" s="2" t="s">
        <v>2784</v>
      </c>
      <c r="D1107" s="43" t="s">
        <v>3106</v>
      </c>
      <c r="E1107" s="2" t="s">
        <v>2783</v>
      </c>
      <c r="F1107" t="str">
        <f t="shared" si="17"/>
        <v>SET @prop = (SELECT id_propuesta FROM propuesta WHERE cod_propuesta LIKE 'P010724'); INSERT INTO seguimiento VALUES(NULL, @prop, NULL, NULL, 'Contestamos que no participariamos y nos lo solicitaron directamente. Van a armar los grupos para cubrir nuestra propuesta. Haran TDR. Llamaron para decir que si, reunion la semana proxima', 0, NULL, NULL);</v>
      </c>
    </row>
    <row r="1108" spans="1:6" ht="22.5" x14ac:dyDescent="0.25">
      <c r="A1108" t="s">
        <v>2534</v>
      </c>
      <c r="B1108" s="7" t="s">
        <v>1676</v>
      </c>
      <c r="C1108" s="2" t="s">
        <v>2784</v>
      </c>
      <c r="D1108" s="43" t="s">
        <v>2762</v>
      </c>
      <c r="E1108" s="2" t="s">
        <v>2783</v>
      </c>
      <c r="F1108" t="str">
        <f t="shared" si="17"/>
        <v>SET @prop = (SELECT id_propuesta FROM propuesta WHERE cod_propuesta LIKE 'P010725'); INSERT INTO seguimiento VALUES(NULL, @prop, NULL, NULL, 'Contacto: Rosa Lopez de Vinatea; no podemos hacerlo por temas de presupuesto', 0, NULL, NULL);</v>
      </c>
    </row>
    <row r="1109" spans="1:6" ht="22.5" x14ac:dyDescent="0.25">
      <c r="A1109" t="s">
        <v>2534</v>
      </c>
      <c r="B1109" s="7" t="s">
        <v>1677</v>
      </c>
      <c r="C1109" s="2" t="s">
        <v>2784</v>
      </c>
      <c r="D1109" s="43" t="s">
        <v>2763</v>
      </c>
      <c r="E1109" s="2" t="s">
        <v>2783</v>
      </c>
      <c r="F1109" t="str">
        <f t="shared" si="17"/>
        <v>SET @prop = (SELECT id_propuesta FROM propuesta WHERE cod_propuesta LIKE 'P010726'); INSERT INTO seguimiento VALUES(NULL, @prop, NULL, NULL, 'Contacto: Alexander Castillo. Solicitada respuesta el 07/07', 0, NULL, NULL);</v>
      </c>
    </row>
    <row r="1110" spans="1:6" x14ac:dyDescent="0.25">
      <c r="A1110" t="s">
        <v>2534</v>
      </c>
      <c r="B1110" s="7" t="s">
        <v>1678</v>
      </c>
      <c r="C1110" s="2" t="s">
        <v>2784</v>
      </c>
      <c r="D1110" s="43"/>
      <c r="E1110" s="2" t="s">
        <v>2783</v>
      </c>
      <c r="F1110" t="str">
        <f t="shared" si="17"/>
        <v>SET @prop = (SELECT id_propuesta FROM propuesta WHERE cod_propuesta LIKE 'P010727'); INSERT INTO seguimiento VALUES(NULL, @prop, NULL, NULL, '', 0, NULL, NULL);</v>
      </c>
    </row>
    <row r="1111" spans="1:6" x14ac:dyDescent="0.25">
      <c r="A1111" t="s">
        <v>2534</v>
      </c>
      <c r="B1111" s="7" t="s">
        <v>1679</v>
      </c>
      <c r="C1111" s="2" t="s">
        <v>2784</v>
      </c>
      <c r="D1111" s="43" t="s">
        <v>2764</v>
      </c>
      <c r="E1111" s="2" t="s">
        <v>2783</v>
      </c>
      <c r="F1111" t="str">
        <f t="shared" si="17"/>
        <v>SET @prop = (SELECT id_propuesta FROM propuesta WHERE cod_propuesta LIKE 'P010728'); INSERT INTO seguimiento VALUES(NULL, @prop, NULL, NULL, 'Contacto: Alexander Castillo', 0, NULL, NULL);</v>
      </c>
    </row>
    <row r="1112" spans="1:6" x14ac:dyDescent="0.25">
      <c r="A1112" t="s">
        <v>2534</v>
      </c>
      <c r="B1112" s="7" t="s">
        <v>1680</v>
      </c>
      <c r="C1112" s="2" t="s">
        <v>2784</v>
      </c>
      <c r="D1112" s="43"/>
      <c r="E1112" s="2" t="s">
        <v>2783</v>
      </c>
      <c r="F1112" t="str">
        <f t="shared" si="17"/>
        <v>SET @prop = (SELECT id_propuesta FROM propuesta WHERE cod_propuesta LIKE 'P010729'); INSERT INTO seguimiento VALUES(NULL, @prop, NULL, NULL, '', 0, NULL, NULL);</v>
      </c>
    </row>
    <row r="1113" spans="1:6" x14ac:dyDescent="0.25">
      <c r="A1113" t="s">
        <v>2534</v>
      </c>
      <c r="B1113" s="7" t="s">
        <v>1681</v>
      </c>
      <c r="C1113" s="2" t="s">
        <v>2784</v>
      </c>
      <c r="D1113" s="43"/>
      <c r="E1113" s="2" t="s">
        <v>2783</v>
      </c>
      <c r="F1113" t="str">
        <f t="shared" si="17"/>
        <v>SET @prop = (SELECT id_propuesta FROM propuesta WHERE cod_propuesta LIKE 'P010730'); INSERT INTO seguimiento VALUES(NULL, @prop, NULL, NULL, '', 0, NULL, NULL);</v>
      </c>
    </row>
    <row r="1114" spans="1:6" ht="22.5" x14ac:dyDescent="0.25">
      <c r="A1114" t="s">
        <v>2534</v>
      </c>
      <c r="B1114" s="7" t="s">
        <v>1682</v>
      </c>
      <c r="C1114" s="2" t="s">
        <v>2784</v>
      </c>
      <c r="D1114" s="43" t="s">
        <v>3107</v>
      </c>
      <c r="E1114" s="2" t="s">
        <v>2783</v>
      </c>
      <c r="F1114" t="str">
        <f t="shared" si="17"/>
        <v>SET @prop = (SELECT id_propuesta FROM propuesta WHERE cod_propuesta LIKE 'P010731'); INSERT INTO seguimiento VALUES(NULL, @prop, NULL, NULL, 'Contacto: Karla Garcia. Enviada presentacion y precios (Leslie) el 01/07', 0, NULL, NULL);</v>
      </c>
    </row>
    <row r="1115" spans="1:6" ht="33.75" x14ac:dyDescent="0.25">
      <c r="A1115" t="s">
        <v>2534</v>
      </c>
      <c r="B1115" s="7" t="s">
        <v>1683</v>
      </c>
      <c r="C1115" s="2" t="s">
        <v>2784</v>
      </c>
      <c r="D1115" s="43" t="s">
        <v>3108</v>
      </c>
      <c r="E1115" s="2" t="s">
        <v>2783</v>
      </c>
      <c r="F1115" t="str">
        <f t="shared" si="17"/>
        <v>SET @prop = (SELECT id_propuesta FROM propuesta WHERE cod_propuesta LIKE 'P010732'); INSERT INTO seguimiento VALUES(NULL, @prop, NULL, NULL, 'Contacto: Marco Antonio Milla Rojas. Propone 16/08-17/08-07/09, Frida respondion que solo hay fechas en septiembre. Solicitada respuesta el 07/07', 0, NULL, NULL);</v>
      </c>
    </row>
    <row r="1116" spans="1:6" ht="112.5" x14ac:dyDescent="0.25">
      <c r="A1116" t="s">
        <v>2534</v>
      </c>
      <c r="B1116" s="7" t="s">
        <v>1684</v>
      </c>
      <c r="C1116" s="2" t="s">
        <v>2784</v>
      </c>
      <c r="D1116" s="43" t="s">
        <v>3423</v>
      </c>
      <c r="E1116" s="2" t="s">
        <v>2783</v>
      </c>
      <c r="F1116" t="str">
        <f t="shared" si="17"/>
        <v>SET @prop = (SELECT id_propuesta FROM propuesta WHERE cod_propuesta LIKE 'P010733'); INSERT INTO seguimiento VALUES(NULL, @prop, NULL, NULL, '17/08 se recibe TdR actualizado por cliente. 20/08 se comunica a cliente que metodologia solicitada no confluye con la utilizada por DHO. Hicieron rectificacion y publicaron licitacion con nuestros montos y metodologia.03/09 Inscripcion y compra de bases, pendiente formular consulta sobre requisito de experiencia con 3 empresas con mas de 2000 . 11/09 Formulacion de consulta por escrito y por mail. 14/09 No tomaron en cuenta nuestras observaciones, no cumplimos con los requisitos', 0, NULL, NULL);</v>
      </c>
    </row>
    <row r="1117" spans="1:6" ht="22.5" x14ac:dyDescent="0.25">
      <c r="A1117" t="s">
        <v>2534</v>
      </c>
      <c r="B1117" s="7" t="s">
        <v>1685</v>
      </c>
      <c r="C1117" s="2" t="s">
        <v>2784</v>
      </c>
      <c r="D1117" s="43" t="s">
        <v>2868</v>
      </c>
      <c r="E1117" s="2" t="s">
        <v>2783</v>
      </c>
      <c r="F1117" t="str">
        <f t="shared" si="17"/>
        <v>SET @prop = (SELECT id_propuesta FROM propuesta WHERE cod_propuesta LIKE 'P010734'); INSERT INTO seguimiento VALUES(NULL, @prop, NULL, NULL, 'Contacto: Yoshie Handa Arteaga; no podemos hacerlo por temas de presupuesto', 0, NULL, NULL);</v>
      </c>
    </row>
    <row r="1118" spans="1:6" ht="22.5" x14ac:dyDescent="0.25">
      <c r="A1118" t="s">
        <v>2534</v>
      </c>
      <c r="B1118" s="7" t="s">
        <v>1686</v>
      </c>
      <c r="C1118" s="2" t="s">
        <v>2784</v>
      </c>
      <c r="D1118" s="43" t="s">
        <v>3109</v>
      </c>
      <c r="E1118" s="2" t="s">
        <v>2783</v>
      </c>
      <c r="F1118" t="str">
        <f t="shared" si="17"/>
        <v>SET @prop = (SELECT id_propuesta FROM propuesta WHERE cod_propuesta LIKE 'P010735'); INSERT INTO seguimiento VALUES(NULL, @prop, NULL, NULL, 'Requiere realizar investigacion de mercado y no es nuestro rublo', 0, NULL, NULL);</v>
      </c>
    </row>
    <row r="1119" spans="1:6" ht="22.5" x14ac:dyDescent="0.25">
      <c r="A1119" t="s">
        <v>2534</v>
      </c>
      <c r="B1119" s="7" t="s">
        <v>1687</v>
      </c>
      <c r="C1119" s="2" t="s">
        <v>2784</v>
      </c>
      <c r="D1119" s="43" t="s">
        <v>3424</v>
      </c>
      <c r="E1119" s="2" t="s">
        <v>2783</v>
      </c>
      <c r="F1119" t="str">
        <f t="shared" si="17"/>
        <v>SET @prop = (SELECT id_propuesta FROM propuesta WHERE cod_propuesta LIKE 'P010736'); INSERT INTO seguimiento VALUES(NULL, @prop, NULL, NULL, 'No pudimos licitar porque la propuesta habia que presentarla el 04/07 y exige experiencia de 8 años', 0, NULL, NULL);</v>
      </c>
    </row>
    <row r="1120" spans="1:6" ht="78.75" x14ac:dyDescent="0.25">
      <c r="A1120" t="s">
        <v>2534</v>
      </c>
      <c r="B1120" s="7" t="s">
        <v>1688</v>
      </c>
      <c r="C1120" s="2" t="s">
        <v>2784</v>
      </c>
      <c r="D1120" s="43" t="s">
        <v>3110</v>
      </c>
      <c r="E1120" s="2" t="s">
        <v>2783</v>
      </c>
      <c r="F1120" t="str">
        <f t="shared" si="17"/>
        <v>SET @prop = (SELECT id_propuesta FROM propuesta WHERE cod_propuesta LIKE 'P010737'); INSERT INTO seguimiento VALUES(NULL, @prop, NULL, NULL, 'Contacto: Karla Garcia. Propuesta enviada el 11/07. Karla indica que fehcas definidas para ASSCENTER son 13,14;17,18 y 19 de septiembre; desean trabajar con nosotros y presentaran niveles de competencias a evaluar el mierdoles 15/08 (confirmar cantidad de personas a evaluar y si pasara licitacion). Decidieron solo hacer el Assessment para 95 personas en jefaturas', 0, NULL, NULL);</v>
      </c>
    </row>
    <row r="1121" spans="1:6" ht="90" x14ac:dyDescent="0.25">
      <c r="A1121" t="s">
        <v>2534</v>
      </c>
      <c r="B1121" s="7" t="s">
        <v>1689</v>
      </c>
      <c r="C1121" s="2" t="s">
        <v>2784</v>
      </c>
      <c r="D1121" s="43" t="s">
        <v>3111</v>
      </c>
      <c r="E1121" s="2" t="s">
        <v>2783</v>
      </c>
      <c r="F1121" t="str">
        <f t="shared" si="17"/>
        <v>SET @prop = (SELECT id_propuesta FROM propuesta WHERE cod_propuesta LIKE 'P010738'); INSERT INTO seguimiento VALUES(NULL, @prop, NULL, NULL, 'Contacto: Esther Quiroz; a traves de Andrea. No pueden en las fechas que nos quedan disponibles. A la espera de que nos digan las fechas que pueden. 10/10 Ester indica haber contratado otro proveedor que desarrollara eventos miercoles y viernes; iniciaron el 02/10; se envia correo con datos de contacto para mantener comunicacion y ver posibilidad de cambiar a proveedor por nosotros.', 0, NULL, NULL);</v>
      </c>
    </row>
    <row r="1122" spans="1:6" ht="180" x14ac:dyDescent="0.25">
      <c r="A1122" t="s">
        <v>2534</v>
      </c>
      <c r="B1122" s="7" t="s">
        <v>1690</v>
      </c>
      <c r="C1122" s="2" t="s">
        <v>2784</v>
      </c>
      <c r="D1122" s="43" t="s">
        <v>3112</v>
      </c>
      <c r="E1122" s="2" t="s">
        <v>2783</v>
      </c>
      <c r="F1122" t="str">
        <f t="shared" si="17"/>
        <v>SET @prop = (SELECT id_propuesta FROM propuesta WHERE cod_propuesta LIKE 'P010739'); INSERT INTO seguimiento VALUES(NULL, @prop, NULL, NULL, 'Contacto: Karla Garcia, proceso en curso; confirmaran la cantidad exacta de personas a evaluar 2 dias antes de evento debido a que estan en proceso con etapas eliminatorias; para generar OS coordinar con Roberto Serrano. 23/08 Reunion con Roberto, se presenta propuesta y solicitan modificaciones.27/08 Reunion con Roberto, Karla y Frida para afinar detalles de propuesta; compromiso de hacerles llegar diversas alternativas para propuesta. Son 140pp, se han de hacer tres O/S para entrar por AMC sin licitacion.06/09 se coordina reunion tecnica para el 11/09 y se confirman fechas 17-19 y entrega resultados 25. Al final quedaron 95 personas, por lo que el monto total bajo.12/09 Se solicita status a Roberto, indica que O/S esta en tramite y debe salir antes del viernes.14/09 Recepcion de O/S, se suben a la red. Aplicacion programada para 17 y 18', 0, NULL, NULL);</v>
      </c>
    </row>
    <row r="1123" spans="1:6" ht="33.75" x14ac:dyDescent="0.25">
      <c r="A1123" t="s">
        <v>2534</v>
      </c>
      <c r="B1123" s="7" t="s">
        <v>1691</v>
      </c>
      <c r="C1123" s="2" t="s">
        <v>2784</v>
      </c>
      <c r="D1123" s="43" t="s">
        <v>3113</v>
      </c>
      <c r="E1123" s="2" t="s">
        <v>2783</v>
      </c>
      <c r="F1123" t="str">
        <f t="shared" si="17"/>
        <v>SET @prop = (SELECT id_propuesta FROM propuesta WHERE cod_propuesta LIKE 'P010740'); INSERT INTO seguimiento VALUES(NULL, @prop, NULL, NULL, 'Contacto:Ana Maria Gutierrez. 10/10 Se envia propuesta y se confirma correcta recepcion. 12/10 Se recibe carta de compromiso (OS) y se sube a la red.', 0, NULL, NULL);</v>
      </c>
    </row>
    <row r="1124" spans="1:6" ht="33.75" x14ac:dyDescent="0.25">
      <c r="A1124" t="s">
        <v>2534</v>
      </c>
      <c r="B1124" s="7" t="s">
        <v>1692</v>
      </c>
      <c r="C1124" s="2" t="s">
        <v>2784</v>
      </c>
      <c r="D1124" s="43" t="s">
        <v>3114</v>
      </c>
      <c r="E1124" s="2" t="s">
        <v>2783</v>
      </c>
      <c r="F1124" t="str">
        <f t="shared" si="17"/>
        <v>SET @prop = (SELECT id_propuesta FROM propuesta WHERE cod_propuesta LIKE 'P010741'); INSERT INTO seguimiento VALUES(NULL, @prop, NULL, NULL, 'Contacto: Gliria Rivero. 16/10 Se envia propuesta para desarrollo de outdoor, pendiente que confirmen fecha. 17/10 Se confirma fecha de realizacion para el 30/10.', 0, NULL, NULL);</v>
      </c>
    </row>
    <row r="1125" spans="1:6" ht="22.5" x14ac:dyDescent="0.25">
      <c r="A1125" t="s">
        <v>2534</v>
      </c>
      <c r="B1125" s="7" t="s">
        <v>1693</v>
      </c>
      <c r="C1125" s="2" t="s">
        <v>2784</v>
      </c>
      <c r="D1125" s="43" t="s">
        <v>3115</v>
      </c>
      <c r="E1125" s="2" t="s">
        <v>2783</v>
      </c>
      <c r="F1125" t="str">
        <f t="shared" si="17"/>
        <v>SET @prop = (SELECT id_propuesta FROM propuesta WHERE cod_propuesta LIKE 'P010742'); INSERT INTO seguimiento VALUES(NULL, @prop, NULL, NULL, 'Contacto: Iris Pacheco. 25/10 Se envia cotizacion y se confirma recepcion.', 0, NULL, NULL);</v>
      </c>
    </row>
    <row r="1126" spans="1:6" ht="78.75" x14ac:dyDescent="0.25">
      <c r="A1126" t="s">
        <v>2534</v>
      </c>
      <c r="B1126" s="7" t="s">
        <v>1694</v>
      </c>
      <c r="C1126" s="2" t="s">
        <v>2784</v>
      </c>
      <c r="D1126" s="43" t="s">
        <v>3425</v>
      </c>
      <c r="E1126" s="2" t="s">
        <v>2783</v>
      </c>
      <c r="F1126" t="str">
        <f t="shared" si="17"/>
        <v>SET @prop = (SELECT id_propuesta FROM propuesta WHERE cod_propuesta LIKE 'P010743'); INSERT INTO seguimiento VALUES(NULL, @prop, NULL, NULL, 'Contacto: Wilmer Bravo. 25/10 se envio monto y modificacion de plan de trabajo, se solicito aplazamiento hasta el 29/10 y nos lo concedieron. Enviada propuesta el 29/10, pdte licitacion. 07/11 Enviaron las bases por un monto muy inferior al que cotizamos y sin tomar en cuenta nuestras observaciones; declinamos participar.', 0, NULL, NULL);</v>
      </c>
    </row>
    <row r="1127" spans="1:6" ht="67.5" x14ac:dyDescent="0.25">
      <c r="A1127" t="s">
        <v>2534</v>
      </c>
      <c r="B1127" s="7" t="s">
        <v>1695</v>
      </c>
      <c r="C1127" s="2" t="s">
        <v>2784</v>
      </c>
      <c r="D1127" s="43" t="s">
        <v>3426</v>
      </c>
      <c r="E1127" s="2" t="s">
        <v>2783</v>
      </c>
      <c r="F1127" t="str">
        <f t="shared" si="17"/>
        <v>SET @prop = (SELECT id_propuesta FROM propuesta WHERE cod_propuesta LIKE 'P010744'); INSERT INTO seguimiento VALUES(NULL, @prop, NULL, NULL, 'Contacto: Gliria Rivero. 28/10 Frida envia propuesta a Alexander Castillo. 29/10 Reenvio de propuesta a Gliria Rivero y solicitud de OS, se confirma recepcion. 31/10 Reunion tecnica ok., se define realizacion para 09/11. 07/11 Alexander informa postergacion de evento por decision de Alta Direccion, pendiente recoordinar fecha.', 0, NULL, NULL);</v>
      </c>
    </row>
    <row r="1128" spans="1:6" ht="45" x14ac:dyDescent="0.25">
      <c r="A1128" t="s">
        <v>2534</v>
      </c>
      <c r="B1128" s="7" t="s">
        <v>1696</v>
      </c>
      <c r="C1128" s="2" t="s">
        <v>2784</v>
      </c>
      <c r="D1128" s="43" t="s">
        <v>3427</v>
      </c>
      <c r="E1128" s="2" t="s">
        <v>2783</v>
      </c>
      <c r="F1128" t="str">
        <f t="shared" si="17"/>
        <v>SET @prop = (SELECT id_propuesta FROM propuesta WHERE cod_propuesta LIKE 'P010745'); INSERT INTO seguimiento VALUES(NULL, @prop, NULL, NULL, 'Contacto: Wilmer Bravo. Enviada propuesta el 29/10, pdte licitacion. 07/11 Enviaron las bases por un monto muy inferior al que cotizamos y sin tomar en cuenta nuestras observaciones; declinamos participar.', 0, NULL, NULL);</v>
      </c>
    </row>
    <row r="1129" spans="1:6" ht="67.5" x14ac:dyDescent="0.25">
      <c r="A1129" t="s">
        <v>2534</v>
      </c>
      <c r="B1129" s="7" t="s">
        <v>1697</v>
      </c>
      <c r="C1129" s="2" t="s">
        <v>2784</v>
      </c>
      <c r="D1129" s="43" t="s">
        <v>3428</v>
      </c>
      <c r="E1129" s="2" t="s">
        <v>2783</v>
      </c>
      <c r="F1129" t="str">
        <f t="shared" si="17"/>
        <v>SET @prop = (SELECT id_propuesta FROM propuesta WHERE cod_propuesta LIKE 'P010746'); INSERT INTO seguimiento VALUES(NULL, @prop, NULL, NULL, 'Contacto: Isabel Jaime. 31/10 Reunion tecnica para presentar metodologia y envio de propuesta, fueron referidos por INTA. 07/11 Isabel informa que hoy definiran con quien trabajaran. 08/11 Isabel indica que por relacion personal de uno de los miembros del comite se inclinan por la otra empresa.', 0, NULL, NULL);</v>
      </c>
    </row>
    <row r="1130" spans="1:6" x14ac:dyDescent="0.25">
      <c r="A1130" t="s">
        <v>2534</v>
      </c>
      <c r="B1130" s="7" t="s">
        <v>1698</v>
      </c>
      <c r="C1130" s="2" t="s">
        <v>2784</v>
      </c>
      <c r="D1130" s="41" t="s">
        <v>2887</v>
      </c>
      <c r="E1130" s="2" t="s">
        <v>2783</v>
      </c>
      <c r="F1130" t="str">
        <f t="shared" si="17"/>
        <v>SET @prop = (SELECT id_propuesta FROM propuesta WHERE cod_propuesta LIKE 'P022601'); INSERT INTO seguimiento VALUES(NULL, @prop, NULL, NULL, 'Solo querian informacion', 0, NULL, NULL);</v>
      </c>
    </row>
    <row r="1131" spans="1:6" x14ac:dyDescent="0.25">
      <c r="A1131" t="s">
        <v>2534</v>
      </c>
      <c r="B1131" s="7" t="s">
        <v>1699</v>
      </c>
      <c r="C1131" s="2" t="s">
        <v>2784</v>
      </c>
      <c r="D1131" s="43" t="s">
        <v>2754</v>
      </c>
      <c r="E1131" s="2" t="s">
        <v>2783</v>
      </c>
      <c r="F1131" t="str">
        <f t="shared" si="17"/>
        <v>SET @prop = (SELECT id_propuesta FROM propuesta WHERE cod_propuesta LIKE 'P028401'); INSERT INTO seguimiento VALUES(NULL, @prop, NULL, NULL, 'No dan respuesta ', 0, NULL, NULL);</v>
      </c>
    </row>
    <row r="1132" spans="1:6" x14ac:dyDescent="0.25">
      <c r="A1132" t="s">
        <v>2534</v>
      </c>
      <c r="B1132" s="7" t="s">
        <v>1700</v>
      </c>
      <c r="C1132" s="2" t="s">
        <v>2784</v>
      </c>
      <c r="D1132" s="43" t="s">
        <v>2765</v>
      </c>
      <c r="E1132" s="2" t="s">
        <v>2783</v>
      </c>
      <c r="F1132" t="str">
        <f t="shared" si="17"/>
        <v>SET @prop = (SELECT id_propuesta FROM propuesta WHERE cod_propuesta LIKE 'P014801'); INSERT INTO seguimiento VALUES(NULL, @prop, NULL, NULL, 'Lo han descartado', 0, NULL, NULL);</v>
      </c>
    </row>
    <row r="1133" spans="1:6" x14ac:dyDescent="0.25">
      <c r="A1133" t="s">
        <v>2534</v>
      </c>
      <c r="B1133" s="7" t="s">
        <v>1701</v>
      </c>
      <c r="C1133" s="2" t="s">
        <v>2784</v>
      </c>
      <c r="D1133" s="43" t="s">
        <v>2766</v>
      </c>
      <c r="E1133" s="2" t="s">
        <v>2783</v>
      </c>
      <c r="F1133" t="str">
        <f t="shared" si="17"/>
        <v>SET @prop = (SELECT id_propuesta FROM propuesta WHERE cod_propuesta LIKE 'P026701'); INSERT INTO seguimiento VALUES(NULL, @prop, NULL, NULL, 'Descartamos porque no obtenemos respuesta', 0, NULL, NULL);</v>
      </c>
    </row>
    <row r="1134" spans="1:6" ht="33.75" x14ac:dyDescent="0.25">
      <c r="A1134" t="s">
        <v>2534</v>
      </c>
      <c r="B1134" s="7" t="s">
        <v>1702</v>
      </c>
      <c r="C1134" s="2" t="s">
        <v>2784</v>
      </c>
      <c r="D1134" s="43" t="s">
        <v>3116</v>
      </c>
      <c r="E1134" s="2" t="s">
        <v>2783</v>
      </c>
      <c r="F1134" t="str">
        <f t="shared" si="17"/>
        <v>SET @prop = (SELECT id_propuesta FROM propuesta WHERE cod_propuesta LIKE 'P026702'); INSERT INTO seguimiento VALUES(NULL, @prop, NULL, NULL, 'Desean tener nuestra propuesta para tenerla en base de datos para posibles requerimientos. Se envio propuesta el 14/09/2011.', 0, NULL, NULL);</v>
      </c>
    </row>
    <row r="1135" spans="1:6" ht="45" x14ac:dyDescent="0.25">
      <c r="A1135" t="s">
        <v>2534</v>
      </c>
      <c r="B1135" s="7" t="s">
        <v>1703</v>
      </c>
      <c r="C1135" s="2" t="s">
        <v>2784</v>
      </c>
      <c r="D1135" s="43" t="s">
        <v>3117</v>
      </c>
      <c r="E1135" s="2" t="s">
        <v>2783</v>
      </c>
      <c r="F1135" t="str">
        <f t="shared" si="17"/>
        <v>SET @prop = (SELECT id_propuesta FROM propuesta WHERE cod_propuesta LIKE 'P121401'); INSERT INTO seguimiento VALUES(NULL, @prop, NULL, NULL, 'Propuesta enviada y sustentada el 09/09/2011. Interesados en evaluacion psicolaboral. Estan buscando opciones de alianza estrategica. Contacto: Jorge Goyoneche. Se hizo seguimiento el 26/09/2011.', 0, NULL, NULL);</v>
      </c>
    </row>
    <row r="1136" spans="1:6" x14ac:dyDescent="0.25">
      <c r="A1136" t="s">
        <v>2534</v>
      </c>
      <c r="B1136" s="7" t="s">
        <v>1704</v>
      </c>
      <c r="C1136" s="2" t="s">
        <v>2784</v>
      </c>
      <c r="D1136" s="43" t="s">
        <v>2767</v>
      </c>
      <c r="E1136" s="2" t="s">
        <v>2783</v>
      </c>
      <c r="F1136" t="str">
        <f t="shared" si="17"/>
        <v>SET @prop = (SELECT id_propuesta FROM propuesta WHERE cod_propuesta LIKE 'P028201'); INSERT INTO seguimiento VALUES(NULL, @prop, NULL, NULL, 'Ya no necesitan ', 0, NULL, NULL);</v>
      </c>
    </row>
    <row r="1137" spans="1:6" x14ac:dyDescent="0.25">
      <c r="A1137" t="s">
        <v>2534</v>
      </c>
      <c r="B1137" s="7" t="s">
        <v>1705</v>
      </c>
      <c r="C1137" s="2" t="s">
        <v>2784</v>
      </c>
      <c r="D1137" s="43"/>
      <c r="E1137" s="2" t="s">
        <v>2783</v>
      </c>
      <c r="F1137" t="str">
        <f t="shared" si="17"/>
        <v>SET @prop = (SELECT id_propuesta FROM propuesta WHERE cod_propuesta LIKE 'P004901'); INSERT INTO seguimiento VALUES(NULL, @prop, NULL, NULL, '', 0, NULL, NULL);</v>
      </c>
    </row>
    <row r="1138" spans="1:6" x14ac:dyDescent="0.25">
      <c r="A1138" t="s">
        <v>2534</v>
      </c>
      <c r="B1138" s="7" t="s">
        <v>1706</v>
      </c>
      <c r="C1138" s="2" t="s">
        <v>2784</v>
      </c>
      <c r="D1138" s="43" t="s">
        <v>2768</v>
      </c>
      <c r="E1138" s="2" t="s">
        <v>2783</v>
      </c>
      <c r="F1138" t="str">
        <f t="shared" si="17"/>
        <v>SET @prop = (SELECT id_propuesta FROM propuesta WHERE cod_propuesta LIKE 'P004902'); INSERT INTO seguimiento VALUES(NULL, @prop, NULL, NULL, 'Se envio formato para levantar perfil', 0, NULL, NULL);</v>
      </c>
    </row>
    <row r="1139" spans="1:6" x14ac:dyDescent="0.25">
      <c r="A1139" t="s">
        <v>2534</v>
      </c>
      <c r="B1139" s="7" t="s">
        <v>1707</v>
      </c>
      <c r="C1139" s="2" t="s">
        <v>2784</v>
      </c>
      <c r="D1139" s="43" t="s">
        <v>3118</v>
      </c>
      <c r="E1139" s="2" t="s">
        <v>2783</v>
      </c>
      <c r="F1139" t="str">
        <f t="shared" si="17"/>
        <v>SET @prop = (SELECT id_propuesta FROM propuesta WHERE cod_propuesta LIKE 'P004903'); INSERT INTO seguimiento VALUES(NULL, @prop, NULL, NULL, 'Pendiente de la seleccion????', 0, NULL, NULL);</v>
      </c>
    </row>
    <row r="1140" spans="1:6" x14ac:dyDescent="0.25">
      <c r="A1140" t="s">
        <v>2534</v>
      </c>
      <c r="B1140" s="7" t="s">
        <v>1708</v>
      </c>
      <c r="C1140" s="2" t="s">
        <v>2784</v>
      </c>
      <c r="D1140" s="41" t="s">
        <v>3284</v>
      </c>
      <c r="E1140" s="2" t="s">
        <v>2783</v>
      </c>
      <c r="F1140" t="str">
        <f t="shared" si="17"/>
        <v>SET @prop = (SELECT id_propuesta FROM propuesta WHERE cod_propuesta LIKE 'P004401'); INSERT INTO seguimiento VALUES(NULL, @prop, NULL, NULL, ' ', 0, NULL, NULL);</v>
      </c>
    </row>
    <row r="1141" spans="1:6" x14ac:dyDescent="0.25">
      <c r="A1141" t="s">
        <v>2534</v>
      </c>
      <c r="B1141" s="7" t="s">
        <v>1709</v>
      </c>
      <c r="C1141" s="2" t="s">
        <v>2784</v>
      </c>
      <c r="D1141" s="43"/>
      <c r="E1141" s="2" t="s">
        <v>2783</v>
      </c>
      <c r="F1141" t="str">
        <f t="shared" si="17"/>
        <v>SET @prop = (SELECT id_propuesta FROM propuesta WHERE cod_propuesta LIKE 'P004402'); INSERT INTO seguimiento VALUES(NULL, @prop, NULL, NULL, '', 0, NULL, NULL);</v>
      </c>
    </row>
    <row r="1142" spans="1:6" x14ac:dyDescent="0.25">
      <c r="A1142" t="s">
        <v>2534</v>
      </c>
      <c r="B1142" s="7" t="s">
        <v>1710</v>
      </c>
      <c r="C1142" s="2" t="s">
        <v>2784</v>
      </c>
      <c r="D1142" s="43"/>
      <c r="E1142" s="2" t="s">
        <v>2783</v>
      </c>
      <c r="F1142" t="str">
        <f t="shared" si="17"/>
        <v>SET @prop = (SELECT id_propuesta FROM propuesta WHERE cod_propuesta LIKE 'P004403'); INSERT INTO seguimiento VALUES(NULL, @prop, NULL, NULL, '', 0, NULL, NULL);</v>
      </c>
    </row>
    <row r="1143" spans="1:6" x14ac:dyDescent="0.25">
      <c r="A1143" t="s">
        <v>2534</v>
      </c>
      <c r="B1143" s="7" t="s">
        <v>1711</v>
      </c>
      <c r="C1143" s="2" t="s">
        <v>2784</v>
      </c>
      <c r="D1143" s="43"/>
      <c r="E1143" s="2" t="s">
        <v>2783</v>
      </c>
      <c r="F1143" t="str">
        <f t="shared" si="17"/>
        <v>SET @prop = (SELECT id_propuesta FROM propuesta WHERE cod_propuesta LIKE 'P004404'); INSERT INTO seguimiento VALUES(NULL, @prop, NULL, NULL, '', 0, NULL, NULL);</v>
      </c>
    </row>
    <row r="1144" spans="1:6" x14ac:dyDescent="0.25">
      <c r="A1144" t="s">
        <v>2534</v>
      </c>
      <c r="B1144" s="7" t="s">
        <v>1712</v>
      </c>
      <c r="C1144" s="2" t="s">
        <v>2784</v>
      </c>
      <c r="D1144" s="43" t="s">
        <v>2769</v>
      </c>
      <c r="E1144" s="2" t="s">
        <v>2783</v>
      </c>
      <c r="F1144" t="str">
        <f t="shared" si="17"/>
        <v>SET @prop = (SELECT id_propuesta FROM propuesta WHERE cod_propuesta LIKE 'P004405'); INSERT INTO seguimiento VALUES(NULL, @prop, NULL, NULL, 'Aplazado hasta 2011', 0, NULL, NULL);</v>
      </c>
    </row>
    <row r="1145" spans="1:6" ht="33.75" x14ac:dyDescent="0.25">
      <c r="A1145" t="s">
        <v>2534</v>
      </c>
      <c r="B1145" s="7" t="s">
        <v>1713</v>
      </c>
      <c r="C1145" s="2" t="s">
        <v>2784</v>
      </c>
      <c r="D1145" s="43" t="s">
        <v>3119</v>
      </c>
      <c r="E1145" s="2" t="s">
        <v>2783</v>
      </c>
      <c r="F1145" t="str">
        <f t="shared" si="17"/>
        <v>SET @prop = (SELECT id_propuesta FROM propuesta WHERE cod_propuesta LIKE 'P004406'); INSERT INTO seguimiento VALUES(NULL, @prop, NULL, NULL, 'Contacto: Carlos Romani. Se envio propuesta el 05/09/2011. Desean tener en consideracion nuestra propuesta para cuando tengan un requerimiento.', 0, NULL, NULL);</v>
      </c>
    </row>
    <row r="1146" spans="1:6" x14ac:dyDescent="0.25">
      <c r="A1146" t="s">
        <v>2534</v>
      </c>
      <c r="B1146" s="7" t="s">
        <v>1714</v>
      </c>
      <c r="C1146" s="2" t="s">
        <v>2784</v>
      </c>
      <c r="D1146" s="43" t="s">
        <v>2869</v>
      </c>
      <c r="E1146" s="2" t="s">
        <v>2783</v>
      </c>
      <c r="F1146" t="str">
        <f t="shared" si="17"/>
        <v>SET @prop = (SELECT id_propuesta FROM propuesta WHERE cod_propuesta LIKE 'P004407'); INSERT INTO seguimiento VALUES(NULL, @prop, NULL, NULL, 'Contacto: Carlos Romani.', 0, NULL, NULL);</v>
      </c>
    </row>
    <row r="1147" spans="1:6" ht="22.5" x14ac:dyDescent="0.25">
      <c r="A1147" t="s">
        <v>2534</v>
      </c>
      <c r="B1147" s="7" t="s">
        <v>1715</v>
      </c>
      <c r="C1147" s="2" t="s">
        <v>2784</v>
      </c>
      <c r="D1147" s="43" t="s">
        <v>2870</v>
      </c>
      <c r="E1147" s="2" t="s">
        <v>2783</v>
      </c>
      <c r="F1147" t="str">
        <f t="shared" si="17"/>
        <v>SET @prop = (SELECT id_propuesta FROM propuesta WHERE cod_propuesta LIKE 'P004408'); INSERT INTO seguimiento VALUES(NULL, @prop, NULL, NULL, 'Contacto: Carlos Romani. Lo querian en 1 semana con un salario de 2,000 soles.', 0, NULL, NULL);</v>
      </c>
    </row>
    <row r="1148" spans="1:6" x14ac:dyDescent="0.25">
      <c r="A1148" t="s">
        <v>2534</v>
      </c>
      <c r="B1148" s="7" t="s">
        <v>1716</v>
      </c>
      <c r="C1148" s="2" t="s">
        <v>2784</v>
      </c>
      <c r="D1148" s="43" t="s">
        <v>2871</v>
      </c>
      <c r="E1148" s="2" t="s">
        <v>2783</v>
      </c>
      <c r="F1148" t="str">
        <f t="shared" si="17"/>
        <v>SET @prop = (SELECT id_propuesta FROM propuesta WHERE cod_propuesta LIKE 'P004409'); INSERT INTO seguimiento VALUES(NULL, @prop, NULL, NULL, 'Contacto: Carlos Romani. Ya facturado.', 0, NULL, NULL);</v>
      </c>
    </row>
    <row r="1149" spans="1:6" ht="56.25" x14ac:dyDescent="0.25">
      <c r="A1149" t="s">
        <v>2534</v>
      </c>
      <c r="B1149" s="7" t="s">
        <v>1717</v>
      </c>
      <c r="C1149" s="2" t="s">
        <v>2784</v>
      </c>
      <c r="D1149" s="43" t="s">
        <v>3120</v>
      </c>
      <c r="E1149" s="2" t="s">
        <v>2783</v>
      </c>
      <c r="F1149" t="str">
        <f t="shared" si="17"/>
        <v>SET @prop = (SELECT id_propuesta FROM propuesta WHERE cod_propuesta LIKE 'P004410'); INSERT INTO seguimiento VALUES(NULL, @prop, NULL, NULL, 'Contacto: Carlos Romani. Enviada propuesta el 05/07. Aprobada para el 21/07. Se hara el 29/08. Se contacta a Carlos Romani 21/08 por OS, indica que se tramitara y generara en esta semana; se envia mail para recordatorio y seguimiento. 22/08 Recepcion de OS.', 0, NULL, NULL);</v>
      </c>
    </row>
    <row r="1150" spans="1:6" ht="22.5" x14ac:dyDescent="0.25">
      <c r="A1150" t="s">
        <v>2534</v>
      </c>
      <c r="B1150" s="7" t="s">
        <v>1718</v>
      </c>
      <c r="C1150" s="2" t="s">
        <v>2784</v>
      </c>
      <c r="D1150" s="40" t="s">
        <v>3121</v>
      </c>
      <c r="E1150" s="2" t="s">
        <v>2783</v>
      </c>
      <c r="F1150" t="str">
        <f t="shared" si="17"/>
        <v>SET @prop = (SELECT id_propuesta FROM propuesta WHERE cod_propuesta LIKE 'P077001'); INSERT INTO seguimiento VALUES(NULL, @prop, NULL, NULL, 'Contacto: Claudia Vasquez. Reunion 10/11/11. 3173900 anexo 4091.', 0, NULL, NULL);</v>
      </c>
    </row>
    <row r="1151" spans="1:6" x14ac:dyDescent="0.25">
      <c r="A1151" t="s">
        <v>2534</v>
      </c>
      <c r="B1151" s="7" t="s">
        <v>1719</v>
      </c>
      <c r="C1151" s="2" t="s">
        <v>2784</v>
      </c>
      <c r="D1151" s="41" t="s">
        <v>2887</v>
      </c>
      <c r="E1151" s="2" t="s">
        <v>2783</v>
      </c>
      <c r="F1151" t="str">
        <f t="shared" si="17"/>
        <v>SET @prop = (SELECT id_propuesta FROM propuesta WHERE cod_propuesta LIKE 'P001601'); INSERT INTO seguimiento VALUES(NULL, @prop, NULL, NULL, 'Solo querian informacion', 0, NULL, NULL);</v>
      </c>
    </row>
    <row r="1152" spans="1:6" ht="33.75" x14ac:dyDescent="0.25">
      <c r="A1152" t="s">
        <v>2534</v>
      </c>
      <c r="B1152" s="7" t="s">
        <v>1720</v>
      </c>
      <c r="C1152" s="2" t="s">
        <v>2784</v>
      </c>
      <c r="D1152" s="41" t="s">
        <v>2770</v>
      </c>
      <c r="E1152" s="2" t="s">
        <v>2783</v>
      </c>
      <c r="F1152" t="str">
        <f t="shared" si="17"/>
        <v>SET @prop = (SELECT id_propuesta FROM propuesta WHERE cod_propuesta LIKE 'P118001'); INSERT INTO seguimiento VALUES(NULL, @prop, NULL, NULL, 'Recibieron propuesta. Estan evaluando. Nunca respondieron. Les preguntamos por mail el 12/10/11, realizaron las evaluaciones de manera interna.', 0, NULL, NULL);</v>
      </c>
    </row>
    <row r="1153" spans="1:6" x14ac:dyDescent="0.25">
      <c r="A1153" t="s">
        <v>2534</v>
      </c>
      <c r="B1153" s="7" t="s">
        <v>1721</v>
      </c>
      <c r="C1153" s="2" t="s">
        <v>2784</v>
      </c>
      <c r="D1153" s="43" t="s">
        <v>1911</v>
      </c>
      <c r="E1153" s="2" t="s">
        <v>2783</v>
      </c>
      <c r="F1153" t="str">
        <f t="shared" si="17"/>
        <v>SET @prop = (SELECT id_propuesta FROM propuesta WHERE cod_propuesta LIKE 'P118002'); INSERT INTO seguimiento VALUES(NULL, @prop, NULL, NULL, 'Hacer Lobby', 0, NULL, NULL);</v>
      </c>
    </row>
    <row r="1154" spans="1:6" x14ac:dyDescent="0.25">
      <c r="A1154" t="s">
        <v>2534</v>
      </c>
      <c r="B1154" s="7" t="s">
        <v>1722</v>
      </c>
      <c r="C1154" s="2" t="s">
        <v>2784</v>
      </c>
      <c r="D1154" s="41" t="s">
        <v>3284</v>
      </c>
      <c r="E1154" s="2" t="s">
        <v>2783</v>
      </c>
      <c r="F1154" t="str">
        <f t="shared" si="17"/>
        <v>SET @prop = (SELECT id_propuesta FROM propuesta WHERE cod_propuesta LIKE 'P004101'); INSERT INTO seguimiento VALUES(NULL, @prop, NULL, NULL, ' ', 0, NULL, NULL);</v>
      </c>
    </row>
    <row r="1155" spans="1:6" x14ac:dyDescent="0.25">
      <c r="A1155" t="s">
        <v>2534</v>
      </c>
      <c r="B1155" s="7" t="s">
        <v>1723</v>
      </c>
      <c r="C1155" s="2" t="s">
        <v>2784</v>
      </c>
      <c r="D1155" s="41" t="s">
        <v>3284</v>
      </c>
      <c r="E1155" s="2" t="s">
        <v>2783</v>
      </c>
      <c r="F1155" t="str">
        <f t="shared" ref="F1155:F1218" si="18">CONCATENATE(A1155,B1155,C1155,D1155,E1155)</f>
        <v>SET @prop = (SELECT id_propuesta FROM propuesta WHERE cod_propuesta LIKE 'P004102'); INSERT INTO seguimiento VALUES(NULL, @prop, NULL, NULL, ' ', 0, NULL, NULL);</v>
      </c>
    </row>
    <row r="1156" spans="1:6" x14ac:dyDescent="0.25">
      <c r="A1156" t="s">
        <v>2534</v>
      </c>
      <c r="B1156" s="7" t="s">
        <v>1724</v>
      </c>
      <c r="C1156" s="2" t="s">
        <v>2784</v>
      </c>
      <c r="D1156" s="43" t="s">
        <v>2887</v>
      </c>
      <c r="E1156" s="2" t="s">
        <v>2783</v>
      </c>
      <c r="F1156" t="str">
        <f t="shared" si="18"/>
        <v>SET @prop = (SELECT id_propuesta FROM propuesta WHERE cod_propuesta LIKE 'P004103'); INSERT INTO seguimiento VALUES(NULL, @prop, NULL, NULL, 'Solo querian informacion', 0, NULL, NULL);</v>
      </c>
    </row>
    <row r="1157" spans="1:6" x14ac:dyDescent="0.25">
      <c r="A1157" t="s">
        <v>2534</v>
      </c>
      <c r="B1157" s="7" t="s">
        <v>1725</v>
      </c>
      <c r="C1157" s="2" t="s">
        <v>2784</v>
      </c>
      <c r="D1157" s="43" t="s">
        <v>2771</v>
      </c>
      <c r="E1157" s="2" t="s">
        <v>2783</v>
      </c>
      <c r="F1157" t="str">
        <f t="shared" si="18"/>
        <v>SET @prop = (SELECT id_propuesta FROM propuesta WHERE cod_propuesta LIKE 'P031701'); INSERT INTO seguimiento VALUES(NULL, @prop, NULL, NULL, 'Suspendido por presupuesto', 0, NULL, NULL);</v>
      </c>
    </row>
    <row r="1158" spans="1:6" x14ac:dyDescent="0.25">
      <c r="A1158" t="s">
        <v>2534</v>
      </c>
      <c r="B1158" s="7" t="s">
        <v>1726</v>
      </c>
      <c r="C1158" s="2" t="s">
        <v>2784</v>
      </c>
      <c r="D1158" s="41" t="s">
        <v>2558</v>
      </c>
      <c r="E1158" s="2" t="s">
        <v>2783</v>
      </c>
      <c r="F1158" t="str">
        <f t="shared" si="18"/>
        <v>SET @prop = (SELECT id_propuesta FROM propuesta WHERE cod_propuesta LIKE 'P008401'); INSERT INTO seguimiento VALUES(NULL, @prop, NULL, NULL, 'Tomaron otra opcion', 0, NULL, NULL);</v>
      </c>
    </row>
    <row r="1159" spans="1:6" x14ac:dyDescent="0.25">
      <c r="A1159" t="s">
        <v>2534</v>
      </c>
      <c r="B1159" s="7" t="s">
        <v>1727</v>
      </c>
      <c r="C1159" s="2" t="s">
        <v>2784</v>
      </c>
      <c r="D1159" s="41" t="s">
        <v>2558</v>
      </c>
      <c r="E1159" s="2" t="s">
        <v>2783</v>
      </c>
      <c r="F1159" t="str">
        <f t="shared" si="18"/>
        <v>SET @prop = (SELECT id_propuesta FROM propuesta WHERE cod_propuesta LIKE 'P008402'); INSERT INTO seguimiento VALUES(NULL, @prop, NULL, NULL, 'Tomaron otra opcion', 0, NULL, NULL);</v>
      </c>
    </row>
    <row r="1160" spans="1:6" ht="45" x14ac:dyDescent="0.25">
      <c r="A1160" t="s">
        <v>2534</v>
      </c>
      <c r="B1160" s="7" t="s">
        <v>1728</v>
      </c>
      <c r="C1160" s="2" t="s">
        <v>2784</v>
      </c>
      <c r="D1160" s="41" t="s">
        <v>2872</v>
      </c>
      <c r="E1160" s="2" t="s">
        <v>2783</v>
      </c>
      <c r="F1160" t="str">
        <f t="shared" si="18"/>
        <v>SET @prop = (SELECT id_propuesta FROM propuesta WHERE cod_propuesta LIKE 'P119401'); INSERT INTO seguimiento VALUES(NULL, @prop, NULL, NULL, 'Se envio propuesta el 27 de Junio. El dia 14 Glenda LLauca Jefe de RRHH, decide. 20/07 Eligieron otro proveedor pero los visitaremos el 26 para presentarle servicios DHO.', 0, NULL, NULL);</v>
      </c>
    </row>
    <row r="1161" spans="1:6" x14ac:dyDescent="0.25">
      <c r="A1161" t="s">
        <v>2534</v>
      </c>
      <c r="B1161" s="7" t="s">
        <v>1729</v>
      </c>
      <c r="C1161" s="2" t="s">
        <v>2784</v>
      </c>
      <c r="D1161" s="41" t="s">
        <v>2887</v>
      </c>
      <c r="E1161" s="2" t="s">
        <v>2783</v>
      </c>
      <c r="F1161" t="str">
        <f t="shared" si="18"/>
        <v>SET @prop = (SELECT id_propuesta FROM propuesta WHERE cod_propuesta LIKE 'P025701'); INSERT INTO seguimiento VALUES(NULL, @prop, NULL, NULL, 'Solo querian informacion', 0, NULL, NULL);</v>
      </c>
    </row>
    <row r="1162" spans="1:6" x14ac:dyDescent="0.25">
      <c r="A1162" t="s">
        <v>2534</v>
      </c>
      <c r="B1162" s="7" t="s">
        <v>1730</v>
      </c>
      <c r="C1162" s="2" t="s">
        <v>2784</v>
      </c>
      <c r="D1162" s="43" t="s">
        <v>2772</v>
      </c>
      <c r="E1162" s="2" t="s">
        <v>2783</v>
      </c>
      <c r="F1162" t="str">
        <f t="shared" si="18"/>
        <v>SET @prop = (SELECT id_propuesta FROM propuesta WHERE cod_propuesta LIKE 'P025702'); INSERT INTO seguimiento VALUES(NULL, @prop, NULL, NULL, 'Nunca respondieron, retomar si nos llaman', 0, NULL, NULL);</v>
      </c>
    </row>
    <row r="1163" spans="1:6" ht="33.75" x14ac:dyDescent="0.25">
      <c r="A1163" t="s">
        <v>2534</v>
      </c>
      <c r="B1163" s="7" t="s">
        <v>1731</v>
      </c>
      <c r="C1163" s="2" t="s">
        <v>2784</v>
      </c>
      <c r="D1163" s="43" t="s">
        <v>2773</v>
      </c>
      <c r="E1163" s="2" t="s">
        <v>2783</v>
      </c>
      <c r="F1163" t="str">
        <f t="shared" si="18"/>
        <v>SET @prop = (SELECT id_propuesta FROM propuesta WHERE cod_propuesta LIKE 'P025703'); INSERT INTO seguimiento VALUES(NULL, @prop, NULL, NULL, 'No aceptaron por precio y objetivos distintos, encontraron a un proveedor por 1,200 soles mensuales para 100 personas.', 0, NULL, NULL);</v>
      </c>
    </row>
    <row r="1164" spans="1:6" ht="45" x14ac:dyDescent="0.25">
      <c r="A1164" t="s">
        <v>2534</v>
      </c>
      <c r="B1164" s="7" t="s">
        <v>1732</v>
      </c>
      <c r="C1164" s="2" t="s">
        <v>2784</v>
      </c>
      <c r="D1164" s="40" t="s">
        <v>3122</v>
      </c>
      <c r="E1164" s="2" t="s">
        <v>2783</v>
      </c>
      <c r="F1164" t="str">
        <f t="shared" si="18"/>
        <v>SET @prop = (SELECT id_propuesta FROM propuesta WHERE cod_propuesta LIKE 'P025704'); INSERT INTO seguimiento VALUES(NULL, @prop, NULL, NULL, 'Contacto: Natalia Calderon. Se hizo seguimiento varias veces pero no contestan. Lo querian hacer la 1era semana de Marzo por lo que se asume que no lo haran con nosotros. No contestan nunca.', 0, NULL, NULL);</v>
      </c>
    </row>
    <row r="1165" spans="1:6" x14ac:dyDescent="0.25">
      <c r="A1165" t="s">
        <v>2534</v>
      </c>
      <c r="B1165" s="7" t="s">
        <v>1733</v>
      </c>
      <c r="C1165" s="2" t="s">
        <v>2784</v>
      </c>
      <c r="D1165" s="43" t="s">
        <v>1911</v>
      </c>
      <c r="E1165" s="2" t="s">
        <v>2783</v>
      </c>
      <c r="F1165" t="str">
        <f t="shared" si="18"/>
        <v>SET @prop = (SELECT id_propuesta FROM propuesta WHERE cod_propuesta LIKE 'P025705'); INSERT INTO seguimiento VALUES(NULL, @prop, NULL, NULL, 'Hacer Lobby', 0, NULL, NULL);</v>
      </c>
    </row>
    <row r="1166" spans="1:6" ht="78.75" x14ac:dyDescent="0.25">
      <c r="A1166" t="s">
        <v>2534</v>
      </c>
      <c r="B1166" s="7" t="s">
        <v>1734</v>
      </c>
      <c r="C1166" s="2" t="s">
        <v>2784</v>
      </c>
      <c r="D1166" s="43" t="s">
        <v>3429</v>
      </c>
      <c r="E1166" s="2" t="s">
        <v>2783</v>
      </c>
      <c r="F1166" t="str">
        <f t="shared" si="18"/>
        <v>SET @prop = (SELECT id_propuesta FROM propuesta WHERE cod_propuesta LIKE 'P034301'); INSERT INTO seguimiento VALUES(NULL, @prop, NULL, NULL, 'Contacto: Ingrid Zea. 26/09 Solicita cotizacion de Diseño de Malla para realizar capacitaciones en servicio al cliente, indica que lo requiere para solicitar presupuesto 2013, por politica interna no podemos brindar costos sin una primera reunion; se acuerda con cliente volver a contactar en diciembre cuando sepa si tendra o no presupuesto para 2013.', 0, NULL, NULL);</v>
      </c>
    </row>
    <row r="1167" spans="1:6" ht="22.5" x14ac:dyDescent="0.25">
      <c r="A1167" t="s">
        <v>2534</v>
      </c>
      <c r="B1167" s="7" t="s">
        <v>1735</v>
      </c>
      <c r="C1167" s="2" t="s">
        <v>2784</v>
      </c>
      <c r="D1167" s="43" t="s">
        <v>2774</v>
      </c>
      <c r="E1167" s="2" t="s">
        <v>2783</v>
      </c>
      <c r="F1167" t="str">
        <f t="shared" si="18"/>
        <v>SET @prop = (SELECT id_propuesta FROM propuesta WHERE cod_propuesta LIKE 'P010301'); INSERT INTO seguimiento VALUES(NULL, @prop, NULL, NULL, 'MIGUEL PALACIOS 326-2536 Anx 22 Cel: 980-309 442 -MAYO2011', 0, NULL, NULL);</v>
      </c>
    </row>
    <row r="1168" spans="1:6" x14ac:dyDescent="0.25">
      <c r="A1168" t="s">
        <v>2534</v>
      </c>
      <c r="B1168" s="7" t="s">
        <v>1736</v>
      </c>
      <c r="C1168" s="2" t="s">
        <v>2784</v>
      </c>
      <c r="D1168" s="40" t="s">
        <v>2775</v>
      </c>
      <c r="E1168" s="2" t="s">
        <v>2783</v>
      </c>
      <c r="F1168" t="str">
        <f t="shared" si="18"/>
        <v>SET @prop = (SELECT id_propuesta FROM propuesta WHERE cod_propuesta LIKE 'P010302'); INSERT INTO seguimiento VALUES(NULL, @prop, NULL, NULL, 'Requieren un estudio profundo', 0, NULL, NULL);</v>
      </c>
    </row>
    <row r="1169" spans="1:6" ht="123.75" x14ac:dyDescent="0.25">
      <c r="A1169" t="s">
        <v>2534</v>
      </c>
      <c r="B1169" s="7" t="s">
        <v>1737</v>
      </c>
      <c r="C1169" s="2" t="s">
        <v>2784</v>
      </c>
      <c r="D1169" s="43" t="s">
        <v>3430</v>
      </c>
      <c r="E1169" s="2" t="s">
        <v>2783</v>
      </c>
      <c r="F1169" t="str">
        <f t="shared" si="18"/>
        <v>SET @prop = (SELECT id_propuesta FROM propuesta WHERE cod_propuesta LIKE 'P010303'); INSERT INTO seguimiento VALUES(NULL, @prop, NULL, NULL, 'Miguel Palacios llamo a Marco Solis que quiere retomar el tema (dos años despues), pues desean certificarse en calidad y les exigen tener procedimientos, politicas y MOF. Reunion el viernes 1/6/12; presentacion el 13/06/12. Reclamada situacion el 04/07, respondieron que aun no esta aprobado. Si no responden el 09/08, descartar. Miguel indica que Gerencia no aprueba el servicio por tener un costo muy elevado, indica que si se rebajara lo podrian evaluar nuevamente, se descarta por indicacion de Vicente pues no se puede bajar mas el costo del servicio.', 0, NULL, NULL);</v>
      </c>
    </row>
    <row r="1170" spans="1:6" x14ac:dyDescent="0.25">
      <c r="A1170" t="s">
        <v>2534</v>
      </c>
      <c r="B1170" s="7" t="s">
        <v>1738</v>
      </c>
      <c r="C1170" s="2" t="s">
        <v>2784</v>
      </c>
      <c r="D1170" s="43" t="s">
        <v>2579</v>
      </c>
      <c r="E1170" s="2" t="s">
        <v>2783</v>
      </c>
      <c r="F1170" t="str">
        <f t="shared" si="18"/>
        <v>SET @prop = (SELECT id_propuesta FROM propuesta WHERE cod_propuesta LIKE 'P015701'); INSERT INTO seguimiento VALUES(NULL, @prop, NULL, NULL, 'Descartamos proyecto al no obtener respuesta', 0, NULL, NULL);</v>
      </c>
    </row>
    <row r="1171" spans="1:6" x14ac:dyDescent="0.25">
      <c r="A1171" t="s">
        <v>2534</v>
      </c>
      <c r="B1171" s="7" t="s">
        <v>1739</v>
      </c>
      <c r="C1171" s="2" t="s">
        <v>2784</v>
      </c>
      <c r="D1171" s="43" t="s">
        <v>2776</v>
      </c>
      <c r="E1171" s="2" t="s">
        <v>2783</v>
      </c>
      <c r="F1171" t="str">
        <f t="shared" si="18"/>
        <v>SET @prop = (SELECT id_propuesta FROM propuesta WHERE cod_propuesta LIKE 'P020401'); INSERT INTO seguimiento VALUES(NULL, @prop, NULL, NULL, 'Preparar propuesta con Pascaline', 0, NULL, NULL);</v>
      </c>
    </row>
    <row r="1172" spans="1:6" x14ac:dyDescent="0.25">
      <c r="A1172" t="s">
        <v>2534</v>
      </c>
      <c r="B1172" s="7" t="s">
        <v>1740</v>
      </c>
      <c r="C1172" s="2" t="s">
        <v>2784</v>
      </c>
      <c r="D1172" s="41" t="s">
        <v>2558</v>
      </c>
      <c r="E1172" s="2" t="s">
        <v>2783</v>
      </c>
      <c r="F1172" t="str">
        <f t="shared" si="18"/>
        <v>SET @prop = (SELECT id_propuesta FROM propuesta WHERE cod_propuesta LIKE 'P004301'); INSERT INTO seguimiento VALUES(NULL, @prop, NULL, NULL, 'Tomaron otra opcion', 0, NULL, NULL);</v>
      </c>
    </row>
    <row r="1173" spans="1:6" x14ac:dyDescent="0.25">
      <c r="A1173" t="s">
        <v>2534</v>
      </c>
      <c r="B1173" s="7" t="s">
        <v>1741</v>
      </c>
      <c r="C1173" s="2" t="s">
        <v>2784</v>
      </c>
      <c r="D1173" s="41" t="s">
        <v>2887</v>
      </c>
      <c r="E1173" s="2" t="s">
        <v>2783</v>
      </c>
      <c r="F1173" t="str">
        <f t="shared" si="18"/>
        <v>SET @prop = (SELECT id_propuesta FROM propuesta WHERE cod_propuesta LIKE 'P027501'); INSERT INTO seguimiento VALUES(NULL, @prop, NULL, NULL, 'Solo querian informacion', 0, NULL, NULL);</v>
      </c>
    </row>
    <row r="1174" spans="1:6" x14ac:dyDescent="0.25">
      <c r="A1174" t="s">
        <v>2534</v>
      </c>
      <c r="B1174" s="7" t="s">
        <v>1742</v>
      </c>
      <c r="C1174" s="2" t="s">
        <v>2784</v>
      </c>
      <c r="D1174" s="41" t="s">
        <v>3284</v>
      </c>
      <c r="E1174" s="2" t="s">
        <v>2783</v>
      </c>
      <c r="F1174" t="str">
        <f t="shared" si="18"/>
        <v>SET @prop = (SELECT id_propuesta FROM propuesta WHERE cod_propuesta LIKE 'P003901'); INSERT INTO seguimiento VALUES(NULL, @prop, NULL, NULL, ' ', 0, NULL, NULL);</v>
      </c>
    </row>
    <row r="1175" spans="1:6" x14ac:dyDescent="0.25">
      <c r="A1175" t="s">
        <v>2534</v>
      </c>
      <c r="B1175" s="7" t="s">
        <v>1743</v>
      </c>
      <c r="C1175" s="2" t="s">
        <v>2784</v>
      </c>
      <c r="D1175" s="43"/>
      <c r="E1175" s="2" t="s">
        <v>2783</v>
      </c>
      <c r="F1175" t="str">
        <f t="shared" si="18"/>
        <v>SET @prop = (SELECT id_propuesta FROM propuesta WHERE cod_propuesta LIKE 'P003902'); INSERT INTO seguimiento VALUES(NULL, @prop, NULL, NULL, '', 0, NULL, NULL);</v>
      </c>
    </row>
    <row r="1176" spans="1:6" x14ac:dyDescent="0.25">
      <c r="A1176" t="s">
        <v>2534</v>
      </c>
      <c r="B1176" s="7" t="s">
        <v>1744</v>
      </c>
      <c r="C1176" s="2" t="s">
        <v>2784</v>
      </c>
      <c r="D1176" s="43"/>
      <c r="E1176" s="2" t="s">
        <v>2783</v>
      </c>
      <c r="F1176" t="str">
        <f t="shared" si="18"/>
        <v>SET @prop = (SELECT id_propuesta FROM propuesta WHERE cod_propuesta LIKE 'P003903'); INSERT INTO seguimiento VALUES(NULL, @prop, NULL, NULL, '', 0, NULL, NULL);</v>
      </c>
    </row>
    <row r="1177" spans="1:6" x14ac:dyDescent="0.25">
      <c r="A1177" t="s">
        <v>2534</v>
      </c>
      <c r="B1177" s="7" t="s">
        <v>1745</v>
      </c>
      <c r="C1177" s="2" t="s">
        <v>2784</v>
      </c>
      <c r="D1177" s="41" t="s">
        <v>3284</v>
      </c>
      <c r="E1177" s="2" t="s">
        <v>2783</v>
      </c>
      <c r="F1177" t="str">
        <f t="shared" si="18"/>
        <v>SET @prop = (SELECT id_propuesta FROM propuesta WHERE cod_propuesta LIKE 'P003904'); INSERT INTO seguimiento VALUES(NULL, @prop, NULL, NULL, ' ', 0, NULL, NULL);</v>
      </c>
    </row>
    <row r="1178" spans="1:6" x14ac:dyDescent="0.25">
      <c r="A1178" t="s">
        <v>2534</v>
      </c>
      <c r="B1178" s="7" t="s">
        <v>1746</v>
      </c>
      <c r="C1178" s="2" t="s">
        <v>2784</v>
      </c>
      <c r="D1178" s="41" t="s">
        <v>2558</v>
      </c>
      <c r="E1178" s="2" t="s">
        <v>2783</v>
      </c>
      <c r="F1178" t="str">
        <f t="shared" si="18"/>
        <v>SET @prop = (SELECT id_propuesta FROM propuesta WHERE cod_propuesta LIKE 'P003905'); INSERT INTO seguimiento VALUES(NULL, @prop, NULL, NULL, 'Tomaron otra opcion', 0, NULL, NULL);</v>
      </c>
    </row>
    <row r="1179" spans="1:6" x14ac:dyDescent="0.25">
      <c r="A1179" t="s">
        <v>2534</v>
      </c>
      <c r="B1179" s="7" t="s">
        <v>1747</v>
      </c>
      <c r="C1179" s="2" t="s">
        <v>2784</v>
      </c>
      <c r="D1179" s="43" t="s">
        <v>2777</v>
      </c>
      <c r="E1179" s="2" t="s">
        <v>2783</v>
      </c>
      <c r="F1179" t="str">
        <f t="shared" si="18"/>
        <v>SET @prop = (SELECT id_propuesta FROM propuesta WHERE cod_propuesta LIKE 'P003906'); INSERT INTO seguimiento VALUES(NULL, @prop, NULL, NULL, 'Mail cierre de proyecto', 0, NULL, NULL);</v>
      </c>
    </row>
    <row r="1180" spans="1:6" x14ac:dyDescent="0.25">
      <c r="A1180" t="s">
        <v>2534</v>
      </c>
      <c r="B1180" s="7" t="s">
        <v>1748</v>
      </c>
      <c r="C1180" s="2" t="s">
        <v>2784</v>
      </c>
      <c r="D1180" s="43" t="s">
        <v>2777</v>
      </c>
      <c r="E1180" s="2" t="s">
        <v>2783</v>
      </c>
      <c r="F1180" t="str">
        <f t="shared" si="18"/>
        <v>SET @prop = (SELECT id_propuesta FROM propuesta WHERE cod_propuesta LIKE 'P003907'); INSERT INTO seguimiento VALUES(NULL, @prop, NULL, NULL, 'Mail cierre de proyecto', 0, NULL, NULL);</v>
      </c>
    </row>
    <row r="1181" spans="1:6" x14ac:dyDescent="0.25">
      <c r="A1181" t="s">
        <v>2534</v>
      </c>
      <c r="B1181" s="7" t="s">
        <v>1749</v>
      </c>
      <c r="C1181" s="2" t="s">
        <v>2784</v>
      </c>
      <c r="D1181" s="40"/>
      <c r="E1181" s="2" t="s">
        <v>2783</v>
      </c>
      <c r="F1181" t="str">
        <f t="shared" si="18"/>
        <v>SET @prop = (SELECT id_propuesta FROM propuesta WHERE cod_propuesta LIKE 'P003908'); INSERT INTO seguimiento VALUES(NULL, @prop, NULL, NULL, '', 0, NULL, NULL);</v>
      </c>
    </row>
    <row r="1182" spans="1:6" ht="22.5" x14ac:dyDescent="0.25">
      <c r="A1182" t="s">
        <v>2534</v>
      </c>
      <c r="B1182" s="7" t="s">
        <v>1750</v>
      </c>
      <c r="C1182" s="2" t="s">
        <v>2784</v>
      </c>
      <c r="D1182" s="40" t="s">
        <v>3178</v>
      </c>
      <c r="E1182" s="2" t="s">
        <v>2783</v>
      </c>
      <c r="F1182" t="str">
        <f t="shared" si="18"/>
        <v>SET @prop = (SELECT id_propuesta FROM propuesta WHERE cod_propuesta LIKE 'P003909'); INSERT INTO seguimiento VALUES(NULL, @prop, NULL, NULL, 'Se cancela el proyecto porque el cliente no acepta a ningun candidato. Falta cobrar el 50% restante.', 0, NULL, NULL);</v>
      </c>
    </row>
    <row r="1183" spans="1:6" x14ac:dyDescent="0.25">
      <c r="A1183" t="s">
        <v>2534</v>
      </c>
      <c r="B1183" s="7" t="s">
        <v>1751</v>
      </c>
      <c r="C1183" s="2" t="s">
        <v>2784</v>
      </c>
      <c r="D1183" s="40" t="s">
        <v>2778</v>
      </c>
      <c r="E1183" s="2" t="s">
        <v>2783</v>
      </c>
      <c r="F1183" t="str">
        <f t="shared" si="18"/>
        <v>SET @prop = (SELECT id_propuesta FROM propuesta WHERE cod_propuesta LIKE 'P003910'); INSERT INTO seguimiento VALUES(NULL, @prop, NULL, NULL, 'Solo se evaluaron 2 jefes.', 0, NULL, NULL);</v>
      </c>
    </row>
    <row r="1184" spans="1:6" ht="56.25" x14ac:dyDescent="0.25">
      <c r="A1184" t="s">
        <v>2534</v>
      </c>
      <c r="B1184" s="7" t="s">
        <v>1752</v>
      </c>
      <c r="C1184" s="2" t="s">
        <v>2784</v>
      </c>
      <c r="D1184" s="40" t="s">
        <v>3431</v>
      </c>
      <c r="E1184" s="2" t="s">
        <v>2783</v>
      </c>
      <c r="F1184" t="str">
        <f t="shared" si="18"/>
        <v>SET @prop = (SELECT id_propuesta FROM propuesta WHERE cod_propuesta LIKE 'P003911'); INSERT INTO seguimiento VALUES(NULL, @prop, NULL, NULL, 'Se hara evaluacion de candidatos que ellos aporten, Ninguno se adaptaba y se hace seleccion. Ya han contratado a uno de ellos, Cesar Ruiz; nos confirman el 15/10 que ya han contratado a la otra persona, ursula Sanchez', 0, NULL, NULL);</v>
      </c>
    </row>
    <row r="1185" spans="1:6" x14ac:dyDescent="0.25">
      <c r="A1185" t="s">
        <v>2534</v>
      </c>
      <c r="B1185" s="7" t="s">
        <v>1753</v>
      </c>
      <c r="C1185" s="2" t="s">
        <v>2784</v>
      </c>
      <c r="D1185" s="40" t="s">
        <v>2778</v>
      </c>
      <c r="E1185" s="2" t="s">
        <v>2783</v>
      </c>
      <c r="F1185" t="str">
        <f t="shared" si="18"/>
        <v>SET @prop = (SELECT id_propuesta FROM propuesta WHERE cod_propuesta LIKE 'P003912'); INSERT INTO seguimiento VALUES(NULL, @prop, NULL, NULL, 'Solo se evaluaron 2 jefes.', 0, NULL, NULL);</v>
      </c>
    </row>
    <row r="1186" spans="1:6" ht="33.75" x14ac:dyDescent="0.25">
      <c r="A1186" t="s">
        <v>2534</v>
      </c>
      <c r="B1186" s="7" t="s">
        <v>1754</v>
      </c>
      <c r="C1186" s="2" t="s">
        <v>2784</v>
      </c>
      <c r="D1186" s="43" t="s">
        <v>3123</v>
      </c>
      <c r="E1186" s="2" t="s">
        <v>2783</v>
      </c>
      <c r="F1186" t="str">
        <f t="shared" si="18"/>
        <v>SET @prop = (SELECT id_propuesta FROM propuesta WHERE cod_propuesta LIKE 'P128001'); INSERT INTO seguimiento VALUES(NULL, @prop, NULL, NULL, 'Contacto: Hedy Ariana Gutierrez. Reunion pactada para el 23/03/12 pero se postergo. Pendiente coordinar. Nunca respondieron', 0, NULL, NULL);</v>
      </c>
    </row>
    <row r="1187" spans="1:6" x14ac:dyDescent="0.25">
      <c r="A1187" t="s">
        <v>2534</v>
      </c>
      <c r="B1187" s="7" t="s">
        <v>1755</v>
      </c>
      <c r="C1187" s="2" t="s">
        <v>2784</v>
      </c>
      <c r="D1187" s="43" t="s">
        <v>1911</v>
      </c>
      <c r="E1187" s="2" t="s">
        <v>2783</v>
      </c>
      <c r="F1187" t="str">
        <f t="shared" si="18"/>
        <v>SET @prop = (SELECT id_propuesta FROM propuesta WHERE cod_propuesta LIKE 'P128002'); INSERT INTO seguimiento VALUES(NULL, @prop, NULL, NULL, 'Hacer Lobby', 0, NULL, NULL);</v>
      </c>
    </row>
    <row r="1188" spans="1:6" ht="33.75" x14ac:dyDescent="0.25">
      <c r="A1188" t="s">
        <v>2534</v>
      </c>
      <c r="B1188" s="7" t="s">
        <v>1756</v>
      </c>
      <c r="C1188" s="2" t="s">
        <v>2784</v>
      </c>
      <c r="D1188" s="43" t="s">
        <v>3124</v>
      </c>
      <c r="E1188" s="2" t="s">
        <v>2783</v>
      </c>
      <c r="F1188" t="str">
        <f t="shared" si="18"/>
        <v>SET @prop = (SELECT id_propuesta FROM propuesta WHERE cod_propuesta LIKE 'P128301'); INSERT INTO seguimiento VALUES(NULL, @prop, NULL, NULL, 'Contacto: Milka Noriega Aguilar. No la conocen en la UCV, mas viene queria cotizacion y metodologia a nivel personal', 0, NULL, NULL);</v>
      </c>
    </row>
    <row r="1189" spans="1:6" ht="33.75" x14ac:dyDescent="0.25">
      <c r="A1189" t="s">
        <v>2534</v>
      </c>
      <c r="B1189" s="7" t="s">
        <v>1757</v>
      </c>
      <c r="C1189" s="2" t="s">
        <v>2784</v>
      </c>
      <c r="D1189" s="40" t="s">
        <v>2873</v>
      </c>
      <c r="E1189" s="2" t="s">
        <v>2783</v>
      </c>
      <c r="F1189" t="str">
        <f t="shared" si="18"/>
        <v>SET @prop = (SELECT id_propuesta FROM propuesta WHERE cod_propuesta LIKE 'P123901'); INSERT INTO seguimiento VALUES(NULL, @prop, NULL, NULL, 'Contacto: Claudia Oviedo. Lo revisaran en comite. Lo que buscaban era un consultor que les ayudara, no una consultoria', 0, NULL, NULL);</v>
      </c>
    </row>
    <row r="1190" spans="1:6" x14ac:dyDescent="0.25">
      <c r="A1190" t="s">
        <v>2534</v>
      </c>
      <c r="B1190" s="7" t="s">
        <v>1758</v>
      </c>
      <c r="C1190" s="2" t="s">
        <v>2784</v>
      </c>
      <c r="D1190" s="43" t="s">
        <v>2779</v>
      </c>
      <c r="E1190" s="2" t="s">
        <v>2783</v>
      </c>
      <c r="F1190" t="str">
        <f t="shared" si="18"/>
        <v>SET @prop = (SELECT id_propuesta FROM propuesta WHERE cod_propuesta LIKE 'P027201'); INSERT INTO seguimiento VALUES(NULL, @prop, NULL, NULL, 'Estan evaluando hacerlo internamente o con nosotros', 0, NULL, NULL);</v>
      </c>
    </row>
    <row r="1191" spans="1:6" x14ac:dyDescent="0.25">
      <c r="A1191" t="s">
        <v>2534</v>
      </c>
      <c r="B1191" s="7" t="s">
        <v>1759</v>
      </c>
      <c r="C1191" s="2" t="s">
        <v>2784</v>
      </c>
      <c r="D1191" s="43" t="s">
        <v>1911</v>
      </c>
      <c r="E1191" s="2" t="s">
        <v>2783</v>
      </c>
      <c r="F1191" t="str">
        <f t="shared" si="18"/>
        <v>SET @prop = (SELECT id_propuesta FROM propuesta WHERE cod_propuesta LIKE 'P027202'); INSERT INTO seguimiento VALUES(NULL, @prop, NULL, NULL, 'Hacer Lobby', 0, NULL, NULL);</v>
      </c>
    </row>
    <row r="1192" spans="1:6" ht="45" x14ac:dyDescent="0.25">
      <c r="A1192" t="s">
        <v>2534</v>
      </c>
      <c r="B1192" s="7" t="s">
        <v>1760</v>
      </c>
      <c r="C1192" s="2" t="s">
        <v>2784</v>
      </c>
      <c r="D1192" s="43" t="s">
        <v>3125</v>
      </c>
      <c r="E1192" s="2" t="s">
        <v>2783</v>
      </c>
      <c r="F1192" t="str">
        <f t="shared" si="18"/>
        <v>SET @prop = (SELECT id_propuesta FROM propuesta WHERE cod_propuesta LIKE 'P043601'); INSERT INTO seguimiento VALUES(NULL, @prop, NULL, NULL, 'Se les envio presentacion Diagnostico, pendiente de respuesta. Falta datos de ellos para presupuesto economico. Descartamos porque nunca respondieron a los correos ni enviaron informacion.', 0, NULL, NULL);</v>
      </c>
    </row>
    <row r="1193" spans="1:6" ht="22.5" x14ac:dyDescent="0.25">
      <c r="A1193" t="s">
        <v>2534</v>
      </c>
      <c r="B1193" s="7" t="s">
        <v>1761</v>
      </c>
      <c r="C1193" s="2" t="s">
        <v>2784</v>
      </c>
      <c r="D1193" s="40" t="s">
        <v>2874</v>
      </c>
      <c r="E1193" s="2" t="s">
        <v>2783</v>
      </c>
      <c r="F1193" t="str">
        <f t="shared" si="18"/>
        <v>SET @prop = (SELECT id_propuesta FROM propuesta WHERE cod_propuesta LIKE 'P124801'); INSERT INTO seguimiento VALUES(NULL, @prop, NULL, NULL, 'Descartamos el proyecto porque ofrecian muy poco de salario para ser decanos (5,000 a 8,000)', 0, NULL, NULL);</v>
      </c>
    </row>
    <row r="1194" spans="1:6" ht="33.75" x14ac:dyDescent="0.25">
      <c r="A1194" t="s">
        <v>2534</v>
      </c>
      <c r="B1194" s="7" t="s">
        <v>1762</v>
      </c>
      <c r="C1194" s="2" t="s">
        <v>2784</v>
      </c>
      <c r="D1194" s="40" t="s">
        <v>3126</v>
      </c>
      <c r="E1194" s="2" t="s">
        <v>2783</v>
      </c>
      <c r="F1194" t="str">
        <f t="shared" si="18"/>
        <v>SET @prop = (SELECT id_propuesta FROM propuesta WHERE cod_propuesta LIKE 'P126301'); INSERT INTO seguimiento VALUES(NULL, @prop, NULL, NULL, 'Contacto: Ofelia Melendez, Asistente de Direccion Ejecutiva. Se intento varias veces pero nunca contestan. Pensaban que era un curso.', 0, NULL, NULL);</v>
      </c>
    </row>
    <row r="1195" spans="1:6" x14ac:dyDescent="0.25">
      <c r="A1195" t="s">
        <v>2534</v>
      </c>
      <c r="B1195" s="7" t="s">
        <v>1763</v>
      </c>
      <c r="C1195" s="2" t="s">
        <v>2784</v>
      </c>
      <c r="D1195" s="41" t="s">
        <v>2558</v>
      </c>
      <c r="E1195" s="2" t="s">
        <v>2783</v>
      </c>
      <c r="F1195" t="str">
        <f t="shared" si="18"/>
        <v>SET @prop = (SELECT id_propuesta FROM propuesta WHERE cod_propuesta LIKE 'P000801'); INSERT INTO seguimiento VALUES(NULL, @prop, NULL, NULL, 'Tomaron otra opcion', 0, NULL, NULL);</v>
      </c>
    </row>
    <row r="1196" spans="1:6" x14ac:dyDescent="0.25">
      <c r="A1196" t="s">
        <v>2534</v>
      </c>
      <c r="B1196" s="7" t="s">
        <v>1764</v>
      </c>
      <c r="C1196" s="2" t="s">
        <v>2784</v>
      </c>
      <c r="D1196" s="41" t="s">
        <v>2558</v>
      </c>
      <c r="E1196" s="2" t="s">
        <v>2783</v>
      </c>
      <c r="F1196" t="str">
        <f t="shared" si="18"/>
        <v>SET @prop = (SELECT id_propuesta FROM propuesta WHERE cod_propuesta LIKE 'P001801'); INSERT INTO seguimiento VALUES(NULL, @prop, NULL, NULL, 'Tomaron otra opcion', 0, NULL, NULL);</v>
      </c>
    </row>
    <row r="1197" spans="1:6" x14ac:dyDescent="0.25">
      <c r="A1197" t="s">
        <v>2534</v>
      </c>
      <c r="B1197" s="7" t="s">
        <v>1765</v>
      </c>
      <c r="C1197" s="2" t="s">
        <v>2784</v>
      </c>
      <c r="D1197" s="40"/>
      <c r="E1197" s="2" t="s">
        <v>2783</v>
      </c>
      <c r="F1197" t="str">
        <f t="shared" si="18"/>
        <v>SET @prop = (SELECT id_propuesta FROM propuesta WHERE cod_propuesta LIKE 'P001802'); INSERT INTO seguimiento VALUES(NULL, @prop, NULL, NULL, '', 0, NULL, NULL);</v>
      </c>
    </row>
    <row r="1198" spans="1:6" x14ac:dyDescent="0.25">
      <c r="A1198" t="s">
        <v>2534</v>
      </c>
      <c r="B1198" s="7" t="s">
        <v>1766</v>
      </c>
      <c r="C1198" s="2" t="s">
        <v>2784</v>
      </c>
      <c r="D1198" s="43" t="s">
        <v>2780</v>
      </c>
      <c r="E1198" s="2" t="s">
        <v>2783</v>
      </c>
      <c r="F1198" t="str">
        <f t="shared" si="18"/>
        <v>SET @prop = (SELECT id_propuesta FROM propuesta WHERE cod_propuesta LIKE 'P020301'); INSERT INTO seguimiento VALUES(NULL, @prop, NULL, NULL, 'Se ha pedido a Caro que ubique a su amigo', 0, NULL, NULL);</v>
      </c>
    </row>
    <row r="1199" spans="1:6" x14ac:dyDescent="0.25">
      <c r="A1199" t="s">
        <v>2534</v>
      </c>
      <c r="B1199" s="7" t="s">
        <v>1767</v>
      </c>
      <c r="C1199" s="2" t="s">
        <v>2784</v>
      </c>
      <c r="D1199" s="43" t="s">
        <v>2720</v>
      </c>
      <c r="E1199" s="2" t="s">
        <v>2783</v>
      </c>
      <c r="F1199" t="str">
        <f t="shared" si="18"/>
        <v>SET @prop = (SELECT id_propuesta FROM propuesta WHERE cod_propuesta LIKE 'P030801'); INSERT INTO seguimiento VALUES(NULL, @prop, NULL, NULL, 'Solo queria informacion', 0, NULL, NULL);</v>
      </c>
    </row>
    <row r="1200" spans="1:6" ht="67.5" x14ac:dyDescent="0.25">
      <c r="A1200" t="s">
        <v>2534</v>
      </c>
      <c r="B1200" s="7" t="s">
        <v>1768</v>
      </c>
      <c r="C1200" s="2" t="s">
        <v>2784</v>
      </c>
      <c r="D1200" s="43" t="s">
        <v>3127</v>
      </c>
      <c r="E1200" s="2" t="s">
        <v>2783</v>
      </c>
      <c r="F1200" t="str">
        <f t="shared" si="18"/>
        <v>SET @prop = (SELECT id_propuesta FROM propuesta WHERE cod_propuesta LIKE 'P119601'); INSERT INTO seguimiento VALUES(NULL, @prop, NULL, NULL, 'Confirmar dia de reu la prox semana con Sandra Alache.Converse 5/07 con Ana Rita Nieri. Gte RRHH. Llamar 07/07 Sandra Alache temprano. El 06/07 estuvieron en capacitacion a partir 12pm. Llamarla 11/07. Estan en actividades con personal hasta 1 semana de agosto full.', 0, NULL, NULL);</v>
      </c>
    </row>
    <row r="1201" spans="1:6" ht="33.75" x14ac:dyDescent="0.25">
      <c r="A1201" t="s">
        <v>2534</v>
      </c>
      <c r="B1201" s="7" t="s">
        <v>1769</v>
      </c>
      <c r="C1201" s="2" t="s">
        <v>2784</v>
      </c>
      <c r="D1201" s="43" t="s">
        <v>2825</v>
      </c>
      <c r="E1201" s="2" t="s">
        <v>2783</v>
      </c>
      <c r="F1201" t="str">
        <f t="shared" si="18"/>
        <v>SET @prop = (SELECT id_propuesta FROM propuesta WHERE cod_propuesta LIKE 'P120101'); INSERT INTO seguimiento VALUES(NULL, @prop, NULL, NULL, 'Contacto: Gloria y Yessica. No encuentran candidatos aptos para que evaluemos. Si solicitan se enviara nueva propuesta con nuevas tarifas.', 0, NULL, NULL);</v>
      </c>
    </row>
    <row r="1202" spans="1:6" ht="45" x14ac:dyDescent="0.25">
      <c r="A1202" t="s">
        <v>2534</v>
      </c>
      <c r="B1202" s="7" t="s">
        <v>1770</v>
      </c>
      <c r="C1202" s="2" t="s">
        <v>2784</v>
      </c>
      <c r="D1202" s="40" t="s">
        <v>3432</v>
      </c>
      <c r="E1202" s="2" t="s">
        <v>2783</v>
      </c>
      <c r="F1202" t="str">
        <f t="shared" si="18"/>
        <v>SET @prop = (SELECT id_propuesta FROM propuesta WHERE cod_propuesta LIKE 'P119301'); INSERT INTO seguimiento VALUES(NULL, @prop, NULL, NULL, 'Converse el 30 de Junio y me comento que mañana deciden entre proveedores. Envie correo 1 Julio solicitando su disponibilidad para reunion. No responde llamadas ni correos. Solo cotizacion', 0, NULL, NULL);</v>
      </c>
    </row>
    <row r="1203" spans="1:6" x14ac:dyDescent="0.25">
      <c r="A1203" t="s">
        <v>2534</v>
      </c>
      <c r="B1203" s="7" t="s">
        <v>1771</v>
      </c>
      <c r="C1203" s="2" t="s">
        <v>2784</v>
      </c>
      <c r="D1203" s="43" t="s">
        <v>1911</v>
      </c>
      <c r="E1203" s="2" t="s">
        <v>2783</v>
      </c>
      <c r="F1203" t="str">
        <f t="shared" si="18"/>
        <v>SET @prop = (SELECT id_propuesta FROM propuesta WHERE cod_propuesta LIKE 'P119302'); INSERT INTO seguimiento VALUES(NULL, @prop, NULL, NULL, 'Hacer Lobby', 0, NULL, NULL);</v>
      </c>
    </row>
    <row r="1204" spans="1:6" x14ac:dyDescent="0.25">
      <c r="A1204" t="s">
        <v>2534</v>
      </c>
      <c r="B1204" s="7" t="s">
        <v>1772</v>
      </c>
      <c r="C1204" s="2" t="s">
        <v>2784</v>
      </c>
      <c r="D1204" s="43" t="s">
        <v>2781</v>
      </c>
      <c r="E1204" s="2" t="s">
        <v>2783</v>
      </c>
      <c r="F1204" t="str">
        <f t="shared" si="18"/>
        <v>SET @prop = (SELECT id_propuesta FROM propuesta WHERE cod_propuesta LIKE 'P026101'); INSERT INTO seguimiento VALUES(NULL, @prop, NULL, NULL, 'Es una empresa de Argentina', 0, NULL, NULL);</v>
      </c>
    </row>
    <row r="1205" spans="1:6" ht="22.5" x14ac:dyDescent="0.25">
      <c r="A1205" t="s">
        <v>2534</v>
      </c>
      <c r="B1205" s="7" t="s">
        <v>1773</v>
      </c>
      <c r="C1205" s="2" t="s">
        <v>2784</v>
      </c>
      <c r="D1205" s="43" t="s">
        <v>3128</v>
      </c>
      <c r="E1205" s="2" t="s">
        <v>2783</v>
      </c>
      <c r="F1205" t="str">
        <f t="shared" si="18"/>
        <v>SET @prop = (SELECT id_propuesta FROM propuesta WHERE cod_propuesta LIKE 'P125401'); INSERT INTO seguimiento VALUES(NULL, @prop, NULL, NULL, 'Contacto: Maria Elena Enriquez (Gerente RRHH). Se cubrio el puesto con promocion interna.', 0, NULL, NULL);</v>
      </c>
    </row>
    <row r="1206" spans="1:6" ht="67.5" x14ac:dyDescent="0.25">
      <c r="A1206" t="s">
        <v>2534</v>
      </c>
      <c r="B1206" s="7" t="s">
        <v>1774</v>
      </c>
      <c r="C1206" s="2" t="s">
        <v>2784</v>
      </c>
      <c r="D1206" s="43" t="s">
        <v>3129</v>
      </c>
      <c r="E1206" s="2" t="s">
        <v>2783</v>
      </c>
      <c r="F1206" t="str">
        <f t="shared" si="18"/>
        <v>SET @prop = (SELECT id_propuesta FROM propuesta WHERE cod_propuesta LIKE 'P127601'); INSERT INTO seguimiento VALUES(NULL, @prop, NULL, NULL, 'Contacto: Rocio Vela (RRHH). Se demoraron bastante en contestar. Se entrego propuesta 15/03/12. Dicen que lo han pasado para Junio, despues de HHDD. Hecho seguimiento el 12/05 sin respuesta. Recordado por CRM el 30/05. Se cancela por falta de respuesta el 07/06 (CRM)', 0, NULL, NULL);</v>
      </c>
    </row>
    <row r="1207" spans="1:6" ht="33.75" x14ac:dyDescent="0.25">
      <c r="A1207" t="s">
        <v>2534</v>
      </c>
      <c r="B1207" s="7" t="s">
        <v>1775</v>
      </c>
      <c r="C1207" s="2" t="s">
        <v>2784</v>
      </c>
      <c r="D1207" s="43" t="s">
        <v>3179</v>
      </c>
      <c r="E1207" s="2" t="s">
        <v>2783</v>
      </c>
      <c r="F1207" t="str">
        <f t="shared" si="18"/>
        <v>SET @prop = (SELECT id_propuesta FROM propuesta WHERE cod_propuesta LIKE 'P127602'); INSERT INTO seguimiento VALUES(NULL, @prop, NULL, NULL, 'Contacto: Rocio Vela (RRHH). Verian el tema despues de clima, no saben aun que alcance tendria la evaluacion. Nunca enviaron datos para la cotizacion', 0, NULL, NULL);</v>
      </c>
    </row>
    <row r="1208" spans="1:6" ht="56.25" x14ac:dyDescent="0.25">
      <c r="A1208" t="s">
        <v>2534</v>
      </c>
      <c r="B1208" s="7" t="s">
        <v>1776</v>
      </c>
      <c r="C1208" s="2" t="s">
        <v>2784</v>
      </c>
      <c r="D1208" s="43" t="s">
        <v>3130</v>
      </c>
      <c r="E1208" s="2" t="s">
        <v>2783</v>
      </c>
      <c r="F1208" t="str">
        <f t="shared" si="18"/>
        <v>SET @prop = (SELECT id_propuesta FROM propuesta WHERE cod_propuesta LIKE 'P125501'); INSERT INTO seguimiento VALUES(NULL, @prop, NULL, NULL, 'Contacto: Rocio Vela (RRHH). Se demoraron bastante en contestar. Se entrego propuesta 15/03/12. Dicen que lo han pasado para Junio, despues de HHDD. Hecho seguimiento el 12/05 sin respuesta. Recordado por CRM el 30/05.Se cancela por falta de respuesta el 07/06 (CRM)', 0, NULL, NULL);</v>
      </c>
    </row>
    <row r="1209" spans="1:6" ht="33.75" x14ac:dyDescent="0.25">
      <c r="A1209" t="s">
        <v>2534</v>
      </c>
      <c r="B1209" s="7" t="s">
        <v>1777</v>
      </c>
      <c r="C1209" s="2" t="s">
        <v>2784</v>
      </c>
      <c r="D1209" s="43" t="s">
        <v>3179</v>
      </c>
      <c r="E1209" s="2" t="s">
        <v>2783</v>
      </c>
      <c r="F1209" t="str">
        <f t="shared" si="18"/>
        <v>SET @prop = (SELECT id_propuesta FROM propuesta WHERE cod_propuesta LIKE 'P125502'); INSERT INTO seguimiento VALUES(NULL, @prop, NULL, NULL, 'Contacto: Rocio Vela (RRHH). Verian el tema despues de clima, no saben aun que alcance tendria la evaluacion. Nunca enviaron datos para la cotizacion', 0, NULL, NULL);</v>
      </c>
    </row>
    <row r="1210" spans="1:6" ht="67.5" x14ac:dyDescent="0.25">
      <c r="A1210" t="s">
        <v>2534</v>
      </c>
      <c r="B1210" s="7" t="s">
        <v>1778</v>
      </c>
      <c r="C1210" s="2" t="s">
        <v>2784</v>
      </c>
      <c r="D1210" s="43" t="s">
        <v>3180</v>
      </c>
      <c r="E1210" s="2" t="s">
        <v>2783</v>
      </c>
      <c r="F1210" t="str">
        <f t="shared" si="18"/>
        <v>SET @prop = (SELECT id_propuesta FROM propuesta WHERE cod_propuesta LIKE 'P079401'); INSERT INTO seguimiento VALUES(NULL, @prop, NULL, NULL, 'Contacto: Rocio Vela (RRHH). Se demoran en contestar. 19/04/12 han convocado a 3 consultoras y las otras 2 aun no les envian la propuesta, esperaran revisarlas para tomar desicion. Hecho seguimiento el 12/05 sin respuesta. Recordado por CRM el 30/05.Se cancela por falta de respuesta el 07/06 (CRM)', 0, NULL, NULL);</v>
      </c>
    </row>
    <row r="1211" spans="1:6" ht="56.25" x14ac:dyDescent="0.25">
      <c r="A1211" t="s">
        <v>2534</v>
      </c>
      <c r="B1211" s="7" t="s">
        <v>1779</v>
      </c>
      <c r="C1211" s="2" t="s">
        <v>2784</v>
      </c>
      <c r="D1211" s="43" t="s">
        <v>3130</v>
      </c>
      <c r="E1211" s="2" t="s">
        <v>2783</v>
      </c>
      <c r="F1211" t="str">
        <f t="shared" si="18"/>
        <v>SET @prop = (SELECT id_propuesta FROM propuesta WHERE cod_propuesta LIKE 'P079402'); INSERT INTO seguimiento VALUES(NULL, @prop, NULL, NULL, 'Contacto: Rocio Vela (RRHH). Se demoraron bastante en contestar. Se entrego propuesta 15/03/12. Dicen que lo han pasado para Junio, despues de HHDD. Hecho seguimiento el 12/05 sin respuesta. Recordado por CRM el 30/05.Se cancela por falta de respuesta el 07/06 (CRM)', 0, NULL, NULL);</v>
      </c>
    </row>
    <row r="1212" spans="1:6" ht="33.75" x14ac:dyDescent="0.25">
      <c r="A1212" t="s">
        <v>2534</v>
      </c>
      <c r="B1212" s="7" t="s">
        <v>1780</v>
      </c>
      <c r="C1212" s="2" t="s">
        <v>2784</v>
      </c>
      <c r="D1212" s="43" t="s">
        <v>3179</v>
      </c>
      <c r="E1212" s="2" t="s">
        <v>2783</v>
      </c>
      <c r="F1212" t="str">
        <f t="shared" si="18"/>
        <v>SET @prop = (SELECT id_propuesta FROM propuesta WHERE cod_propuesta LIKE 'P079403'); INSERT INTO seguimiento VALUES(NULL, @prop, NULL, NULL, 'Contacto: Rocio Vela (RRHH). Verian el tema despues de clima, no saben aun que alcance tendria la evaluacion. Nunca enviaron datos para la cotizacion', 0, NULL, NULL);</v>
      </c>
    </row>
    <row r="1213" spans="1:6" x14ac:dyDescent="0.25">
      <c r="A1213" t="s">
        <v>2534</v>
      </c>
      <c r="B1213" s="7" t="s">
        <v>1781</v>
      </c>
      <c r="C1213" s="2" t="s">
        <v>2784</v>
      </c>
      <c r="D1213" s="43" t="s">
        <v>2826</v>
      </c>
      <c r="E1213" s="2" t="s">
        <v>2783</v>
      </c>
      <c r="F1213" t="str">
        <f t="shared" si="18"/>
        <v>SET @prop = (SELECT id_propuesta FROM propuesta WHERE cod_propuesta LIKE 'P016801'); INSERT INTO seguimiento VALUES(NULL, @prop, NULL, NULL, 'Pablo esta de viaje hasta el dia 22/11/10', 0, NULL, NULL);</v>
      </c>
    </row>
    <row r="1214" spans="1:6" x14ac:dyDescent="0.25">
      <c r="A1214" t="s">
        <v>2534</v>
      </c>
      <c r="B1214" s="7" t="s">
        <v>1782</v>
      </c>
      <c r="C1214" s="2" t="s">
        <v>2784</v>
      </c>
      <c r="D1214" s="40" t="s">
        <v>2889</v>
      </c>
      <c r="E1214" s="2" t="s">
        <v>2783</v>
      </c>
      <c r="F1214" t="str">
        <f t="shared" si="18"/>
        <v>SET @prop = (SELECT id_propuesta FROM propuesta WHERE cod_propuesta LIKE 'P016802'); INSERT INTO seguimiento VALUES(NULL, @prop, NULL, NULL, 'Decision tomada en comite 06/12/10', 0, NULL, NULL);</v>
      </c>
    </row>
    <row r="1215" spans="1:6" x14ac:dyDescent="0.25">
      <c r="A1215" t="s">
        <v>2534</v>
      </c>
      <c r="B1215" s="7" t="s">
        <v>1783</v>
      </c>
      <c r="C1215" s="2" t="s">
        <v>2784</v>
      </c>
      <c r="D1215" s="43" t="s">
        <v>1911</v>
      </c>
      <c r="E1215" s="2" t="s">
        <v>2783</v>
      </c>
      <c r="F1215" t="str">
        <f t="shared" si="18"/>
        <v>SET @prop = (SELECT id_propuesta FROM propuesta WHERE cod_propuesta LIKE 'P016803'); INSERT INTO seguimiento VALUES(NULL, @prop, NULL, NULL, 'Hacer Lobby', 0, NULL, NULL);</v>
      </c>
    </row>
    <row r="1216" spans="1:6" x14ac:dyDescent="0.25">
      <c r="A1216" t="s">
        <v>2534</v>
      </c>
      <c r="B1216" s="7" t="s">
        <v>1784</v>
      </c>
      <c r="C1216" s="2" t="s">
        <v>2784</v>
      </c>
      <c r="D1216" s="47" t="s">
        <v>3284</v>
      </c>
      <c r="E1216" s="2" t="s">
        <v>2783</v>
      </c>
      <c r="F1216" t="str">
        <f t="shared" si="18"/>
        <v>SET @prop = (SELECT id_propuesta FROM propuesta WHERE cod_propuesta LIKE 'P016901'); INSERT INTO seguimiento VALUES(NULL, @prop, NULL, NULL, ' ', 0, NULL, NULL);</v>
      </c>
    </row>
    <row r="1217" spans="1:6" x14ac:dyDescent="0.25">
      <c r="A1217" t="s">
        <v>2534</v>
      </c>
      <c r="B1217" s="7" t="s">
        <v>1785</v>
      </c>
      <c r="C1217" s="2" t="s">
        <v>2784</v>
      </c>
      <c r="D1217" s="43" t="s">
        <v>2782</v>
      </c>
      <c r="E1217" s="2" t="s">
        <v>2783</v>
      </c>
      <c r="F1217" t="str">
        <f t="shared" si="18"/>
        <v>SET @prop = (SELECT id_propuesta FROM propuesta WHERE cod_propuesta LIKE 'P016902'); INSERT INTO seguimiento VALUES(NULL, @prop, NULL, NULL, 'Nunca respondieron, descartamos proyecto', 0, NULL, NULL);</v>
      </c>
    </row>
    <row r="1218" spans="1:6" x14ac:dyDescent="0.25">
      <c r="A1218" t="s">
        <v>2534</v>
      </c>
      <c r="B1218" s="7" t="s">
        <v>1786</v>
      </c>
      <c r="C1218" s="2" t="s">
        <v>2784</v>
      </c>
      <c r="D1218" s="43" t="s">
        <v>3131</v>
      </c>
      <c r="E1218" s="2" t="s">
        <v>2783</v>
      </c>
      <c r="F1218" t="str">
        <f t="shared" si="18"/>
        <v>SET @prop = (SELECT id_propuesta FROM propuesta WHERE cod_propuesta LIKE 'P118801'); INSERT INTO seguimiento VALUES(NULL, @prop, NULL, NULL, 'La estan revisando. Quien quedo en puesto', 0, NULL, NULL);</v>
      </c>
    </row>
    <row r="1219" spans="1:6" ht="33.75" x14ac:dyDescent="0.25">
      <c r="A1219" t="s">
        <v>2534</v>
      </c>
      <c r="B1219" s="7" t="s">
        <v>1787</v>
      </c>
      <c r="C1219" s="2" t="s">
        <v>2784</v>
      </c>
      <c r="D1219" s="43" t="s">
        <v>3132</v>
      </c>
      <c r="E1219" s="2" t="s">
        <v>2783</v>
      </c>
      <c r="F1219" t="str">
        <f t="shared" ref="F1219:F1236" si="19">CONCATENATE(A1219,B1219,C1219,D1219,E1219)</f>
        <v>SET @prop = (SELECT id_propuesta FROM propuesta WHERE cod_propuesta LIKE 'P125901'); INSERT INTO seguimiento VALUES(NULL, @prop, NULL, NULL, 'Correo de Fabiola Vargas. Reunion el 30/01/12. Se les ha consultado varias veces por telefono y mail, y nunca respondieron; descartamos el proyecto', 0, NULL, NULL);</v>
      </c>
    </row>
    <row r="1220" spans="1:6" x14ac:dyDescent="0.25">
      <c r="A1220" t="s">
        <v>2534</v>
      </c>
      <c r="B1220" s="7" t="s">
        <v>1788</v>
      </c>
      <c r="C1220" s="2" t="s">
        <v>2784</v>
      </c>
      <c r="D1220" s="43"/>
      <c r="E1220" s="2" t="s">
        <v>2783</v>
      </c>
      <c r="F1220" t="str">
        <f t="shared" si="19"/>
        <v>SET @prop = (SELECT id_propuesta FROM propuesta WHERE cod_propuesta LIKE 'P002101'); INSERT INTO seguimiento VALUES(NULL, @prop, NULL, NULL, '', 0, NULL, NULL);</v>
      </c>
    </row>
    <row r="1221" spans="1:6" x14ac:dyDescent="0.25">
      <c r="A1221" t="s">
        <v>2534</v>
      </c>
      <c r="B1221" s="7" t="s">
        <v>1789</v>
      </c>
      <c r="C1221" s="2" t="s">
        <v>2784</v>
      </c>
      <c r="D1221" s="43"/>
      <c r="E1221" s="2" t="s">
        <v>2783</v>
      </c>
      <c r="F1221" t="str">
        <f t="shared" si="19"/>
        <v>SET @prop = (SELECT id_propuesta FROM propuesta WHERE cod_propuesta LIKE 'P002102'); INSERT INTO seguimiento VALUES(NULL, @prop, NULL, NULL, '', 0, NULL, NULL);</v>
      </c>
    </row>
    <row r="1222" spans="1:6" x14ac:dyDescent="0.25">
      <c r="A1222" t="s">
        <v>2534</v>
      </c>
      <c r="B1222" s="7" t="s">
        <v>1790</v>
      </c>
      <c r="C1222" s="2" t="s">
        <v>2784</v>
      </c>
      <c r="D1222" s="43"/>
      <c r="E1222" s="2" t="s">
        <v>2783</v>
      </c>
      <c r="F1222" t="str">
        <f t="shared" si="19"/>
        <v>SET @prop = (SELECT id_propuesta FROM propuesta WHERE cod_propuesta LIKE 'P002103'); INSERT INTO seguimiento VALUES(NULL, @prop, NULL, NULL, '', 0, NULL, NULL);</v>
      </c>
    </row>
    <row r="1223" spans="1:6" x14ac:dyDescent="0.25">
      <c r="A1223" t="s">
        <v>2534</v>
      </c>
      <c r="B1223" s="7" t="s">
        <v>1791</v>
      </c>
      <c r="C1223" s="2" t="s">
        <v>2784</v>
      </c>
      <c r="D1223" s="41" t="s">
        <v>2616</v>
      </c>
      <c r="E1223" s="2" t="s">
        <v>2783</v>
      </c>
      <c r="F1223" t="str">
        <f t="shared" si="19"/>
        <v>SET @prop = (SELECT id_propuesta FROM propuesta WHERE cod_propuesta LIKE 'P003401'); INSERT INTO seguimiento VALUES(NULL, @prop, NULL, NULL, 'Nunca contestaron', 0, NULL, NULL);</v>
      </c>
    </row>
    <row r="1224" spans="1:6" x14ac:dyDescent="0.25">
      <c r="A1224" t="s">
        <v>2534</v>
      </c>
      <c r="B1224" s="7" t="s">
        <v>1792</v>
      </c>
      <c r="C1224" s="2" t="s">
        <v>2784</v>
      </c>
      <c r="D1224" s="41" t="s">
        <v>2558</v>
      </c>
      <c r="E1224" s="2" t="s">
        <v>2783</v>
      </c>
      <c r="F1224" t="str">
        <f t="shared" si="19"/>
        <v>SET @prop = (SELECT id_propuesta FROM propuesta WHERE cod_propuesta LIKE 'P003402'); INSERT INTO seguimiento VALUES(NULL, @prop, NULL, NULL, 'Tomaron otra opcion', 0, NULL, NULL);</v>
      </c>
    </row>
    <row r="1225" spans="1:6" x14ac:dyDescent="0.25">
      <c r="A1225" t="s">
        <v>2534</v>
      </c>
      <c r="B1225" s="7" t="s">
        <v>1793</v>
      </c>
      <c r="C1225" s="2" t="s">
        <v>2784</v>
      </c>
      <c r="D1225" s="41" t="s">
        <v>2558</v>
      </c>
      <c r="E1225" s="2" t="s">
        <v>2783</v>
      </c>
      <c r="F1225" t="str">
        <f t="shared" si="19"/>
        <v>SET @prop = (SELECT id_propuesta FROM propuesta WHERE cod_propuesta LIKE 'P003403'); INSERT INTO seguimiento VALUES(NULL, @prop, NULL, NULL, 'Tomaron otra opcion', 0, NULL, NULL);</v>
      </c>
    </row>
    <row r="1226" spans="1:6" x14ac:dyDescent="0.25">
      <c r="A1226" t="s">
        <v>2534</v>
      </c>
      <c r="B1226" s="7" t="s">
        <v>1794</v>
      </c>
      <c r="C1226" s="2" t="s">
        <v>2784</v>
      </c>
      <c r="D1226" s="43" t="s">
        <v>2720</v>
      </c>
      <c r="E1226" s="2" t="s">
        <v>2783</v>
      </c>
      <c r="F1226" t="str">
        <f t="shared" si="19"/>
        <v>SET @prop = (SELECT id_propuesta FROM propuesta WHERE cod_propuesta LIKE 'P003404'); INSERT INTO seguimiento VALUES(NULL, @prop, NULL, NULL, 'Solo queria informacion', 0, NULL, NULL);</v>
      </c>
    </row>
    <row r="1227" spans="1:6" x14ac:dyDescent="0.25">
      <c r="A1227" t="s">
        <v>2534</v>
      </c>
      <c r="B1227" s="7" t="s">
        <v>1795</v>
      </c>
      <c r="C1227" s="2" t="s">
        <v>2784</v>
      </c>
      <c r="D1227" s="43" t="s">
        <v>2720</v>
      </c>
      <c r="E1227" s="2" t="s">
        <v>2783</v>
      </c>
      <c r="F1227" t="str">
        <f t="shared" si="19"/>
        <v>SET @prop = (SELECT id_propuesta FROM propuesta WHERE cod_propuesta LIKE 'P003405'); INSERT INTO seguimiento VALUES(NULL, @prop, NULL, NULL, 'Solo queria informacion', 0, NULL, NULL);</v>
      </c>
    </row>
    <row r="1228" spans="1:6" ht="33.75" x14ac:dyDescent="0.25">
      <c r="A1228" t="s">
        <v>2534</v>
      </c>
      <c r="B1228" s="7" t="s">
        <v>1796</v>
      </c>
      <c r="C1228" s="2" t="s">
        <v>2784</v>
      </c>
      <c r="D1228" s="40" t="s">
        <v>3133</v>
      </c>
      <c r="E1228" s="2" t="s">
        <v>2783</v>
      </c>
      <c r="F1228" t="str">
        <f t="shared" si="19"/>
        <v>SET @prop = (SELECT id_propuesta FROM propuesta WHERE cod_propuesta LIKE 'P003406'); INSERT INTO seguimiento VALUES(NULL, @prop, NULL, NULL, 'Se envio propuesta 4/7/11. Nos mencionaron que los precios estaban altos. Definiran proveedor en Septiembre.', 0, NULL, NULL);</v>
      </c>
    </row>
    <row r="1229" spans="1:6" ht="33.75" x14ac:dyDescent="0.25">
      <c r="A1229" t="s">
        <v>2534</v>
      </c>
      <c r="B1229" s="7" t="s">
        <v>1797</v>
      </c>
      <c r="C1229" s="2" t="s">
        <v>2784</v>
      </c>
      <c r="D1229" s="40" t="s">
        <v>2875</v>
      </c>
      <c r="E1229" s="2" t="s">
        <v>2783</v>
      </c>
      <c r="F1229" t="str">
        <f t="shared" si="19"/>
        <v>SET @prop = (SELECT id_propuesta FROM propuesta WHERE cod_propuesta LIKE 'P003407'); INSERT INTO seguimiento VALUES(NULL, @prop, NULL, NULL, 'Contacto: Rosario Tanillama. Frida envio propuesta el 28/09/11. Se hizo seguimiento 10/10/11 y el 27/10/11. No responde mails ni telefono. Nunca responden', 0, NULL, NULL);</v>
      </c>
    </row>
    <row r="1230" spans="1:6" ht="33.75" x14ac:dyDescent="0.25">
      <c r="A1230" t="s">
        <v>2534</v>
      </c>
      <c r="B1230" s="7" t="s">
        <v>1798</v>
      </c>
      <c r="C1230" s="2" t="s">
        <v>2784</v>
      </c>
      <c r="D1230" s="40" t="s">
        <v>3134</v>
      </c>
      <c r="E1230" s="2" t="s">
        <v>2783</v>
      </c>
      <c r="F1230" t="str">
        <f t="shared" si="19"/>
        <v>SET @prop = (SELECT id_propuesta FROM propuesta WHERE cod_propuesta LIKE 'P003408'); INSERT INTO seguimiento VALUES(NULL, @prop, NULL, NULL, 'Contacto: Angel Cohen. Reunion de sustentacion 21/11/11. Pidieron hacer el outdoor por la mitad de precio y con tiempo de preparacion de 3 dias.', 0, NULL, NULL);</v>
      </c>
    </row>
    <row r="1231" spans="1:6" ht="33.75" x14ac:dyDescent="0.25">
      <c r="A1231" t="s">
        <v>2534</v>
      </c>
      <c r="B1231" s="7" t="s">
        <v>1799</v>
      </c>
      <c r="C1231" s="2" t="s">
        <v>2784</v>
      </c>
      <c r="D1231" s="40" t="s">
        <v>2827</v>
      </c>
      <c r="E1231" s="2" t="s">
        <v>2783</v>
      </c>
      <c r="F1231" t="str">
        <f t="shared" si="19"/>
        <v>SET @prop = (SELECT id_propuesta FROM propuesta WHERE cod_propuesta LIKE 'P005901'); INSERT INTO seguimiento VALUES(NULL, @prop, NULL, NULL, 'Carolina Arrasco vera la posibilidad de presentarnos para cambiar de proveedor. Sus proveedores cobran 160 soles por persona evaluada, cualquier puesto.', 0, NULL, NULL);</v>
      </c>
    </row>
    <row r="1232" spans="1:6" x14ac:dyDescent="0.25">
      <c r="A1232" t="s">
        <v>2534</v>
      </c>
      <c r="B1232" s="7" t="s">
        <v>1800</v>
      </c>
      <c r="C1232" s="2" t="s">
        <v>2784</v>
      </c>
      <c r="D1232" s="43" t="s">
        <v>1911</v>
      </c>
      <c r="E1232" s="2" t="s">
        <v>2783</v>
      </c>
      <c r="F1232" t="str">
        <f t="shared" si="19"/>
        <v>SET @prop = (SELECT id_propuesta FROM propuesta WHERE cod_propuesta LIKE 'P005902'); INSERT INTO seguimiento VALUES(NULL, @prop, NULL, NULL, 'Hacer Lobby', 0, NULL, NULL);</v>
      </c>
    </row>
    <row r="1233" spans="1:6" ht="33.75" x14ac:dyDescent="0.25">
      <c r="A1233" t="s">
        <v>2534</v>
      </c>
      <c r="B1233" s="7" t="s">
        <v>1801</v>
      </c>
      <c r="C1233" s="2" t="s">
        <v>2784</v>
      </c>
      <c r="D1233" s="40" t="s">
        <v>3135</v>
      </c>
      <c r="E1233" s="2" t="s">
        <v>2783</v>
      </c>
      <c r="F1233" t="str">
        <f t="shared" si="19"/>
        <v>SET @prop = (SELECT id_propuesta FROM propuesta WHERE cod_propuesta LIKE 'P080501'); INSERT INTO seguimiento VALUES(NULL, @prop, NULL, NULL, 'Contacto: Gianella Miranda (Analista RRHH). Reunion cancelada por cliente. 6140707 - 1134. Posible reunion 05/12/11.', 0, NULL, NULL);</v>
      </c>
    </row>
    <row r="1234" spans="1:6" x14ac:dyDescent="0.25">
      <c r="A1234" t="s">
        <v>2534</v>
      </c>
      <c r="B1234" s="7" t="s">
        <v>1802</v>
      </c>
      <c r="C1234" s="2" t="s">
        <v>2784</v>
      </c>
      <c r="D1234" s="43" t="s">
        <v>1911</v>
      </c>
      <c r="E1234" s="2" t="s">
        <v>2783</v>
      </c>
      <c r="F1234" t="str">
        <f t="shared" si="19"/>
        <v>SET @prop = (SELECT id_propuesta FROM propuesta WHERE cod_propuesta LIKE 'P080502'); INSERT INTO seguimiento VALUES(NULL, @prop, NULL, NULL, 'Hacer Lobby', 0, NULL, NULL);</v>
      </c>
    </row>
    <row r="1235" spans="1:6" x14ac:dyDescent="0.25">
      <c r="A1235" t="s">
        <v>2534</v>
      </c>
      <c r="B1235" s="7" t="s">
        <v>1803</v>
      </c>
      <c r="C1235" s="2" t="s">
        <v>2784</v>
      </c>
      <c r="D1235" s="41" t="s">
        <v>2887</v>
      </c>
      <c r="E1235" s="2" t="s">
        <v>2783</v>
      </c>
      <c r="F1235" t="str">
        <f t="shared" si="19"/>
        <v>SET @prop = (SELECT id_propuesta FROM propuesta WHERE cod_propuesta LIKE 'P009601'); INSERT INTO seguimiento VALUES(NULL, @prop, NULL, NULL, 'Solo querian informacion', 0, NULL, NULL);</v>
      </c>
    </row>
    <row r="1236" spans="1:6" x14ac:dyDescent="0.25">
      <c r="A1236" t="s">
        <v>2534</v>
      </c>
      <c r="B1236" s="7" t="s">
        <v>1804</v>
      </c>
      <c r="C1236" s="2" t="s">
        <v>2784</v>
      </c>
      <c r="D1236" s="43" t="s">
        <v>1911</v>
      </c>
      <c r="E1236" s="2" t="s">
        <v>2783</v>
      </c>
      <c r="F1236" t="str">
        <f t="shared" si="19"/>
        <v>SET @prop = (SELECT id_propuesta FROM propuesta WHERE cod_propuesta LIKE 'P009602'); INSERT INTO seguimiento VALUES(NULL, @prop, NULL, NULL, 'Hacer Lobby', 0, NULL, NULL);</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B2" sqref="B2"/>
    </sheetView>
  </sheetViews>
  <sheetFormatPr baseColWidth="10" defaultRowHeight="15" x14ac:dyDescent="0.25"/>
  <cols>
    <col min="2" max="2" width="10.7109375" style="53" bestFit="1" customWidth="1"/>
    <col min="3" max="3" width="10.7109375" style="53" customWidth="1"/>
    <col min="4" max="4" width="7.42578125" style="18" customWidth="1"/>
  </cols>
  <sheetData>
    <row r="1" spans="1:6" ht="22.5" x14ac:dyDescent="0.25">
      <c r="B1" s="50" t="s">
        <v>3433</v>
      </c>
      <c r="C1" s="50"/>
      <c r="D1" s="33" t="s">
        <v>575</v>
      </c>
    </row>
    <row r="2" spans="1:6" ht="33.75" x14ac:dyDescent="0.25">
      <c r="A2" t="s">
        <v>3434</v>
      </c>
      <c r="B2" s="51">
        <v>41275</v>
      </c>
      <c r="C2" s="51" t="s">
        <v>3435</v>
      </c>
      <c r="D2" s="7" t="s">
        <v>660</v>
      </c>
      <c r="E2" s="2" t="s">
        <v>3436</v>
      </c>
      <c r="F2" t="str">
        <f>CONCATENATE(A2,TEXT(B2, "yyyy-mm-dd"),C2,D2,E2)</f>
        <v>update propuesta set fechesti_propuesta  = '2013-01-01' where cod_propuesta like 'P014710';</v>
      </c>
    </row>
    <row r="3" spans="1:6" ht="33.75" x14ac:dyDescent="0.25">
      <c r="A3" t="s">
        <v>3434</v>
      </c>
      <c r="B3" s="51">
        <v>41275</v>
      </c>
      <c r="C3" s="51" t="s">
        <v>3435</v>
      </c>
      <c r="D3" s="7" t="s">
        <v>698</v>
      </c>
      <c r="E3" s="2" t="s">
        <v>3436</v>
      </c>
      <c r="F3" t="str">
        <f t="shared" ref="F3:F22" si="0">CONCATENATE(A3,TEXT(B3, "yyyy-mm-dd"),C3,D3,E3)</f>
        <v>update propuesta set fechesti_propuesta  = '2013-01-01' where cod_propuesta like 'P001922';</v>
      </c>
    </row>
    <row r="4" spans="1:6" ht="33.75" x14ac:dyDescent="0.25">
      <c r="A4" t="s">
        <v>3434</v>
      </c>
      <c r="B4" s="52">
        <v>41239</v>
      </c>
      <c r="C4" s="51" t="s">
        <v>3435</v>
      </c>
      <c r="D4" s="7" t="s">
        <v>699</v>
      </c>
      <c r="E4" s="2" t="s">
        <v>3436</v>
      </c>
      <c r="F4" t="str">
        <f t="shared" si="0"/>
        <v>update propuesta set fechesti_propuesta  = '2012-11-26' where cod_propuesta like 'P001923';</v>
      </c>
    </row>
    <row r="5" spans="1:6" ht="33.75" x14ac:dyDescent="0.25">
      <c r="A5" t="s">
        <v>3434</v>
      </c>
      <c r="B5" s="51">
        <v>41275</v>
      </c>
      <c r="C5" s="51" t="s">
        <v>3435</v>
      </c>
      <c r="D5" s="7" t="s">
        <v>732</v>
      </c>
      <c r="E5" s="2" t="s">
        <v>3436</v>
      </c>
      <c r="F5" t="str">
        <f t="shared" si="0"/>
        <v>update propuesta set fechesti_propuesta  = '2013-01-01' where cod_propuesta like 'P032502';</v>
      </c>
    </row>
    <row r="6" spans="1:6" ht="33.75" x14ac:dyDescent="0.25">
      <c r="A6" t="s">
        <v>3434</v>
      </c>
      <c r="B6" s="52">
        <v>41255</v>
      </c>
      <c r="C6" s="51" t="s">
        <v>3435</v>
      </c>
      <c r="D6" s="7" t="s">
        <v>3183</v>
      </c>
      <c r="E6" s="2" t="s">
        <v>3436</v>
      </c>
      <c r="F6" t="str">
        <f t="shared" si="0"/>
        <v>update propuesta set fechesti_propuesta  = '2012-12-12' where cod_propuesta like 'C032504';</v>
      </c>
    </row>
    <row r="7" spans="1:6" ht="33.75" x14ac:dyDescent="0.25">
      <c r="A7" t="s">
        <v>3434</v>
      </c>
      <c r="B7" s="51">
        <v>41275</v>
      </c>
      <c r="C7" s="51" t="s">
        <v>3435</v>
      </c>
      <c r="D7" s="7" t="s">
        <v>746</v>
      </c>
      <c r="E7" s="2" t="s">
        <v>3436</v>
      </c>
      <c r="F7" t="str">
        <f t="shared" si="0"/>
        <v>update propuesta set fechesti_propuesta  = '2013-01-01' where cod_propuesta like 'P015510';</v>
      </c>
    </row>
    <row r="8" spans="1:6" ht="33.75" x14ac:dyDescent="0.25">
      <c r="A8" t="s">
        <v>3434</v>
      </c>
      <c r="B8" s="51">
        <v>41275</v>
      </c>
      <c r="C8" s="51" t="s">
        <v>3435</v>
      </c>
      <c r="D8" s="7" t="s">
        <v>749</v>
      </c>
      <c r="E8" s="2" t="s">
        <v>3436</v>
      </c>
      <c r="F8" t="str">
        <f t="shared" si="0"/>
        <v>update propuesta set fechesti_propuesta  = '2013-01-01' where cod_propuesta like 'P015513';</v>
      </c>
    </row>
    <row r="9" spans="1:6" ht="33.75" x14ac:dyDescent="0.25">
      <c r="A9" t="s">
        <v>3434</v>
      </c>
      <c r="B9" s="51">
        <v>41275</v>
      </c>
      <c r="C9" s="51" t="s">
        <v>3435</v>
      </c>
      <c r="D9" s="7" t="s">
        <v>766</v>
      </c>
      <c r="E9" s="2" t="s">
        <v>3436</v>
      </c>
      <c r="F9" t="str">
        <f t="shared" si="0"/>
        <v>update propuesta set fechesti_propuesta  = '2013-01-01' where cod_propuesta like 'P036604';</v>
      </c>
    </row>
    <row r="10" spans="1:6" ht="33.75" x14ac:dyDescent="0.25">
      <c r="A10" t="s">
        <v>3434</v>
      </c>
      <c r="B10" s="51">
        <v>41275</v>
      </c>
      <c r="C10" s="51" t="s">
        <v>3435</v>
      </c>
      <c r="D10" s="7" t="s">
        <v>783</v>
      </c>
      <c r="E10" s="2" t="s">
        <v>3436</v>
      </c>
      <c r="F10" t="str">
        <f t="shared" si="0"/>
        <v>update propuesta set fechesti_propuesta  = '2013-01-01' where cod_propuesta like 'P024606';</v>
      </c>
    </row>
    <row r="11" spans="1:6" ht="33.75" x14ac:dyDescent="0.25">
      <c r="A11" t="s">
        <v>3434</v>
      </c>
      <c r="B11" s="51">
        <v>41275</v>
      </c>
      <c r="C11" s="51" t="s">
        <v>3435</v>
      </c>
      <c r="D11" s="7" t="s">
        <v>981</v>
      </c>
      <c r="E11" s="2" t="s">
        <v>3436</v>
      </c>
      <c r="F11" t="str">
        <f t="shared" si="0"/>
        <v>update propuesta set fechesti_propuesta  = '2013-01-01' where cod_propuesta like 'P051502';</v>
      </c>
    </row>
    <row r="12" spans="1:6" ht="33.75" x14ac:dyDescent="0.25">
      <c r="A12" t="s">
        <v>3434</v>
      </c>
      <c r="B12" s="51">
        <v>41275</v>
      </c>
      <c r="C12" s="51" t="s">
        <v>3435</v>
      </c>
      <c r="D12" s="7" t="s">
        <v>1004</v>
      </c>
      <c r="E12" s="2" t="s">
        <v>3436</v>
      </c>
      <c r="F12" t="str">
        <f t="shared" si="0"/>
        <v>update propuesta set fechesti_propuesta  = '2013-01-01' where cod_propuesta like 'P120408';</v>
      </c>
    </row>
    <row r="13" spans="1:6" ht="33.75" x14ac:dyDescent="0.25">
      <c r="A13" t="s">
        <v>3434</v>
      </c>
      <c r="B13" s="52">
        <v>41225</v>
      </c>
      <c r="C13" s="51" t="s">
        <v>3435</v>
      </c>
      <c r="D13" s="7" t="s">
        <v>1033</v>
      </c>
      <c r="E13" s="2" t="s">
        <v>3436</v>
      </c>
      <c r="F13" t="str">
        <f t="shared" si="0"/>
        <v>update propuesta set fechesti_propuesta  = '2012-11-12' where cod_propuesta like 'P120703';</v>
      </c>
    </row>
    <row r="14" spans="1:6" ht="33.75" x14ac:dyDescent="0.25">
      <c r="A14" t="s">
        <v>3434</v>
      </c>
      <c r="B14" s="51">
        <v>41275</v>
      </c>
      <c r="C14" s="51" t="s">
        <v>3435</v>
      </c>
      <c r="D14" s="7" t="s">
        <v>1035</v>
      </c>
      <c r="E14" s="2" t="s">
        <v>3436</v>
      </c>
      <c r="F14" t="str">
        <f t="shared" si="0"/>
        <v>update propuesta set fechesti_propuesta  = '2013-01-01' where cod_propuesta like 'P120705';</v>
      </c>
    </row>
    <row r="15" spans="1:6" ht="33.75" x14ac:dyDescent="0.25">
      <c r="A15" t="s">
        <v>3434</v>
      </c>
      <c r="B15" s="51">
        <v>41275</v>
      </c>
      <c r="C15" s="51" t="s">
        <v>3435</v>
      </c>
      <c r="D15" s="7" t="s">
        <v>1036</v>
      </c>
      <c r="E15" s="2" t="s">
        <v>3436</v>
      </c>
      <c r="F15" t="str">
        <f t="shared" si="0"/>
        <v>update propuesta set fechesti_propuesta  = '2013-01-01' where cod_propuesta like 'P120706';</v>
      </c>
    </row>
    <row r="16" spans="1:6" ht="33.75" x14ac:dyDescent="0.25">
      <c r="A16" t="s">
        <v>3434</v>
      </c>
      <c r="B16" s="51">
        <v>41275</v>
      </c>
      <c r="C16" s="51" t="s">
        <v>3435</v>
      </c>
      <c r="D16" s="7" t="s">
        <v>1222</v>
      </c>
      <c r="E16" s="2" t="s">
        <v>3436</v>
      </c>
      <c r="F16" t="str">
        <f t="shared" si="0"/>
        <v>update propuesta set fechesti_propuesta  = '2013-01-01' where cod_propuesta like 'P127003';</v>
      </c>
    </row>
    <row r="17" spans="1:6" ht="33.75" x14ac:dyDescent="0.25">
      <c r="A17" t="s">
        <v>3434</v>
      </c>
      <c r="B17" s="51">
        <v>41275</v>
      </c>
      <c r="C17" s="51" t="s">
        <v>3435</v>
      </c>
      <c r="D17" s="7" t="s">
        <v>1312</v>
      </c>
      <c r="E17" s="2" t="s">
        <v>3436</v>
      </c>
      <c r="F17" t="str">
        <f t="shared" si="0"/>
        <v>update propuesta set fechesti_propuesta  = '2013-01-01' where cod_propuesta like 'P118708';</v>
      </c>
    </row>
    <row r="18" spans="1:6" ht="33.75" x14ac:dyDescent="0.25">
      <c r="A18" t="s">
        <v>3434</v>
      </c>
      <c r="B18" s="51">
        <v>41275</v>
      </c>
      <c r="C18" s="51" t="s">
        <v>3435</v>
      </c>
      <c r="D18" s="7" t="s">
        <v>1317</v>
      </c>
      <c r="E18" s="2" t="s">
        <v>3436</v>
      </c>
      <c r="F18" t="str">
        <f t="shared" si="0"/>
        <v>update propuesta set fechesti_propuesta  = '2013-01-01' where cod_propuesta like 'P127702';</v>
      </c>
    </row>
    <row r="19" spans="1:6" ht="33.75" x14ac:dyDescent="0.25">
      <c r="A19" t="s">
        <v>3434</v>
      </c>
      <c r="B19" s="51">
        <v>41275</v>
      </c>
      <c r="C19" s="51" t="s">
        <v>3435</v>
      </c>
      <c r="D19" s="7" t="s">
        <v>1392</v>
      </c>
      <c r="E19" s="2" t="s">
        <v>3436</v>
      </c>
      <c r="F19" t="str">
        <f t="shared" si="0"/>
        <v>update propuesta set fechesti_propuesta  = '2013-01-01' where cod_propuesta like 'P020610';</v>
      </c>
    </row>
    <row r="20" spans="1:6" ht="33.75" x14ac:dyDescent="0.25">
      <c r="A20" t="s">
        <v>3434</v>
      </c>
      <c r="B20" s="51">
        <v>41244</v>
      </c>
      <c r="C20" s="51" t="s">
        <v>3435</v>
      </c>
      <c r="D20" s="7" t="s">
        <v>1411</v>
      </c>
      <c r="E20" s="2" t="s">
        <v>3436</v>
      </c>
      <c r="F20" t="str">
        <f t="shared" si="0"/>
        <v>update propuesta set fechesti_propuesta  = '2012-12-01' where cod_propuesta like 'P030302';</v>
      </c>
    </row>
    <row r="21" spans="1:6" ht="33.75" x14ac:dyDescent="0.25">
      <c r="A21" t="s">
        <v>3434</v>
      </c>
      <c r="B21" s="51">
        <v>41275</v>
      </c>
      <c r="C21" s="51" t="s">
        <v>3435</v>
      </c>
      <c r="D21" s="7" t="s">
        <v>1523</v>
      </c>
      <c r="E21" s="2" t="s">
        <v>3436</v>
      </c>
      <c r="F21" t="str">
        <f t="shared" si="0"/>
        <v>update propuesta set fechesti_propuesta  = '2013-01-01' where cod_propuesta like 'P031404';</v>
      </c>
    </row>
    <row r="22" spans="1:6" ht="33.75" x14ac:dyDescent="0.25">
      <c r="A22" t="s">
        <v>3434</v>
      </c>
      <c r="B22" s="52">
        <v>41225</v>
      </c>
      <c r="C22" s="51" t="s">
        <v>3435</v>
      </c>
      <c r="D22" s="7" t="s">
        <v>1591</v>
      </c>
      <c r="E22" s="2" t="s">
        <v>3436</v>
      </c>
      <c r="F22" t="str">
        <f t="shared" si="0"/>
        <v>update propuesta set fechesti_propuesta  = '2012-11-12' where cod_propuesta like 'P125003';</v>
      </c>
    </row>
  </sheetData>
  <autoFilter ref="A1:B2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58"/>
  <sheetViews>
    <sheetView workbookViewId="0">
      <selection activeCell="F1" sqref="F1:F1048576"/>
    </sheetView>
  </sheetViews>
  <sheetFormatPr baseColWidth="10" defaultRowHeight="15" x14ac:dyDescent="0.25"/>
  <cols>
    <col min="2" max="2" width="7.42578125" style="18" customWidth="1"/>
    <col min="3" max="3" width="11.42578125" style="45"/>
    <col min="5" max="5" width="6" style="18" customWidth="1"/>
  </cols>
  <sheetData>
    <row r="1" spans="2:6" ht="22.5" x14ac:dyDescent="0.25">
      <c r="B1" s="33" t="s">
        <v>575</v>
      </c>
      <c r="E1" s="4" t="s">
        <v>1</v>
      </c>
    </row>
    <row r="2" spans="2:6" x14ac:dyDescent="0.25">
      <c r="B2" s="7" t="s">
        <v>576</v>
      </c>
      <c r="C2" s="45" t="str">
        <f>REPLACE(B2, 1, 5, "")</f>
        <v>01</v>
      </c>
      <c r="E2" s="7" t="s">
        <v>2</v>
      </c>
      <c r="F2" t="str">
        <f>CONCATENATE("P", REPLACE(E2, 1, 1, ""), "0", C2)</f>
        <v>P0063001</v>
      </c>
    </row>
    <row r="3" spans="2:6" x14ac:dyDescent="0.25">
      <c r="B3" s="12" t="s">
        <v>3443</v>
      </c>
      <c r="C3" s="45" t="str">
        <f t="shared" ref="C3:C66" si="0">REPLACE(B3, 1, 5, "")</f>
        <v>02</v>
      </c>
      <c r="E3" s="7" t="s">
        <v>2</v>
      </c>
      <c r="F3" t="str">
        <f t="shared" ref="F3:F66" si="1">CONCATENATE("P", REPLACE(E3, 1, 1, ""), "0", C3)</f>
        <v>P0063002</v>
      </c>
    </row>
    <row r="4" spans="2:6" x14ac:dyDescent="0.25">
      <c r="B4" s="7" t="s">
        <v>577</v>
      </c>
      <c r="C4" s="45" t="str">
        <f t="shared" si="0"/>
        <v>01</v>
      </c>
      <c r="E4" s="7" t="s">
        <v>3</v>
      </c>
      <c r="F4" t="str">
        <f t="shared" si="1"/>
        <v>P1172001</v>
      </c>
    </row>
    <row r="5" spans="2:6" x14ac:dyDescent="0.25">
      <c r="B5" s="7" t="s">
        <v>578</v>
      </c>
      <c r="C5" s="45" t="str">
        <f t="shared" si="0"/>
        <v>01</v>
      </c>
      <c r="E5" s="7" t="s">
        <v>4</v>
      </c>
      <c r="F5" t="str">
        <f t="shared" si="1"/>
        <v>P0195001</v>
      </c>
    </row>
    <row r="6" spans="2:6" x14ac:dyDescent="0.25">
      <c r="B6" s="7" t="s">
        <v>579</v>
      </c>
      <c r="C6" s="45" t="str">
        <f t="shared" si="0"/>
        <v>01</v>
      </c>
      <c r="E6" s="7" t="s">
        <v>5</v>
      </c>
      <c r="F6" t="str">
        <f t="shared" si="1"/>
        <v>P0054001</v>
      </c>
    </row>
    <row r="7" spans="2:6" x14ac:dyDescent="0.25">
      <c r="B7" s="7" t="s">
        <v>580</v>
      </c>
      <c r="C7" s="45" t="str">
        <f t="shared" si="0"/>
        <v>02</v>
      </c>
      <c r="E7" s="7" t="s">
        <v>5</v>
      </c>
      <c r="F7" t="str">
        <f t="shared" si="1"/>
        <v>P0054002</v>
      </c>
    </row>
    <row r="8" spans="2:6" x14ac:dyDescent="0.25">
      <c r="B8" s="7" t="s">
        <v>581</v>
      </c>
      <c r="C8" s="45" t="str">
        <f t="shared" si="0"/>
        <v>03</v>
      </c>
      <c r="E8" s="7" t="s">
        <v>5</v>
      </c>
      <c r="F8" t="str">
        <f t="shared" si="1"/>
        <v>P0054003</v>
      </c>
    </row>
    <row r="9" spans="2:6" x14ac:dyDescent="0.25">
      <c r="B9" s="7" t="s">
        <v>582</v>
      </c>
      <c r="C9" s="45" t="str">
        <f t="shared" si="0"/>
        <v>01</v>
      </c>
      <c r="E9" s="7" t="s">
        <v>6</v>
      </c>
      <c r="F9" t="str">
        <f t="shared" si="1"/>
        <v>P0146001</v>
      </c>
    </row>
    <row r="10" spans="2:6" x14ac:dyDescent="0.25">
      <c r="B10" s="7" t="s">
        <v>583</v>
      </c>
      <c r="C10" s="45" t="str">
        <f t="shared" si="0"/>
        <v>02</v>
      </c>
      <c r="E10" s="7" t="s">
        <v>6</v>
      </c>
      <c r="F10" t="str">
        <f t="shared" si="1"/>
        <v>P0146002</v>
      </c>
    </row>
    <row r="11" spans="2:6" x14ac:dyDescent="0.25">
      <c r="B11" s="7" t="s">
        <v>584</v>
      </c>
      <c r="C11" s="45" t="str">
        <f t="shared" si="0"/>
        <v>01</v>
      </c>
      <c r="E11" s="7" t="s">
        <v>7</v>
      </c>
      <c r="F11" t="str">
        <f t="shared" si="1"/>
        <v>P0123001</v>
      </c>
    </row>
    <row r="12" spans="2:6" x14ac:dyDescent="0.25">
      <c r="B12" s="7" t="s">
        <v>585</v>
      </c>
      <c r="C12" s="45" t="str">
        <f t="shared" si="0"/>
        <v>02</v>
      </c>
      <c r="E12" s="7" t="s">
        <v>7</v>
      </c>
      <c r="F12" t="str">
        <f t="shared" si="1"/>
        <v>P0123002</v>
      </c>
    </row>
    <row r="13" spans="2:6" x14ac:dyDescent="0.25">
      <c r="B13" s="7" t="s">
        <v>586</v>
      </c>
      <c r="C13" s="45" t="str">
        <f t="shared" si="0"/>
        <v>03</v>
      </c>
      <c r="E13" s="7" t="s">
        <v>7</v>
      </c>
      <c r="F13" t="str">
        <f t="shared" si="1"/>
        <v>P0123003</v>
      </c>
    </row>
    <row r="14" spans="2:6" x14ac:dyDescent="0.25">
      <c r="B14" s="7" t="s">
        <v>587</v>
      </c>
      <c r="C14" s="45" t="str">
        <f t="shared" si="0"/>
        <v>01</v>
      </c>
      <c r="E14" s="7" t="s">
        <v>8</v>
      </c>
      <c r="F14" t="str">
        <f t="shared" si="1"/>
        <v>P1221001</v>
      </c>
    </row>
    <row r="15" spans="2:6" x14ac:dyDescent="0.25">
      <c r="B15" s="7" t="s">
        <v>588</v>
      </c>
      <c r="C15" s="45" t="str">
        <f t="shared" si="0"/>
        <v>02</v>
      </c>
      <c r="E15" s="7" t="s">
        <v>8</v>
      </c>
      <c r="F15" t="str">
        <f t="shared" si="1"/>
        <v>P1221002</v>
      </c>
    </row>
    <row r="16" spans="2:6" x14ac:dyDescent="0.25">
      <c r="B16" s="17" t="s">
        <v>589</v>
      </c>
      <c r="C16" s="45" t="str">
        <f t="shared" si="0"/>
        <v>01</v>
      </c>
      <c r="E16" s="17" t="s">
        <v>9</v>
      </c>
      <c r="F16" t="str">
        <f t="shared" si="1"/>
        <v>P1266001</v>
      </c>
    </row>
    <row r="17" spans="2:6" x14ac:dyDescent="0.25">
      <c r="B17" s="17" t="s">
        <v>590</v>
      </c>
      <c r="C17" s="45" t="str">
        <f t="shared" si="0"/>
        <v>02</v>
      </c>
      <c r="E17" s="17" t="s">
        <v>9</v>
      </c>
      <c r="F17" t="str">
        <f t="shared" si="1"/>
        <v>P1266002</v>
      </c>
    </row>
    <row r="18" spans="2:6" x14ac:dyDescent="0.25">
      <c r="B18" s="7" t="s">
        <v>591</v>
      </c>
      <c r="C18" s="45" t="str">
        <f t="shared" si="0"/>
        <v>01</v>
      </c>
      <c r="E18" s="7" t="s">
        <v>10</v>
      </c>
      <c r="F18" t="str">
        <f t="shared" si="1"/>
        <v>P1227001</v>
      </c>
    </row>
    <row r="19" spans="2:6" x14ac:dyDescent="0.25">
      <c r="B19" s="7" t="s">
        <v>592</v>
      </c>
      <c r="C19" s="45" t="str">
        <f t="shared" si="0"/>
        <v>01</v>
      </c>
      <c r="E19" s="19" t="s">
        <v>11</v>
      </c>
      <c r="F19" t="str">
        <f t="shared" si="1"/>
        <v>P0074001</v>
      </c>
    </row>
    <row r="20" spans="2:6" x14ac:dyDescent="0.25">
      <c r="B20" s="7" t="s">
        <v>593</v>
      </c>
      <c r="C20" s="45" t="str">
        <f t="shared" si="0"/>
        <v>01</v>
      </c>
      <c r="E20" s="7" t="s">
        <v>12</v>
      </c>
      <c r="F20" t="str">
        <f t="shared" si="1"/>
        <v>P0326001</v>
      </c>
    </row>
    <row r="21" spans="2:6" x14ac:dyDescent="0.25">
      <c r="B21" s="7" t="s">
        <v>594</v>
      </c>
      <c r="C21" s="45" t="str">
        <f t="shared" si="0"/>
        <v>01</v>
      </c>
      <c r="E21" s="7" t="s">
        <v>13</v>
      </c>
      <c r="F21" t="str">
        <f t="shared" si="1"/>
        <v>P0316001</v>
      </c>
    </row>
    <row r="22" spans="2:6" x14ac:dyDescent="0.25">
      <c r="B22" s="7" t="s">
        <v>595</v>
      </c>
      <c r="C22" s="45" t="str">
        <f t="shared" si="0"/>
        <v>02</v>
      </c>
      <c r="E22" s="7" t="s">
        <v>13</v>
      </c>
      <c r="F22" t="str">
        <f t="shared" si="1"/>
        <v>P0316002</v>
      </c>
    </row>
    <row r="23" spans="2:6" x14ac:dyDescent="0.25">
      <c r="B23" s="7" t="s">
        <v>596</v>
      </c>
      <c r="C23" s="45" t="str">
        <f t="shared" si="0"/>
        <v>01</v>
      </c>
      <c r="E23" s="7" t="s">
        <v>14</v>
      </c>
      <c r="F23" t="str">
        <f t="shared" si="1"/>
        <v>P1244001</v>
      </c>
    </row>
    <row r="24" spans="2:6" x14ac:dyDescent="0.25">
      <c r="B24" s="7" t="s">
        <v>597</v>
      </c>
      <c r="C24" s="45" t="str">
        <f t="shared" si="0"/>
        <v>01</v>
      </c>
      <c r="E24" s="7" t="s">
        <v>15</v>
      </c>
      <c r="F24" t="str">
        <f t="shared" si="1"/>
        <v>P0125001</v>
      </c>
    </row>
    <row r="25" spans="2:6" x14ac:dyDescent="0.25">
      <c r="B25" s="7" t="s">
        <v>598</v>
      </c>
      <c r="C25" s="45" t="str">
        <f t="shared" si="0"/>
        <v>01</v>
      </c>
      <c r="E25" s="7" t="s">
        <v>16</v>
      </c>
      <c r="F25" t="str">
        <f t="shared" si="1"/>
        <v>P0048001</v>
      </c>
    </row>
    <row r="26" spans="2:6" x14ac:dyDescent="0.25">
      <c r="B26" s="7" t="s">
        <v>599</v>
      </c>
      <c r="C26" s="45" t="str">
        <f t="shared" si="0"/>
        <v>02</v>
      </c>
      <c r="E26" s="7" t="s">
        <v>16</v>
      </c>
      <c r="F26" t="str">
        <f t="shared" si="1"/>
        <v>P0048002</v>
      </c>
    </row>
    <row r="27" spans="2:6" x14ac:dyDescent="0.25">
      <c r="B27" s="7" t="s">
        <v>600</v>
      </c>
      <c r="C27" s="45" t="str">
        <f t="shared" si="0"/>
        <v>03</v>
      </c>
      <c r="E27" s="7" t="s">
        <v>16</v>
      </c>
      <c r="F27" t="str">
        <f t="shared" si="1"/>
        <v>P0048003</v>
      </c>
    </row>
    <row r="28" spans="2:6" x14ac:dyDescent="0.25">
      <c r="B28" s="7" t="s">
        <v>601</v>
      </c>
      <c r="C28" s="45" t="str">
        <f t="shared" si="0"/>
        <v>04</v>
      </c>
      <c r="E28" s="7" t="s">
        <v>16</v>
      </c>
      <c r="F28" t="str">
        <f t="shared" si="1"/>
        <v>P0048004</v>
      </c>
    </row>
    <row r="29" spans="2:6" x14ac:dyDescent="0.25">
      <c r="B29" s="7" t="s">
        <v>602</v>
      </c>
      <c r="C29" s="45" t="str">
        <f t="shared" si="0"/>
        <v>05</v>
      </c>
      <c r="E29" s="7" t="s">
        <v>16</v>
      </c>
      <c r="F29" t="str">
        <f t="shared" si="1"/>
        <v>P0048005</v>
      </c>
    </row>
    <row r="30" spans="2:6" x14ac:dyDescent="0.25">
      <c r="B30" s="7" t="s">
        <v>603</v>
      </c>
      <c r="C30" s="45" t="str">
        <f t="shared" si="0"/>
        <v>06</v>
      </c>
      <c r="E30" s="7" t="s">
        <v>16</v>
      </c>
      <c r="F30" t="str">
        <f t="shared" si="1"/>
        <v>P0048006</v>
      </c>
    </row>
    <row r="31" spans="2:6" x14ac:dyDescent="0.25">
      <c r="B31" s="7" t="s">
        <v>604</v>
      </c>
      <c r="C31" s="45" t="str">
        <f t="shared" si="0"/>
        <v>07</v>
      </c>
      <c r="E31" s="7" t="s">
        <v>16</v>
      </c>
      <c r="F31" t="str">
        <f t="shared" si="1"/>
        <v>P0048007</v>
      </c>
    </row>
    <row r="32" spans="2:6" x14ac:dyDescent="0.25">
      <c r="B32" s="7" t="s">
        <v>605</v>
      </c>
      <c r="C32" s="45" t="str">
        <f t="shared" si="0"/>
        <v>08</v>
      </c>
      <c r="E32" s="7" t="s">
        <v>16</v>
      </c>
      <c r="F32" t="str">
        <f t="shared" si="1"/>
        <v>P0048008</v>
      </c>
    </row>
    <row r="33" spans="2:6" x14ac:dyDescent="0.25">
      <c r="B33" s="7" t="s">
        <v>606</v>
      </c>
      <c r="C33" s="45" t="str">
        <f t="shared" si="0"/>
        <v>09</v>
      </c>
      <c r="E33" s="7" t="s">
        <v>16</v>
      </c>
      <c r="F33" t="str">
        <f t="shared" si="1"/>
        <v>P0048009</v>
      </c>
    </row>
    <row r="34" spans="2:6" x14ac:dyDescent="0.25">
      <c r="B34" s="7" t="s">
        <v>607</v>
      </c>
      <c r="C34" s="45" t="str">
        <f t="shared" si="0"/>
        <v>10</v>
      </c>
      <c r="E34" s="7" t="s">
        <v>16</v>
      </c>
      <c r="F34" t="str">
        <f t="shared" si="1"/>
        <v>P0048010</v>
      </c>
    </row>
    <row r="35" spans="2:6" x14ac:dyDescent="0.25">
      <c r="B35" s="7" t="s">
        <v>3444</v>
      </c>
      <c r="C35" s="45" t="str">
        <f t="shared" si="0"/>
        <v>11</v>
      </c>
      <c r="E35" s="7" t="s">
        <v>16</v>
      </c>
      <c r="F35" t="str">
        <f t="shared" si="1"/>
        <v>P0048011</v>
      </c>
    </row>
    <row r="36" spans="2:6" x14ac:dyDescent="0.25">
      <c r="B36" s="7" t="s">
        <v>608</v>
      </c>
      <c r="C36" s="45" t="str">
        <f t="shared" si="0"/>
        <v>01</v>
      </c>
      <c r="E36" s="7" t="s">
        <v>17</v>
      </c>
      <c r="F36" t="str">
        <f t="shared" si="1"/>
        <v>P1216001</v>
      </c>
    </row>
    <row r="37" spans="2:6" x14ac:dyDescent="0.25">
      <c r="B37" s="7" t="s">
        <v>609</v>
      </c>
      <c r="C37" s="45" t="str">
        <f t="shared" si="0"/>
        <v>02</v>
      </c>
      <c r="E37" s="7" t="s">
        <v>17</v>
      </c>
      <c r="F37" t="str">
        <f t="shared" si="1"/>
        <v>P1216002</v>
      </c>
    </row>
    <row r="38" spans="2:6" x14ac:dyDescent="0.25">
      <c r="B38" s="7" t="s">
        <v>610</v>
      </c>
      <c r="C38" s="45" t="str">
        <f t="shared" si="0"/>
        <v>01</v>
      </c>
      <c r="E38" s="7" t="s">
        <v>18</v>
      </c>
      <c r="F38" t="str">
        <f t="shared" si="1"/>
        <v>P0057001</v>
      </c>
    </row>
    <row r="39" spans="2:6" x14ac:dyDescent="0.25">
      <c r="B39" s="7" t="s">
        <v>611</v>
      </c>
      <c r="C39" s="45" t="str">
        <f t="shared" si="0"/>
        <v>01</v>
      </c>
      <c r="E39" s="7" t="s">
        <v>19</v>
      </c>
      <c r="F39" t="str">
        <f t="shared" si="1"/>
        <v>P1231001</v>
      </c>
    </row>
    <row r="40" spans="2:6" x14ac:dyDescent="0.25">
      <c r="B40" s="7" t="s">
        <v>612</v>
      </c>
      <c r="C40" s="45" t="str">
        <f t="shared" si="0"/>
        <v>02</v>
      </c>
      <c r="E40" s="7" t="s">
        <v>19</v>
      </c>
      <c r="F40" t="str">
        <f t="shared" si="1"/>
        <v>P1231002</v>
      </c>
    </row>
    <row r="41" spans="2:6" x14ac:dyDescent="0.25">
      <c r="B41" s="7" t="s">
        <v>613</v>
      </c>
      <c r="C41" s="45" t="str">
        <f t="shared" si="0"/>
        <v>01</v>
      </c>
      <c r="E41" s="7" t="s">
        <v>20</v>
      </c>
      <c r="F41" t="str">
        <f t="shared" si="1"/>
        <v>P1219001</v>
      </c>
    </row>
    <row r="42" spans="2:6" x14ac:dyDescent="0.25">
      <c r="B42" s="7" t="s">
        <v>614</v>
      </c>
      <c r="C42" s="45" t="str">
        <f t="shared" si="0"/>
        <v>01</v>
      </c>
      <c r="E42" s="19" t="s">
        <v>21</v>
      </c>
      <c r="F42" t="str">
        <f t="shared" si="1"/>
        <v>P0006001</v>
      </c>
    </row>
    <row r="43" spans="2:6" x14ac:dyDescent="0.25">
      <c r="B43" s="7" t="s">
        <v>615</v>
      </c>
      <c r="C43" s="45" t="str">
        <f t="shared" si="0"/>
        <v>02</v>
      </c>
      <c r="E43" s="19" t="s">
        <v>21</v>
      </c>
      <c r="F43" t="str">
        <f t="shared" si="1"/>
        <v>P0006002</v>
      </c>
    </row>
    <row r="44" spans="2:6" x14ac:dyDescent="0.25">
      <c r="B44" s="7" t="s">
        <v>616</v>
      </c>
      <c r="C44" s="45" t="str">
        <f t="shared" si="0"/>
        <v>03</v>
      </c>
      <c r="E44" s="19" t="s">
        <v>21</v>
      </c>
      <c r="F44" t="str">
        <f t="shared" si="1"/>
        <v>P0006003</v>
      </c>
    </row>
    <row r="45" spans="2:6" x14ac:dyDescent="0.25">
      <c r="B45" s="7" t="s">
        <v>617</v>
      </c>
      <c r="C45" s="45" t="str">
        <f t="shared" si="0"/>
        <v>04</v>
      </c>
      <c r="E45" s="19" t="s">
        <v>21</v>
      </c>
      <c r="F45" t="str">
        <f t="shared" si="1"/>
        <v>P0006004</v>
      </c>
    </row>
    <row r="46" spans="2:6" x14ac:dyDescent="0.25">
      <c r="B46" s="7" t="s">
        <v>618</v>
      </c>
      <c r="C46" s="45" t="str">
        <f t="shared" si="0"/>
        <v>05</v>
      </c>
      <c r="E46" s="19" t="s">
        <v>21</v>
      </c>
      <c r="F46" t="str">
        <f t="shared" si="1"/>
        <v>P0006005</v>
      </c>
    </row>
    <row r="47" spans="2:6" x14ac:dyDescent="0.25">
      <c r="B47" s="7" t="s">
        <v>619</v>
      </c>
      <c r="C47" s="45" t="str">
        <f t="shared" si="0"/>
        <v>06</v>
      </c>
      <c r="E47" s="19" t="s">
        <v>21</v>
      </c>
      <c r="F47" t="str">
        <f t="shared" si="1"/>
        <v>P0006006</v>
      </c>
    </row>
    <row r="48" spans="2:6" x14ac:dyDescent="0.25">
      <c r="B48" s="7" t="s">
        <v>620</v>
      </c>
      <c r="C48" s="45" t="str">
        <f t="shared" si="0"/>
        <v>07</v>
      </c>
      <c r="E48" s="19" t="s">
        <v>21</v>
      </c>
      <c r="F48" t="str">
        <f t="shared" si="1"/>
        <v>P0006007</v>
      </c>
    </row>
    <row r="49" spans="2:6" x14ac:dyDescent="0.25">
      <c r="B49" s="7" t="s">
        <v>621</v>
      </c>
      <c r="C49" s="45" t="str">
        <f t="shared" si="0"/>
        <v>08</v>
      </c>
      <c r="E49" s="19" t="s">
        <v>21</v>
      </c>
      <c r="F49" t="str">
        <f t="shared" si="1"/>
        <v>P0006008</v>
      </c>
    </row>
    <row r="50" spans="2:6" x14ac:dyDescent="0.25">
      <c r="B50" s="7" t="s">
        <v>622</v>
      </c>
      <c r="C50" s="45" t="str">
        <f t="shared" si="0"/>
        <v>09</v>
      </c>
      <c r="E50" s="7" t="s">
        <v>21</v>
      </c>
      <c r="F50" t="str">
        <f t="shared" si="1"/>
        <v>P0006009</v>
      </c>
    </row>
    <row r="51" spans="2:6" x14ac:dyDescent="0.25">
      <c r="B51" s="7" t="s">
        <v>623</v>
      </c>
      <c r="C51" s="45" t="str">
        <f t="shared" si="0"/>
        <v>10</v>
      </c>
      <c r="E51" s="7" t="s">
        <v>21</v>
      </c>
      <c r="F51" t="str">
        <f t="shared" si="1"/>
        <v>P0006010</v>
      </c>
    </row>
    <row r="52" spans="2:6" x14ac:dyDescent="0.25">
      <c r="B52" s="7" t="s">
        <v>624</v>
      </c>
      <c r="C52" s="45" t="str">
        <f t="shared" si="0"/>
        <v>11</v>
      </c>
      <c r="E52" s="7" t="s">
        <v>21</v>
      </c>
      <c r="F52" t="str">
        <f t="shared" si="1"/>
        <v>P0006011</v>
      </c>
    </row>
    <row r="53" spans="2:6" x14ac:dyDescent="0.25">
      <c r="B53" s="7" t="s">
        <v>625</v>
      </c>
      <c r="C53" s="45" t="str">
        <f t="shared" si="0"/>
        <v>12</v>
      </c>
      <c r="E53" s="7" t="s">
        <v>21</v>
      </c>
      <c r="F53" t="str">
        <f t="shared" si="1"/>
        <v>P0006012</v>
      </c>
    </row>
    <row r="54" spans="2:6" x14ac:dyDescent="0.25">
      <c r="B54" s="7" t="s">
        <v>626</v>
      </c>
      <c r="C54" s="45" t="str">
        <f t="shared" si="0"/>
        <v>13</v>
      </c>
      <c r="E54" s="7" t="s">
        <v>21</v>
      </c>
      <c r="F54" t="str">
        <f t="shared" si="1"/>
        <v>P0006013</v>
      </c>
    </row>
    <row r="55" spans="2:6" x14ac:dyDescent="0.25">
      <c r="B55" s="7" t="s">
        <v>627</v>
      </c>
      <c r="C55" s="45" t="str">
        <f t="shared" si="0"/>
        <v>14</v>
      </c>
      <c r="E55" s="7" t="s">
        <v>21</v>
      </c>
      <c r="F55" t="str">
        <f t="shared" si="1"/>
        <v>P0006014</v>
      </c>
    </row>
    <row r="56" spans="2:6" x14ac:dyDescent="0.25">
      <c r="B56" s="7" t="s">
        <v>628</v>
      </c>
      <c r="C56" s="45" t="str">
        <f t="shared" si="0"/>
        <v>15</v>
      </c>
      <c r="E56" s="7" t="s">
        <v>21</v>
      </c>
      <c r="F56" t="str">
        <f t="shared" si="1"/>
        <v>P0006015</v>
      </c>
    </row>
    <row r="57" spans="2:6" x14ac:dyDescent="0.25">
      <c r="B57" s="7" t="s">
        <v>629</v>
      </c>
      <c r="C57" s="45" t="str">
        <f t="shared" si="0"/>
        <v>16</v>
      </c>
      <c r="E57" s="7" t="s">
        <v>21</v>
      </c>
      <c r="F57" t="str">
        <f t="shared" si="1"/>
        <v>P0006016</v>
      </c>
    </row>
    <row r="58" spans="2:6" x14ac:dyDescent="0.25">
      <c r="B58" s="7" t="s">
        <v>630</v>
      </c>
      <c r="C58" s="45" t="str">
        <f t="shared" si="0"/>
        <v>17</v>
      </c>
      <c r="E58" s="7" t="s">
        <v>21</v>
      </c>
      <c r="F58" t="str">
        <f t="shared" si="1"/>
        <v>P0006017</v>
      </c>
    </row>
    <row r="59" spans="2:6" x14ac:dyDescent="0.25">
      <c r="B59" s="7" t="s">
        <v>631</v>
      </c>
      <c r="C59" s="45" t="str">
        <f t="shared" si="0"/>
        <v>18</v>
      </c>
      <c r="E59" s="7" t="s">
        <v>21</v>
      </c>
      <c r="F59" t="str">
        <f t="shared" si="1"/>
        <v>P0006018</v>
      </c>
    </row>
    <row r="60" spans="2:6" x14ac:dyDescent="0.25">
      <c r="B60" s="7" t="s">
        <v>632</v>
      </c>
      <c r="C60" s="45" t="str">
        <f t="shared" si="0"/>
        <v>19</v>
      </c>
      <c r="E60" s="7" t="s">
        <v>21</v>
      </c>
      <c r="F60" t="str">
        <f t="shared" si="1"/>
        <v>P0006019</v>
      </c>
    </row>
    <row r="61" spans="2:6" x14ac:dyDescent="0.25">
      <c r="B61" s="7" t="s">
        <v>633</v>
      </c>
      <c r="C61" s="45" t="str">
        <f t="shared" si="0"/>
        <v>20</v>
      </c>
      <c r="E61" s="7" t="s">
        <v>21</v>
      </c>
      <c r="F61" t="str">
        <f t="shared" si="1"/>
        <v>P0006020</v>
      </c>
    </row>
    <row r="62" spans="2:6" x14ac:dyDescent="0.25">
      <c r="B62" s="7" t="s">
        <v>634</v>
      </c>
      <c r="C62" s="45" t="str">
        <f t="shared" si="0"/>
        <v>21</v>
      </c>
      <c r="E62" s="7" t="s">
        <v>21</v>
      </c>
      <c r="F62" t="str">
        <f t="shared" si="1"/>
        <v>P0006021</v>
      </c>
    </row>
    <row r="63" spans="2:6" x14ac:dyDescent="0.25">
      <c r="B63" s="7" t="s">
        <v>3445</v>
      </c>
      <c r="C63" s="45" t="str">
        <f t="shared" si="0"/>
        <v>22</v>
      </c>
      <c r="E63" s="7" t="s">
        <v>21</v>
      </c>
      <c r="F63" t="str">
        <f t="shared" si="1"/>
        <v>P0006022</v>
      </c>
    </row>
    <row r="64" spans="2:6" x14ac:dyDescent="0.25">
      <c r="B64" s="7" t="s">
        <v>635</v>
      </c>
      <c r="C64" s="45" t="str">
        <f t="shared" si="0"/>
        <v>01</v>
      </c>
      <c r="E64" s="7" t="s">
        <v>22</v>
      </c>
      <c r="F64" t="str">
        <f t="shared" si="1"/>
        <v>P0187001</v>
      </c>
    </row>
    <row r="65" spans="2:6" x14ac:dyDescent="0.25">
      <c r="B65" s="7" t="s">
        <v>636</v>
      </c>
      <c r="C65" s="45" t="str">
        <f t="shared" si="0"/>
        <v>01</v>
      </c>
      <c r="E65" s="7" t="s">
        <v>23</v>
      </c>
      <c r="F65" t="str">
        <f t="shared" si="1"/>
        <v>P0058001</v>
      </c>
    </row>
    <row r="66" spans="2:6" x14ac:dyDescent="0.25">
      <c r="B66" s="7" t="s">
        <v>637</v>
      </c>
      <c r="C66" s="45" t="str">
        <f t="shared" si="0"/>
        <v>01</v>
      </c>
      <c r="E66" s="7" t="s">
        <v>24</v>
      </c>
      <c r="F66" t="str">
        <f t="shared" si="1"/>
        <v>P0337001</v>
      </c>
    </row>
    <row r="67" spans="2:6" x14ac:dyDescent="0.25">
      <c r="B67" s="7" t="s">
        <v>638</v>
      </c>
      <c r="C67" s="45" t="str">
        <f t="shared" ref="C67:C130" si="2">REPLACE(B67, 1, 5, "")</f>
        <v>01</v>
      </c>
      <c r="E67" s="7" t="s">
        <v>25</v>
      </c>
      <c r="F67" t="str">
        <f t="shared" ref="F67:F130" si="3">CONCATENATE("P", REPLACE(E67, 1, 1, ""), "0", C67)</f>
        <v>P0320001</v>
      </c>
    </row>
    <row r="68" spans="2:6" x14ac:dyDescent="0.25">
      <c r="B68" s="7" t="s">
        <v>639</v>
      </c>
      <c r="C68" s="45" t="str">
        <f t="shared" si="2"/>
        <v>01</v>
      </c>
      <c r="E68" s="7" t="s">
        <v>26</v>
      </c>
      <c r="F68" t="str">
        <f t="shared" si="3"/>
        <v>P0117001</v>
      </c>
    </row>
    <row r="69" spans="2:6" x14ac:dyDescent="0.25">
      <c r="B69" s="7" t="s">
        <v>640</v>
      </c>
      <c r="C69" s="45" t="str">
        <f t="shared" si="2"/>
        <v>02</v>
      </c>
      <c r="E69" s="7" t="s">
        <v>26</v>
      </c>
      <c r="F69" t="str">
        <f t="shared" si="3"/>
        <v>P0117002</v>
      </c>
    </row>
    <row r="70" spans="2:6" x14ac:dyDescent="0.25">
      <c r="B70" s="7" t="s">
        <v>641</v>
      </c>
      <c r="C70" s="45" t="str">
        <f t="shared" si="2"/>
        <v>03</v>
      </c>
      <c r="E70" s="7" t="s">
        <v>26</v>
      </c>
      <c r="F70" t="str">
        <f t="shared" si="3"/>
        <v>P0117003</v>
      </c>
    </row>
    <row r="71" spans="2:6" x14ac:dyDescent="0.25">
      <c r="B71" s="7" t="s">
        <v>642</v>
      </c>
      <c r="C71" s="45" t="str">
        <f t="shared" si="2"/>
        <v>01</v>
      </c>
      <c r="E71" s="7" t="s">
        <v>27</v>
      </c>
      <c r="F71" t="str">
        <f t="shared" si="3"/>
        <v>P1200001</v>
      </c>
    </row>
    <row r="72" spans="2:6" x14ac:dyDescent="0.25">
      <c r="B72" s="7" t="s">
        <v>643</v>
      </c>
      <c r="C72" s="45" t="str">
        <f t="shared" si="2"/>
        <v>02</v>
      </c>
      <c r="E72" s="7" t="s">
        <v>27</v>
      </c>
      <c r="F72" t="str">
        <f t="shared" si="3"/>
        <v>P1200002</v>
      </c>
    </row>
    <row r="73" spans="2:6" x14ac:dyDescent="0.25">
      <c r="B73" s="7" t="s">
        <v>644</v>
      </c>
      <c r="C73" s="45" t="str">
        <f t="shared" si="2"/>
        <v>01</v>
      </c>
      <c r="E73" s="7" t="s">
        <v>28</v>
      </c>
      <c r="F73" t="str">
        <f t="shared" si="3"/>
        <v>P0259001</v>
      </c>
    </row>
    <row r="74" spans="2:6" x14ac:dyDescent="0.25">
      <c r="B74" s="7" t="s">
        <v>645</v>
      </c>
      <c r="C74" s="45" t="str">
        <f t="shared" si="2"/>
        <v>01</v>
      </c>
      <c r="E74" s="7" t="s">
        <v>29</v>
      </c>
      <c r="F74" t="str">
        <f t="shared" si="3"/>
        <v>P0175001</v>
      </c>
    </row>
    <row r="75" spans="2:6" x14ac:dyDescent="0.25">
      <c r="B75" s="7" t="s">
        <v>646</v>
      </c>
      <c r="C75" s="45" t="str">
        <f t="shared" si="2"/>
        <v>02</v>
      </c>
      <c r="E75" s="7" t="s">
        <v>29</v>
      </c>
      <c r="F75" t="str">
        <f t="shared" si="3"/>
        <v>P0175002</v>
      </c>
    </row>
    <row r="76" spans="2:6" x14ac:dyDescent="0.25">
      <c r="B76" s="7" t="s">
        <v>647</v>
      </c>
      <c r="C76" s="45" t="str">
        <f t="shared" si="2"/>
        <v>01</v>
      </c>
      <c r="E76" s="7" t="s">
        <v>30</v>
      </c>
      <c r="F76" t="str">
        <f t="shared" si="3"/>
        <v>P0161001</v>
      </c>
    </row>
    <row r="77" spans="2:6" x14ac:dyDescent="0.25">
      <c r="B77" s="7" t="s">
        <v>648</v>
      </c>
      <c r="C77" s="45" t="str">
        <f t="shared" si="2"/>
        <v>02</v>
      </c>
      <c r="E77" s="7" t="s">
        <v>30</v>
      </c>
      <c r="F77" t="str">
        <f t="shared" si="3"/>
        <v>P0161002</v>
      </c>
    </row>
    <row r="78" spans="2:6" x14ac:dyDescent="0.25">
      <c r="B78" s="7" t="s">
        <v>649</v>
      </c>
      <c r="C78" s="45" t="str">
        <f t="shared" si="2"/>
        <v>04</v>
      </c>
      <c r="E78" s="7" t="s">
        <v>30</v>
      </c>
      <c r="F78" t="str">
        <f t="shared" si="3"/>
        <v>P0161004</v>
      </c>
    </row>
    <row r="79" spans="2:6" x14ac:dyDescent="0.25">
      <c r="B79" s="7" t="s">
        <v>650</v>
      </c>
      <c r="C79" s="45" t="str">
        <f t="shared" si="2"/>
        <v>01</v>
      </c>
      <c r="E79" s="7" t="s">
        <v>31</v>
      </c>
      <c r="F79" t="str">
        <f t="shared" si="3"/>
        <v>P0060001</v>
      </c>
    </row>
    <row r="80" spans="2:6" x14ac:dyDescent="0.25">
      <c r="B80" s="7" t="s">
        <v>651</v>
      </c>
      <c r="C80" s="45" t="str">
        <f t="shared" si="2"/>
        <v>01</v>
      </c>
      <c r="E80" s="7" t="s">
        <v>32</v>
      </c>
      <c r="F80" t="str">
        <f t="shared" si="3"/>
        <v>P0147001</v>
      </c>
    </row>
    <row r="81" spans="2:6" x14ac:dyDescent="0.25">
      <c r="B81" s="7" t="s">
        <v>652</v>
      </c>
      <c r="C81" s="45" t="str">
        <f t="shared" si="2"/>
        <v>02</v>
      </c>
      <c r="E81" s="7" t="s">
        <v>32</v>
      </c>
      <c r="F81" t="str">
        <f t="shared" si="3"/>
        <v>P0147002</v>
      </c>
    </row>
    <row r="82" spans="2:6" x14ac:dyDescent="0.25">
      <c r="B82" s="7" t="s">
        <v>653</v>
      </c>
      <c r="C82" s="45" t="str">
        <f t="shared" si="2"/>
        <v>03</v>
      </c>
      <c r="E82" s="7" t="s">
        <v>32</v>
      </c>
      <c r="F82" t="str">
        <f t="shared" si="3"/>
        <v>P0147003</v>
      </c>
    </row>
    <row r="83" spans="2:6" x14ac:dyDescent="0.25">
      <c r="B83" s="7" t="s">
        <v>654</v>
      </c>
      <c r="C83" s="45" t="str">
        <f t="shared" si="2"/>
        <v>04</v>
      </c>
      <c r="E83" s="7" t="s">
        <v>32</v>
      </c>
      <c r="F83" t="str">
        <f t="shared" si="3"/>
        <v>P0147004</v>
      </c>
    </row>
    <row r="84" spans="2:6" x14ac:dyDescent="0.25">
      <c r="B84" s="7" t="s">
        <v>655</v>
      </c>
      <c r="C84" s="45" t="str">
        <f t="shared" si="2"/>
        <v>05</v>
      </c>
      <c r="E84" s="7" t="s">
        <v>32</v>
      </c>
      <c r="F84" t="str">
        <f t="shared" si="3"/>
        <v>P0147005</v>
      </c>
    </row>
    <row r="85" spans="2:6" x14ac:dyDescent="0.25">
      <c r="B85" s="7" t="s">
        <v>656</v>
      </c>
      <c r="C85" s="45" t="str">
        <f t="shared" si="2"/>
        <v>06</v>
      </c>
      <c r="E85" s="7" t="s">
        <v>32</v>
      </c>
      <c r="F85" t="str">
        <f t="shared" si="3"/>
        <v>P0147006</v>
      </c>
    </row>
    <row r="86" spans="2:6" x14ac:dyDescent="0.25">
      <c r="B86" s="7" t="s">
        <v>657</v>
      </c>
      <c r="C86" s="45" t="str">
        <f t="shared" si="2"/>
        <v>07</v>
      </c>
      <c r="E86" s="7" t="s">
        <v>32</v>
      </c>
      <c r="F86" t="str">
        <f t="shared" si="3"/>
        <v>P0147007</v>
      </c>
    </row>
    <row r="87" spans="2:6" x14ac:dyDescent="0.25">
      <c r="B87" s="7" t="s">
        <v>658</v>
      </c>
      <c r="C87" s="45" t="str">
        <f t="shared" si="2"/>
        <v>08</v>
      </c>
      <c r="E87" s="7" t="s">
        <v>32</v>
      </c>
      <c r="F87" t="str">
        <f t="shared" si="3"/>
        <v>P0147008</v>
      </c>
    </row>
    <row r="88" spans="2:6" x14ac:dyDescent="0.25">
      <c r="B88" s="7" t="s">
        <v>659</v>
      </c>
      <c r="C88" s="45" t="str">
        <f t="shared" si="2"/>
        <v>09</v>
      </c>
      <c r="E88" s="7" t="s">
        <v>32</v>
      </c>
      <c r="F88" t="str">
        <f t="shared" si="3"/>
        <v>P0147009</v>
      </c>
    </row>
    <row r="89" spans="2:6" x14ac:dyDescent="0.25">
      <c r="B89" s="7" t="s">
        <v>660</v>
      </c>
      <c r="C89" s="45" t="str">
        <f t="shared" si="2"/>
        <v>10</v>
      </c>
      <c r="E89" s="7" t="s">
        <v>32</v>
      </c>
      <c r="F89" t="str">
        <f t="shared" si="3"/>
        <v>P0147010</v>
      </c>
    </row>
    <row r="90" spans="2:6" x14ac:dyDescent="0.25">
      <c r="B90" s="7" t="s">
        <v>661</v>
      </c>
      <c r="C90" s="45" t="str">
        <f t="shared" si="2"/>
        <v>01</v>
      </c>
      <c r="E90" s="7" t="s">
        <v>33</v>
      </c>
      <c r="F90" t="str">
        <f t="shared" si="3"/>
        <v>P0177001</v>
      </c>
    </row>
    <row r="91" spans="2:6" x14ac:dyDescent="0.25">
      <c r="B91" s="7" t="s">
        <v>662</v>
      </c>
      <c r="C91" s="45" t="str">
        <f t="shared" si="2"/>
        <v>02</v>
      </c>
      <c r="E91" s="7" t="s">
        <v>33</v>
      </c>
      <c r="F91" t="str">
        <f t="shared" si="3"/>
        <v>P0177002</v>
      </c>
    </row>
    <row r="92" spans="2:6" x14ac:dyDescent="0.25">
      <c r="B92" s="7" t="s">
        <v>663</v>
      </c>
      <c r="C92" s="45" t="str">
        <f t="shared" si="2"/>
        <v>03</v>
      </c>
      <c r="E92" s="7" t="s">
        <v>33</v>
      </c>
      <c r="F92" t="str">
        <f t="shared" si="3"/>
        <v>P0177003</v>
      </c>
    </row>
    <row r="93" spans="2:6" x14ac:dyDescent="0.25">
      <c r="B93" s="7" t="s">
        <v>664</v>
      </c>
      <c r="C93" s="45" t="str">
        <f t="shared" si="2"/>
        <v>04</v>
      </c>
      <c r="E93" s="7" t="s">
        <v>33</v>
      </c>
      <c r="F93" t="str">
        <f t="shared" si="3"/>
        <v>P0177004</v>
      </c>
    </row>
    <row r="94" spans="2:6" x14ac:dyDescent="0.25">
      <c r="B94" s="7" t="s">
        <v>665</v>
      </c>
      <c r="C94" s="45" t="str">
        <f t="shared" si="2"/>
        <v>01</v>
      </c>
      <c r="E94" s="19" t="s">
        <v>34</v>
      </c>
      <c r="F94" t="str">
        <f t="shared" si="3"/>
        <v>P0022001</v>
      </c>
    </row>
    <row r="95" spans="2:6" x14ac:dyDescent="0.25">
      <c r="B95" s="7" t="s">
        <v>666</v>
      </c>
      <c r="C95" s="45" t="str">
        <f t="shared" si="2"/>
        <v>02</v>
      </c>
      <c r="E95" s="19" t="s">
        <v>34</v>
      </c>
      <c r="F95" t="str">
        <f t="shared" si="3"/>
        <v>P0022002</v>
      </c>
    </row>
    <row r="96" spans="2:6" x14ac:dyDescent="0.25">
      <c r="B96" s="7" t="s">
        <v>667</v>
      </c>
      <c r="C96" s="45" t="str">
        <f t="shared" si="2"/>
        <v>03</v>
      </c>
      <c r="E96" s="7" t="s">
        <v>34</v>
      </c>
      <c r="F96" t="str">
        <f t="shared" si="3"/>
        <v>P0022003</v>
      </c>
    </row>
    <row r="97" spans="2:6" x14ac:dyDescent="0.25">
      <c r="B97" s="7" t="s">
        <v>668</v>
      </c>
      <c r="C97" s="45" t="str">
        <f t="shared" si="2"/>
        <v>04</v>
      </c>
      <c r="E97" s="7" t="s">
        <v>34</v>
      </c>
      <c r="F97" t="str">
        <f t="shared" si="3"/>
        <v>P0022004</v>
      </c>
    </row>
    <row r="98" spans="2:6" x14ac:dyDescent="0.25">
      <c r="B98" s="7" t="s">
        <v>669</v>
      </c>
      <c r="C98" s="45" t="str">
        <f t="shared" si="2"/>
        <v>05</v>
      </c>
      <c r="E98" s="7" t="s">
        <v>34</v>
      </c>
      <c r="F98" t="str">
        <f t="shared" si="3"/>
        <v>P0022005</v>
      </c>
    </row>
    <row r="99" spans="2:6" x14ac:dyDescent="0.25">
      <c r="B99" s="7" t="s">
        <v>670</v>
      </c>
      <c r="C99" s="45" t="str">
        <f t="shared" si="2"/>
        <v>06</v>
      </c>
      <c r="E99" s="7" t="s">
        <v>34</v>
      </c>
      <c r="F99" t="str">
        <f t="shared" si="3"/>
        <v>P0022006</v>
      </c>
    </row>
    <row r="100" spans="2:6" x14ac:dyDescent="0.25">
      <c r="B100" s="7" t="s">
        <v>671</v>
      </c>
      <c r="C100" s="45" t="str">
        <f t="shared" si="2"/>
        <v>07</v>
      </c>
      <c r="E100" s="7" t="s">
        <v>34</v>
      </c>
      <c r="F100" t="str">
        <f t="shared" si="3"/>
        <v>P0022007</v>
      </c>
    </row>
    <row r="101" spans="2:6" x14ac:dyDescent="0.25">
      <c r="B101" s="7" t="s">
        <v>672</v>
      </c>
      <c r="C101" s="45" t="str">
        <f t="shared" si="2"/>
        <v>08</v>
      </c>
      <c r="E101" s="7" t="s">
        <v>34</v>
      </c>
      <c r="F101" t="str">
        <f t="shared" si="3"/>
        <v>P0022008</v>
      </c>
    </row>
    <row r="102" spans="2:6" x14ac:dyDescent="0.25">
      <c r="B102" s="7" t="s">
        <v>673</v>
      </c>
      <c r="C102" s="45" t="str">
        <f t="shared" si="2"/>
        <v>09</v>
      </c>
      <c r="E102" s="7" t="s">
        <v>34</v>
      </c>
      <c r="F102" t="str">
        <f t="shared" si="3"/>
        <v>P0022009</v>
      </c>
    </row>
    <row r="103" spans="2:6" x14ac:dyDescent="0.25">
      <c r="B103" s="7" t="s">
        <v>674</v>
      </c>
      <c r="C103" s="45" t="str">
        <f t="shared" si="2"/>
        <v>10</v>
      </c>
      <c r="E103" s="7" t="s">
        <v>34</v>
      </c>
      <c r="F103" t="str">
        <f t="shared" si="3"/>
        <v>P0022010</v>
      </c>
    </row>
    <row r="104" spans="2:6" x14ac:dyDescent="0.25">
      <c r="B104" s="7" t="s">
        <v>675</v>
      </c>
      <c r="C104" s="45" t="str">
        <f t="shared" si="2"/>
        <v>11</v>
      </c>
      <c r="E104" s="19" t="s">
        <v>34</v>
      </c>
      <c r="F104" t="str">
        <f t="shared" si="3"/>
        <v>P0022011</v>
      </c>
    </row>
    <row r="105" spans="2:6" x14ac:dyDescent="0.25">
      <c r="B105" s="7" t="s">
        <v>676</v>
      </c>
      <c r="C105" s="45" t="str">
        <f t="shared" si="2"/>
        <v>12</v>
      </c>
      <c r="E105" s="19" t="s">
        <v>34</v>
      </c>
      <c r="F105" t="str">
        <f t="shared" si="3"/>
        <v>P0022012</v>
      </c>
    </row>
    <row r="106" spans="2:6" x14ac:dyDescent="0.25">
      <c r="B106" s="7" t="s">
        <v>677</v>
      </c>
      <c r="C106" s="45" t="str">
        <f t="shared" si="2"/>
        <v>13</v>
      </c>
      <c r="E106" s="19" t="s">
        <v>34</v>
      </c>
      <c r="F106" t="str">
        <f t="shared" si="3"/>
        <v>P0022013</v>
      </c>
    </row>
    <row r="107" spans="2:6" x14ac:dyDescent="0.25">
      <c r="B107" s="7" t="s">
        <v>678</v>
      </c>
      <c r="C107" s="45" t="str">
        <f t="shared" si="2"/>
        <v>02</v>
      </c>
      <c r="E107" s="19" t="s">
        <v>35</v>
      </c>
      <c r="F107" t="str">
        <f t="shared" si="3"/>
        <v>P0019002</v>
      </c>
    </row>
    <row r="108" spans="2:6" x14ac:dyDescent="0.25">
      <c r="B108" s="7" t="s">
        <v>679</v>
      </c>
      <c r="C108" s="45" t="str">
        <f t="shared" si="2"/>
        <v>03</v>
      </c>
      <c r="E108" s="19" t="s">
        <v>35</v>
      </c>
      <c r="F108" t="str">
        <f t="shared" si="3"/>
        <v>P0019003</v>
      </c>
    </row>
    <row r="109" spans="2:6" x14ac:dyDescent="0.25">
      <c r="B109" s="7" t="s">
        <v>680</v>
      </c>
      <c r="C109" s="45" t="str">
        <f t="shared" si="2"/>
        <v>04</v>
      </c>
      <c r="E109" s="7" t="s">
        <v>35</v>
      </c>
      <c r="F109" t="str">
        <f t="shared" si="3"/>
        <v>P0019004</v>
      </c>
    </row>
    <row r="110" spans="2:6" x14ac:dyDescent="0.25">
      <c r="B110" s="7" t="s">
        <v>681</v>
      </c>
      <c r="C110" s="45" t="str">
        <f t="shared" si="2"/>
        <v>05</v>
      </c>
      <c r="E110" s="7" t="s">
        <v>35</v>
      </c>
      <c r="F110" t="str">
        <f t="shared" si="3"/>
        <v>P0019005</v>
      </c>
    </row>
    <row r="111" spans="2:6" x14ac:dyDescent="0.25">
      <c r="B111" s="7" t="s">
        <v>682</v>
      </c>
      <c r="C111" s="45" t="str">
        <f t="shared" si="2"/>
        <v>06</v>
      </c>
      <c r="E111" s="7" t="s">
        <v>35</v>
      </c>
      <c r="F111" t="str">
        <f t="shared" si="3"/>
        <v>P0019006</v>
      </c>
    </row>
    <row r="112" spans="2:6" x14ac:dyDescent="0.25">
      <c r="B112" s="7" t="s">
        <v>683</v>
      </c>
      <c r="C112" s="45" t="str">
        <f t="shared" si="2"/>
        <v>07</v>
      </c>
      <c r="E112" s="7" t="s">
        <v>35</v>
      </c>
      <c r="F112" t="str">
        <f t="shared" si="3"/>
        <v>P0019007</v>
      </c>
    </row>
    <row r="113" spans="2:6" x14ac:dyDescent="0.25">
      <c r="B113" s="7" t="s">
        <v>684</v>
      </c>
      <c r="C113" s="45" t="str">
        <f t="shared" si="2"/>
        <v>08</v>
      </c>
      <c r="E113" s="7" t="s">
        <v>35</v>
      </c>
      <c r="F113" t="str">
        <f t="shared" si="3"/>
        <v>P0019008</v>
      </c>
    </row>
    <row r="114" spans="2:6" x14ac:dyDescent="0.25">
      <c r="B114" s="7" t="s">
        <v>685</v>
      </c>
      <c r="C114" s="45" t="str">
        <f t="shared" si="2"/>
        <v>09</v>
      </c>
      <c r="E114" s="7" t="s">
        <v>35</v>
      </c>
      <c r="F114" t="str">
        <f t="shared" si="3"/>
        <v>P0019009</v>
      </c>
    </row>
    <row r="115" spans="2:6" x14ac:dyDescent="0.25">
      <c r="B115" s="7" t="s">
        <v>686</v>
      </c>
      <c r="C115" s="45" t="str">
        <f t="shared" si="2"/>
        <v>10</v>
      </c>
      <c r="E115" s="7" t="s">
        <v>35</v>
      </c>
      <c r="F115" t="str">
        <f t="shared" si="3"/>
        <v>P0019010</v>
      </c>
    </row>
    <row r="116" spans="2:6" x14ac:dyDescent="0.25">
      <c r="B116" s="7" t="s">
        <v>687</v>
      </c>
      <c r="C116" s="45" t="str">
        <f t="shared" si="2"/>
        <v>11</v>
      </c>
      <c r="E116" s="7" t="s">
        <v>35</v>
      </c>
      <c r="F116" t="str">
        <f t="shared" si="3"/>
        <v>P0019011</v>
      </c>
    </row>
    <row r="117" spans="2:6" x14ac:dyDescent="0.25">
      <c r="B117" s="7" t="s">
        <v>688</v>
      </c>
      <c r="C117" s="45" t="str">
        <f t="shared" si="2"/>
        <v>12</v>
      </c>
      <c r="E117" s="7" t="s">
        <v>35</v>
      </c>
      <c r="F117" t="str">
        <f t="shared" si="3"/>
        <v>P0019012</v>
      </c>
    </row>
    <row r="118" spans="2:6" x14ac:dyDescent="0.25">
      <c r="B118" s="7" t="s">
        <v>689</v>
      </c>
      <c r="C118" s="45" t="str">
        <f t="shared" si="2"/>
        <v>13</v>
      </c>
      <c r="E118" s="7" t="s">
        <v>35</v>
      </c>
      <c r="F118" t="str">
        <f t="shared" si="3"/>
        <v>P0019013</v>
      </c>
    </row>
    <row r="119" spans="2:6" x14ac:dyDescent="0.25">
      <c r="B119" s="7" t="s">
        <v>690</v>
      </c>
      <c r="C119" s="45" t="str">
        <f t="shared" si="2"/>
        <v>14</v>
      </c>
      <c r="E119" s="7" t="s">
        <v>35</v>
      </c>
      <c r="F119" t="str">
        <f t="shared" si="3"/>
        <v>P0019014</v>
      </c>
    </row>
    <row r="120" spans="2:6" x14ac:dyDescent="0.25">
      <c r="B120" s="7" t="s">
        <v>691</v>
      </c>
      <c r="C120" s="45" t="str">
        <f t="shared" si="2"/>
        <v>15</v>
      </c>
      <c r="E120" s="7" t="s">
        <v>35</v>
      </c>
      <c r="F120" t="str">
        <f t="shared" si="3"/>
        <v>P0019015</v>
      </c>
    </row>
    <row r="121" spans="2:6" x14ac:dyDescent="0.25">
      <c r="B121" s="7" t="s">
        <v>692</v>
      </c>
      <c r="C121" s="45" t="str">
        <f t="shared" si="2"/>
        <v>16</v>
      </c>
      <c r="E121" s="7" t="s">
        <v>35</v>
      </c>
      <c r="F121" t="str">
        <f t="shared" si="3"/>
        <v>P0019016</v>
      </c>
    </row>
    <row r="122" spans="2:6" x14ac:dyDescent="0.25">
      <c r="B122" s="7" t="s">
        <v>693</v>
      </c>
      <c r="C122" s="45" t="str">
        <f t="shared" si="2"/>
        <v>17</v>
      </c>
      <c r="E122" s="7" t="s">
        <v>35</v>
      </c>
      <c r="F122" t="str">
        <f t="shared" si="3"/>
        <v>P0019017</v>
      </c>
    </row>
    <row r="123" spans="2:6" x14ac:dyDescent="0.25">
      <c r="B123" s="7" t="s">
        <v>694</v>
      </c>
      <c r="C123" s="45" t="str">
        <f t="shared" si="2"/>
        <v>18</v>
      </c>
      <c r="E123" s="7" t="s">
        <v>35</v>
      </c>
      <c r="F123" t="str">
        <f t="shared" si="3"/>
        <v>P0019018</v>
      </c>
    </row>
    <row r="124" spans="2:6" x14ac:dyDescent="0.25">
      <c r="B124" s="7" t="s">
        <v>695</v>
      </c>
      <c r="C124" s="45" t="str">
        <f t="shared" si="2"/>
        <v>19</v>
      </c>
      <c r="E124" s="7" t="s">
        <v>35</v>
      </c>
      <c r="F124" t="str">
        <f t="shared" si="3"/>
        <v>P0019019</v>
      </c>
    </row>
    <row r="125" spans="2:6" x14ac:dyDescent="0.25">
      <c r="B125" s="7" t="s">
        <v>696</v>
      </c>
      <c r="C125" s="45" t="str">
        <f t="shared" si="2"/>
        <v>20</v>
      </c>
      <c r="E125" s="7" t="s">
        <v>35</v>
      </c>
      <c r="F125" t="str">
        <f t="shared" si="3"/>
        <v>P0019020</v>
      </c>
    </row>
    <row r="126" spans="2:6" x14ac:dyDescent="0.25">
      <c r="B126" s="7" t="s">
        <v>697</v>
      </c>
      <c r="C126" s="45" t="str">
        <f t="shared" si="2"/>
        <v>21</v>
      </c>
      <c r="E126" s="7" t="s">
        <v>35</v>
      </c>
      <c r="F126" t="str">
        <f t="shared" si="3"/>
        <v>P0019021</v>
      </c>
    </row>
    <row r="127" spans="2:6" x14ac:dyDescent="0.25">
      <c r="B127" s="7" t="s">
        <v>698</v>
      </c>
      <c r="C127" s="45" t="str">
        <f t="shared" si="2"/>
        <v>22</v>
      </c>
      <c r="E127" s="7" t="s">
        <v>35</v>
      </c>
      <c r="F127" t="str">
        <f t="shared" si="3"/>
        <v>P0019022</v>
      </c>
    </row>
    <row r="128" spans="2:6" x14ac:dyDescent="0.25">
      <c r="B128" s="7" t="s">
        <v>699</v>
      </c>
      <c r="C128" s="45" t="str">
        <f t="shared" si="2"/>
        <v>23</v>
      </c>
      <c r="E128" s="7" t="s">
        <v>35</v>
      </c>
      <c r="F128" t="str">
        <f t="shared" si="3"/>
        <v>P0019023</v>
      </c>
    </row>
    <row r="129" spans="2:6" x14ac:dyDescent="0.25">
      <c r="B129" s="7" t="s">
        <v>700</v>
      </c>
      <c r="C129" s="45" t="str">
        <f t="shared" si="2"/>
        <v>01</v>
      </c>
      <c r="E129" s="7" t="s">
        <v>36</v>
      </c>
      <c r="F129" t="str">
        <f t="shared" si="3"/>
        <v>P0099001</v>
      </c>
    </row>
    <row r="130" spans="2:6" x14ac:dyDescent="0.25">
      <c r="B130" s="7" t="s">
        <v>701</v>
      </c>
      <c r="C130" s="45" t="str">
        <f t="shared" si="2"/>
        <v>02</v>
      </c>
      <c r="E130" s="7" t="s">
        <v>36</v>
      </c>
      <c r="F130" t="str">
        <f t="shared" si="3"/>
        <v>P0099002</v>
      </c>
    </row>
    <row r="131" spans="2:6" x14ac:dyDescent="0.25">
      <c r="B131" s="7" t="s">
        <v>702</v>
      </c>
      <c r="C131" s="45" t="str">
        <f t="shared" ref="C131:C194" si="4">REPLACE(B131, 1, 5, "")</f>
        <v>01</v>
      </c>
      <c r="E131" s="7" t="s">
        <v>37</v>
      </c>
      <c r="F131" t="str">
        <f t="shared" ref="F131:F194" si="5">CONCATENATE("P", REPLACE(E131, 1, 1, ""), "0", C131)</f>
        <v>P1190001</v>
      </c>
    </row>
    <row r="132" spans="2:6" x14ac:dyDescent="0.25">
      <c r="B132" s="7" t="s">
        <v>703</v>
      </c>
      <c r="C132" s="45" t="str">
        <f t="shared" si="4"/>
        <v>02</v>
      </c>
      <c r="E132" s="7" t="s">
        <v>37</v>
      </c>
      <c r="F132" t="str">
        <f t="shared" si="5"/>
        <v>P1190002</v>
      </c>
    </row>
    <row r="133" spans="2:6" x14ac:dyDescent="0.25">
      <c r="B133" s="7" t="s">
        <v>3446</v>
      </c>
      <c r="C133" s="45" t="str">
        <f t="shared" si="4"/>
        <v>01</v>
      </c>
      <c r="E133" s="7" t="s">
        <v>3437</v>
      </c>
      <c r="F133" t="str">
        <f t="shared" si="5"/>
        <v>P0358001</v>
      </c>
    </row>
    <row r="134" spans="2:6" x14ac:dyDescent="0.25">
      <c r="B134" s="7" t="s">
        <v>704</v>
      </c>
      <c r="C134" s="45" t="str">
        <f t="shared" si="4"/>
        <v>01</v>
      </c>
      <c r="E134" s="7" t="s">
        <v>38</v>
      </c>
      <c r="F134" t="str">
        <f t="shared" si="5"/>
        <v>P0104001</v>
      </c>
    </row>
    <row r="135" spans="2:6" x14ac:dyDescent="0.25">
      <c r="B135" s="7" t="s">
        <v>705</v>
      </c>
      <c r="C135" s="45" t="str">
        <f t="shared" si="4"/>
        <v>01</v>
      </c>
      <c r="E135" s="7" t="s">
        <v>39</v>
      </c>
      <c r="F135" t="str">
        <f t="shared" si="5"/>
        <v>P1245001</v>
      </c>
    </row>
    <row r="136" spans="2:6" x14ac:dyDescent="0.25">
      <c r="B136" s="7" t="s">
        <v>706</v>
      </c>
      <c r="C136" s="45" t="str">
        <f t="shared" si="4"/>
        <v>01</v>
      </c>
      <c r="E136" s="7" t="s">
        <v>40</v>
      </c>
      <c r="F136" t="str">
        <f t="shared" si="5"/>
        <v>P0142001</v>
      </c>
    </row>
    <row r="137" spans="2:6" x14ac:dyDescent="0.25">
      <c r="B137" s="7" t="s">
        <v>707</v>
      </c>
      <c r="C137" s="45" t="str">
        <f t="shared" si="4"/>
        <v>02</v>
      </c>
      <c r="E137" s="7" t="s">
        <v>40</v>
      </c>
      <c r="F137" t="str">
        <f t="shared" si="5"/>
        <v>P0142002</v>
      </c>
    </row>
    <row r="138" spans="2:6" x14ac:dyDescent="0.25">
      <c r="B138" s="7" t="s">
        <v>708</v>
      </c>
      <c r="C138" s="45" t="str">
        <f t="shared" si="4"/>
        <v>01</v>
      </c>
      <c r="E138" s="19" t="s">
        <v>41</v>
      </c>
      <c r="F138" t="str">
        <f t="shared" si="5"/>
        <v>P1279001</v>
      </c>
    </row>
    <row r="139" spans="2:6" x14ac:dyDescent="0.25">
      <c r="B139" s="7" t="s">
        <v>709</v>
      </c>
      <c r="C139" s="45" t="str">
        <f t="shared" si="4"/>
        <v>01</v>
      </c>
      <c r="E139" s="7" t="s">
        <v>42</v>
      </c>
      <c r="F139" t="str">
        <f t="shared" si="5"/>
        <v>P0092001</v>
      </c>
    </row>
    <row r="140" spans="2:6" x14ac:dyDescent="0.25">
      <c r="B140" s="7" t="s">
        <v>710</v>
      </c>
      <c r="C140" s="45" t="str">
        <f t="shared" si="4"/>
        <v>02</v>
      </c>
      <c r="E140" s="7" t="s">
        <v>42</v>
      </c>
      <c r="F140" t="str">
        <f t="shared" si="5"/>
        <v>P0092002</v>
      </c>
    </row>
    <row r="141" spans="2:6" x14ac:dyDescent="0.25">
      <c r="B141" s="7" t="s">
        <v>711</v>
      </c>
      <c r="C141" s="45" t="str">
        <f t="shared" si="4"/>
        <v>03</v>
      </c>
      <c r="E141" s="7" t="s">
        <v>42</v>
      </c>
      <c r="F141" t="str">
        <f t="shared" si="5"/>
        <v>P0092003</v>
      </c>
    </row>
    <row r="142" spans="2:6" x14ac:dyDescent="0.25">
      <c r="B142" s="7" t="s">
        <v>712</v>
      </c>
      <c r="C142" s="45" t="str">
        <f t="shared" si="4"/>
        <v>01</v>
      </c>
      <c r="E142" s="7" t="s">
        <v>43</v>
      </c>
      <c r="F142" t="str">
        <f t="shared" si="5"/>
        <v>P0200001</v>
      </c>
    </row>
    <row r="143" spans="2:6" x14ac:dyDescent="0.25">
      <c r="B143" s="17" t="s">
        <v>713</v>
      </c>
      <c r="C143" s="45" t="str">
        <f t="shared" si="4"/>
        <v>02</v>
      </c>
      <c r="E143" s="7" t="s">
        <v>43</v>
      </c>
      <c r="F143" t="str">
        <f t="shared" si="5"/>
        <v>P0200002</v>
      </c>
    </row>
    <row r="144" spans="2:6" x14ac:dyDescent="0.25">
      <c r="B144" s="17" t="s">
        <v>714</v>
      </c>
      <c r="C144" s="45" t="str">
        <f t="shared" si="4"/>
        <v>03</v>
      </c>
      <c r="E144" s="7" t="s">
        <v>43</v>
      </c>
      <c r="F144" t="str">
        <f t="shared" si="5"/>
        <v>P0200003</v>
      </c>
    </row>
    <row r="145" spans="2:6" x14ac:dyDescent="0.25">
      <c r="B145" s="7" t="s">
        <v>715</v>
      </c>
      <c r="C145" s="45" t="str">
        <f t="shared" si="4"/>
        <v>01</v>
      </c>
      <c r="E145" s="7" t="s">
        <v>44</v>
      </c>
      <c r="F145" t="str">
        <f t="shared" si="5"/>
        <v>P1167001</v>
      </c>
    </row>
    <row r="146" spans="2:6" x14ac:dyDescent="0.25">
      <c r="B146" s="7" t="s">
        <v>716</v>
      </c>
      <c r="C146" s="45" t="str">
        <f t="shared" si="4"/>
        <v>02</v>
      </c>
      <c r="E146" s="7" t="s">
        <v>44</v>
      </c>
      <c r="F146" t="str">
        <f t="shared" si="5"/>
        <v>P1167002</v>
      </c>
    </row>
    <row r="147" spans="2:6" x14ac:dyDescent="0.25">
      <c r="B147" s="7" t="s">
        <v>717</v>
      </c>
      <c r="C147" s="45" t="str">
        <f t="shared" si="4"/>
        <v>01</v>
      </c>
      <c r="E147" s="7" t="s">
        <v>45</v>
      </c>
      <c r="F147" t="str">
        <f t="shared" si="5"/>
        <v>P0062001</v>
      </c>
    </row>
    <row r="148" spans="2:6" x14ac:dyDescent="0.25">
      <c r="B148" s="7" t="s">
        <v>718</v>
      </c>
      <c r="C148" s="45" t="str">
        <f t="shared" si="4"/>
        <v>01</v>
      </c>
      <c r="E148" s="7" t="s">
        <v>46</v>
      </c>
      <c r="F148" t="str">
        <f t="shared" si="5"/>
        <v>P0270001</v>
      </c>
    </row>
    <row r="149" spans="2:6" x14ac:dyDescent="0.25">
      <c r="B149" s="7" t="s">
        <v>719</v>
      </c>
      <c r="C149" s="45" t="str">
        <f t="shared" si="4"/>
        <v>01</v>
      </c>
      <c r="E149" s="7" t="s">
        <v>47</v>
      </c>
      <c r="F149" t="str">
        <f t="shared" si="5"/>
        <v>P0286001</v>
      </c>
    </row>
    <row r="150" spans="2:6" x14ac:dyDescent="0.25">
      <c r="B150" s="7" t="s">
        <v>720</v>
      </c>
      <c r="C150" s="45" t="str">
        <f t="shared" si="4"/>
        <v>02</v>
      </c>
      <c r="E150" s="7" t="s">
        <v>47</v>
      </c>
      <c r="F150" t="str">
        <f t="shared" si="5"/>
        <v>P0286002</v>
      </c>
    </row>
    <row r="151" spans="2:6" x14ac:dyDescent="0.25">
      <c r="B151" s="7" t="s">
        <v>721</v>
      </c>
      <c r="C151" s="45" t="str">
        <f t="shared" si="4"/>
        <v>03</v>
      </c>
      <c r="E151" s="7" t="s">
        <v>47</v>
      </c>
      <c r="F151" t="str">
        <f t="shared" si="5"/>
        <v>P0286003</v>
      </c>
    </row>
    <row r="152" spans="2:6" x14ac:dyDescent="0.25">
      <c r="B152" s="7" t="s">
        <v>722</v>
      </c>
      <c r="C152" s="45" t="str">
        <f t="shared" si="4"/>
        <v>04</v>
      </c>
      <c r="E152" s="7" t="s">
        <v>47</v>
      </c>
      <c r="F152" t="str">
        <f t="shared" si="5"/>
        <v>P0286004</v>
      </c>
    </row>
    <row r="153" spans="2:6" x14ac:dyDescent="0.25">
      <c r="B153" s="7" t="s">
        <v>723</v>
      </c>
      <c r="C153" s="45" t="str">
        <f t="shared" si="4"/>
        <v>01</v>
      </c>
      <c r="E153" s="7" t="s">
        <v>48</v>
      </c>
      <c r="F153" t="str">
        <f t="shared" si="5"/>
        <v>P1174001</v>
      </c>
    </row>
    <row r="154" spans="2:6" x14ac:dyDescent="0.25">
      <c r="B154" s="7" t="s">
        <v>724</v>
      </c>
      <c r="C154" s="45" t="str">
        <f t="shared" si="4"/>
        <v>01</v>
      </c>
      <c r="E154" s="19" t="s">
        <v>49</v>
      </c>
      <c r="F154" t="str">
        <f t="shared" si="5"/>
        <v>P0026001</v>
      </c>
    </row>
    <row r="155" spans="2:6" x14ac:dyDescent="0.25">
      <c r="B155" s="7" t="s">
        <v>725</v>
      </c>
      <c r="C155" s="45" t="str">
        <f t="shared" si="4"/>
        <v>02</v>
      </c>
      <c r="E155" s="19" t="s">
        <v>49</v>
      </c>
      <c r="F155" t="str">
        <f t="shared" si="5"/>
        <v>P0026002</v>
      </c>
    </row>
    <row r="156" spans="2:6" x14ac:dyDescent="0.25">
      <c r="B156" s="7" t="s">
        <v>726</v>
      </c>
      <c r="C156" s="45" t="str">
        <f t="shared" si="4"/>
        <v>03</v>
      </c>
      <c r="E156" s="7" t="s">
        <v>49</v>
      </c>
      <c r="F156" t="str">
        <f t="shared" si="5"/>
        <v>P0026003</v>
      </c>
    </row>
    <row r="157" spans="2:6" x14ac:dyDescent="0.25">
      <c r="B157" s="7" t="s">
        <v>727</v>
      </c>
      <c r="C157" s="45" t="str">
        <f t="shared" si="4"/>
        <v>04</v>
      </c>
      <c r="E157" s="7" t="s">
        <v>49</v>
      </c>
      <c r="F157" t="str">
        <f t="shared" si="5"/>
        <v>P0026004</v>
      </c>
    </row>
    <row r="158" spans="2:6" x14ac:dyDescent="0.25">
      <c r="B158" s="7" t="s">
        <v>728</v>
      </c>
      <c r="C158" s="45" t="str">
        <f t="shared" si="4"/>
        <v>05</v>
      </c>
      <c r="E158" s="7" t="s">
        <v>49</v>
      </c>
      <c r="F158" t="str">
        <f t="shared" si="5"/>
        <v>P0026005</v>
      </c>
    </row>
    <row r="159" spans="2:6" x14ac:dyDescent="0.25">
      <c r="B159" s="7" t="s">
        <v>729</v>
      </c>
      <c r="C159" s="45" t="str">
        <f t="shared" si="4"/>
        <v>06</v>
      </c>
      <c r="E159" s="7" t="s">
        <v>49</v>
      </c>
      <c r="F159" t="str">
        <f t="shared" si="5"/>
        <v>P0026006</v>
      </c>
    </row>
    <row r="160" spans="2:6" x14ac:dyDescent="0.25">
      <c r="B160" s="7" t="s">
        <v>730</v>
      </c>
      <c r="C160" s="45" t="str">
        <f t="shared" si="4"/>
        <v>02</v>
      </c>
      <c r="E160" s="7" t="s">
        <v>50</v>
      </c>
      <c r="F160" t="str">
        <f t="shared" si="5"/>
        <v>P0124002</v>
      </c>
    </row>
    <row r="161" spans="2:6" x14ac:dyDescent="0.25">
      <c r="B161" s="7" t="s">
        <v>731</v>
      </c>
      <c r="C161" s="45" t="str">
        <f t="shared" si="4"/>
        <v>01</v>
      </c>
      <c r="E161" s="7" t="s">
        <v>51</v>
      </c>
      <c r="F161" t="str">
        <f t="shared" si="5"/>
        <v>P0325001</v>
      </c>
    </row>
    <row r="162" spans="2:6" x14ac:dyDescent="0.25">
      <c r="B162" s="7" t="s">
        <v>732</v>
      </c>
      <c r="C162" s="45" t="str">
        <f t="shared" si="4"/>
        <v>02</v>
      </c>
      <c r="E162" s="7" t="s">
        <v>51</v>
      </c>
      <c r="F162" t="str">
        <f t="shared" si="5"/>
        <v>P0325002</v>
      </c>
    </row>
    <row r="163" spans="2:6" x14ac:dyDescent="0.25">
      <c r="B163" s="7" t="s">
        <v>733</v>
      </c>
      <c r="C163" s="45" t="str">
        <f t="shared" si="4"/>
        <v>03</v>
      </c>
      <c r="E163" s="7" t="s">
        <v>51</v>
      </c>
      <c r="F163" t="str">
        <f t="shared" si="5"/>
        <v>P0325003</v>
      </c>
    </row>
    <row r="164" spans="2:6" x14ac:dyDescent="0.25">
      <c r="B164" s="7" t="s">
        <v>3183</v>
      </c>
      <c r="C164" s="45" t="str">
        <f t="shared" si="4"/>
        <v>04</v>
      </c>
      <c r="E164" s="7" t="s">
        <v>51</v>
      </c>
      <c r="F164" t="str">
        <f t="shared" si="5"/>
        <v>P0325004</v>
      </c>
    </row>
    <row r="165" spans="2:6" x14ac:dyDescent="0.25">
      <c r="B165" s="7" t="s">
        <v>734</v>
      </c>
      <c r="C165" s="45" t="str">
        <f t="shared" si="4"/>
        <v>01</v>
      </c>
      <c r="E165" s="7" t="s">
        <v>52</v>
      </c>
      <c r="F165" t="str">
        <f t="shared" si="5"/>
        <v>P0095001</v>
      </c>
    </row>
    <row r="166" spans="2:6" x14ac:dyDescent="0.25">
      <c r="B166" s="7" t="s">
        <v>735</v>
      </c>
      <c r="C166" s="45" t="str">
        <f t="shared" si="4"/>
        <v>02</v>
      </c>
      <c r="E166" s="7" t="s">
        <v>52</v>
      </c>
      <c r="F166" t="str">
        <f t="shared" si="5"/>
        <v>P0095002</v>
      </c>
    </row>
    <row r="167" spans="2:6" x14ac:dyDescent="0.25">
      <c r="B167" s="7" t="s">
        <v>736</v>
      </c>
      <c r="C167" s="45" t="str">
        <f t="shared" si="4"/>
        <v>03</v>
      </c>
      <c r="E167" s="7" t="s">
        <v>52</v>
      </c>
      <c r="F167" t="str">
        <f t="shared" si="5"/>
        <v>P0095003</v>
      </c>
    </row>
    <row r="168" spans="2:6" x14ac:dyDescent="0.25">
      <c r="B168" s="7" t="s">
        <v>737</v>
      </c>
      <c r="C168" s="45" t="str">
        <f t="shared" si="4"/>
        <v>01</v>
      </c>
      <c r="E168" s="7" t="s">
        <v>53</v>
      </c>
      <c r="F168" t="str">
        <f t="shared" si="5"/>
        <v>P0155001</v>
      </c>
    </row>
    <row r="169" spans="2:6" x14ac:dyDescent="0.25">
      <c r="B169" s="7" t="s">
        <v>738</v>
      </c>
      <c r="C169" s="45" t="str">
        <f t="shared" si="4"/>
        <v>02</v>
      </c>
      <c r="E169" s="1" t="s">
        <v>53</v>
      </c>
      <c r="F169" t="str">
        <f t="shared" si="5"/>
        <v>P0155002</v>
      </c>
    </row>
    <row r="170" spans="2:6" x14ac:dyDescent="0.25">
      <c r="B170" s="7" t="s">
        <v>739</v>
      </c>
      <c r="C170" s="45" t="str">
        <f t="shared" si="4"/>
        <v>03</v>
      </c>
      <c r="E170" s="1" t="s">
        <v>53</v>
      </c>
      <c r="F170" t="str">
        <f t="shared" si="5"/>
        <v>P0155003</v>
      </c>
    </row>
    <row r="171" spans="2:6" x14ac:dyDescent="0.25">
      <c r="B171" s="7" t="s">
        <v>740</v>
      </c>
      <c r="C171" s="45" t="str">
        <f t="shared" si="4"/>
        <v>04</v>
      </c>
      <c r="E171" s="1" t="s">
        <v>53</v>
      </c>
      <c r="F171" t="str">
        <f t="shared" si="5"/>
        <v>P0155004</v>
      </c>
    </row>
    <row r="172" spans="2:6" x14ac:dyDescent="0.25">
      <c r="B172" s="7" t="s">
        <v>741</v>
      </c>
      <c r="C172" s="45" t="str">
        <f t="shared" si="4"/>
        <v>05</v>
      </c>
      <c r="E172" s="1" t="s">
        <v>53</v>
      </c>
      <c r="F172" t="str">
        <f t="shared" si="5"/>
        <v>P0155005</v>
      </c>
    </row>
    <row r="173" spans="2:6" x14ac:dyDescent="0.25">
      <c r="B173" s="7" t="s">
        <v>742</v>
      </c>
      <c r="C173" s="45" t="str">
        <f t="shared" si="4"/>
        <v>06</v>
      </c>
      <c r="E173" s="1" t="s">
        <v>53</v>
      </c>
      <c r="F173" t="str">
        <f t="shared" si="5"/>
        <v>P0155006</v>
      </c>
    </row>
    <row r="174" spans="2:6" x14ac:dyDescent="0.25">
      <c r="B174" s="7" t="s">
        <v>743</v>
      </c>
      <c r="C174" s="45" t="str">
        <f t="shared" si="4"/>
        <v>07</v>
      </c>
      <c r="E174" s="1" t="s">
        <v>53</v>
      </c>
      <c r="F174" t="str">
        <f t="shared" si="5"/>
        <v>P0155007</v>
      </c>
    </row>
    <row r="175" spans="2:6" x14ac:dyDescent="0.25">
      <c r="B175" s="7" t="s">
        <v>744</v>
      </c>
      <c r="C175" s="45" t="str">
        <f t="shared" si="4"/>
        <v>08</v>
      </c>
      <c r="E175" s="1" t="s">
        <v>53</v>
      </c>
      <c r="F175" t="str">
        <f t="shared" si="5"/>
        <v>P0155008</v>
      </c>
    </row>
    <row r="176" spans="2:6" x14ac:dyDescent="0.25">
      <c r="B176" s="7" t="s">
        <v>745</v>
      </c>
      <c r="C176" s="45" t="str">
        <f t="shared" si="4"/>
        <v>09</v>
      </c>
      <c r="E176" s="1" t="s">
        <v>53</v>
      </c>
      <c r="F176" t="str">
        <f t="shared" si="5"/>
        <v>P0155009</v>
      </c>
    </row>
    <row r="177" spans="2:6" x14ac:dyDescent="0.25">
      <c r="B177" s="7" t="s">
        <v>746</v>
      </c>
      <c r="C177" s="45" t="str">
        <f t="shared" si="4"/>
        <v>10</v>
      </c>
      <c r="E177" s="1" t="s">
        <v>53</v>
      </c>
      <c r="F177" t="str">
        <f t="shared" si="5"/>
        <v>P0155010</v>
      </c>
    </row>
    <row r="178" spans="2:6" x14ac:dyDescent="0.25">
      <c r="B178" s="7" t="s">
        <v>747</v>
      </c>
      <c r="C178" s="45" t="str">
        <f t="shared" si="4"/>
        <v>11</v>
      </c>
      <c r="E178" s="1" t="s">
        <v>53</v>
      </c>
      <c r="F178" t="str">
        <f t="shared" si="5"/>
        <v>P0155011</v>
      </c>
    </row>
    <row r="179" spans="2:6" x14ac:dyDescent="0.25">
      <c r="B179" s="7" t="s">
        <v>748</v>
      </c>
      <c r="C179" s="45" t="str">
        <f t="shared" si="4"/>
        <v>12</v>
      </c>
      <c r="E179" s="1" t="s">
        <v>53</v>
      </c>
      <c r="F179" t="str">
        <f t="shared" si="5"/>
        <v>P0155012</v>
      </c>
    </row>
    <row r="180" spans="2:6" x14ac:dyDescent="0.25">
      <c r="B180" s="7" t="s">
        <v>749</v>
      </c>
      <c r="C180" s="45" t="str">
        <f t="shared" si="4"/>
        <v>13</v>
      </c>
      <c r="E180" s="1" t="s">
        <v>53</v>
      </c>
      <c r="F180" t="str">
        <f t="shared" si="5"/>
        <v>P0155013</v>
      </c>
    </row>
    <row r="181" spans="2:6" x14ac:dyDescent="0.25">
      <c r="B181" s="7" t="s">
        <v>750</v>
      </c>
      <c r="C181" s="45" t="str">
        <f t="shared" si="4"/>
        <v>01</v>
      </c>
      <c r="E181" s="7" t="s">
        <v>54</v>
      </c>
      <c r="F181" t="str">
        <f t="shared" si="5"/>
        <v>P0189001</v>
      </c>
    </row>
    <row r="182" spans="2:6" x14ac:dyDescent="0.25">
      <c r="B182" s="7" t="s">
        <v>751</v>
      </c>
      <c r="C182" s="45" t="str">
        <f t="shared" si="4"/>
        <v>01</v>
      </c>
      <c r="E182" s="7" t="s">
        <v>55</v>
      </c>
      <c r="F182" t="str">
        <f t="shared" si="5"/>
        <v>P0141001</v>
      </c>
    </row>
    <row r="183" spans="2:6" x14ac:dyDescent="0.25">
      <c r="B183" s="7" t="s">
        <v>752</v>
      </c>
      <c r="C183" s="45" t="str">
        <f t="shared" si="4"/>
        <v>02</v>
      </c>
      <c r="E183" s="7" t="s">
        <v>55</v>
      </c>
      <c r="F183" t="str">
        <f t="shared" si="5"/>
        <v>P0141002</v>
      </c>
    </row>
    <row r="184" spans="2:6" x14ac:dyDescent="0.25">
      <c r="B184" s="7" t="s">
        <v>753</v>
      </c>
      <c r="C184" s="45" t="str">
        <f t="shared" si="4"/>
        <v>03</v>
      </c>
      <c r="E184" s="7" t="s">
        <v>55</v>
      </c>
      <c r="F184" t="str">
        <f t="shared" si="5"/>
        <v>P0141003</v>
      </c>
    </row>
    <row r="185" spans="2:6" x14ac:dyDescent="0.25">
      <c r="B185" s="7" t="s">
        <v>754</v>
      </c>
      <c r="C185" s="45" t="str">
        <f t="shared" si="4"/>
        <v>04</v>
      </c>
      <c r="E185" s="7" t="s">
        <v>55</v>
      </c>
      <c r="F185" t="str">
        <f t="shared" si="5"/>
        <v>P0141004</v>
      </c>
    </row>
    <row r="186" spans="2:6" x14ac:dyDescent="0.25">
      <c r="B186" s="7" t="s">
        <v>755</v>
      </c>
      <c r="C186" s="45" t="str">
        <f t="shared" si="4"/>
        <v>05</v>
      </c>
      <c r="E186" s="7" t="s">
        <v>55</v>
      </c>
      <c r="F186" t="str">
        <f t="shared" si="5"/>
        <v>P0141005</v>
      </c>
    </row>
    <row r="187" spans="2:6" x14ac:dyDescent="0.25">
      <c r="B187" s="7" t="s">
        <v>756</v>
      </c>
      <c r="C187" s="45" t="str">
        <f t="shared" si="4"/>
        <v>06</v>
      </c>
      <c r="E187" s="7" t="s">
        <v>55</v>
      </c>
      <c r="F187" t="str">
        <f t="shared" si="5"/>
        <v>P0141006</v>
      </c>
    </row>
    <row r="188" spans="2:6" x14ac:dyDescent="0.25">
      <c r="B188" s="7" t="s">
        <v>757</v>
      </c>
      <c r="C188" s="45" t="str">
        <f t="shared" si="4"/>
        <v>01</v>
      </c>
      <c r="E188" s="7" t="s">
        <v>56</v>
      </c>
      <c r="F188" t="str">
        <f t="shared" si="5"/>
        <v>P1285001</v>
      </c>
    </row>
    <row r="189" spans="2:6" x14ac:dyDescent="0.25">
      <c r="B189" s="7" t="s">
        <v>758</v>
      </c>
      <c r="C189" s="45" t="str">
        <f t="shared" si="4"/>
        <v>02</v>
      </c>
      <c r="E189" s="7" t="s">
        <v>56</v>
      </c>
      <c r="F189" t="str">
        <f t="shared" si="5"/>
        <v>P1285002</v>
      </c>
    </row>
    <row r="190" spans="2:6" x14ac:dyDescent="0.25">
      <c r="B190" s="7" t="s">
        <v>759</v>
      </c>
      <c r="C190" s="45" t="str">
        <f t="shared" si="4"/>
        <v>01</v>
      </c>
      <c r="E190" s="7" t="s">
        <v>57</v>
      </c>
      <c r="F190" t="str">
        <f t="shared" si="5"/>
        <v>P0225001</v>
      </c>
    </row>
    <row r="191" spans="2:6" x14ac:dyDescent="0.25">
      <c r="B191" s="7" t="s">
        <v>760</v>
      </c>
      <c r="C191" s="45" t="str">
        <f t="shared" si="4"/>
        <v>01</v>
      </c>
      <c r="E191" s="7" t="s">
        <v>58</v>
      </c>
      <c r="F191" t="str">
        <f t="shared" si="5"/>
        <v>P0349001</v>
      </c>
    </row>
    <row r="192" spans="2:6" x14ac:dyDescent="0.25">
      <c r="B192" s="7" t="s">
        <v>761</v>
      </c>
      <c r="C192" s="45" t="str">
        <f t="shared" si="4"/>
        <v>01</v>
      </c>
      <c r="E192" s="7" t="s">
        <v>59</v>
      </c>
      <c r="F192" t="str">
        <f t="shared" si="5"/>
        <v>P0214001</v>
      </c>
    </row>
    <row r="193" spans="2:6" x14ac:dyDescent="0.25">
      <c r="B193" s="7" t="s">
        <v>762</v>
      </c>
      <c r="C193" s="45" t="str">
        <f t="shared" si="4"/>
        <v>02</v>
      </c>
      <c r="E193" s="7" t="s">
        <v>59</v>
      </c>
      <c r="F193" t="str">
        <f t="shared" si="5"/>
        <v>P0214002</v>
      </c>
    </row>
    <row r="194" spans="2:6" x14ac:dyDescent="0.25">
      <c r="B194" s="7" t="s">
        <v>763</v>
      </c>
      <c r="C194" s="45" t="str">
        <f t="shared" si="4"/>
        <v>01</v>
      </c>
      <c r="E194" s="7" t="s">
        <v>60</v>
      </c>
      <c r="F194" t="str">
        <f t="shared" si="5"/>
        <v>P0366001</v>
      </c>
    </row>
    <row r="195" spans="2:6" x14ac:dyDescent="0.25">
      <c r="B195" s="7" t="s">
        <v>764</v>
      </c>
      <c r="C195" s="45" t="str">
        <f t="shared" ref="C195:C258" si="6">REPLACE(B195, 1, 5, "")</f>
        <v>02</v>
      </c>
      <c r="E195" s="7" t="s">
        <v>60</v>
      </c>
      <c r="F195" t="str">
        <f t="shared" ref="F195:F258" si="7">CONCATENATE("P", REPLACE(E195, 1, 1, ""), "0", C195)</f>
        <v>P0366002</v>
      </c>
    </row>
    <row r="196" spans="2:6" x14ac:dyDescent="0.25">
      <c r="B196" s="7" t="s">
        <v>765</v>
      </c>
      <c r="C196" s="45" t="str">
        <f t="shared" si="6"/>
        <v>03</v>
      </c>
      <c r="E196" s="7" t="s">
        <v>60</v>
      </c>
      <c r="F196" t="str">
        <f t="shared" si="7"/>
        <v>P0366003</v>
      </c>
    </row>
    <row r="197" spans="2:6" x14ac:dyDescent="0.25">
      <c r="B197" s="7" t="s">
        <v>766</v>
      </c>
      <c r="C197" s="45" t="str">
        <f t="shared" si="6"/>
        <v>04</v>
      </c>
      <c r="E197" s="7" t="s">
        <v>60</v>
      </c>
      <c r="F197" t="str">
        <f t="shared" si="7"/>
        <v>P0366004</v>
      </c>
    </row>
    <row r="198" spans="2:6" x14ac:dyDescent="0.25">
      <c r="B198" s="7" t="s">
        <v>767</v>
      </c>
      <c r="C198" s="45" t="str">
        <f t="shared" si="6"/>
        <v>05</v>
      </c>
      <c r="E198" s="7" t="s">
        <v>60</v>
      </c>
      <c r="F198" t="str">
        <f t="shared" si="7"/>
        <v>P0366005</v>
      </c>
    </row>
    <row r="199" spans="2:6" x14ac:dyDescent="0.25">
      <c r="B199" s="7" t="s">
        <v>768</v>
      </c>
      <c r="C199" s="45" t="str">
        <f t="shared" si="6"/>
        <v>01</v>
      </c>
      <c r="E199" s="7" t="s">
        <v>61</v>
      </c>
      <c r="F199" t="str">
        <f t="shared" si="7"/>
        <v>P0306001</v>
      </c>
    </row>
    <row r="200" spans="2:6" x14ac:dyDescent="0.25">
      <c r="B200" s="7" t="s">
        <v>769</v>
      </c>
      <c r="C200" s="45" t="str">
        <f t="shared" si="6"/>
        <v>02</v>
      </c>
      <c r="E200" s="7" t="s">
        <v>61</v>
      </c>
      <c r="F200" t="str">
        <f t="shared" si="7"/>
        <v>P0306002</v>
      </c>
    </row>
    <row r="201" spans="2:6" x14ac:dyDescent="0.25">
      <c r="B201" s="7" t="s">
        <v>770</v>
      </c>
      <c r="C201" s="45" t="str">
        <f t="shared" si="6"/>
        <v>03</v>
      </c>
      <c r="E201" s="7" t="s">
        <v>61</v>
      </c>
      <c r="F201" t="str">
        <f t="shared" si="7"/>
        <v>P0306003</v>
      </c>
    </row>
    <row r="202" spans="2:6" x14ac:dyDescent="0.25">
      <c r="B202" s="7" t="s">
        <v>771</v>
      </c>
      <c r="C202" s="45" t="str">
        <f t="shared" si="6"/>
        <v>04</v>
      </c>
      <c r="E202" s="7" t="s">
        <v>61</v>
      </c>
      <c r="F202" t="str">
        <f t="shared" si="7"/>
        <v>P0306004</v>
      </c>
    </row>
    <row r="203" spans="2:6" x14ac:dyDescent="0.25">
      <c r="B203" s="7" t="s">
        <v>772</v>
      </c>
      <c r="C203" s="45" t="str">
        <f t="shared" si="6"/>
        <v>01</v>
      </c>
      <c r="E203" s="7" t="s">
        <v>62</v>
      </c>
      <c r="F203" t="str">
        <f t="shared" si="7"/>
        <v>P0192001</v>
      </c>
    </row>
    <row r="204" spans="2:6" x14ac:dyDescent="0.25">
      <c r="B204" s="7" t="s">
        <v>773</v>
      </c>
      <c r="C204" s="45" t="str">
        <f t="shared" si="6"/>
        <v>02</v>
      </c>
      <c r="E204" s="7" t="s">
        <v>62</v>
      </c>
      <c r="F204" t="str">
        <f t="shared" si="7"/>
        <v>P0192002</v>
      </c>
    </row>
    <row r="205" spans="2:6" x14ac:dyDescent="0.25">
      <c r="B205" s="7" t="s">
        <v>774</v>
      </c>
      <c r="C205" s="45" t="str">
        <f t="shared" si="6"/>
        <v>03</v>
      </c>
      <c r="E205" s="7" t="s">
        <v>62</v>
      </c>
      <c r="F205" t="str">
        <f t="shared" si="7"/>
        <v>P0192003</v>
      </c>
    </row>
    <row r="206" spans="2:6" x14ac:dyDescent="0.25">
      <c r="B206" s="7" t="s">
        <v>775</v>
      </c>
      <c r="C206" s="45" t="str">
        <f t="shared" si="6"/>
        <v>04</v>
      </c>
      <c r="E206" s="7" t="s">
        <v>62</v>
      </c>
      <c r="F206" t="str">
        <f t="shared" si="7"/>
        <v>P0192004</v>
      </c>
    </row>
    <row r="207" spans="2:6" x14ac:dyDescent="0.25">
      <c r="B207" s="7" t="s">
        <v>776</v>
      </c>
      <c r="C207" s="45" t="str">
        <f t="shared" si="6"/>
        <v>01</v>
      </c>
      <c r="E207" s="7" t="s">
        <v>63</v>
      </c>
      <c r="F207" t="str">
        <f t="shared" si="7"/>
        <v>P0186001</v>
      </c>
    </row>
    <row r="208" spans="2:6" x14ac:dyDescent="0.25">
      <c r="B208" s="7" t="s">
        <v>777</v>
      </c>
      <c r="C208" s="45" t="str">
        <f t="shared" si="6"/>
        <v>01</v>
      </c>
      <c r="E208" s="7" t="s">
        <v>64</v>
      </c>
      <c r="F208" t="str">
        <f t="shared" si="7"/>
        <v>P0273001</v>
      </c>
    </row>
    <row r="209" spans="2:6" x14ac:dyDescent="0.25">
      <c r="B209" s="7" t="s">
        <v>778</v>
      </c>
      <c r="C209" s="45" t="str">
        <f t="shared" si="6"/>
        <v>01</v>
      </c>
      <c r="E209" s="19" t="s">
        <v>65</v>
      </c>
      <c r="F209" t="str">
        <f t="shared" si="7"/>
        <v>P0246001</v>
      </c>
    </row>
    <row r="210" spans="2:6" x14ac:dyDescent="0.25">
      <c r="B210" s="7" t="s">
        <v>779</v>
      </c>
      <c r="C210" s="45" t="str">
        <f t="shared" si="6"/>
        <v>02</v>
      </c>
      <c r="E210" s="19" t="s">
        <v>65</v>
      </c>
      <c r="F210" t="str">
        <f t="shared" si="7"/>
        <v>P0246002</v>
      </c>
    </row>
    <row r="211" spans="2:6" x14ac:dyDescent="0.25">
      <c r="B211" s="7" t="s">
        <v>780</v>
      </c>
      <c r="C211" s="45" t="str">
        <f t="shared" si="6"/>
        <v>03</v>
      </c>
      <c r="E211" s="7" t="s">
        <v>65</v>
      </c>
      <c r="F211" t="str">
        <f t="shared" si="7"/>
        <v>P0246003</v>
      </c>
    </row>
    <row r="212" spans="2:6" x14ac:dyDescent="0.25">
      <c r="B212" s="7" t="s">
        <v>781</v>
      </c>
      <c r="C212" s="45" t="str">
        <f t="shared" si="6"/>
        <v>04</v>
      </c>
      <c r="E212" s="7" t="s">
        <v>65</v>
      </c>
      <c r="F212" t="str">
        <f t="shared" si="7"/>
        <v>P0246004</v>
      </c>
    </row>
    <row r="213" spans="2:6" x14ac:dyDescent="0.25">
      <c r="B213" s="7" t="s">
        <v>782</v>
      </c>
      <c r="C213" s="45" t="str">
        <f t="shared" si="6"/>
        <v>05</v>
      </c>
      <c r="E213" s="7" t="s">
        <v>65</v>
      </c>
      <c r="F213" t="str">
        <f t="shared" si="7"/>
        <v>P0246005</v>
      </c>
    </row>
    <row r="214" spans="2:6" x14ac:dyDescent="0.25">
      <c r="B214" s="7" t="s">
        <v>783</v>
      </c>
      <c r="C214" s="45" t="str">
        <f t="shared" si="6"/>
        <v>06</v>
      </c>
      <c r="E214" s="7" t="s">
        <v>65</v>
      </c>
      <c r="F214" t="str">
        <f t="shared" si="7"/>
        <v>P0246006</v>
      </c>
    </row>
    <row r="215" spans="2:6" x14ac:dyDescent="0.25">
      <c r="B215" s="7" t="s">
        <v>784</v>
      </c>
      <c r="C215" s="45" t="str">
        <f t="shared" si="6"/>
        <v>07</v>
      </c>
      <c r="E215" s="7" t="s">
        <v>65</v>
      </c>
      <c r="F215" t="str">
        <f t="shared" si="7"/>
        <v>P0246007</v>
      </c>
    </row>
    <row r="216" spans="2:6" x14ac:dyDescent="0.25">
      <c r="B216" s="7" t="s">
        <v>785</v>
      </c>
      <c r="C216" s="45" t="str">
        <f t="shared" si="6"/>
        <v>01</v>
      </c>
      <c r="E216" s="7" t="s">
        <v>66</v>
      </c>
      <c r="F216" t="str">
        <f t="shared" si="7"/>
        <v>P0064001</v>
      </c>
    </row>
    <row r="217" spans="2:6" x14ac:dyDescent="0.25">
      <c r="B217" s="7" t="s">
        <v>786</v>
      </c>
      <c r="C217" s="45" t="str">
        <f t="shared" si="6"/>
        <v>01</v>
      </c>
      <c r="E217" s="19" t="s">
        <v>67</v>
      </c>
      <c r="F217" t="str">
        <f t="shared" si="7"/>
        <v>P0042001</v>
      </c>
    </row>
    <row r="218" spans="2:6" x14ac:dyDescent="0.25">
      <c r="B218" s="7" t="s">
        <v>787</v>
      </c>
      <c r="C218" s="45" t="str">
        <f t="shared" si="6"/>
        <v>01</v>
      </c>
      <c r="E218" s="7" t="s">
        <v>68</v>
      </c>
      <c r="F218" t="str">
        <f t="shared" si="7"/>
        <v>P0285001</v>
      </c>
    </row>
    <row r="219" spans="2:6" x14ac:dyDescent="0.25">
      <c r="B219" s="7" t="s">
        <v>788</v>
      </c>
      <c r="C219" s="45" t="str">
        <f t="shared" si="6"/>
        <v>01</v>
      </c>
      <c r="E219" s="19" t="s">
        <v>69</v>
      </c>
      <c r="F219" t="str">
        <f t="shared" si="7"/>
        <v>P0025001</v>
      </c>
    </row>
    <row r="220" spans="2:6" x14ac:dyDescent="0.25">
      <c r="B220" s="7" t="s">
        <v>789</v>
      </c>
      <c r="C220" s="45" t="str">
        <f t="shared" si="6"/>
        <v>01</v>
      </c>
      <c r="E220" s="19" t="s">
        <v>70</v>
      </c>
      <c r="F220" t="str">
        <f t="shared" si="7"/>
        <v>P0335001</v>
      </c>
    </row>
    <row r="221" spans="2:6" x14ac:dyDescent="0.25">
      <c r="B221" s="7" t="s">
        <v>790</v>
      </c>
      <c r="C221" s="45" t="str">
        <f t="shared" si="6"/>
        <v>02</v>
      </c>
      <c r="E221" s="19" t="s">
        <v>70</v>
      </c>
      <c r="F221" t="str">
        <f t="shared" si="7"/>
        <v>P0335002</v>
      </c>
    </row>
    <row r="222" spans="2:6" x14ac:dyDescent="0.25">
      <c r="B222" s="7" t="s">
        <v>791</v>
      </c>
      <c r="C222" s="45" t="str">
        <f t="shared" si="6"/>
        <v>01</v>
      </c>
      <c r="E222" s="7" t="s">
        <v>71</v>
      </c>
      <c r="F222" t="str">
        <f t="shared" si="7"/>
        <v>P0176001</v>
      </c>
    </row>
    <row r="223" spans="2:6" x14ac:dyDescent="0.25">
      <c r="B223" s="7" t="s">
        <v>792</v>
      </c>
      <c r="C223" s="45" t="str">
        <f t="shared" si="6"/>
        <v>02</v>
      </c>
      <c r="E223" s="7" t="s">
        <v>71</v>
      </c>
      <c r="F223" t="str">
        <f t="shared" si="7"/>
        <v>P0176002</v>
      </c>
    </row>
    <row r="224" spans="2:6" x14ac:dyDescent="0.25">
      <c r="B224" s="7" t="s">
        <v>793</v>
      </c>
      <c r="C224" s="45" t="str">
        <f t="shared" si="6"/>
        <v>01</v>
      </c>
      <c r="E224" s="19" t="s">
        <v>72</v>
      </c>
      <c r="F224" t="str">
        <f t="shared" si="7"/>
        <v>P0067001</v>
      </c>
    </row>
    <row r="225" spans="2:6" x14ac:dyDescent="0.25">
      <c r="B225" s="7" t="s">
        <v>794</v>
      </c>
      <c r="C225" s="45" t="str">
        <f t="shared" si="6"/>
        <v>01</v>
      </c>
      <c r="E225" s="7" t="s">
        <v>73</v>
      </c>
      <c r="F225" t="str">
        <f t="shared" si="7"/>
        <v>P1288001</v>
      </c>
    </row>
    <row r="226" spans="2:6" x14ac:dyDescent="0.25">
      <c r="B226" s="7" t="s">
        <v>795</v>
      </c>
      <c r="C226" s="45" t="str">
        <f t="shared" si="6"/>
        <v>01</v>
      </c>
      <c r="E226" s="19" t="s">
        <v>74</v>
      </c>
      <c r="F226" t="str">
        <f t="shared" si="7"/>
        <v>P0035001</v>
      </c>
    </row>
    <row r="227" spans="2:6" x14ac:dyDescent="0.25">
      <c r="B227" s="7" t="s">
        <v>796</v>
      </c>
      <c r="C227" s="45" t="str">
        <f t="shared" si="6"/>
        <v>01</v>
      </c>
      <c r="E227" s="7" t="s">
        <v>75</v>
      </c>
      <c r="F227" t="str">
        <f t="shared" si="7"/>
        <v>P1235001</v>
      </c>
    </row>
    <row r="228" spans="2:6" x14ac:dyDescent="0.25">
      <c r="B228" s="7" t="s">
        <v>797</v>
      </c>
      <c r="C228" s="45" t="str">
        <f t="shared" si="6"/>
        <v>02</v>
      </c>
      <c r="E228" s="7" t="s">
        <v>75</v>
      </c>
      <c r="F228" t="str">
        <f t="shared" si="7"/>
        <v>P1235002</v>
      </c>
    </row>
    <row r="229" spans="2:6" x14ac:dyDescent="0.25">
      <c r="B229" s="7" t="s">
        <v>798</v>
      </c>
      <c r="C229" s="45" t="str">
        <f t="shared" si="6"/>
        <v>01</v>
      </c>
      <c r="E229" s="7" t="s">
        <v>76</v>
      </c>
      <c r="F229" t="str">
        <f t="shared" si="7"/>
        <v>P0108001</v>
      </c>
    </row>
    <row r="230" spans="2:6" x14ac:dyDescent="0.25">
      <c r="B230" s="7" t="s">
        <v>799</v>
      </c>
      <c r="C230" s="45" t="str">
        <f t="shared" si="6"/>
        <v>02</v>
      </c>
      <c r="E230" s="7" t="s">
        <v>76</v>
      </c>
      <c r="F230" t="str">
        <f t="shared" si="7"/>
        <v>P0108002</v>
      </c>
    </row>
    <row r="231" spans="2:6" x14ac:dyDescent="0.25">
      <c r="B231" s="7" t="s">
        <v>800</v>
      </c>
      <c r="C231" s="45" t="str">
        <f t="shared" si="6"/>
        <v>01</v>
      </c>
      <c r="E231" s="7" t="s">
        <v>77</v>
      </c>
      <c r="F231" t="str">
        <f t="shared" si="7"/>
        <v>P0066001</v>
      </c>
    </row>
    <row r="232" spans="2:6" x14ac:dyDescent="0.25">
      <c r="B232" s="7" t="s">
        <v>801</v>
      </c>
      <c r="C232" s="45" t="str">
        <f t="shared" si="6"/>
        <v>01</v>
      </c>
      <c r="E232" s="7" t="s">
        <v>78</v>
      </c>
      <c r="F232" t="str">
        <f t="shared" si="7"/>
        <v>P0090001</v>
      </c>
    </row>
    <row r="233" spans="2:6" x14ac:dyDescent="0.25">
      <c r="B233" s="7" t="s">
        <v>802</v>
      </c>
      <c r="C233" s="45" t="str">
        <f t="shared" si="6"/>
        <v>01</v>
      </c>
      <c r="E233" s="19" t="s">
        <v>79</v>
      </c>
      <c r="F233" t="str">
        <f t="shared" si="7"/>
        <v>P0013001</v>
      </c>
    </row>
    <row r="234" spans="2:6" x14ac:dyDescent="0.25">
      <c r="B234" s="7" t="s">
        <v>803</v>
      </c>
      <c r="C234" s="45" t="str">
        <f t="shared" si="6"/>
        <v>01</v>
      </c>
      <c r="E234" s="7" t="s">
        <v>80</v>
      </c>
      <c r="F234" t="str">
        <f t="shared" si="7"/>
        <v>P1230001</v>
      </c>
    </row>
    <row r="235" spans="2:6" x14ac:dyDescent="0.25">
      <c r="B235" s="7" t="s">
        <v>804</v>
      </c>
      <c r="C235" s="45" t="str">
        <f t="shared" si="6"/>
        <v>02</v>
      </c>
      <c r="E235" s="7" t="s">
        <v>80</v>
      </c>
      <c r="F235" t="str">
        <f t="shared" si="7"/>
        <v>P1230002</v>
      </c>
    </row>
    <row r="236" spans="2:6" x14ac:dyDescent="0.25">
      <c r="B236" s="7" t="s">
        <v>805</v>
      </c>
      <c r="C236" s="45" t="str">
        <f t="shared" si="6"/>
        <v>03</v>
      </c>
      <c r="E236" s="7" t="s">
        <v>80</v>
      </c>
      <c r="F236" t="str">
        <f t="shared" si="7"/>
        <v>P1230003</v>
      </c>
    </row>
    <row r="237" spans="2:6" x14ac:dyDescent="0.25">
      <c r="B237" s="7" t="s">
        <v>806</v>
      </c>
      <c r="C237" s="45" t="str">
        <f t="shared" si="6"/>
        <v>04</v>
      </c>
      <c r="E237" s="7" t="s">
        <v>80</v>
      </c>
      <c r="F237" t="str">
        <f t="shared" si="7"/>
        <v>P1230004</v>
      </c>
    </row>
    <row r="238" spans="2:6" x14ac:dyDescent="0.25">
      <c r="B238" s="7" t="s">
        <v>807</v>
      </c>
      <c r="C238" s="45" t="str">
        <f t="shared" si="6"/>
        <v>05</v>
      </c>
      <c r="E238" s="7" t="s">
        <v>80</v>
      </c>
      <c r="F238" t="str">
        <f t="shared" si="7"/>
        <v>P1230005</v>
      </c>
    </row>
    <row r="239" spans="2:6" x14ac:dyDescent="0.25">
      <c r="B239" s="7" t="s">
        <v>808</v>
      </c>
      <c r="C239" s="45" t="str">
        <f t="shared" si="6"/>
        <v>06</v>
      </c>
      <c r="E239" s="7" t="s">
        <v>80</v>
      </c>
      <c r="F239" t="str">
        <f t="shared" si="7"/>
        <v>P1230006</v>
      </c>
    </row>
    <row r="240" spans="2:6" x14ac:dyDescent="0.25">
      <c r="B240" s="7" t="s">
        <v>809</v>
      </c>
      <c r="C240" s="45" t="str">
        <f t="shared" si="6"/>
        <v>07</v>
      </c>
      <c r="E240" s="7" t="s">
        <v>80</v>
      </c>
      <c r="F240" t="str">
        <f t="shared" si="7"/>
        <v>P1230007</v>
      </c>
    </row>
    <row r="241" spans="2:6" x14ac:dyDescent="0.25">
      <c r="B241" s="7" t="s">
        <v>810</v>
      </c>
      <c r="C241" s="45" t="str">
        <f t="shared" si="6"/>
        <v>01</v>
      </c>
      <c r="E241" s="7" t="s">
        <v>81</v>
      </c>
      <c r="F241" t="str">
        <f t="shared" si="7"/>
        <v>P0348001</v>
      </c>
    </row>
    <row r="242" spans="2:6" x14ac:dyDescent="0.25">
      <c r="B242" s="7" t="s">
        <v>811</v>
      </c>
      <c r="C242" s="45" t="str">
        <f t="shared" si="6"/>
        <v>01</v>
      </c>
      <c r="E242" s="7" t="s">
        <v>82</v>
      </c>
      <c r="F242" t="str">
        <f t="shared" si="7"/>
        <v>P0295001</v>
      </c>
    </row>
    <row r="243" spans="2:6" x14ac:dyDescent="0.25">
      <c r="B243" s="7" t="s">
        <v>812</v>
      </c>
      <c r="C243" s="45" t="str">
        <f t="shared" si="6"/>
        <v>01</v>
      </c>
      <c r="E243" s="7" t="s">
        <v>83</v>
      </c>
      <c r="F243" t="str">
        <f t="shared" si="7"/>
        <v>P1229001</v>
      </c>
    </row>
    <row r="244" spans="2:6" x14ac:dyDescent="0.25">
      <c r="B244" s="7" t="s">
        <v>813</v>
      </c>
      <c r="C244" s="45" t="str">
        <f t="shared" si="6"/>
        <v>01</v>
      </c>
      <c r="E244" s="7" t="s">
        <v>84</v>
      </c>
      <c r="F244" t="str">
        <f t="shared" si="7"/>
        <v>P1199001</v>
      </c>
    </row>
    <row r="245" spans="2:6" x14ac:dyDescent="0.25">
      <c r="B245" s="7" t="s">
        <v>814</v>
      </c>
      <c r="C245" s="45" t="str">
        <f t="shared" si="6"/>
        <v>01</v>
      </c>
      <c r="E245" s="7" t="s">
        <v>85</v>
      </c>
      <c r="F245" t="str">
        <f t="shared" si="7"/>
        <v>P0216001</v>
      </c>
    </row>
    <row r="246" spans="2:6" x14ac:dyDescent="0.25">
      <c r="B246" s="7" t="s">
        <v>815</v>
      </c>
      <c r="C246" s="45" t="str">
        <f t="shared" si="6"/>
        <v>01</v>
      </c>
      <c r="E246" s="7" t="s">
        <v>86</v>
      </c>
      <c r="F246" t="str">
        <f t="shared" si="7"/>
        <v>P0171001</v>
      </c>
    </row>
    <row r="247" spans="2:6" x14ac:dyDescent="0.25">
      <c r="B247" s="7" t="s">
        <v>816</v>
      </c>
      <c r="C247" s="45" t="str">
        <f t="shared" si="6"/>
        <v>01</v>
      </c>
      <c r="E247" s="7" t="s">
        <v>87</v>
      </c>
      <c r="F247" t="str">
        <f t="shared" si="7"/>
        <v>P0069001</v>
      </c>
    </row>
    <row r="248" spans="2:6" x14ac:dyDescent="0.25">
      <c r="B248" s="7" t="s">
        <v>817</v>
      </c>
      <c r="C248" s="45" t="str">
        <f t="shared" si="6"/>
        <v>01</v>
      </c>
      <c r="E248" s="7" t="s">
        <v>88</v>
      </c>
      <c r="F248" t="str">
        <f t="shared" si="7"/>
        <v>P0213001</v>
      </c>
    </row>
    <row r="249" spans="2:6" x14ac:dyDescent="0.25">
      <c r="B249" s="7" t="s">
        <v>818</v>
      </c>
      <c r="C249" s="45" t="str">
        <f t="shared" si="6"/>
        <v>02</v>
      </c>
      <c r="E249" s="7" t="s">
        <v>88</v>
      </c>
      <c r="F249" t="str">
        <f t="shared" si="7"/>
        <v>P0213002</v>
      </c>
    </row>
    <row r="250" spans="2:6" x14ac:dyDescent="0.25">
      <c r="B250" s="7" t="s">
        <v>819</v>
      </c>
      <c r="C250" s="45" t="str">
        <f t="shared" si="6"/>
        <v>01</v>
      </c>
      <c r="E250" s="7" t="s">
        <v>89</v>
      </c>
      <c r="F250" t="str">
        <f t="shared" si="7"/>
        <v>P1249001</v>
      </c>
    </row>
    <row r="251" spans="2:6" x14ac:dyDescent="0.25">
      <c r="B251" s="7" t="s">
        <v>820</v>
      </c>
      <c r="C251" s="45" t="str">
        <f t="shared" si="6"/>
        <v>01</v>
      </c>
      <c r="E251" s="7" t="s">
        <v>90</v>
      </c>
      <c r="F251" t="str">
        <f t="shared" si="7"/>
        <v>P0073001</v>
      </c>
    </row>
    <row r="252" spans="2:6" x14ac:dyDescent="0.25">
      <c r="B252" s="7" t="s">
        <v>3184</v>
      </c>
      <c r="C252" s="45" t="str">
        <f t="shared" si="6"/>
        <v>01</v>
      </c>
      <c r="E252" s="7" t="s">
        <v>3181</v>
      </c>
      <c r="F252" t="str">
        <f t="shared" si="7"/>
        <v>P0355001</v>
      </c>
    </row>
    <row r="253" spans="2:6" x14ac:dyDescent="0.25">
      <c r="B253" s="7" t="s">
        <v>821</v>
      </c>
      <c r="C253" s="45" t="str">
        <f t="shared" si="6"/>
        <v>01</v>
      </c>
      <c r="E253" s="7" t="s">
        <v>91</v>
      </c>
      <c r="F253" t="str">
        <f t="shared" si="7"/>
        <v>P1182001</v>
      </c>
    </row>
    <row r="254" spans="2:6" x14ac:dyDescent="0.25">
      <c r="B254" s="7" t="s">
        <v>822</v>
      </c>
      <c r="C254" s="45" t="str">
        <f t="shared" si="6"/>
        <v>01</v>
      </c>
      <c r="E254" s="7" t="s">
        <v>92</v>
      </c>
      <c r="F254" t="str">
        <f t="shared" si="7"/>
        <v>P0398001</v>
      </c>
    </row>
    <row r="255" spans="2:6" x14ac:dyDescent="0.25">
      <c r="B255" s="12" t="s">
        <v>3447</v>
      </c>
      <c r="C255" s="45" t="str">
        <f t="shared" si="6"/>
        <v>01</v>
      </c>
      <c r="E255" s="55" t="s">
        <v>3438</v>
      </c>
      <c r="F255" t="str">
        <f t="shared" si="7"/>
        <v>P1299001</v>
      </c>
    </row>
    <row r="256" spans="2:6" x14ac:dyDescent="0.25">
      <c r="B256" s="7" t="s">
        <v>823</v>
      </c>
      <c r="C256" s="45" t="str">
        <f t="shared" si="6"/>
        <v>01</v>
      </c>
      <c r="E256" s="7" t="s">
        <v>93</v>
      </c>
      <c r="F256" t="str">
        <f t="shared" si="7"/>
        <v>P0902001</v>
      </c>
    </row>
    <row r="257" spans="2:6" x14ac:dyDescent="0.25">
      <c r="B257" s="7" t="s">
        <v>824</v>
      </c>
      <c r="C257" s="45" t="str">
        <f t="shared" si="6"/>
        <v>02</v>
      </c>
      <c r="E257" s="7" t="s">
        <v>93</v>
      </c>
      <c r="F257" t="str">
        <f t="shared" si="7"/>
        <v>P0902002</v>
      </c>
    </row>
    <row r="258" spans="2:6" x14ac:dyDescent="0.25">
      <c r="B258" s="7" t="s">
        <v>3448</v>
      </c>
      <c r="C258" s="45" t="str">
        <f t="shared" si="6"/>
        <v>03</v>
      </c>
      <c r="E258" s="7" t="s">
        <v>93</v>
      </c>
      <c r="F258" t="str">
        <f t="shared" si="7"/>
        <v>P0902003</v>
      </c>
    </row>
    <row r="259" spans="2:6" x14ac:dyDescent="0.25">
      <c r="B259" s="7" t="s">
        <v>3449</v>
      </c>
      <c r="C259" s="45" t="str">
        <f t="shared" ref="C259:C322" si="8">REPLACE(B259, 1, 5, "")</f>
        <v>04</v>
      </c>
      <c r="E259" s="7" t="s">
        <v>93</v>
      </c>
      <c r="F259" t="str">
        <f t="shared" ref="F259:F322" si="9">CONCATENATE("P", REPLACE(E259, 1, 1, ""), "0", C259)</f>
        <v>P0902004</v>
      </c>
    </row>
    <row r="260" spans="2:6" x14ac:dyDescent="0.25">
      <c r="B260" s="7" t="s">
        <v>825</v>
      </c>
      <c r="C260" s="45" t="str">
        <f t="shared" si="8"/>
        <v>01</v>
      </c>
      <c r="E260" s="7" t="s">
        <v>94</v>
      </c>
      <c r="F260" t="str">
        <f t="shared" si="9"/>
        <v>P0321001</v>
      </c>
    </row>
    <row r="261" spans="2:6" x14ac:dyDescent="0.25">
      <c r="B261" s="7" t="s">
        <v>826</v>
      </c>
      <c r="C261" s="45" t="str">
        <f t="shared" si="8"/>
        <v>01</v>
      </c>
      <c r="E261" s="7" t="s">
        <v>95</v>
      </c>
      <c r="F261" t="str">
        <f t="shared" si="9"/>
        <v>P0071001</v>
      </c>
    </row>
    <row r="262" spans="2:6" x14ac:dyDescent="0.25">
      <c r="B262" s="7" t="s">
        <v>827</v>
      </c>
      <c r="C262" s="45" t="str">
        <f t="shared" si="8"/>
        <v>01</v>
      </c>
      <c r="E262" s="7" t="s">
        <v>96</v>
      </c>
      <c r="F262" t="str">
        <f t="shared" si="9"/>
        <v>P0072001</v>
      </c>
    </row>
    <row r="263" spans="2:6" x14ac:dyDescent="0.25">
      <c r="B263" s="7" t="s">
        <v>828</v>
      </c>
      <c r="C263" s="45" t="str">
        <f t="shared" si="8"/>
        <v>01</v>
      </c>
      <c r="E263" s="7" t="s">
        <v>97</v>
      </c>
      <c r="F263" t="str">
        <f t="shared" si="9"/>
        <v>P1189001</v>
      </c>
    </row>
    <row r="264" spans="2:6" x14ac:dyDescent="0.25">
      <c r="B264" s="7" t="s">
        <v>829</v>
      </c>
      <c r="C264" s="45" t="str">
        <f t="shared" si="8"/>
        <v>01</v>
      </c>
      <c r="E264" s="7" t="s">
        <v>98</v>
      </c>
      <c r="F264" t="str">
        <f t="shared" si="9"/>
        <v>P1177001</v>
      </c>
    </row>
    <row r="265" spans="2:6" x14ac:dyDescent="0.25">
      <c r="B265" s="7" t="s">
        <v>830</v>
      </c>
      <c r="C265" s="45" t="str">
        <f t="shared" si="8"/>
        <v>01</v>
      </c>
      <c r="E265" s="7" t="s">
        <v>99</v>
      </c>
      <c r="F265" t="str">
        <f t="shared" si="9"/>
        <v>P1295001</v>
      </c>
    </row>
    <row r="266" spans="2:6" x14ac:dyDescent="0.25">
      <c r="B266" s="7" t="s">
        <v>831</v>
      </c>
      <c r="C266" s="45" t="str">
        <f t="shared" si="8"/>
        <v>01</v>
      </c>
      <c r="E266" s="7" t="s">
        <v>100</v>
      </c>
      <c r="F266" t="str">
        <f t="shared" si="9"/>
        <v>P1237001</v>
      </c>
    </row>
    <row r="267" spans="2:6" x14ac:dyDescent="0.25">
      <c r="B267" s="7" t="s">
        <v>832</v>
      </c>
      <c r="C267" s="45" t="str">
        <f t="shared" si="8"/>
        <v>01</v>
      </c>
      <c r="E267" s="7" t="s">
        <v>101</v>
      </c>
      <c r="F267" t="str">
        <f t="shared" si="9"/>
        <v>P0354001</v>
      </c>
    </row>
    <row r="268" spans="2:6" x14ac:dyDescent="0.25">
      <c r="B268" s="7" t="s">
        <v>833</v>
      </c>
      <c r="C268" s="45" t="str">
        <f t="shared" si="8"/>
        <v>01</v>
      </c>
      <c r="E268" s="7" t="s">
        <v>102</v>
      </c>
      <c r="F268" t="str">
        <f t="shared" si="9"/>
        <v>P0190001</v>
      </c>
    </row>
    <row r="269" spans="2:6" x14ac:dyDescent="0.25">
      <c r="B269" s="7" t="s">
        <v>834</v>
      </c>
      <c r="C269" s="45" t="str">
        <f t="shared" si="8"/>
        <v>02</v>
      </c>
      <c r="E269" s="7" t="s">
        <v>102</v>
      </c>
      <c r="F269" t="str">
        <f t="shared" si="9"/>
        <v>P0190002</v>
      </c>
    </row>
    <row r="270" spans="2:6" x14ac:dyDescent="0.25">
      <c r="B270" s="7" t="s">
        <v>835</v>
      </c>
      <c r="C270" s="45" t="str">
        <f t="shared" si="8"/>
        <v>01</v>
      </c>
      <c r="E270" s="7" t="s">
        <v>103</v>
      </c>
      <c r="F270" t="str">
        <f t="shared" si="9"/>
        <v>P0191001</v>
      </c>
    </row>
    <row r="271" spans="2:6" x14ac:dyDescent="0.25">
      <c r="B271" s="7" t="s">
        <v>836</v>
      </c>
      <c r="C271" s="45" t="str">
        <f t="shared" si="8"/>
        <v>01</v>
      </c>
      <c r="E271" s="7" t="s">
        <v>104</v>
      </c>
      <c r="F271" t="str">
        <f t="shared" si="9"/>
        <v>P1197001</v>
      </c>
    </row>
    <row r="272" spans="2:6" x14ac:dyDescent="0.25">
      <c r="B272" s="7" t="s">
        <v>837</v>
      </c>
      <c r="C272" s="45" t="str">
        <f t="shared" si="8"/>
        <v>02</v>
      </c>
      <c r="E272" s="7" t="s">
        <v>104</v>
      </c>
      <c r="F272" t="str">
        <f t="shared" si="9"/>
        <v>P1197002</v>
      </c>
    </row>
    <row r="273" spans="2:6" x14ac:dyDescent="0.25">
      <c r="B273" s="17" t="s">
        <v>838</v>
      </c>
      <c r="C273" s="45" t="str">
        <f t="shared" si="8"/>
        <v>03</v>
      </c>
      <c r="E273" s="7" t="s">
        <v>104</v>
      </c>
      <c r="F273" t="str">
        <f t="shared" si="9"/>
        <v>P1197003</v>
      </c>
    </row>
    <row r="274" spans="2:6" x14ac:dyDescent="0.25">
      <c r="B274" s="7" t="s">
        <v>839</v>
      </c>
      <c r="C274" s="45" t="str">
        <f t="shared" si="8"/>
        <v>01</v>
      </c>
      <c r="E274" s="7" t="s">
        <v>105</v>
      </c>
      <c r="F274" t="str">
        <f t="shared" si="9"/>
        <v>P0053001</v>
      </c>
    </row>
    <row r="275" spans="2:6" x14ac:dyDescent="0.25">
      <c r="B275" s="7" t="s">
        <v>840</v>
      </c>
      <c r="C275" s="45" t="str">
        <f t="shared" si="8"/>
        <v>02</v>
      </c>
      <c r="E275" s="7" t="s">
        <v>105</v>
      </c>
      <c r="F275" t="str">
        <f t="shared" si="9"/>
        <v>P0053002</v>
      </c>
    </row>
    <row r="276" spans="2:6" x14ac:dyDescent="0.25">
      <c r="B276" s="7" t="s">
        <v>841</v>
      </c>
      <c r="C276" s="45" t="str">
        <f t="shared" si="8"/>
        <v>03</v>
      </c>
      <c r="E276" s="7" t="s">
        <v>105</v>
      </c>
      <c r="F276" t="str">
        <f t="shared" si="9"/>
        <v>P0053003</v>
      </c>
    </row>
    <row r="277" spans="2:6" x14ac:dyDescent="0.25">
      <c r="B277" s="7" t="s">
        <v>842</v>
      </c>
      <c r="C277" s="45" t="str">
        <f t="shared" si="8"/>
        <v>01</v>
      </c>
      <c r="E277" s="7" t="s">
        <v>106</v>
      </c>
      <c r="F277" t="str">
        <f t="shared" si="9"/>
        <v>P0218001</v>
      </c>
    </row>
    <row r="278" spans="2:6" x14ac:dyDescent="0.25">
      <c r="B278" s="7" t="s">
        <v>843</v>
      </c>
      <c r="C278" s="45" t="str">
        <f t="shared" si="8"/>
        <v>01</v>
      </c>
      <c r="E278" s="7" t="s">
        <v>107</v>
      </c>
      <c r="F278" t="str">
        <f t="shared" si="9"/>
        <v>P1168001</v>
      </c>
    </row>
    <row r="279" spans="2:6" x14ac:dyDescent="0.25">
      <c r="B279" s="7" t="s">
        <v>844</v>
      </c>
      <c r="C279" s="45" t="str">
        <f t="shared" si="8"/>
        <v>02</v>
      </c>
      <c r="E279" s="7" t="s">
        <v>107</v>
      </c>
      <c r="F279" t="str">
        <f t="shared" si="9"/>
        <v>P1168002</v>
      </c>
    </row>
    <row r="280" spans="2:6" x14ac:dyDescent="0.25">
      <c r="B280" s="7" t="s">
        <v>845</v>
      </c>
      <c r="C280" s="45" t="str">
        <f t="shared" si="8"/>
        <v>01</v>
      </c>
      <c r="E280" s="7" t="s">
        <v>108</v>
      </c>
      <c r="F280" t="str">
        <f t="shared" si="9"/>
        <v>P0112001</v>
      </c>
    </row>
    <row r="281" spans="2:6" x14ac:dyDescent="0.25">
      <c r="B281" s="7" t="s">
        <v>846</v>
      </c>
      <c r="C281" s="45" t="str">
        <f t="shared" si="8"/>
        <v>01</v>
      </c>
      <c r="E281" s="7" t="s">
        <v>109</v>
      </c>
      <c r="F281" t="str">
        <f t="shared" si="9"/>
        <v>P0269001</v>
      </c>
    </row>
    <row r="282" spans="2:6" x14ac:dyDescent="0.25">
      <c r="B282" s="7" t="s">
        <v>847</v>
      </c>
      <c r="C282" s="45" t="str">
        <f t="shared" si="8"/>
        <v>02</v>
      </c>
      <c r="E282" s="7" t="s">
        <v>109</v>
      </c>
      <c r="F282" t="str">
        <f t="shared" si="9"/>
        <v>P0269002</v>
      </c>
    </row>
    <row r="283" spans="2:6" x14ac:dyDescent="0.25">
      <c r="B283" s="7" t="s">
        <v>848</v>
      </c>
      <c r="C283" s="45" t="str">
        <f t="shared" si="8"/>
        <v>03</v>
      </c>
      <c r="E283" s="7" t="s">
        <v>109</v>
      </c>
      <c r="F283" t="str">
        <f t="shared" si="9"/>
        <v>P0269003</v>
      </c>
    </row>
    <row r="284" spans="2:6" x14ac:dyDescent="0.25">
      <c r="B284" s="7" t="s">
        <v>849</v>
      </c>
      <c r="C284" s="45" t="str">
        <f t="shared" si="8"/>
        <v>04</v>
      </c>
      <c r="E284" s="7" t="s">
        <v>109</v>
      </c>
      <c r="F284" t="str">
        <f t="shared" si="9"/>
        <v>P0269004</v>
      </c>
    </row>
    <row r="285" spans="2:6" x14ac:dyDescent="0.25">
      <c r="B285" s="7" t="s">
        <v>850</v>
      </c>
      <c r="C285" s="45" t="str">
        <f t="shared" si="8"/>
        <v>01</v>
      </c>
      <c r="E285" s="7" t="s">
        <v>110</v>
      </c>
      <c r="F285" t="str">
        <f t="shared" si="9"/>
        <v>P0131001</v>
      </c>
    </row>
    <row r="286" spans="2:6" x14ac:dyDescent="0.25">
      <c r="B286" s="7" t="s">
        <v>851</v>
      </c>
      <c r="C286" s="45" t="str">
        <f t="shared" si="8"/>
        <v>02</v>
      </c>
      <c r="E286" s="7" t="s">
        <v>110</v>
      </c>
      <c r="F286" t="str">
        <f t="shared" si="9"/>
        <v>P0131002</v>
      </c>
    </row>
    <row r="287" spans="2:6" x14ac:dyDescent="0.25">
      <c r="B287" s="7" t="s">
        <v>852</v>
      </c>
      <c r="C287" s="45" t="str">
        <f t="shared" si="8"/>
        <v>03</v>
      </c>
      <c r="E287" s="7" t="s">
        <v>110</v>
      </c>
      <c r="F287" t="str">
        <f t="shared" si="9"/>
        <v>P0131003</v>
      </c>
    </row>
    <row r="288" spans="2:6" x14ac:dyDescent="0.25">
      <c r="B288" s="7" t="s">
        <v>853</v>
      </c>
      <c r="C288" s="45" t="str">
        <f t="shared" si="8"/>
        <v>01</v>
      </c>
      <c r="E288" s="7" t="s">
        <v>111</v>
      </c>
      <c r="F288" t="str">
        <f t="shared" si="9"/>
        <v>P0116001</v>
      </c>
    </row>
    <row r="289" spans="2:6" x14ac:dyDescent="0.25">
      <c r="B289" s="7" t="s">
        <v>854</v>
      </c>
      <c r="C289" s="45" t="str">
        <f t="shared" si="8"/>
        <v>01</v>
      </c>
      <c r="E289" s="7" t="s">
        <v>112</v>
      </c>
      <c r="F289" t="str">
        <f t="shared" si="9"/>
        <v>P1181001</v>
      </c>
    </row>
    <row r="290" spans="2:6" x14ac:dyDescent="0.25">
      <c r="B290" s="7" t="s">
        <v>855</v>
      </c>
      <c r="C290" s="45" t="str">
        <f t="shared" si="8"/>
        <v>01</v>
      </c>
      <c r="E290" s="7" t="s">
        <v>113</v>
      </c>
      <c r="F290" t="str">
        <f t="shared" si="9"/>
        <v>P0076001</v>
      </c>
    </row>
    <row r="291" spans="2:6" x14ac:dyDescent="0.25">
      <c r="B291" s="7" t="s">
        <v>856</v>
      </c>
      <c r="C291" s="45" t="str">
        <f t="shared" si="8"/>
        <v>01</v>
      </c>
      <c r="E291" s="7" t="s">
        <v>114</v>
      </c>
      <c r="F291" t="str">
        <f t="shared" si="9"/>
        <v>P0075001</v>
      </c>
    </row>
    <row r="292" spans="2:6" x14ac:dyDescent="0.25">
      <c r="B292" s="7" t="s">
        <v>857</v>
      </c>
      <c r="C292" s="45" t="str">
        <f t="shared" si="8"/>
        <v>01</v>
      </c>
      <c r="E292" s="7" t="s">
        <v>115</v>
      </c>
      <c r="F292" t="str">
        <f t="shared" si="9"/>
        <v>P0280001</v>
      </c>
    </row>
    <row r="293" spans="2:6" x14ac:dyDescent="0.25">
      <c r="B293" s="7" t="s">
        <v>858</v>
      </c>
      <c r="C293" s="45" t="str">
        <f t="shared" si="8"/>
        <v>01</v>
      </c>
      <c r="E293" s="7" t="s">
        <v>116</v>
      </c>
      <c r="F293" t="str">
        <f t="shared" si="9"/>
        <v>P0078001</v>
      </c>
    </row>
    <row r="294" spans="2:6" x14ac:dyDescent="0.25">
      <c r="B294" s="7" t="s">
        <v>859</v>
      </c>
      <c r="C294" s="45" t="str">
        <f t="shared" si="8"/>
        <v>01</v>
      </c>
      <c r="E294" s="7" t="s">
        <v>117</v>
      </c>
      <c r="F294" t="str">
        <f t="shared" si="9"/>
        <v>P0100001</v>
      </c>
    </row>
    <row r="295" spans="2:6" x14ac:dyDescent="0.25">
      <c r="B295" s="7" t="s">
        <v>860</v>
      </c>
      <c r="C295" s="45" t="str">
        <f t="shared" si="8"/>
        <v>02</v>
      </c>
      <c r="E295" s="7" t="s">
        <v>117</v>
      </c>
      <c r="F295" t="str">
        <f t="shared" si="9"/>
        <v>P0100002</v>
      </c>
    </row>
    <row r="296" spans="2:6" x14ac:dyDescent="0.25">
      <c r="B296" s="7" t="s">
        <v>861</v>
      </c>
      <c r="C296" s="45" t="str">
        <f t="shared" si="8"/>
        <v>03</v>
      </c>
      <c r="E296" s="7" t="s">
        <v>117</v>
      </c>
      <c r="F296" t="str">
        <f t="shared" si="9"/>
        <v>P0100003</v>
      </c>
    </row>
    <row r="297" spans="2:6" x14ac:dyDescent="0.25">
      <c r="B297" s="7" t="s">
        <v>862</v>
      </c>
      <c r="C297" s="45" t="str">
        <f t="shared" si="8"/>
        <v>04</v>
      </c>
      <c r="E297" s="7" t="s">
        <v>117</v>
      </c>
      <c r="F297" t="str">
        <f t="shared" si="9"/>
        <v>P0100004</v>
      </c>
    </row>
    <row r="298" spans="2:6" x14ac:dyDescent="0.25">
      <c r="B298" s="7" t="s">
        <v>863</v>
      </c>
      <c r="C298" s="45" t="str">
        <f t="shared" si="8"/>
        <v>05</v>
      </c>
      <c r="E298" s="7" t="s">
        <v>117</v>
      </c>
      <c r="F298" t="str">
        <f t="shared" si="9"/>
        <v>P0100005</v>
      </c>
    </row>
    <row r="299" spans="2:6" x14ac:dyDescent="0.25">
      <c r="B299" s="7" t="s">
        <v>864</v>
      </c>
      <c r="C299" s="45" t="str">
        <f t="shared" si="8"/>
        <v>06</v>
      </c>
      <c r="E299" s="7" t="s">
        <v>117</v>
      </c>
      <c r="F299" t="str">
        <f t="shared" si="9"/>
        <v>P0100006</v>
      </c>
    </row>
    <row r="300" spans="2:6" x14ac:dyDescent="0.25">
      <c r="B300" s="7" t="s">
        <v>865</v>
      </c>
      <c r="C300" s="45" t="str">
        <f t="shared" si="8"/>
        <v>07</v>
      </c>
      <c r="E300" s="7" t="s">
        <v>117</v>
      </c>
      <c r="F300" t="str">
        <f t="shared" si="9"/>
        <v>P0100007</v>
      </c>
    </row>
    <row r="301" spans="2:6" x14ac:dyDescent="0.25">
      <c r="B301" s="7" t="s">
        <v>866</v>
      </c>
      <c r="C301" s="45" t="str">
        <f t="shared" si="8"/>
        <v>08</v>
      </c>
      <c r="E301" s="7" t="s">
        <v>117</v>
      </c>
      <c r="F301" t="str">
        <f t="shared" si="9"/>
        <v>P0100008</v>
      </c>
    </row>
    <row r="302" spans="2:6" x14ac:dyDescent="0.25">
      <c r="B302" s="7" t="s">
        <v>867</v>
      </c>
      <c r="C302" s="45" t="str">
        <f t="shared" si="8"/>
        <v>09</v>
      </c>
      <c r="E302" s="7" t="s">
        <v>117</v>
      </c>
      <c r="F302" t="str">
        <f t="shared" si="9"/>
        <v>P0100009</v>
      </c>
    </row>
    <row r="303" spans="2:6" x14ac:dyDescent="0.25">
      <c r="B303" s="7" t="s">
        <v>868</v>
      </c>
      <c r="C303" s="45" t="str">
        <f t="shared" si="8"/>
        <v>10</v>
      </c>
      <c r="E303" s="7" t="s">
        <v>117</v>
      </c>
      <c r="F303" t="str">
        <f t="shared" si="9"/>
        <v>P0100010</v>
      </c>
    </row>
    <row r="304" spans="2:6" x14ac:dyDescent="0.25">
      <c r="B304" s="7" t="s">
        <v>869</v>
      </c>
      <c r="C304" s="45" t="str">
        <f t="shared" si="8"/>
        <v>11</v>
      </c>
      <c r="E304" s="7" t="s">
        <v>117</v>
      </c>
      <c r="F304" t="str">
        <f t="shared" si="9"/>
        <v>P0100011</v>
      </c>
    </row>
    <row r="305" spans="2:6" x14ac:dyDescent="0.25">
      <c r="B305" s="7" t="s">
        <v>870</v>
      </c>
      <c r="C305" s="45" t="str">
        <f t="shared" si="8"/>
        <v>12</v>
      </c>
      <c r="E305" s="7" t="s">
        <v>117</v>
      </c>
      <c r="F305" t="str">
        <f t="shared" si="9"/>
        <v>P0100012</v>
      </c>
    </row>
    <row r="306" spans="2:6" x14ac:dyDescent="0.25">
      <c r="B306" s="7" t="s">
        <v>871</v>
      </c>
      <c r="C306" s="45" t="str">
        <f t="shared" si="8"/>
        <v>01</v>
      </c>
      <c r="E306" s="7" t="s">
        <v>118</v>
      </c>
      <c r="F306" t="str">
        <f t="shared" si="9"/>
        <v>P0445001</v>
      </c>
    </row>
    <row r="307" spans="2:6" x14ac:dyDescent="0.25">
      <c r="B307" s="7" t="s">
        <v>872</v>
      </c>
      <c r="C307" s="45" t="str">
        <f t="shared" si="8"/>
        <v>02</v>
      </c>
      <c r="E307" s="7" t="s">
        <v>118</v>
      </c>
      <c r="F307" t="str">
        <f t="shared" si="9"/>
        <v>P0445002</v>
      </c>
    </row>
    <row r="308" spans="2:6" x14ac:dyDescent="0.25">
      <c r="B308" s="7" t="s">
        <v>873</v>
      </c>
      <c r="C308" s="45" t="str">
        <f t="shared" si="8"/>
        <v>01</v>
      </c>
      <c r="E308" s="7" t="s">
        <v>119</v>
      </c>
      <c r="F308" t="str">
        <f t="shared" si="9"/>
        <v>P1240001</v>
      </c>
    </row>
    <row r="309" spans="2:6" x14ac:dyDescent="0.25">
      <c r="B309" s="7" t="s">
        <v>874</v>
      </c>
      <c r="C309" s="45" t="str">
        <f t="shared" si="8"/>
        <v>02</v>
      </c>
      <c r="E309" s="7" t="s">
        <v>119</v>
      </c>
      <c r="F309" t="str">
        <f t="shared" si="9"/>
        <v>P1240002</v>
      </c>
    </row>
    <row r="310" spans="2:6" x14ac:dyDescent="0.25">
      <c r="B310" s="7" t="s">
        <v>875</v>
      </c>
      <c r="C310" s="45" t="str">
        <f t="shared" si="8"/>
        <v>03</v>
      </c>
      <c r="E310" s="7" t="s">
        <v>119</v>
      </c>
      <c r="F310" t="str">
        <f t="shared" si="9"/>
        <v>P1240003</v>
      </c>
    </row>
    <row r="311" spans="2:6" x14ac:dyDescent="0.25">
      <c r="B311" s="7" t="s">
        <v>876</v>
      </c>
      <c r="C311" s="45" t="str">
        <f t="shared" si="8"/>
        <v>01</v>
      </c>
      <c r="E311" s="7" t="s">
        <v>120</v>
      </c>
      <c r="F311" t="str">
        <f t="shared" si="9"/>
        <v>P0220001</v>
      </c>
    </row>
    <row r="312" spans="2:6" x14ac:dyDescent="0.25">
      <c r="B312" s="7" t="s">
        <v>877</v>
      </c>
      <c r="C312" s="45" t="str">
        <f t="shared" si="8"/>
        <v>02</v>
      </c>
      <c r="E312" s="7" t="s">
        <v>120</v>
      </c>
      <c r="F312" t="str">
        <f t="shared" si="9"/>
        <v>P0220002</v>
      </c>
    </row>
    <row r="313" spans="2:6" x14ac:dyDescent="0.25">
      <c r="B313" s="7" t="s">
        <v>878</v>
      </c>
      <c r="C313" s="45" t="str">
        <f t="shared" si="8"/>
        <v>03</v>
      </c>
      <c r="E313" s="7" t="s">
        <v>120</v>
      </c>
      <c r="F313" t="str">
        <f t="shared" si="9"/>
        <v>P0220003</v>
      </c>
    </row>
    <row r="314" spans="2:6" x14ac:dyDescent="0.25">
      <c r="B314" s="7" t="s">
        <v>879</v>
      </c>
      <c r="C314" s="45" t="str">
        <f t="shared" si="8"/>
        <v>04</v>
      </c>
      <c r="E314" s="7" t="s">
        <v>120</v>
      </c>
      <c r="F314" t="str">
        <f t="shared" si="9"/>
        <v>P0220004</v>
      </c>
    </row>
    <row r="315" spans="2:6" x14ac:dyDescent="0.25">
      <c r="B315" s="7" t="s">
        <v>880</v>
      </c>
      <c r="C315" s="45" t="str">
        <f t="shared" si="8"/>
        <v>05</v>
      </c>
      <c r="E315" s="7" t="s">
        <v>120</v>
      </c>
      <c r="F315" t="str">
        <f t="shared" si="9"/>
        <v>P0220005</v>
      </c>
    </row>
    <row r="316" spans="2:6" x14ac:dyDescent="0.25">
      <c r="B316" s="7" t="s">
        <v>881</v>
      </c>
      <c r="C316" s="45" t="str">
        <f t="shared" si="8"/>
        <v>06</v>
      </c>
      <c r="E316" s="7" t="s">
        <v>120</v>
      </c>
      <c r="F316" t="str">
        <f t="shared" si="9"/>
        <v>P0220006</v>
      </c>
    </row>
    <row r="317" spans="2:6" x14ac:dyDescent="0.25">
      <c r="B317" s="7" t="s">
        <v>882</v>
      </c>
      <c r="C317" s="45" t="str">
        <f t="shared" si="8"/>
        <v>07</v>
      </c>
      <c r="E317" s="7" t="s">
        <v>120</v>
      </c>
      <c r="F317" t="str">
        <f t="shared" si="9"/>
        <v>P0220007</v>
      </c>
    </row>
    <row r="318" spans="2:6" x14ac:dyDescent="0.25">
      <c r="B318" s="7" t="s">
        <v>883</v>
      </c>
      <c r="C318" s="45" t="str">
        <f t="shared" si="8"/>
        <v>01</v>
      </c>
      <c r="E318" s="7" t="s">
        <v>121</v>
      </c>
      <c r="F318" t="str">
        <f t="shared" si="9"/>
        <v>P0304001</v>
      </c>
    </row>
    <row r="319" spans="2:6" x14ac:dyDescent="0.25">
      <c r="B319" s="7" t="s">
        <v>884</v>
      </c>
      <c r="C319" s="45" t="str">
        <f t="shared" si="8"/>
        <v>02</v>
      </c>
      <c r="E319" s="7" t="s">
        <v>121</v>
      </c>
      <c r="F319" t="str">
        <f t="shared" si="9"/>
        <v>P0304002</v>
      </c>
    </row>
    <row r="320" spans="2:6" x14ac:dyDescent="0.25">
      <c r="B320" s="7" t="s">
        <v>885</v>
      </c>
      <c r="C320" s="45" t="str">
        <f t="shared" si="8"/>
        <v>01</v>
      </c>
      <c r="E320" s="7" t="s">
        <v>122</v>
      </c>
      <c r="F320" t="str">
        <f t="shared" si="9"/>
        <v>P0299001</v>
      </c>
    </row>
    <row r="321" spans="2:6" x14ac:dyDescent="0.25">
      <c r="B321" s="7" t="s">
        <v>886</v>
      </c>
      <c r="C321" s="45" t="str">
        <f t="shared" si="8"/>
        <v>01</v>
      </c>
      <c r="E321" s="7" t="s">
        <v>123</v>
      </c>
      <c r="F321" t="str">
        <f t="shared" si="9"/>
        <v>P1224001</v>
      </c>
    </row>
    <row r="322" spans="2:6" x14ac:dyDescent="0.25">
      <c r="B322" s="7" t="s">
        <v>887</v>
      </c>
      <c r="C322" s="45" t="str">
        <f t="shared" si="8"/>
        <v>01</v>
      </c>
      <c r="E322" s="7" t="s">
        <v>124</v>
      </c>
      <c r="F322" t="str">
        <f t="shared" si="9"/>
        <v>P0276001</v>
      </c>
    </row>
    <row r="323" spans="2:6" x14ac:dyDescent="0.25">
      <c r="B323" s="7" t="s">
        <v>888</v>
      </c>
      <c r="C323" s="45" t="str">
        <f t="shared" ref="C323:C386" si="10">REPLACE(B323, 1, 5, "")</f>
        <v>01</v>
      </c>
      <c r="E323" s="7" t="s">
        <v>125</v>
      </c>
      <c r="F323" t="str">
        <f t="shared" ref="F323:F386" si="11">CONCATENATE("P", REPLACE(E323, 1, 1, ""), "0", C323)</f>
        <v>P0079001</v>
      </c>
    </row>
    <row r="324" spans="2:6" x14ac:dyDescent="0.25">
      <c r="B324" s="7" t="s">
        <v>889</v>
      </c>
      <c r="C324" s="45" t="str">
        <f t="shared" si="10"/>
        <v>01</v>
      </c>
      <c r="E324" s="19" t="s">
        <v>126</v>
      </c>
      <c r="F324" t="str">
        <f t="shared" si="11"/>
        <v>P0009001</v>
      </c>
    </row>
    <row r="325" spans="2:6" x14ac:dyDescent="0.25">
      <c r="B325" s="7" t="s">
        <v>890</v>
      </c>
      <c r="C325" s="45" t="str">
        <f t="shared" si="10"/>
        <v>02</v>
      </c>
      <c r="E325" s="7" t="s">
        <v>126</v>
      </c>
      <c r="F325" t="str">
        <f t="shared" si="11"/>
        <v>P0009002</v>
      </c>
    </row>
    <row r="326" spans="2:6" x14ac:dyDescent="0.25">
      <c r="B326" s="7" t="s">
        <v>891</v>
      </c>
      <c r="C326" s="45" t="str">
        <f t="shared" si="10"/>
        <v>03</v>
      </c>
      <c r="E326" s="7" t="s">
        <v>126</v>
      </c>
      <c r="F326" t="str">
        <f t="shared" si="11"/>
        <v>P0009003</v>
      </c>
    </row>
    <row r="327" spans="2:6" x14ac:dyDescent="0.25">
      <c r="B327" s="17" t="s">
        <v>892</v>
      </c>
      <c r="C327" s="45" t="str">
        <f t="shared" si="10"/>
        <v>04</v>
      </c>
      <c r="E327" s="7" t="s">
        <v>126</v>
      </c>
      <c r="F327" t="str">
        <f t="shared" si="11"/>
        <v>P0009004</v>
      </c>
    </row>
    <row r="328" spans="2:6" x14ac:dyDescent="0.25">
      <c r="B328" s="7" t="s">
        <v>893</v>
      </c>
      <c r="C328" s="45" t="str">
        <f t="shared" si="10"/>
        <v>01</v>
      </c>
      <c r="E328" s="7" t="s">
        <v>127</v>
      </c>
      <c r="F328" t="str">
        <f t="shared" si="11"/>
        <v>P0081001</v>
      </c>
    </row>
    <row r="329" spans="2:6" x14ac:dyDescent="0.25">
      <c r="B329" s="7" t="s">
        <v>894</v>
      </c>
      <c r="C329" s="45" t="str">
        <f t="shared" si="10"/>
        <v>01</v>
      </c>
      <c r="E329" s="7" t="s">
        <v>128</v>
      </c>
      <c r="F329" t="str">
        <f t="shared" si="11"/>
        <v>P1184001</v>
      </c>
    </row>
    <row r="330" spans="2:6" x14ac:dyDescent="0.25">
      <c r="B330" s="7" t="s">
        <v>895</v>
      </c>
      <c r="C330" s="45" t="str">
        <f t="shared" si="10"/>
        <v>01</v>
      </c>
      <c r="E330" s="7" t="s">
        <v>129</v>
      </c>
      <c r="F330" t="str">
        <f t="shared" si="11"/>
        <v>P0318001</v>
      </c>
    </row>
    <row r="331" spans="2:6" x14ac:dyDescent="0.25">
      <c r="B331" s="7" t="s">
        <v>896</v>
      </c>
      <c r="C331" s="45" t="str">
        <f t="shared" si="10"/>
        <v>02</v>
      </c>
      <c r="E331" s="7" t="s">
        <v>129</v>
      </c>
      <c r="F331" t="str">
        <f t="shared" si="11"/>
        <v>P0318002</v>
      </c>
    </row>
    <row r="332" spans="2:6" x14ac:dyDescent="0.25">
      <c r="B332" s="7" t="s">
        <v>897</v>
      </c>
      <c r="C332" s="45" t="str">
        <f t="shared" si="10"/>
        <v>03</v>
      </c>
      <c r="E332" s="7" t="s">
        <v>129</v>
      </c>
      <c r="F332" t="str">
        <f t="shared" si="11"/>
        <v>P0318003</v>
      </c>
    </row>
    <row r="333" spans="2:6" x14ac:dyDescent="0.25">
      <c r="B333" s="7" t="s">
        <v>898</v>
      </c>
      <c r="C333" s="45" t="str">
        <f t="shared" si="10"/>
        <v>04</v>
      </c>
      <c r="E333" s="7" t="s">
        <v>129</v>
      </c>
      <c r="F333" t="str">
        <f t="shared" si="11"/>
        <v>P0318004</v>
      </c>
    </row>
    <row r="334" spans="2:6" x14ac:dyDescent="0.25">
      <c r="B334" s="7" t="s">
        <v>899</v>
      </c>
      <c r="C334" s="45" t="str">
        <f t="shared" si="10"/>
        <v>05</v>
      </c>
      <c r="E334" s="7" t="s">
        <v>129</v>
      </c>
      <c r="F334" t="str">
        <f t="shared" si="11"/>
        <v>P0318005</v>
      </c>
    </row>
    <row r="335" spans="2:6" x14ac:dyDescent="0.25">
      <c r="B335" s="7" t="s">
        <v>900</v>
      </c>
      <c r="C335" s="45" t="str">
        <f t="shared" si="10"/>
        <v>01</v>
      </c>
      <c r="E335" s="7" t="s">
        <v>130</v>
      </c>
      <c r="F335" t="str">
        <f t="shared" si="11"/>
        <v>P1173001</v>
      </c>
    </row>
    <row r="336" spans="2:6" x14ac:dyDescent="0.25">
      <c r="B336" s="7" t="s">
        <v>901</v>
      </c>
      <c r="C336" s="45" t="str">
        <f t="shared" si="10"/>
        <v>01</v>
      </c>
      <c r="E336" s="19" t="s">
        <v>131</v>
      </c>
      <c r="F336" t="str">
        <f t="shared" si="11"/>
        <v>P0050001</v>
      </c>
    </row>
    <row r="337" spans="2:6" x14ac:dyDescent="0.25">
      <c r="B337" s="7" t="s">
        <v>902</v>
      </c>
      <c r="C337" s="45" t="str">
        <f t="shared" si="10"/>
        <v>02</v>
      </c>
      <c r="E337" s="19" t="s">
        <v>131</v>
      </c>
      <c r="F337" t="str">
        <f t="shared" si="11"/>
        <v>P0050002</v>
      </c>
    </row>
    <row r="338" spans="2:6" x14ac:dyDescent="0.25">
      <c r="B338" s="7" t="s">
        <v>903</v>
      </c>
      <c r="C338" s="45" t="str">
        <f t="shared" si="10"/>
        <v>03</v>
      </c>
      <c r="E338" s="19" t="s">
        <v>131</v>
      </c>
      <c r="F338" t="str">
        <f t="shared" si="11"/>
        <v>P0050003</v>
      </c>
    </row>
    <row r="339" spans="2:6" x14ac:dyDescent="0.25">
      <c r="B339" s="7" t="s">
        <v>904</v>
      </c>
      <c r="C339" s="45" t="str">
        <f t="shared" si="10"/>
        <v>04</v>
      </c>
      <c r="E339" s="7" t="s">
        <v>131</v>
      </c>
      <c r="F339" t="str">
        <f t="shared" si="11"/>
        <v>P0050004</v>
      </c>
    </row>
    <row r="340" spans="2:6" x14ac:dyDescent="0.25">
      <c r="B340" s="7" t="s">
        <v>905</v>
      </c>
      <c r="C340" s="45" t="str">
        <f t="shared" si="10"/>
        <v>05</v>
      </c>
      <c r="E340" s="7" t="s">
        <v>131</v>
      </c>
      <c r="F340" t="str">
        <f t="shared" si="11"/>
        <v>P0050005</v>
      </c>
    </row>
    <row r="341" spans="2:6" x14ac:dyDescent="0.25">
      <c r="B341" s="7" t="s">
        <v>906</v>
      </c>
      <c r="C341" s="45" t="str">
        <f t="shared" si="10"/>
        <v>06</v>
      </c>
      <c r="E341" s="7" t="s">
        <v>131</v>
      </c>
      <c r="F341" t="str">
        <f t="shared" si="11"/>
        <v>P0050006</v>
      </c>
    </row>
    <row r="342" spans="2:6" x14ac:dyDescent="0.25">
      <c r="B342" s="7" t="s">
        <v>907</v>
      </c>
      <c r="C342" s="45" t="str">
        <f t="shared" si="10"/>
        <v>07</v>
      </c>
      <c r="E342" s="7" t="s">
        <v>131</v>
      </c>
      <c r="F342" t="str">
        <f t="shared" si="11"/>
        <v>P0050007</v>
      </c>
    </row>
    <row r="343" spans="2:6" x14ac:dyDescent="0.25">
      <c r="B343" s="7" t="s">
        <v>908</v>
      </c>
      <c r="C343" s="45" t="str">
        <f t="shared" si="10"/>
        <v>08</v>
      </c>
      <c r="E343" s="7" t="s">
        <v>131</v>
      </c>
      <c r="F343" t="str">
        <f t="shared" si="11"/>
        <v>P0050008</v>
      </c>
    </row>
    <row r="344" spans="2:6" x14ac:dyDescent="0.25">
      <c r="B344" s="17" t="s">
        <v>909</v>
      </c>
      <c r="C344" s="45" t="str">
        <f t="shared" si="10"/>
        <v>01</v>
      </c>
      <c r="E344" s="17" t="s">
        <v>132</v>
      </c>
      <c r="F344" t="str">
        <f t="shared" si="11"/>
        <v>P0250001</v>
      </c>
    </row>
    <row r="345" spans="2:6" x14ac:dyDescent="0.25">
      <c r="B345" s="7" t="s">
        <v>910</v>
      </c>
      <c r="C345" s="45" t="str">
        <f t="shared" si="10"/>
        <v>01</v>
      </c>
      <c r="E345" s="7" t="s">
        <v>133</v>
      </c>
      <c r="F345" t="str">
        <f t="shared" si="11"/>
        <v>P0826001</v>
      </c>
    </row>
    <row r="346" spans="2:6" x14ac:dyDescent="0.25">
      <c r="B346" s="7" t="s">
        <v>911</v>
      </c>
      <c r="C346" s="45" t="str">
        <f t="shared" si="10"/>
        <v>01</v>
      </c>
      <c r="E346" s="19" t="s">
        <v>134</v>
      </c>
      <c r="F346" t="str">
        <f t="shared" si="11"/>
        <v>P0473001</v>
      </c>
    </row>
    <row r="347" spans="2:6" x14ac:dyDescent="0.25">
      <c r="B347" s="7" t="s">
        <v>912</v>
      </c>
      <c r="C347" s="45" t="str">
        <f t="shared" si="10"/>
        <v>02</v>
      </c>
      <c r="E347" s="19" t="s">
        <v>134</v>
      </c>
      <c r="F347" t="str">
        <f t="shared" si="11"/>
        <v>P0473002</v>
      </c>
    </row>
    <row r="348" spans="2:6" x14ac:dyDescent="0.25">
      <c r="B348" s="7" t="s">
        <v>913</v>
      </c>
      <c r="C348" s="45" t="str">
        <f t="shared" si="10"/>
        <v>01</v>
      </c>
      <c r="E348" s="19" t="s">
        <v>135</v>
      </c>
      <c r="F348" t="str">
        <f t="shared" si="11"/>
        <v>P1291001</v>
      </c>
    </row>
    <row r="349" spans="2:6" x14ac:dyDescent="0.25">
      <c r="B349" s="7" t="s">
        <v>914</v>
      </c>
      <c r="C349" s="45" t="str">
        <f t="shared" si="10"/>
        <v>02</v>
      </c>
      <c r="E349" s="19" t="s">
        <v>135</v>
      </c>
      <c r="F349" t="str">
        <f t="shared" si="11"/>
        <v>P1291002</v>
      </c>
    </row>
    <row r="350" spans="2:6" x14ac:dyDescent="0.25">
      <c r="B350" s="12" t="s">
        <v>3450</v>
      </c>
      <c r="C350" s="45" t="str">
        <f t="shared" si="10"/>
        <v>03</v>
      </c>
      <c r="E350" s="55" t="s">
        <v>135</v>
      </c>
      <c r="F350" t="str">
        <f t="shared" si="11"/>
        <v>P1291003</v>
      </c>
    </row>
    <row r="351" spans="2:6" x14ac:dyDescent="0.25">
      <c r="B351" s="7" t="s">
        <v>915</v>
      </c>
      <c r="C351" s="45" t="str">
        <f t="shared" si="10"/>
        <v>01</v>
      </c>
      <c r="E351" s="7" t="s">
        <v>136</v>
      </c>
      <c r="F351" t="str">
        <f t="shared" si="11"/>
        <v>P1176001</v>
      </c>
    </row>
    <row r="352" spans="2:6" x14ac:dyDescent="0.25">
      <c r="B352" s="7" t="s">
        <v>916</v>
      </c>
      <c r="C352" s="45" t="str">
        <f t="shared" si="10"/>
        <v>02</v>
      </c>
      <c r="E352" s="7" t="s">
        <v>136</v>
      </c>
      <c r="F352" t="str">
        <f t="shared" si="11"/>
        <v>P1176002</v>
      </c>
    </row>
    <row r="353" spans="2:6" x14ac:dyDescent="0.25">
      <c r="B353" s="7" t="s">
        <v>917</v>
      </c>
      <c r="C353" s="45" t="str">
        <f t="shared" si="10"/>
        <v>03</v>
      </c>
      <c r="E353" s="7" t="s">
        <v>136</v>
      </c>
      <c r="F353" t="str">
        <f t="shared" si="11"/>
        <v>P1176003</v>
      </c>
    </row>
    <row r="354" spans="2:6" x14ac:dyDescent="0.25">
      <c r="B354" s="7" t="s">
        <v>918</v>
      </c>
      <c r="C354" s="45" t="str">
        <f t="shared" si="10"/>
        <v>04</v>
      </c>
      <c r="E354" s="7" t="s">
        <v>136</v>
      </c>
      <c r="F354" t="str">
        <f t="shared" si="11"/>
        <v>P1176004</v>
      </c>
    </row>
    <row r="355" spans="2:6" x14ac:dyDescent="0.25">
      <c r="B355" s="7" t="s">
        <v>919</v>
      </c>
      <c r="C355" s="45" t="str">
        <f t="shared" si="10"/>
        <v>02</v>
      </c>
      <c r="E355" s="7" t="s">
        <v>137</v>
      </c>
      <c r="F355" t="str">
        <f t="shared" si="11"/>
        <v>P0098002</v>
      </c>
    </row>
    <row r="356" spans="2:6" x14ac:dyDescent="0.25">
      <c r="B356" s="7" t="s">
        <v>920</v>
      </c>
      <c r="C356" s="45" t="str">
        <f t="shared" si="10"/>
        <v>03</v>
      </c>
      <c r="E356" s="7" t="s">
        <v>137</v>
      </c>
      <c r="F356" t="str">
        <f t="shared" si="11"/>
        <v>P0098003</v>
      </c>
    </row>
    <row r="357" spans="2:6" x14ac:dyDescent="0.25">
      <c r="B357" s="7" t="s">
        <v>921</v>
      </c>
      <c r="C357" s="45" t="str">
        <f t="shared" si="10"/>
        <v>04</v>
      </c>
      <c r="E357" s="7" t="s">
        <v>137</v>
      </c>
      <c r="F357" t="str">
        <f t="shared" si="11"/>
        <v>P0098004</v>
      </c>
    </row>
    <row r="358" spans="2:6" x14ac:dyDescent="0.25">
      <c r="B358" s="7" t="s">
        <v>922</v>
      </c>
      <c r="C358" s="45" t="str">
        <f t="shared" si="10"/>
        <v>05</v>
      </c>
      <c r="E358" s="7" t="s">
        <v>137</v>
      </c>
      <c r="F358" t="str">
        <f t="shared" si="11"/>
        <v>P0098005</v>
      </c>
    </row>
    <row r="359" spans="2:6" x14ac:dyDescent="0.25">
      <c r="B359" s="7" t="s">
        <v>923</v>
      </c>
      <c r="C359" s="45" t="str">
        <f t="shared" si="10"/>
        <v>06</v>
      </c>
      <c r="E359" s="7" t="s">
        <v>137</v>
      </c>
      <c r="F359" t="str">
        <f t="shared" si="11"/>
        <v>P0098006</v>
      </c>
    </row>
    <row r="360" spans="2:6" x14ac:dyDescent="0.25">
      <c r="B360" s="7" t="s">
        <v>924</v>
      </c>
      <c r="C360" s="45" t="str">
        <f t="shared" si="10"/>
        <v>07</v>
      </c>
      <c r="E360" s="7" t="s">
        <v>137</v>
      </c>
      <c r="F360" t="str">
        <f t="shared" si="11"/>
        <v>P0098007</v>
      </c>
    </row>
    <row r="361" spans="2:6" x14ac:dyDescent="0.25">
      <c r="B361" s="7" t="s">
        <v>925</v>
      </c>
      <c r="C361" s="45" t="str">
        <f t="shared" si="10"/>
        <v>08</v>
      </c>
      <c r="E361" s="7" t="s">
        <v>137</v>
      </c>
      <c r="F361" t="str">
        <f t="shared" si="11"/>
        <v>P0098008</v>
      </c>
    </row>
    <row r="362" spans="2:6" x14ac:dyDescent="0.25">
      <c r="B362" s="7" t="s">
        <v>926</v>
      </c>
      <c r="C362" s="45" t="str">
        <f t="shared" si="10"/>
        <v>09</v>
      </c>
      <c r="E362" s="7" t="s">
        <v>137</v>
      </c>
      <c r="F362" t="str">
        <f t="shared" si="11"/>
        <v>P0098009</v>
      </c>
    </row>
    <row r="363" spans="2:6" x14ac:dyDescent="0.25">
      <c r="B363" s="7" t="s">
        <v>927</v>
      </c>
      <c r="C363" s="45" t="str">
        <f t="shared" si="10"/>
        <v>01</v>
      </c>
      <c r="E363" s="7" t="s">
        <v>138</v>
      </c>
      <c r="F363" t="str">
        <f t="shared" si="11"/>
        <v>P0143001</v>
      </c>
    </row>
    <row r="364" spans="2:6" x14ac:dyDescent="0.25">
      <c r="B364" s="7" t="s">
        <v>928</v>
      </c>
      <c r="C364" s="45" t="str">
        <f t="shared" si="10"/>
        <v>01</v>
      </c>
      <c r="E364" s="7" t="s">
        <v>139</v>
      </c>
      <c r="F364" t="str">
        <f t="shared" si="11"/>
        <v>P0087001</v>
      </c>
    </row>
    <row r="365" spans="2:6" x14ac:dyDescent="0.25">
      <c r="B365" s="7" t="s">
        <v>929</v>
      </c>
      <c r="C365" s="45" t="str">
        <f t="shared" si="10"/>
        <v>01</v>
      </c>
      <c r="E365" s="7" t="s">
        <v>140</v>
      </c>
      <c r="F365" t="str">
        <f t="shared" si="11"/>
        <v>P0202001</v>
      </c>
    </row>
    <row r="366" spans="2:6" x14ac:dyDescent="0.25">
      <c r="B366" s="7" t="s">
        <v>930</v>
      </c>
      <c r="C366" s="45" t="str">
        <f t="shared" si="10"/>
        <v>01</v>
      </c>
      <c r="E366" s="7" t="s">
        <v>141</v>
      </c>
      <c r="F366" t="str">
        <f t="shared" si="11"/>
        <v>P0089001</v>
      </c>
    </row>
    <row r="367" spans="2:6" x14ac:dyDescent="0.25">
      <c r="B367" s="7" t="s">
        <v>931</v>
      </c>
      <c r="C367" s="45" t="str">
        <f t="shared" si="10"/>
        <v>02</v>
      </c>
      <c r="E367" s="7" t="s">
        <v>141</v>
      </c>
      <c r="F367" t="str">
        <f t="shared" si="11"/>
        <v>P0089002</v>
      </c>
    </row>
    <row r="368" spans="2:6" x14ac:dyDescent="0.25">
      <c r="B368" s="7" t="s">
        <v>932</v>
      </c>
      <c r="C368" s="45" t="str">
        <f t="shared" si="10"/>
        <v>03</v>
      </c>
      <c r="E368" s="7" t="s">
        <v>141</v>
      </c>
      <c r="F368" t="str">
        <f t="shared" si="11"/>
        <v>P0089003</v>
      </c>
    </row>
    <row r="369" spans="2:6" x14ac:dyDescent="0.25">
      <c r="B369" s="7" t="s">
        <v>933</v>
      </c>
      <c r="C369" s="45" t="str">
        <f t="shared" si="10"/>
        <v>01</v>
      </c>
      <c r="E369" s="7" t="s">
        <v>142</v>
      </c>
      <c r="F369" t="str">
        <f t="shared" si="11"/>
        <v>P1256001</v>
      </c>
    </row>
    <row r="370" spans="2:6" x14ac:dyDescent="0.25">
      <c r="B370" s="7" t="s">
        <v>934</v>
      </c>
      <c r="C370" s="45" t="str">
        <f t="shared" si="10"/>
        <v>01</v>
      </c>
      <c r="E370" s="19" t="s">
        <v>143</v>
      </c>
      <c r="F370" t="str">
        <f t="shared" si="11"/>
        <v>P0030001</v>
      </c>
    </row>
    <row r="371" spans="2:6" x14ac:dyDescent="0.25">
      <c r="B371" s="7" t="s">
        <v>935</v>
      </c>
      <c r="C371" s="45" t="str">
        <f t="shared" si="10"/>
        <v>01</v>
      </c>
      <c r="E371" s="19" t="s">
        <v>144</v>
      </c>
      <c r="F371" t="str">
        <f t="shared" si="11"/>
        <v>P0312001</v>
      </c>
    </row>
    <row r="372" spans="2:6" x14ac:dyDescent="0.25">
      <c r="B372" s="7" t="s">
        <v>936</v>
      </c>
      <c r="C372" s="45" t="str">
        <f t="shared" si="10"/>
        <v>02</v>
      </c>
      <c r="E372" s="19" t="s">
        <v>144</v>
      </c>
      <c r="F372" t="str">
        <f t="shared" si="11"/>
        <v>P0312002</v>
      </c>
    </row>
    <row r="373" spans="2:6" x14ac:dyDescent="0.25">
      <c r="B373" s="7" t="s">
        <v>937</v>
      </c>
      <c r="C373" s="45" t="str">
        <f t="shared" si="10"/>
        <v>01</v>
      </c>
      <c r="E373" s="7" t="s">
        <v>145</v>
      </c>
      <c r="F373" t="str">
        <f t="shared" si="11"/>
        <v>P0199001</v>
      </c>
    </row>
    <row r="374" spans="2:6" x14ac:dyDescent="0.25">
      <c r="B374" s="7" t="s">
        <v>938</v>
      </c>
      <c r="C374" s="45" t="str">
        <f t="shared" si="10"/>
        <v>01</v>
      </c>
      <c r="E374" s="7" t="s">
        <v>146</v>
      </c>
      <c r="F374" t="str">
        <f t="shared" si="11"/>
        <v>P0127001</v>
      </c>
    </row>
    <row r="375" spans="2:6" x14ac:dyDescent="0.25">
      <c r="B375" s="7" t="s">
        <v>939</v>
      </c>
      <c r="C375" s="45" t="str">
        <f t="shared" si="10"/>
        <v>02</v>
      </c>
      <c r="E375" s="7" t="s">
        <v>146</v>
      </c>
      <c r="F375" t="str">
        <f t="shared" si="11"/>
        <v>P0127002</v>
      </c>
    </row>
    <row r="376" spans="2:6" x14ac:dyDescent="0.25">
      <c r="B376" s="7" t="s">
        <v>940</v>
      </c>
      <c r="C376" s="45" t="str">
        <f t="shared" si="10"/>
        <v>01</v>
      </c>
      <c r="E376" s="7" t="s">
        <v>147</v>
      </c>
      <c r="F376" t="str">
        <f t="shared" si="11"/>
        <v>P0150001</v>
      </c>
    </row>
    <row r="377" spans="2:6" x14ac:dyDescent="0.25">
      <c r="B377" s="7" t="s">
        <v>941</v>
      </c>
      <c r="C377" s="45" t="str">
        <f t="shared" si="10"/>
        <v>01</v>
      </c>
      <c r="E377" s="19" t="s">
        <v>148</v>
      </c>
      <c r="F377" t="str">
        <f t="shared" si="11"/>
        <v>P0139001</v>
      </c>
    </row>
    <row r="378" spans="2:6" x14ac:dyDescent="0.25">
      <c r="B378" s="7" t="s">
        <v>942</v>
      </c>
      <c r="C378" s="45" t="str">
        <f t="shared" si="10"/>
        <v>02</v>
      </c>
      <c r="E378" s="7" t="s">
        <v>148</v>
      </c>
      <c r="F378" t="str">
        <f t="shared" si="11"/>
        <v>P0139002</v>
      </c>
    </row>
    <row r="379" spans="2:6" x14ac:dyDescent="0.25">
      <c r="B379" s="7" t="s">
        <v>943</v>
      </c>
      <c r="C379" s="45" t="str">
        <f t="shared" si="10"/>
        <v>03</v>
      </c>
      <c r="E379" s="19" t="s">
        <v>148</v>
      </c>
      <c r="F379" t="str">
        <f t="shared" si="11"/>
        <v>P0139003</v>
      </c>
    </row>
    <row r="380" spans="2:6" x14ac:dyDescent="0.25">
      <c r="B380" s="7" t="s">
        <v>944</v>
      </c>
      <c r="C380" s="45" t="str">
        <f t="shared" si="10"/>
        <v>04</v>
      </c>
      <c r="E380" s="19" t="s">
        <v>148</v>
      </c>
      <c r="F380" t="str">
        <f t="shared" si="11"/>
        <v>P0139004</v>
      </c>
    </row>
    <row r="381" spans="2:6" x14ac:dyDescent="0.25">
      <c r="B381" s="7" t="s">
        <v>945</v>
      </c>
      <c r="C381" s="45" t="str">
        <f t="shared" si="10"/>
        <v>05</v>
      </c>
      <c r="E381" s="19" t="s">
        <v>148</v>
      </c>
      <c r="F381" t="str">
        <f t="shared" si="11"/>
        <v>P0139005</v>
      </c>
    </row>
    <row r="382" spans="2:6" x14ac:dyDescent="0.25">
      <c r="B382" s="7" t="s">
        <v>946</v>
      </c>
      <c r="C382" s="45" t="str">
        <f t="shared" si="10"/>
        <v>01</v>
      </c>
      <c r="E382" s="7" t="s">
        <v>149</v>
      </c>
      <c r="F382" t="str">
        <f t="shared" si="11"/>
        <v>P0228001</v>
      </c>
    </row>
    <row r="383" spans="2:6" x14ac:dyDescent="0.25">
      <c r="B383" s="7" t="s">
        <v>947</v>
      </c>
      <c r="C383" s="45" t="str">
        <f t="shared" si="10"/>
        <v>02</v>
      </c>
      <c r="E383" s="7" t="s">
        <v>149</v>
      </c>
      <c r="F383" t="str">
        <f t="shared" si="11"/>
        <v>P0228002</v>
      </c>
    </row>
    <row r="384" spans="2:6" x14ac:dyDescent="0.25">
      <c r="B384" s="7" t="s">
        <v>948</v>
      </c>
      <c r="C384" s="45" t="str">
        <f t="shared" si="10"/>
        <v>01</v>
      </c>
      <c r="E384" s="7" t="s">
        <v>150</v>
      </c>
      <c r="F384" t="str">
        <f t="shared" si="11"/>
        <v>P0118001</v>
      </c>
    </row>
    <row r="385" spans="2:6" x14ac:dyDescent="0.25">
      <c r="B385" s="7" t="s">
        <v>949</v>
      </c>
      <c r="C385" s="45" t="str">
        <f t="shared" si="10"/>
        <v>02</v>
      </c>
      <c r="E385" s="7" t="s">
        <v>150</v>
      </c>
      <c r="F385" t="str">
        <f t="shared" si="11"/>
        <v>P0118002</v>
      </c>
    </row>
    <row r="386" spans="2:6" x14ac:dyDescent="0.25">
      <c r="B386" s="7" t="s">
        <v>950</v>
      </c>
      <c r="C386" s="45" t="str">
        <f t="shared" si="10"/>
        <v>03</v>
      </c>
      <c r="E386" s="7" t="s">
        <v>150</v>
      </c>
      <c r="F386" t="str">
        <f t="shared" si="11"/>
        <v>P0118003</v>
      </c>
    </row>
    <row r="387" spans="2:6" x14ac:dyDescent="0.25">
      <c r="B387" s="7" t="s">
        <v>951</v>
      </c>
      <c r="C387" s="45" t="str">
        <f t="shared" ref="C387:C450" si="12">REPLACE(B387, 1, 5, "")</f>
        <v>04</v>
      </c>
      <c r="E387" s="7" t="s">
        <v>150</v>
      </c>
      <c r="F387" t="str">
        <f t="shared" ref="F387:F450" si="13">CONCATENATE("P", REPLACE(E387, 1, 1, ""), "0", C387)</f>
        <v>P0118004</v>
      </c>
    </row>
    <row r="388" spans="2:6" x14ac:dyDescent="0.25">
      <c r="B388" s="7" t="s">
        <v>952</v>
      </c>
      <c r="C388" s="45" t="str">
        <f t="shared" si="12"/>
        <v>05</v>
      </c>
      <c r="E388" s="7" t="s">
        <v>150</v>
      </c>
      <c r="F388" t="str">
        <f t="shared" si="13"/>
        <v>P0118005</v>
      </c>
    </row>
    <row r="389" spans="2:6" x14ac:dyDescent="0.25">
      <c r="B389" s="7" t="s">
        <v>953</v>
      </c>
      <c r="C389" s="45" t="str">
        <f t="shared" si="12"/>
        <v>01</v>
      </c>
      <c r="E389" s="7" t="s">
        <v>151</v>
      </c>
      <c r="F389" t="str">
        <f t="shared" si="13"/>
        <v>P0224001</v>
      </c>
    </row>
    <row r="390" spans="2:6" x14ac:dyDescent="0.25">
      <c r="B390" s="7" t="s">
        <v>954</v>
      </c>
      <c r="C390" s="45" t="str">
        <f t="shared" si="12"/>
        <v>01</v>
      </c>
      <c r="E390" s="7" t="s">
        <v>152</v>
      </c>
      <c r="F390" t="str">
        <f t="shared" si="13"/>
        <v>P0219001</v>
      </c>
    </row>
    <row r="391" spans="2:6" x14ac:dyDescent="0.25">
      <c r="B391" s="7" t="s">
        <v>955</v>
      </c>
      <c r="C391" s="45" t="str">
        <f t="shared" si="12"/>
        <v>01</v>
      </c>
      <c r="E391" s="7" t="s">
        <v>153</v>
      </c>
      <c r="F391" t="str">
        <f t="shared" si="13"/>
        <v>P0197001</v>
      </c>
    </row>
    <row r="392" spans="2:6" x14ac:dyDescent="0.25">
      <c r="B392" s="7" t="s">
        <v>956</v>
      </c>
      <c r="C392" s="45" t="str">
        <f t="shared" si="12"/>
        <v>01</v>
      </c>
      <c r="E392" s="7" t="s">
        <v>154</v>
      </c>
      <c r="F392" t="str">
        <f t="shared" si="13"/>
        <v>P0163001</v>
      </c>
    </row>
    <row r="393" spans="2:6" x14ac:dyDescent="0.25">
      <c r="B393" s="7" t="s">
        <v>957</v>
      </c>
      <c r="C393" s="45" t="str">
        <f t="shared" si="12"/>
        <v>01</v>
      </c>
      <c r="E393" s="7" t="s">
        <v>155</v>
      </c>
      <c r="F393" t="str">
        <f t="shared" si="13"/>
        <v>P0491001</v>
      </c>
    </row>
    <row r="394" spans="2:6" x14ac:dyDescent="0.25">
      <c r="B394" s="7" t="s">
        <v>958</v>
      </c>
      <c r="C394" s="45" t="str">
        <f t="shared" si="12"/>
        <v>01</v>
      </c>
      <c r="E394" s="19" t="s">
        <v>156</v>
      </c>
      <c r="F394" t="str">
        <f t="shared" si="13"/>
        <v>P0023001</v>
      </c>
    </row>
    <row r="395" spans="2:6" x14ac:dyDescent="0.25">
      <c r="B395" s="7" t="s">
        <v>959</v>
      </c>
      <c r="C395" s="45" t="str">
        <f t="shared" si="12"/>
        <v>01</v>
      </c>
      <c r="E395" s="19" t="s">
        <v>157</v>
      </c>
      <c r="F395" t="str">
        <f t="shared" si="13"/>
        <v>P1213001</v>
      </c>
    </row>
    <row r="396" spans="2:6" x14ac:dyDescent="0.25">
      <c r="B396" s="7" t="s">
        <v>960</v>
      </c>
      <c r="C396" s="45" t="str">
        <f t="shared" si="12"/>
        <v>01</v>
      </c>
      <c r="E396" s="19" t="s">
        <v>158</v>
      </c>
      <c r="F396" t="str">
        <f t="shared" si="13"/>
        <v>P0500001</v>
      </c>
    </row>
    <row r="397" spans="2:6" x14ac:dyDescent="0.25">
      <c r="B397" s="7" t="s">
        <v>961</v>
      </c>
      <c r="C397" s="45" t="str">
        <f t="shared" si="12"/>
        <v>02</v>
      </c>
      <c r="E397" s="19" t="s">
        <v>158</v>
      </c>
      <c r="F397" t="str">
        <f t="shared" si="13"/>
        <v>P0500002</v>
      </c>
    </row>
    <row r="398" spans="2:6" x14ac:dyDescent="0.25">
      <c r="B398" s="7" t="s">
        <v>962</v>
      </c>
      <c r="C398" s="45" t="str">
        <f t="shared" si="12"/>
        <v>01</v>
      </c>
      <c r="E398" s="7" t="s">
        <v>159</v>
      </c>
      <c r="F398" t="str">
        <f t="shared" si="13"/>
        <v>P0160001</v>
      </c>
    </row>
    <row r="399" spans="2:6" x14ac:dyDescent="0.25">
      <c r="B399" s="7" t="s">
        <v>963</v>
      </c>
      <c r="C399" s="45" t="str">
        <f t="shared" si="12"/>
        <v>01</v>
      </c>
      <c r="E399" s="7" t="s">
        <v>160</v>
      </c>
      <c r="F399" t="str">
        <f t="shared" si="13"/>
        <v>P0305001</v>
      </c>
    </row>
    <row r="400" spans="2:6" x14ac:dyDescent="0.25">
      <c r="B400" s="7" t="s">
        <v>964</v>
      </c>
      <c r="C400" s="45" t="str">
        <f t="shared" si="12"/>
        <v>01</v>
      </c>
      <c r="E400" s="7" t="s">
        <v>161</v>
      </c>
      <c r="F400" t="str">
        <f t="shared" si="13"/>
        <v>P0153001</v>
      </c>
    </row>
    <row r="401" spans="2:6" x14ac:dyDescent="0.25">
      <c r="B401" s="7" t="s">
        <v>965</v>
      </c>
      <c r="C401" s="45" t="str">
        <f t="shared" si="12"/>
        <v>01</v>
      </c>
      <c r="E401" s="7" t="s">
        <v>162</v>
      </c>
      <c r="F401" t="str">
        <f t="shared" si="13"/>
        <v>P0183001</v>
      </c>
    </row>
    <row r="402" spans="2:6" x14ac:dyDescent="0.25">
      <c r="B402" s="7" t="s">
        <v>966</v>
      </c>
      <c r="C402" s="45" t="str">
        <f t="shared" si="12"/>
        <v>01</v>
      </c>
      <c r="E402" s="7" t="s">
        <v>163</v>
      </c>
      <c r="F402" t="str">
        <f t="shared" si="13"/>
        <v>P0184001</v>
      </c>
    </row>
    <row r="403" spans="2:6" x14ac:dyDescent="0.25">
      <c r="B403" s="7" t="s">
        <v>967</v>
      </c>
      <c r="C403" s="45" t="str">
        <f t="shared" si="12"/>
        <v>01</v>
      </c>
      <c r="E403" s="7" t="s">
        <v>164</v>
      </c>
      <c r="F403" t="str">
        <f t="shared" si="13"/>
        <v>P0293001</v>
      </c>
    </row>
    <row r="404" spans="2:6" x14ac:dyDescent="0.25">
      <c r="B404" s="7" t="s">
        <v>968</v>
      </c>
      <c r="C404" s="45" t="str">
        <f t="shared" si="12"/>
        <v>02</v>
      </c>
      <c r="E404" s="7" t="s">
        <v>164</v>
      </c>
      <c r="F404" t="str">
        <f t="shared" si="13"/>
        <v>P0293002</v>
      </c>
    </row>
    <row r="405" spans="2:6" x14ac:dyDescent="0.25">
      <c r="B405" s="7" t="s">
        <v>969</v>
      </c>
      <c r="C405" s="45" t="str">
        <f t="shared" si="12"/>
        <v>03</v>
      </c>
      <c r="E405" s="7" t="s">
        <v>164</v>
      </c>
      <c r="F405" t="str">
        <f t="shared" si="13"/>
        <v>P0293003</v>
      </c>
    </row>
    <row r="406" spans="2:6" x14ac:dyDescent="0.25">
      <c r="B406" s="7" t="s">
        <v>970</v>
      </c>
      <c r="C406" s="45" t="str">
        <f t="shared" si="12"/>
        <v>01</v>
      </c>
      <c r="E406" s="7" t="s">
        <v>165</v>
      </c>
      <c r="F406" t="str">
        <f t="shared" si="13"/>
        <v>P1287001</v>
      </c>
    </row>
    <row r="407" spans="2:6" x14ac:dyDescent="0.25">
      <c r="B407" s="7" t="s">
        <v>971</v>
      </c>
      <c r="C407" s="45" t="str">
        <f t="shared" si="12"/>
        <v>01</v>
      </c>
      <c r="E407" s="7" t="s">
        <v>166</v>
      </c>
      <c r="F407" t="str">
        <f t="shared" si="13"/>
        <v>P1202001</v>
      </c>
    </row>
    <row r="408" spans="2:6" x14ac:dyDescent="0.25">
      <c r="B408" s="7" t="s">
        <v>972</v>
      </c>
      <c r="C408" s="45" t="str">
        <f t="shared" si="12"/>
        <v>01</v>
      </c>
      <c r="E408" s="19" t="s">
        <v>167</v>
      </c>
      <c r="F408" t="str">
        <f t="shared" si="13"/>
        <v>P0055001</v>
      </c>
    </row>
    <row r="409" spans="2:6" x14ac:dyDescent="0.25">
      <c r="B409" s="7" t="s">
        <v>973</v>
      </c>
      <c r="C409" s="45" t="str">
        <f t="shared" si="12"/>
        <v>01</v>
      </c>
      <c r="E409" s="19" t="s">
        <v>168</v>
      </c>
      <c r="F409" t="str">
        <f t="shared" si="13"/>
        <v>P1290001</v>
      </c>
    </row>
    <row r="410" spans="2:6" x14ac:dyDescent="0.25">
      <c r="B410" s="7" t="s">
        <v>974</v>
      </c>
      <c r="C410" s="45" t="str">
        <f t="shared" si="12"/>
        <v>01</v>
      </c>
      <c r="E410" s="19" t="s">
        <v>169</v>
      </c>
      <c r="F410" t="str">
        <f t="shared" si="13"/>
        <v>P1292001</v>
      </c>
    </row>
    <row r="411" spans="2:6" x14ac:dyDescent="0.25">
      <c r="B411" s="7" t="s">
        <v>975</v>
      </c>
      <c r="C411" s="45" t="str">
        <f t="shared" si="12"/>
        <v>01</v>
      </c>
      <c r="E411" s="19" t="s">
        <v>170</v>
      </c>
      <c r="F411" t="str">
        <f t="shared" si="13"/>
        <v>P1246001</v>
      </c>
    </row>
    <row r="412" spans="2:6" x14ac:dyDescent="0.25">
      <c r="B412" s="7" t="s">
        <v>976</v>
      </c>
      <c r="C412" s="45" t="str">
        <f t="shared" si="12"/>
        <v>01</v>
      </c>
      <c r="E412" s="19" t="s">
        <v>171</v>
      </c>
      <c r="F412" t="str">
        <f t="shared" si="13"/>
        <v>P1268001</v>
      </c>
    </row>
    <row r="413" spans="2:6" x14ac:dyDescent="0.25">
      <c r="B413" s="7" t="s">
        <v>977</v>
      </c>
      <c r="C413" s="45" t="str">
        <f t="shared" si="12"/>
        <v>01</v>
      </c>
      <c r="E413" s="7" t="s">
        <v>172</v>
      </c>
      <c r="F413" t="str">
        <f t="shared" si="13"/>
        <v>P0185001</v>
      </c>
    </row>
    <row r="414" spans="2:6" x14ac:dyDescent="0.25">
      <c r="B414" s="7" t="s">
        <v>978</v>
      </c>
      <c r="C414" s="45" t="str">
        <f t="shared" si="12"/>
        <v>02</v>
      </c>
      <c r="E414" s="7" t="s">
        <v>173</v>
      </c>
      <c r="F414" t="str">
        <f t="shared" si="13"/>
        <v>P0151002</v>
      </c>
    </row>
    <row r="415" spans="2:6" x14ac:dyDescent="0.25">
      <c r="B415" s="7" t="s">
        <v>979</v>
      </c>
      <c r="C415" s="45" t="str">
        <f t="shared" si="12"/>
        <v>01</v>
      </c>
      <c r="E415" s="7" t="s">
        <v>174</v>
      </c>
      <c r="F415" t="str">
        <f t="shared" si="13"/>
        <v>P1257001</v>
      </c>
    </row>
    <row r="416" spans="2:6" x14ac:dyDescent="0.25">
      <c r="B416" s="7" t="s">
        <v>980</v>
      </c>
      <c r="C416" s="45" t="str">
        <f t="shared" si="12"/>
        <v>01</v>
      </c>
      <c r="E416" s="7" t="s">
        <v>175</v>
      </c>
      <c r="F416" t="str">
        <f t="shared" si="13"/>
        <v>P0515001</v>
      </c>
    </row>
    <row r="417" spans="2:6" x14ac:dyDescent="0.25">
      <c r="B417" s="7" t="s">
        <v>981</v>
      </c>
      <c r="C417" s="45" t="str">
        <f t="shared" si="12"/>
        <v>02</v>
      </c>
      <c r="E417" s="7" t="s">
        <v>175</v>
      </c>
      <c r="F417" t="str">
        <f t="shared" si="13"/>
        <v>P0515002</v>
      </c>
    </row>
    <row r="418" spans="2:6" x14ac:dyDescent="0.25">
      <c r="B418" s="7" t="s">
        <v>982</v>
      </c>
      <c r="C418" s="45" t="str">
        <f t="shared" si="12"/>
        <v>01</v>
      </c>
      <c r="E418" s="7" t="s">
        <v>176</v>
      </c>
      <c r="F418" t="str">
        <f t="shared" si="13"/>
        <v>P0093001</v>
      </c>
    </row>
    <row r="419" spans="2:6" x14ac:dyDescent="0.25">
      <c r="B419" s="7" t="s">
        <v>983</v>
      </c>
      <c r="C419" s="45" t="str">
        <f t="shared" si="12"/>
        <v>01</v>
      </c>
      <c r="E419" s="19" t="s">
        <v>177</v>
      </c>
      <c r="F419" t="str">
        <f t="shared" si="13"/>
        <v>P0037001</v>
      </c>
    </row>
    <row r="420" spans="2:6" x14ac:dyDescent="0.25">
      <c r="B420" s="7" t="s">
        <v>984</v>
      </c>
      <c r="C420" s="45" t="str">
        <f t="shared" si="12"/>
        <v>02</v>
      </c>
      <c r="E420" s="19" t="s">
        <v>177</v>
      </c>
      <c r="F420" t="str">
        <f t="shared" si="13"/>
        <v>P0037002</v>
      </c>
    </row>
    <row r="421" spans="2:6" x14ac:dyDescent="0.25">
      <c r="B421" s="7" t="s">
        <v>985</v>
      </c>
      <c r="C421" s="45" t="str">
        <f t="shared" si="12"/>
        <v>03</v>
      </c>
      <c r="E421" s="7" t="s">
        <v>177</v>
      </c>
      <c r="F421" t="str">
        <f t="shared" si="13"/>
        <v>P0037003</v>
      </c>
    </row>
    <row r="422" spans="2:6" x14ac:dyDescent="0.25">
      <c r="B422" s="7" t="s">
        <v>986</v>
      </c>
      <c r="C422" s="45" t="str">
        <f t="shared" si="12"/>
        <v>04</v>
      </c>
      <c r="E422" s="7" t="s">
        <v>177</v>
      </c>
      <c r="F422" t="str">
        <f t="shared" si="13"/>
        <v>P0037004</v>
      </c>
    </row>
    <row r="423" spans="2:6" x14ac:dyDescent="0.25">
      <c r="B423" s="7" t="s">
        <v>987</v>
      </c>
      <c r="C423" s="45" t="str">
        <f t="shared" si="12"/>
        <v>05</v>
      </c>
      <c r="E423" s="7" t="s">
        <v>177</v>
      </c>
      <c r="F423" t="str">
        <f t="shared" si="13"/>
        <v>P0037005</v>
      </c>
    </row>
    <row r="424" spans="2:6" x14ac:dyDescent="0.25">
      <c r="B424" s="7" t="s">
        <v>988</v>
      </c>
      <c r="C424" s="45" t="str">
        <f t="shared" si="12"/>
        <v>06</v>
      </c>
      <c r="E424" s="7" t="s">
        <v>177</v>
      </c>
      <c r="F424" t="str">
        <f t="shared" si="13"/>
        <v>P0037006</v>
      </c>
    </row>
    <row r="425" spans="2:6" x14ac:dyDescent="0.25">
      <c r="B425" s="7" t="s">
        <v>989</v>
      </c>
      <c r="C425" s="45" t="str">
        <f t="shared" si="12"/>
        <v>07</v>
      </c>
      <c r="E425" s="7" t="s">
        <v>177</v>
      </c>
      <c r="F425" t="str">
        <f t="shared" si="13"/>
        <v>P0037007</v>
      </c>
    </row>
    <row r="426" spans="2:6" x14ac:dyDescent="0.25">
      <c r="B426" s="7" t="s">
        <v>990</v>
      </c>
      <c r="C426" s="45" t="str">
        <f t="shared" si="12"/>
        <v>08</v>
      </c>
      <c r="E426" s="7" t="s">
        <v>177</v>
      </c>
      <c r="F426" t="str">
        <f t="shared" si="13"/>
        <v>P0037008</v>
      </c>
    </row>
    <row r="427" spans="2:6" x14ac:dyDescent="0.25">
      <c r="B427" s="7" t="s">
        <v>991</v>
      </c>
      <c r="C427" s="45" t="str">
        <f t="shared" si="12"/>
        <v>09</v>
      </c>
      <c r="E427" s="7" t="s">
        <v>177</v>
      </c>
      <c r="F427" t="str">
        <f t="shared" si="13"/>
        <v>P0037009</v>
      </c>
    </row>
    <row r="428" spans="2:6" x14ac:dyDescent="0.25">
      <c r="B428" s="7" t="s">
        <v>992</v>
      </c>
      <c r="C428" s="45" t="str">
        <f t="shared" si="12"/>
        <v>10</v>
      </c>
      <c r="E428" s="7" t="s">
        <v>177</v>
      </c>
      <c r="F428" t="str">
        <f t="shared" si="13"/>
        <v>P0037010</v>
      </c>
    </row>
    <row r="429" spans="2:6" x14ac:dyDescent="0.25">
      <c r="B429" s="7" t="s">
        <v>993</v>
      </c>
      <c r="C429" s="45" t="str">
        <f t="shared" si="12"/>
        <v>11</v>
      </c>
      <c r="E429" s="7" t="s">
        <v>177</v>
      </c>
      <c r="F429" t="str">
        <f t="shared" si="13"/>
        <v>P0037011</v>
      </c>
    </row>
    <row r="430" spans="2:6" x14ac:dyDescent="0.25">
      <c r="B430" s="7" t="s">
        <v>994</v>
      </c>
      <c r="C430" s="45" t="str">
        <f t="shared" si="12"/>
        <v>01</v>
      </c>
      <c r="E430" s="19" t="s">
        <v>178</v>
      </c>
      <c r="F430" t="str">
        <f t="shared" si="13"/>
        <v>P0051001</v>
      </c>
    </row>
    <row r="431" spans="2:6" x14ac:dyDescent="0.25">
      <c r="B431" s="7" t="s">
        <v>995</v>
      </c>
      <c r="C431" s="45" t="str">
        <f t="shared" si="12"/>
        <v>01</v>
      </c>
      <c r="E431" s="19" t="s">
        <v>179</v>
      </c>
      <c r="F431" t="str">
        <f t="shared" si="13"/>
        <v>P0227001</v>
      </c>
    </row>
    <row r="432" spans="2:6" x14ac:dyDescent="0.25">
      <c r="B432" s="7" t="s">
        <v>996</v>
      </c>
      <c r="C432" s="45" t="str">
        <f t="shared" si="12"/>
        <v>01</v>
      </c>
      <c r="E432" s="7" t="s">
        <v>180</v>
      </c>
      <c r="F432" t="str">
        <f t="shared" si="13"/>
        <v>P0158001</v>
      </c>
    </row>
    <row r="433" spans="2:6" x14ac:dyDescent="0.25">
      <c r="B433" s="7" t="s">
        <v>997</v>
      </c>
      <c r="C433" s="45" t="str">
        <f t="shared" si="12"/>
        <v>01</v>
      </c>
      <c r="E433" s="7" t="s">
        <v>181</v>
      </c>
      <c r="F433" t="str">
        <f t="shared" si="13"/>
        <v>P1204001</v>
      </c>
    </row>
    <row r="434" spans="2:6" x14ac:dyDescent="0.25">
      <c r="B434" s="7" t="s">
        <v>998</v>
      </c>
      <c r="C434" s="45" t="str">
        <f t="shared" si="12"/>
        <v>02</v>
      </c>
      <c r="E434" s="7" t="s">
        <v>181</v>
      </c>
      <c r="F434" t="str">
        <f t="shared" si="13"/>
        <v>P1204002</v>
      </c>
    </row>
    <row r="435" spans="2:6" x14ac:dyDescent="0.25">
      <c r="B435" s="7" t="s">
        <v>999</v>
      </c>
      <c r="C435" s="45" t="str">
        <f t="shared" si="12"/>
        <v>03</v>
      </c>
      <c r="E435" s="7" t="s">
        <v>181</v>
      </c>
      <c r="F435" t="str">
        <f t="shared" si="13"/>
        <v>P1204003</v>
      </c>
    </row>
    <row r="436" spans="2:6" x14ac:dyDescent="0.25">
      <c r="B436" s="7" t="s">
        <v>1000</v>
      </c>
      <c r="C436" s="45" t="str">
        <f t="shared" si="12"/>
        <v>04</v>
      </c>
      <c r="E436" s="7" t="s">
        <v>181</v>
      </c>
      <c r="F436" t="str">
        <f t="shared" si="13"/>
        <v>P1204004</v>
      </c>
    </row>
    <row r="437" spans="2:6" x14ac:dyDescent="0.25">
      <c r="B437" s="7" t="s">
        <v>1001</v>
      </c>
      <c r="C437" s="45" t="str">
        <f t="shared" si="12"/>
        <v>05</v>
      </c>
      <c r="E437" s="7" t="s">
        <v>181</v>
      </c>
      <c r="F437" t="str">
        <f t="shared" si="13"/>
        <v>P1204005</v>
      </c>
    </row>
    <row r="438" spans="2:6" x14ac:dyDescent="0.25">
      <c r="B438" s="7" t="s">
        <v>1002</v>
      </c>
      <c r="C438" s="45" t="str">
        <f t="shared" si="12"/>
        <v>06</v>
      </c>
      <c r="E438" s="7" t="s">
        <v>181</v>
      </c>
      <c r="F438" t="str">
        <f t="shared" si="13"/>
        <v>P1204006</v>
      </c>
    </row>
    <row r="439" spans="2:6" x14ac:dyDescent="0.25">
      <c r="B439" s="7" t="s">
        <v>1003</v>
      </c>
      <c r="C439" s="45" t="str">
        <f t="shared" si="12"/>
        <v>07</v>
      </c>
      <c r="E439" s="7" t="s">
        <v>181</v>
      </c>
      <c r="F439" t="str">
        <f t="shared" si="13"/>
        <v>P1204007</v>
      </c>
    </row>
    <row r="440" spans="2:6" x14ac:dyDescent="0.25">
      <c r="B440" s="7" t="s">
        <v>1004</v>
      </c>
      <c r="C440" s="45" t="str">
        <f t="shared" si="12"/>
        <v>08</v>
      </c>
      <c r="E440" s="7" t="s">
        <v>181</v>
      </c>
      <c r="F440" t="str">
        <f t="shared" si="13"/>
        <v>P1204008</v>
      </c>
    </row>
    <row r="441" spans="2:6" x14ac:dyDescent="0.25">
      <c r="B441" s="7" t="s">
        <v>1005</v>
      </c>
      <c r="C441" s="45" t="str">
        <f t="shared" si="12"/>
        <v>01</v>
      </c>
      <c r="E441" s="7" t="s">
        <v>182</v>
      </c>
      <c r="F441" t="str">
        <f t="shared" si="13"/>
        <v>P0091001</v>
      </c>
    </row>
    <row r="442" spans="2:6" x14ac:dyDescent="0.25">
      <c r="B442" s="7" t="s">
        <v>1006</v>
      </c>
      <c r="C442" s="45" t="str">
        <f t="shared" si="12"/>
        <v>02</v>
      </c>
      <c r="E442" s="7" t="s">
        <v>182</v>
      </c>
      <c r="F442" t="str">
        <f t="shared" si="13"/>
        <v>P0091002</v>
      </c>
    </row>
    <row r="443" spans="2:6" x14ac:dyDescent="0.25">
      <c r="B443" s="7" t="s">
        <v>1007</v>
      </c>
      <c r="C443" s="45" t="str">
        <f t="shared" si="12"/>
        <v>01</v>
      </c>
      <c r="E443" s="7" t="s">
        <v>183</v>
      </c>
      <c r="F443" t="str">
        <f t="shared" si="13"/>
        <v>P0296001</v>
      </c>
    </row>
    <row r="444" spans="2:6" x14ac:dyDescent="0.25">
      <c r="B444" s="7" t="s">
        <v>1008</v>
      </c>
      <c r="C444" s="45" t="str">
        <f t="shared" si="12"/>
        <v>01</v>
      </c>
      <c r="E444" s="7" t="s">
        <v>184</v>
      </c>
      <c r="F444" t="str">
        <f t="shared" si="13"/>
        <v>P0145001</v>
      </c>
    </row>
    <row r="445" spans="2:6" x14ac:dyDescent="0.25">
      <c r="B445" s="7" t="s">
        <v>1009</v>
      </c>
      <c r="C445" s="45" t="str">
        <f t="shared" si="12"/>
        <v>01</v>
      </c>
      <c r="E445" s="7" t="s">
        <v>185</v>
      </c>
      <c r="F445" t="str">
        <f t="shared" si="13"/>
        <v>P0229001</v>
      </c>
    </row>
    <row r="446" spans="2:6" x14ac:dyDescent="0.25">
      <c r="B446" s="7" t="s">
        <v>1010</v>
      </c>
      <c r="C446" s="45" t="str">
        <f t="shared" si="12"/>
        <v>01</v>
      </c>
      <c r="E446" s="7" t="s">
        <v>186</v>
      </c>
      <c r="F446" t="str">
        <f t="shared" si="13"/>
        <v>P0525001</v>
      </c>
    </row>
    <row r="447" spans="2:6" x14ac:dyDescent="0.25">
      <c r="B447" s="7" t="s">
        <v>1011</v>
      </c>
      <c r="C447" s="45" t="str">
        <f t="shared" si="12"/>
        <v>02</v>
      </c>
      <c r="E447" s="7" t="s">
        <v>186</v>
      </c>
      <c r="F447" t="str">
        <f t="shared" si="13"/>
        <v>P0525002</v>
      </c>
    </row>
    <row r="448" spans="2:6" x14ac:dyDescent="0.25">
      <c r="B448" s="7" t="s">
        <v>1012</v>
      </c>
      <c r="C448" s="45" t="str">
        <f t="shared" si="12"/>
        <v>01</v>
      </c>
      <c r="E448" s="7" t="s">
        <v>187</v>
      </c>
      <c r="F448" t="str">
        <f t="shared" si="13"/>
        <v>P0265001</v>
      </c>
    </row>
    <row r="449" spans="2:6" x14ac:dyDescent="0.25">
      <c r="B449" s="7" t="s">
        <v>1013</v>
      </c>
      <c r="C449" s="45" t="str">
        <f t="shared" si="12"/>
        <v>01</v>
      </c>
      <c r="E449" s="7" t="s">
        <v>188</v>
      </c>
      <c r="F449" t="str">
        <f t="shared" si="13"/>
        <v>P0294001</v>
      </c>
    </row>
    <row r="450" spans="2:6" x14ac:dyDescent="0.25">
      <c r="B450" s="7" t="s">
        <v>1014</v>
      </c>
      <c r="C450" s="45" t="str">
        <f t="shared" si="12"/>
        <v>01</v>
      </c>
      <c r="E450" s="7" t="s">
        <v>189</v>
      </c>
      <c r="F450" t="str">
        <f t="shared" si="13"/>
        <v>P0268001</v>
      </c>
    </row>
    <row r="451" spans="2:6" x14ac:dyDescent="0.25">
      <c r="B451" s="7" t="s">
        <v>1015</v>
      </c>
      <c r="C451" s="45" t="str">
        <f t="shared" ref="C451:C514" si="14">REPLACE(B451, 1, 5, "")</f>
        <v>02</v>
      </c>
      <c r="E451" s="7" t="s">
        <v>189</v>
      </c>
      <c r="F451" t="str">
        <f t="shared" ref="F451:F514" si="15">CONCATENATE("P", REPLACE(E451, 1, 1, ""), "0", C451)</f>
        <v>P0268002</v>
      </c>
    </row>
    <row r="452" spans="2:6" x14ac:dyDescent="0.25">
      <c r="B452" s="7" t="s">
        <v>1016</v>
      </c>
      <c r="C452" s="45" t="str">
        <f t="shared" si="14"/>
        <v>03</v>
      </c>
      <c r="E452" s="7" t="s">
        <v>189</v>
      </c>
      <c r="F452" t="str">
        <f t="shared" si="15"/>
        <v>P0268003</v>
      </c>
    </row>
    <row r="453" spans="2:6" x14ac:dyDescent="0.25">
      <c r="B453" s="17" t="s">
        <v>1017</v>
      </c>
      <c r="C453" s="45" t="str">
        <f t="shared" si="14"/>
        <v>04</v>
      </c>
      <c r="E453" s="7" t="s">
        <v>189</v>
      </c>
      <c r="F453" t="str">
        <f t="shared" si="15"/>
        <v>P0268004</v>
      </c>
    </row>
    <row r="454" spans="2:6" x14ac:dyDescent="0.25">
      <c r="B454" s="7" t="s">
        <v>1018</v>
      </c>
      <c r="C454" s="45" t="str">
        <f t="shared" si="14"/>
        <v>01</v>
      </c>
      <c r="E454" s="7" t="s">
        <v>190</v>
      </c>
      <c r="F454" t="str">
        <f t="shared" si="15"/>
        <v>P1258001</v>
      </c>
    </row>
    <row r="455" spans="2:6" x14ac:dyDescent="0.25">
      <c r="B455" s="7" t="s">
        <v>1019</v>
      </c>
      <c r="C455" s="45" t="str">
        <f t="shared" si="14"/>
        <v>02</v>
      </c>
      <c r="E455" s="7" t="s">
        <v>190</v>
      </c>
      <c r="F455" t="str">
        <f t="shared" si="15"/>
        <v>P1258002</v>
      </c>
    </row>
    <row r="456" spans="2:6" x14ac:dyDescent="0.25">
      <c r="B456" s="7" t="s">
        <v>1020</v>
      </c>
      <c r="C456" s="45" t="str">
        <f t="shared" si="14"/>
        <v>03</v>
      </c>
      <c r="E456" s="7" t="s">
        <v>190</v>
      </c>
      <c r="F456" t="str">
        <f t="shared" si="15"/>
        <v>P1258003</v>
      </c>
    </row>
    <row r="457" spans="2:6" x14ac:dyDescent="0.25">
      <c r="B457" s="7" t="s">
        <v>1021</v>
      </c>
      <c r="C457" s="45" t="str">
        <f t="shared" si="14"/>
        <v>04</v>
      </c>
      <c r="E457" s="7" t="s">
        <v>190</v>
      </c>
      <c r="F457" t="str">
        <f t="shared" si="15"/>
        <v>P1258004</v>
      </c>
    </row>
    <row r="458" spans="2:6" x14ac:dyDescent="0.25">
      <c r="B458" s="7" t="s">
        <v>3185</v>
      </c>
      <c r="C458" s="45" t="str">
        <f t="shared" si="14"/>
        <v>05</v>
      </c>
      <c r="E458" s="7" t="s">
        <v>190</v>
      </c>
      <c r="F458" t="str">
        <f t="shared" si="15"/>
        <v>P1258005</v>
      </c>
    </row>
    <row r="459" spans="2:6" x14ac:dyDescent="0.25">
      <c r="B459" s="12" t="s">
        <v>3451</v>
      </c>
      <c r="C459" s="45" t="str">
        <f t="shared" si="14"/>
        <v>06</v>
      </c>
      <c r="E459" s="55" t="s">
        <v>190</v>
      </c>
      <c r="F459" t="str">
        <f t="shared" si="15"/>
        <v>P1258006</v>
      </c>
    </row>
    <row r="460" spans="2:6" x14ac:dyDescent="0.25">
      <c r="B460" s="7" t="s">
        <v>1022</v>
      </c>
      <c r="C460" s="45" t="str">
        <f t="shared" si="14"/>
        <v>01</v>
      </c>
      <c r="E460" s="19" t="s">
        <v>191</v>
      </c>
      <c r="F460" t="str">
        <f t="shared" si="15"/>
        <v>P0003001</v>
      </c>
    </row>
    <row r="461" spans="2:6" x14ac:dyDescent="0.25">
      <c r="B461" s="7" t="s">
        <v>1023</v>
      </c>
      <c r="C461" s="45" t="str">
        <f t="shared" si="14"/>
        <v>02</v>
      </c>
      <c r="E461" s="19" t="s">
        <v>191</v>
      </c>
      <c r="F461" t="str">
        <f t="shared" si="15"/>
        <v>P0003002</v>
      </c>
    </row>
    <row r="462" spans="2:6" x14ac:dyDescent="0.25">
      <c r="B462" s="7" t="s">
        <v>1024</v>
      </c>
      <c r="C462" s="45" t="str">
        <f t="shared" si="14"/>
        <v>03</v>
      </c>
      <c r="E462" s="19" t="s">
        <v>191</v>
      </c>
      <c r="F462" t="str">
        <f t="shared" si="15"/>
        <v>P0003003</v>
      </c>
    </row>
    <row r="463" spans="2:6" x14ac:dyDescent="0.25">
      <c r="B463" s="7" t="s">
        <v>1025</v>
      </c>
      <c r="C463" s="45" t="str">
        <f t="shared" si="14"/>
        <v>01</v>
      </c>
      <c r="E463" s="7" t="s">
        <v>192</v>
      </c>
      <c r="F463" t="str">
        <f t="shared" si="15"/>
        <v>P0172001</v>
      </c>
    </row>
    <row r="464" spans="2:6" x14ac:dyDescent="0.25">
      <c r="B464" s="7" t="s">
        <v>1026</v>
      </c>
      <c r="C464" s="45" t="str">
        <f t="shared" si="14"/>
        <v>02</v>
      </c>
      <c r="E464" s="7" t="s">
        <v>192</v>
      </c>
      <c r="F464" t="str">
        <f t="shared" si="15"/>
        <v>P0172002</v>
      </c>
    </row>
    <row r="465" spans="2:6" x14ac:dyDescent="0.25">
      <c r="B465" s="7" t="s">
        <v>1027</v>
      </c>
      <c r="C465" s="45" t="str">
        <f t="shared" si="14"/>
        <v>01</v>
      </c>
      <c r="E465" s="7" t="s">
        <v>193</v>
      </c>
      <c r="F465" t="str">
        <f t="shared" si="15"/>
        <v>P1234001</v>
      </c>
    </row>
    <row r="466" spans="2:6" x14ac:dyDescent="0.25">
      <c r="B466" s="7" t="s">
        <v>1028</v>
      </c>
      <c r="C466" s="45" t="str">
        <f t="shared" si="14"/>
        <v>02</v>
      </c>
      <c r="E466" s="7" t="s">
        <v>193</v>
      </c>
      <c r="F466" t="str">
        <f t="shared" si="15"/>
        <v>P1234002</v>
      </c>
    </row>
    <row r="467" spans="2:6" x14ac:dyDescent="0.25">
      <c r="B467" s="7" t="s">
        <v>1029</v>
      </c>
      <c r="C467" s="45" t="str">
        <f t="shared" si="14"/>
        <v>01</v>
      </c>
      <c r="E467" s="7" t="s">
        <v>194</v>
      </c>
      <c r="F467" t="str">
        <f t="shared" si="15"/>
        <v>P0529001</v>
      </c>
    </row>
    <row r="468" spans="2:6" x14ac:dyDescent="0.25">
      <c r="B468" s="7" t="s">
        <v>1030</v>
      </c>
      <c r="C468" s="45" t="str">
        <f t="shared" si="14"/>
        <v>02</v>
      </c>
      <c r="E468" s="7" t="s">
        <v>194</v>
      </c>
      <c r="F468" t="str">
        <f t="shared" si="15"/>
        <v>P0529002</v>
      </c>
    </row>
    <row r="469" spans="2:6" x14ac:dyDescent="0.25">
      <c r="B469" s="7" t="s">
        <v>1031</v>
      </c>
      <c r="C469" s="45" t="str">
        <f t="shared" si="14"/>
        <v>01</v>
      </c>
      <c r="E469" s="7" t="s">
        <v>195</v>
      </c>
      <c r="F469" t="str">
        <f t="shared" si="15"/>
        <v>P1207001</v>
      </c>
    </row>
    <row r="470" spans="2:6" x14ac:dyDescent="0.25">
      <c r="B470" s="7" t="s">
        <v>1032</v>
      </c>
      <c r="C470" s="45" t="str">
        <f t="shared" si="14"/>
        <v>02</v>
      </c>
      <c r="E470" s="7" t="s">
        <v>195</v>
      </c>
      <c r="F470" t="str">
        <f t="shared" si="15"/>
        <v>P1207002</v>
      </c>
    </row>
    <row r="471" spans="2:6" x14ac:dyDescent="0.25">
      <c r="B471" s="7" t="s">
        <v>1033</v>
      </c>
      <c r="C471" s="45" t="str">
        <f t="shared" si="14"/>
        <v>03</v>
      </c>
      <c r="E471" s="7" t="s">
        <v>195</v>
      </c>
      <c r="F471" t="str">
        <f t="shared" si="15"/>
        <v>P1207003</v>
      </c>
    </row>
    <row r="472" spans="2:6" x14ac:dyDescent="0.25">
      <c r="B472" s="7" t="s">
        <v>1034</v>
      </c>
      <c r="C472" s="45" t="str">
        <f t="shared" si="14"/>
        <v>04</v>
      </c>
      <c r="E472" s="7" t="s">
        <v>195</v>
      </c>
      <c r="F472" t="str">
        <f t="shared" si="15"/>
        <v>P1207004</v>
      </c>
    </row>
    <row r="473" spans="2:6" x14ac:dyDescent="0.25">
      <c r="B473" s="7" t="s">
        <v>1035</v>
      </c>
      <c r="C473" s="45" t="str">
        <f t="shared" si="14"/>
        <v>05</v>
      </c>
      <c r="E473" s="7" t="s">
        <v>195</v>
      </c>
      <c r="F473" t="str">
        <f t="shared" si="15"/>
        <v>P1207005</v>
      </c>
    </row>
    <row r="474" spans="2:6" x14ac:dyDescent="0.25">
      <c r="B474" s="7" t="s">
        <v>1036</v>
      </c>
      <c r="C474" s="45" t="str">
        <f t="shared" si="14"/>
        <v>06</v>
      </c>
      <c r="E474" s="7" t="s">
        <v>195</v>
      </c>
      <c r="F474" t="str">
        <f t="shared" si="15"/>
        <v>P1207006</v>
      </c>
    </row>
    <row r="475" spans="2:6" x14ac:dyDescent="0.25">
      <c r="B475" s="7" t="s">
        <v>3452</v>
      </c>
      <c r="C475" s="45" t="str">
        <f t="shared" si="14"/>
        <v>01</v>
      </c>
      <c r="E475" s="7" t="s">
        <v>3439</v>
      </c>
      <c r="F475" t="str">
        <f t="shared" si="15"/>
        <v>P0356001</v>
      </c>
    </row>
    <row r="476" spans="2:6" x14ac:dyDescent="0.25">
      <c r="B476" s="7" t="s">
        <v>1037</v>
      </c>
      <c r="C476" s="45" t="str">
        <f t="shared" si="14"/>
        <v>01</v>
      </c>
      <c r="E476" s="7" t="s">
        <v>196</v>
      </c>
      <c r="F476" t="str">
        <f t="shared" si="15"/>
        <v>P0126001</v>
      </c>
    </row>
    <row r="477" spans="2:6" x14ac:dyDescent="0.25">
      <c r="B477" s="7" t="s">
        <v>1038</v>
      </c>
      <c r="C477" s="45" t="str">
        <f t="shared" si="14"/>
        <v>02</v>
      </c>
      <c r="E477" s="7" t="s">
        <v>196</v>
      </c>
      <c r="F477" t="str">
        <f t="shared" si="15"/>
        <v>P0126002</v>
      </c>
    </row>
    <row r="478" spans="2:6" x14ac:dyDescent="0.25">
      <c r="B478" s="17" t="s">
        <v>1039</v>
      </c>
      <c r="C478" s="45" t="str">
        <f t="shared" si="14"/>
        <v>03</v>
      </c>
      <c r="E478" s="7" t="s">
        <v>196</v>
      </c>
      <c r="F478" t="str">
        <f t="shared" si="15"/>
        <v>P0126003</v>
      </c>
    </row>
    <row r="479" spans="2:6" x14ac:dyDescent="0.25">
      <c r="B479" s="7" t="s">
        <v>1040</v>
      </c>
      <c r="C479" s="45" t="str">
        <f t="shared" si="14"/>
        <v>01</v>
      </c>
      <c r="E479" s="7" t="s">
        <v>197</v>
      </c>
      <c r="F479" t="str">
        <f t="shared" si="15"/>
        <v>P0056001</v>
      </c>
    </row>
    <row r="480" spans="2:6" x14ac:dyDescent="0.25">
      <c r="B480" s="7" t="s">
        <v>1041</v>
      </c>
      <c r="C480" s="45" t="str">
        <f t="shared" si="14"/>
        <v>01</v>
      </c>
      <c r="E480" s="7" t="s">
        <v>198</v>
      </c>
      <c r="F480" t="str">
        <f t="shared" si="15"/>
        <v>P0115001</v>
      </c>
    </row>
    <row r="481" spans="2:6" x14ac:dyDescent="0.25">
      <c r="B481" s="7" t="s">
        <v>1042</v>
      </c>
      <c r="C481" s="45" t="str">
        <f t="shared" si="14"/>
        <v>01</v>
      </c>
      <c r="E481" s="7" t="s">
        <v>199</v>
      </c>
      <c r="F481" t="str">
        <f t="shared" si="15"/>
        <v>P1228001</v>
      </c>
    </row>
    <row r="482" spans="2:6" x14ac:dyDescent="0.25">
      <c r="B482" s="7" t="s">
        <v>1043</v>
      </c>
      <c r="C482" s="45" t="str">
        <f t="shared" si="14"/>
        <v>01</v>
      </c>
      <c r="E482" s="7" t="s">
        <v>200</v>
      </c>
      <c r="F482" t="str">
        <f t="shared" si="15"/>
        <v>P0061001</v>
      </c>
    </row>
    <row r="483" spans="2:6" x14ac:dyDescent="0.25">
      <c r="B483" s="7" t="s">
        <v>1044</v>
      </c>
      <c r="C483" s="45" t="str">
        <f t="shared" si="14"/>
        <v>01</v>
      </c>
      <c r="E483" s="7" t="s">
        <v>201</v>
      </c>
      <c r="F483" t="str">
        <f t="shared" si="15"/>
        <v>P1208001</v>
      </c>
    </row>
    <row r="484" spans="2:6" x14ac:dyDescent="0.25">
      <c r="B484" s="7" t="s">
        <v>1045</v>
      </c>
      <c r="C484" s="45" t="str">
        <f t="shared" si="14"/>
        <v>02</v>
      </c>
      <c r="E484" s="7" t="s">
        <v>201</v>
      </c>
      <c r="F484" t="str">
        <f t="shared" si="15"/>
        <v>P1208002</v>
      </c>
    </row>
    <row r="485" spans="2:6" x14ac:dyDescent="0.25">
      <c r="B485" s="17" t="s">
        <v>1046</v>
      </c>
      <c r="C485" s="45" t="str">
        <f t="shared" si="14"/>
        <v>03</v>
      </c>
      <c r="E485" s="7" t="s">
        <v>201</v>
      </c>
      <c r="F485" t="str">
        <f t="shared" si="15"/>
        <v>P1208003</v>
      </c>
    </row>
    <row r="486" spans="2:6" x14ac:dyDescent="0.25">
      <c r="B486" s="17" t="s">
        <v>1047</v>
      </c>
      <c r="C486" s="45" t="str">
        <f t="shared" si="14"/>
        <v>04</v>
      </c>
      <c r="E486" s="7" t="s">
        <v>201</v>
      </c>
      <c r="F486" t="str">
        <f t="shared" si="15"/>
        <v>P1208004</v>
      </c>
    </row>
    <row r="487" spans="2:6" x14ac:dyDescent="0.25">
      <c r="B487" s="7" t="s">
        <v>1048</v>
      </c>
      <c r="C487" s="45" t="str">
        <f t="shared" si="14"/>
        <v>01</v>
      </c>
      <c r="E487" s="7" t="s">
        <v>202</v>
      </c>
      <c r="F487" t="str">
        <f t="shared" si="15"/>
        <v>P1267001</v>
      </c>
    </row>
    <row r="488" spans="2:6" x14ac:dyDescent="0.25">
      <c r="B488" s="7" t="s">
        <v>1049</v>
      </c>
      <c r="C488" s="45" t="str">
        <f t="shared" si="14"/>
        <v>02</v>
      </c>
      <c r="E488" s="7" t="s">
        <v>202</v>
      </c>
      <c r="F488" t="str">
        <f t="shared" si="15"/>
        <v>P1267002</v>
      </c>
    </row>
    <row r="489" spans="2:6" x14ac:dyDescent="0.25">
      <c r="B489" s="7" t="s">
        <v>1050</v>
      </c>
      <c r="C489" s="45" t="str">
        <f t="shared" si="14"/>
        <v>03</v>
      </c>
      <c r="E489" s="7" t="s">
        <v>202</v>
      </c>
      <c r="F489" t="str">
        <f t="shared" si="15"/>
        <v>P1267003</v>
      </c>
    </row>
    <row r="490" spans="2:6" x14ac:dyDescent="0.25">
      <c r="B490" s="12" t="s">
        <v>3453</v>
      </c>
      <c r="C490" s="45" t="str">
        <f t="shared" si="14"/>
        <v>04</v>
      </c>
      <c r="E490" s="55" t="s">
        <v>202</v>
      </c>
      <c r="F490" t="str">
        <f t="shared" si="15"/>
        <v>P1267004</v>
      </c>
    </row>
    <row r="491" spans="2:6" x14ac:dyDescent="0.25">
      <c r="B491" s="12" t="s">
        <v>3454</v>
      </c>
      <c r="C491" s="45" t="str">
        <f t="shared" si="14"/>
        <v>05</v>
      </c>
      <c r="E491" s="55" t="s">
        <v>202</v>
      </c>
      <c r="F491" t="str">
        <f t="shared" si="15"/>
        <v>P1267005</v>
      </c>
    </row>
    <row r="492" spans="2:6" x14ac:dyDescent="0.25">
      <c r="B492" s="17" t="s">
        <v>1051</v>
      </c>
      <c r="C492" s="45" t="str">
        <f t="shared" si="14"/>
        <v>01</v>
      </c>
      <c r="E492" s="17" t="s">
        <v>203</v>
      </c>
      <c r="F492" t="str">
        <f t="shared" si="15"/>
        <v>P1264001</v>
      </c>
    </row>
    <row r="493" spans="2:6" x14ac:dyDescent="0.25">
      <c r="B493" s="17" t="s">
        <v>1052</v>
      </c>
      <c r="C493" s="45" t="str">
        <f t="shared" si="14"/>
        <v>02</v>
      </c>
      <c r="E493" s="17" t="s">
        <v>203</v>
      </c>
      <c r="F493" t="str">
        <f t="shared" si="15"/>
        <v>P1264002</v>
      </c>
    </row>
    <row r="494" spans="2:6" x14ac:dyDescent="0.25">
      <c r="B494" s="17" t="s">
        <v>1053</v>
      </c>
      <c r="C494" s="45" t="str">
        <f t="shared" si="14"/>
        <v>03</v>
      </c>
      <c r="E494" s="17" t="s">
        <v>203</v>
      </c>
      <c r="F494" t="str">
        <f t="shared" si="15"/>
        <v>P1264003</v>
      </c>
    </row>
    <row r="495" spans="2:6" x14ac:dyDescent="0.25">
      <c r="B495" s="7" t="s">
        <v>1054</v>
      </c>
      <c r="C495" s="45" t="str">
        <f t="shared" si="14"/>
        <v>01</v>
      </c>
      <c r="E495" s="19" t="s">
        <v>204</v>
      </c>
      <c r="F495" t="str">
        <f t="shared" si="15"/>
        <v>P0342001</v>
      </c>
    </row>
    <row r="496" spans="2:6" x14ac:dyDescent="0.25">
      <c r="B496" s="7" t="s">
        <v>1055</v>
      </c>
      <c r="C496" s="45" t="str">
        <f t="shared" si="14"/>
        <v>01</v>
      </c>
      <c r="E496" s="7" t="s">
        <v>205</v>
      </c>
      <c r="F496" t="str">
        <f t="shared" si="15"/>
        <v>P1169001</v>
      </c>
    </row>
    <row r="497" spans="2:6" x14ac:dyDescent="0.25">
      <c r="B497" s="7" t="s">
        <v>1056</v>
      </c>
      <c r="C497" s="45" t="str">
        <f t="shared" si="14"/>
        <v>02</v>
      </c>
      <c r="E497" s="7" t="s">
        <v>205</v>
      </c>
      <c r="F497" t="str">
        <f t="shared" si="15"/>
        <v>P1169002</v>
      </c>
    </row>
    <row r="498" spans="2:6" x14ac:dyDescent="0.25">
      <c r="B498" s="7" t="s">
        <v>1057</v>
      </c>
      <c r="C498" s="45" t="str">
        <f t="shared" si="14"/>
        <v>01</v>
      </c>
      <c r="E498" s="7" t="s">
        <v>206</v>
      </c>
      <c r="F498" t="str">
        <f t="shared" si="15"/>
        <v>P0300001</v>
      </c>
    </row>
    <row r="499" spans="2:6" x14ac:dyDescent="0.25">
      <c r="B499" s="7" t="s">
        <v>1058</v>
      </c>
      <c r="C499" s="45" t="str">
        <f t="shared" si="14"/>
        <v>01</v>
      </c>
      <c r="E499" s="19" t="s">
        <v>207</v>
      </c>
      <c r="F499" t="str">
        <f t="shared" si="15"/>
        <v>P0036001</v>
      </c>
    </row>
    <row r="500" spans="2:6" x14ac:dyDescent="0.25">
      <c r="B500" s="7" t="s">
        <v>1059</v>
      </c>
      <c r="C500" s="45" t="str">
        <f t="shared" si="14"/>
        <v>01</v>
      </c>
      <c r="E500" s="7" t="s">
        <v>208</v>
      </c>
      <c r="F500" t="str">
        <f t="shared" si="15"/>
        <v>P1226001</v>
      </c>
    </row>
    <row r="501" spans="2:6" x14ac:dyDescent="0.25">
      <c r="B501" s="7" t="s">
        <v>1060</v>
      </c>
      <c r="C501" s="45" t="str">
        <f t="shared" si="14"/>
        <v>01</v>
      </c>
      <c r="E501" s="7" t="s">
        <v>209</v>
      </c>
      <c r="F501" t="str">
        <f t="shared" si="15"/>
        <v>P0166001</v>
      </c>
    </row>
    <row r="502" spans="2:6" x14ac:dyDescent="0.25">
      <c r="B502" s="7" t="s">
        <v>1061</v>
      </c>
      <c r="C502" s="45" t="str">
        <f t="shared" si="14"/>
        <v>02</v>
      </c>
      <c r="E502" s="7" t="s">
        <v>209</v>
      </c>
      <c r="F502" t="str">
        <f t="shared" si="15"/>
        <v>P0166002</v>
      </c>
    </row>
    <row r="503" spans="2:6" x14ac:dyDescent="0.25">
      <c r="B503" s="7" t="s">
        <v>1062</v>
      </c>
      <c r="C503" s="45" t="str">
        <f t="shared" si="14"/>
        <v>03</v>
      </c>
      <c r="E503" s="7" t="s">
        <v>209</v>
      </c>
      <c r="F503" t="str">
        <f t="shared" si="15"/>
        <v>P0166003</v>
      </c>
    </row>
    <row r="504" spans="2:6" x14ac:dyDescent="0.25">
      <c r="B504" s="7" t="s">
        <v>1063</v>
      </c>
      <c r="C504" s="45" t="str">
        <f t="shared" si="14"/>
        <v>04</v>
      </c>
      <c r="E504" s="7" t="s">
        <v>209</v>
      </c>
      <c r="F504" t="str">
        <f t="shared" si="15"/>
        <v>P0166004</v>
      </c>
    </row>
    <row r="505" spans="2:6" x14ac:dyDescent="0.25">
      <c r="B505" s="7" t="s">
        <v>1064</v>
      </c>
      <c r="C505" s="45" t="str">
        <f t="shared" si="14"/>
        <v>05</v>
      </c>
      <c r="E505" s="7" t="s">
        <v>209</v>
      </c>
      <c r="F505" t="str">
        <f t="shared" si="15"/>
        <v>P0166005</v>
      </c>
    </row>
    <row r="506" spans="2:6" x14ac:dyDescent="0.25">
      <c r="B506" s="7" t="s">
        <v>1065</v>
      </c>
      <c r="C506" s="45" t="str">
        <f t="shared" si="14"/>
        <v>06</v>
      </c>
      <c r="E506" s="7" t="s">
        <v>209</v>
      </c>
      <c r="F506" t="str">
        <f t="shared" si="15"/>
        <v>P0166006</v>
      </c>
    </row>
    <row r="507" spans="2:6" x14ac:dyDescent="0.25">
      <c r="B507" s="7" t="s">
        <v>1066</v>
      </c>
      <c r="C507" s="45" t="str">
        <f t="shared" si="14"/>
        <v>07</v>
      </c>
      <c r="E507" s="7" t="s">
        <v>209</v>
      </c>
      <c r="F507" t="str">
        <f t="shared" si="15"/>
        <v>P0166007</v>
      </c>
    </row>
    <row r="508" spans="2:6" x14ac:dyDescent="0.25">
      <c r="B508" s="7" t="s">
        <v>1067</v>
      </c>
      <c r="C508" s="45" t="str">
        <f t="shared" si="14"/>
        <v>08</v>
      </c>
      <c r="E508" s="7" t="s">
        <v>209</v>
      </c>
      <c r="F508" t="str">
        <f t="shared" si="15"/>
        <v>P0166008</v>
      </c>
    </row>
    <row r="509" spans="2:6" x14ac:dyDescent="0.25">
      <c r="B509" s="7" t="s">
        <v>1068</v>
      </c>
      <c r="C509" s="45" t="str">
        <f t="shared" si="14"/>
        <v>09</v>
      </c>
      <c r="E509" s="7" t="s">
        <v>209</v>
      </c>
      <c r="F509" t="str">
        <f t="shared" si="15"/>
        <v>P0166009</v>
      </c>
    </row>
    <row r="510" spans="2:6" x14ac:dyDescent="0.25">
      <c r="B510" s="7" t="s">
        <v>1069</v>
      </c>
      <c r="C510" s="45" t="str">
        <f t="shared" si="14"/>
        <v>10</v>
      </c>
      <c r="E510" s="7" t="s">
        <v>209</v>
      </c>
      <c r="F510" t="str">
        <f t="shared" si="15"/>
        <v>P0166010</v>
      </c>
    </row>
    <row r="511" spans="2:6" x14ac:dyDescent="0.25">
      <c r="B511" s="17" t="s">
        <v>1070</v>
      </c>
      <c r="C511" s="45" t="str">
        <f t="shared" si="14"/>
        <v>11</v>
      </c>
      <c r="E511" s="7" t="s">
        <v>209</v>
      </c>
      <c r="F511" t="str">
        <f t="shared" si="15"/>
        <v>P0166011</v>
      </c>
    </row>
    <row r="512" spans="2:6" x14ac:dyDescent="0.25">
      <c r="B512" s="17" t="s">
        <v>1071</v>
      </c>
      <c r="C512" s="45" t="str">
        <f t="shared" si="14"/>
        <v>12</v>
      </c>
      <c r="E512" s="7" t="s">
        <v>209</v>
      </c>
      <c r="F512" t="str">
        <f t="shared" si="15"/>
        <v>P0166012</v>
      </c>
    </row>
    <row r="513" spans="2:6" x14ac:dyDescent="0.25">
      <c r="B513" s="17" t="s">
        <v>1072</v>
      </c>
      <c r="C513" s="45" t="str">
        <f t="shared" si="14"/>
        <v>13</v>
      </c>
      <c r="E513" s="7" t="s">
        <v>209</v>
      </c>
      <c r="F513" t="str">
        <f t="shared" si="15"/>
        <v>P0166013</v>
      </c>
    </row>
    <row r="514" spans="2:6" x14ac:dyDescent="0.25">
      <c r="B514" s="17" t="s">
        <v>1073</v>
      </c>
      <c r="C514" s="45" t="str">
        <f t="shared" si="14"/>
        <v>14</v>
      </c>
      <c r="E514" s="7" t="s">
        <v>209</v>
      </c>
      <c r="F514" t="str">
        <f t="shared" si="15"/>
        <v>P0166014</v>
      </c>
    </row>
    <row r="515" spans="2:6" x14ac:dyDescent="0.25">
      <c r="B515" s="17" t="s">
        <v>1074</v>
      </c>
      <c r="C515" s="45" t="str">
        <f t="shared" ref="C515:C578" si="16">REPLACE(B515, 1, 5, "")</f>
        <v>15</v>
      </c>
      <c r="E515" s="7" t="s">
        <v>209</v>
      </c>
      <c r="F515" t="str">
        <f t="shared" ref="F515:F578" si="17">CONCATENATE("P", REPLACE(E515, 1, 1, ""), "0", C515)</f>
        <v>P0166015</v>
      </c>
    </row>
    <row r="516" spans="2:6" x14ac:dyDescent="0.25">
      <c r="B516" s="17" t="s">
        <v>1075</v>
      </c>
      <c r="C516" s="45" t="str">
        <f t="shared" si="16"/>
        <v>16</v>
      </c>
      <c r="E516" s="7" t="s">
        <v>209</v>
      </c>
      <c r="F516" t="str">
        <f t="shared" si="17"/>
        <v>P0166016</v>
      </c>
    </row>
    <row r="517" spans="2:6" x14ac:dyDescent="0.25">
      <c r="B517" s="17" t="s">
        <v>1076</v>
      </c>
      <c r="C517" s="45" t="str">
        <f t="shared" si="16"/>
        <v>17</v>
      </c>
      <c r="E517" s="7" t="s">
        <v>209</v>
      </c>
      <c r="F517" t="str">
        <f t="shared" si="17"/>
        <v>P0166017</v>
      </c>
    </row>
    <row r="518" spans="2:6" x14ac:dyDescent="0.25">
      <c r="B518" s="17" t="s">
        <v>1077</v>
      </c>
      <c r="C518" s="45" t="str">
        <f t="shared" si="16"/>
        <v>18</v>
      </c>
      <c r="E518" s="7" t="s">
        <v>209</v>
      </c>
      <c r="F518" t="str">
        <f t="shared" si="17"/>
        <v>P0166018</v>
      </c>
    </row>
    <row r="519" spans="2:6" x14ac:dyDescent="0.25">
      <c r="B519" s="7" t="s">
        <v>1078</v>
      </c>
      <c r="C519" s="45" t="str">
        <f t="shared" si="16"/>
        <v>01</v>
      </c>
      <c r="E519" s="19" t="s">
        <v>210</v>
      </c>
      <c r="F519" t="str">
        <f t="shared" si="17"/>
        <v>P0011001</v>
      </c>
    </row>
    <row r="520" spans="2:6" x14ac:dyDescent="0.25">
      <c r="B520" s="7" t="s">
        <v>1079</v>
      </c>
      <c r="C520" s="45" t="str">
        <f t="shared" si="16"/>
        <v>02</v>
      </c>
      <c r="E520" s="19" t="s">
        <v>210</v>
      </c>
      <c r="F520" t="str">
        <f t="shared" si="17"/>
        <v>P0011002</v>
      </c>
    </row>
    <row r="521" spans="2:6" x14ac:dyDescent="0.25">
      <c r="B521" s="7" t="s">
        <v>1080</v>
      </c>
      <c r="C521" s="45" t="str">
        <f t="shared" si="16"/>
        <v>03</v>
      </c>
      <c r="E521" s="19" t="s">
        <v>210</v>
      </c>
      <c r="F521" t="str">
        <f t="shared" si="17"/>
        <v>P0011003</v>
      </c>
    </row>
    <row r="522" spans="2:6" x14ac:dyDescent="0.25">
      <c r="B522" s="7" t="s">
        <v>1081</v>
      </c>
      <c r="C522" s="45" t="str">
        <f t="shared" si="16"/>
        <v>04</v>
      </c>
      <c r="E522" s="19" t="s">
        <v>210</v>
      </c>
      <c r="F522" t="str">
        <f t="shared" si="17"/>
        <v>P0011004</v>
      </c>
    </row>
    <row r="523" spans="2:6" x14ac:dyDescent="0.25">
      <c r="B523" s="7" t="s">
        <v>1082</v>
      </c>
      <c r="C523" s="45" t="str">
        <f t="shared" si="16"/>
        <v>05</v>
      </c>
      <c r="E523" s="19" t="s">
        <v>210</v>
      </c>
      <c r="F523" t="str">
        <f t="shared" si="17"/>
        <v>P0011005</v>
      </c>
    </row>
    <row r="524" spans="2:6" x14ac:dyDescent="0.25">
      <c r="B524" s="7" t="s">
        <v>1083</v>
      </c>
      <c r="C524" s="45" t="str">
        <f t="shared" si="16"/>
        <v>06</v>
      </c>
      <c r="E524" s="19" t="s">
        <v>210</v>
      </c>
      <c r="F524" t="str">
        <f t="shared" si="17"/>
        <v>P0011006</v>
      </c>
    </row>
    <row r="525" spans="2:6" x14ac:dyDescent="0.25">
      <c r="B525" s="7" t="s">
        <v>1084</v>
      </c>
      <c r="C525" s="45" t="str">
        <f t="shared" si="16"/>
        <v>07</v>
      </c>
      <c r="E525" s="19" t="s">
        <v>210</v>
      </c>
      <c r="F525" t="str">
        <f t="shared" si="17"/>
        <v>P0011007</v>
      </c>
    </row>
    <row r="526" spans="2:6" x14ac:dyDescent="0.25">
      <c r="B526" s="7" t="s">
        <v>1085</v>
      </c>
      <c r="C526" s="45" t="str">
        <f t="shared" si="16"/>
        <v>08</v>
      </c>
      <c r="E526" s="19" t="s">
        <v>210</v>
      </c>
      <c r="F526" t="str">
        <f t="shared" si="17"/>
        <v>P0011008</v>
      </c>
    </row>
    <row r="527" spans="2:6" x14ac:dyDescent="0.25">
      <c r="B527" s="7" t="s">
        <v>1086</v>
      </c>
      <c r="C527" s="45" t="str">
        <f t="shared" si="16"/>
        <v>09</v>
      </c>
      <c r="E527" s="19" t="s">
        <v>210</v>
      </c>
      <c r="F527" t="str">
        <f t="shared" si="17"/>
        <v>P0011009</v>
      </c>
    </row>
    <row r="528" spans="2:6" x14ac:dyDescent="0.25">
      <c r="B528" s="7" t="s">
        <v>1087</v>
      </c>
      <c r="C528" s="45" t="str">
        <f t="shared" si="16"/>
        <v>10</v>
      </c>
      <c r="E528" s="19" t="s">
        <v>210</v>
      </c>
      <c r="F528" t="str">
        <f t="shared" si="17"/>
        <v>P0011010</v>
      </c>
    </row>
    <row r="529" spans="2:6" x14ac:dyDescent="0.25">
      <c r="B529" s="7" t="s">
        <v>1088</v>
      </c>
      <c r="C529" s="45" t="str">
        <f t="shared" si="16"/>
        <v>11</v>
      </c>
      <c r="E529" s="7" t="s">
        <v>210</v>
      </c>
      <c r="F529" t="str">
        <f t="shared" si="17"/>
        <v>P0011011</v>
      </c>
    </row>
    <row r="530" spans="2:6" x14ac:dyDescent="0.25">
      <c r="B530" s="7" t="s">
        <v>1089</v>
      </c>
      <c r="C530" s="45" t="str">
        <f t="shared" si="16"/>
        <v>12</v>
      </c>
      <c r="E530" s="7" t="s">
        <v>210</v>
      </c>
      <c r="F530" t="str">
        <f t="shared" si="17"/>
        <v>P0011012</v>
      </c>
    </row>
    <row r="531" spans="2:6" x14ac:dyDescent="0.25">
      <c r="B531" s="7" t="s">
        <v>1090</v>
      </c>
      <c r="C531" s="45" t="str">
        <f t="shared" si="16"/>
        <v>13</v>
      </c>
      <c r="E531" s="7" t="s">
        <v>210</v>
      </c>
      <c r="F531" t="str">
        <f t="shared" si="17"/>
        <v>P0011013</v>
      </c>
    </row>
    <row r="532" spans="2:6" x14ac:dyDescent="0.25">
      <c r="B532" s="7" t="s">
        <v>1091</v>
      </c>
      <c r="C532" s="45" t="str">
        <f t="shared" si="16"/>
        <v>01</v>
      </c>
      <c r="E532" s="7" t="s">
        <v>211</v>
      </c>
      <c r="F532" t="str">
        <f t="shared" si="17"/>
        <v>P0346001</v>
      </c>
    </row>
    <row r="533" spans="2:6" x14ac:dyDescent="0.25">
      <c r="B533" s="7" t="s">
        <v>1092</v>
      </c>
      <c r="C533" s="45" t="str">
        <f t="shared" si="16"/>
        <v>01</v>
      </c>
      <c r="E533" s="7" t="s">
        <v>212</v>
      </c>
      <c r="F533" t="str">
        <f t="shared" si="17"/>
        <v>P0137001</v>
      </c>
    </row>
    <row r="534" spans="2:6" x14ac:dyDescent="0.25">
      <c r="B534" s="7" t="s">
        <v>1093</v>
      </c>
      <c r="C534" s="45" t="str">
        <f t="shared" si="16"/>
        <v>02</v>
      </c>
      <c r="E534" s="7" t="s">
        <v>212</v>
      </c>
      <c r="F534" t="str">
        <f t="shared" si="17"/>
        <v>P0137002</v>
      </c>
    </row>
    <row r="535" spans="2:6" x14ac:dyDescent="0.25">
      <c r="B535" s="7" t="s">
        <v>1094</v>
      </c>
      <c r="C535" s="45" t="str">
        <f t="shared" si="16"/>
        <v>03</v>
      </c>
      <c r="E535" s="7" t="s">
        <v>212</v>
      </c>
      <c r="F535" t="str">
        <f t="shared" si="17"/>
        <v>P0137003</v>
      </c>
    </row>
    <row r="536" spans="2:6" x14ac:dyDescent="0.25">
      <c r="B536" s="7" t="s">
        <v>1095</v>
      </c>
      <c r="C536" s="45" t="str">
        <f t="shared" si="16"/>
        <v>01</v>
      </c>
      <c r="E536" s="7" t="s">
        <v>213</v>
      </c>
      <c r="F536" t="str">
        <f t="shared" si="17"/>
        <v>P0271001</v>
      </c>
    </row>
    <row r="537" spans="2:6" x14ac:dyDescent="0.25">
      <c r="B537" s="7" t="s">
        <v>1096</v>
      </c>
      <c r="C537" s="45" t="str">
        <f t="shared" si="16"/>
        <v>01</v>
      </c>
      <c r="E537" s="7" t="s">
        <v>214</v>
      </c>
      <c r="F537" t="str">
        <f t="shared" si="17"/>
        <v>P0540001</v>
      </c>
    </row>
    <row r="538" spans="2:6" x14ac:dyDescent="0.25">
      <c r="B538" s="7" t="s">
        <v>1097</v>
      </c>
      <c r="C538" s="45" t="str">
        <f t="shared" si="16"/>
        <v>01</v>
      </c>
      <c r="E538" s="7" t="s">
        <v>215</v>
      </c>
      <c r="F538" t="str">
        <f t="shared" si="17"/>
        <v>P0180001</v>
      </c>
    </row>
    <row r="539" spans="2:6" x14ac:dyDescent="0.25">
      <c r="B539" s="7" t="s">
        <v>1098</v>
      </c>
      <c r="C539" s="45" t="str">
        <f t="shared" si="16"/>
        <v>02</v>
      </c>
      <c r="E539" s="7" t="s">
        <v>215</v>
      </c>
      <c r="F539" t="str">
        <f t="shared" si="17"/>
        <v>P0180002</v>
      </c>
    </row>
    <row r="540" spans="2:6" x14ac:dyDescent="0.25">
      <c r="B540" s="7" t="s">
        <v>1099</v>
      </c>
      <c r="C540" s="45" t="str">
        <f t="shared" si="16"/>
        <v>03</v>
      </c>
      <c r="E540" s="7" t="s">
        <v>215</v>
      </c>
      <c r="F540" t="str">
        <f t="shared" si="17"/>
        <v>P0180003</v>
      </c>
    </row>
    <row r="541" spans="2:6" x14ac:dyDescent="0.25">
      <c r="B541" s="17" t="s">
        <v>1100</v>
      </c>
      <c r="C541" s="45" t="str">
        <f t="shared" si="16"/>
        <v>04</v>
      </c>
      <c r="E541" s="7" t="s">
        <v>215</v>
      </c>
      <c r="F541" t="str">
        <f t="shared" si="17"/>
        <v>P0180004</v>
      </c>
    </row>
    <row r="542" spans="2:6" x14ac:dyDescent="0.25">
      <c r="B542" s="17" t="s">
        <v>1101</v>
      </c>
      <c r="C542" s="45" t="str">
        <f t="shared" si="16"/>
        <v>06</v>
      </c>
      <c r="E542" s="7" t="s">
        <v>215</v>
      </c>
      <c r="F542" t="str">
        <f t="shared" si="17"/>
        <v>P0180006</v>
      </c>
    </row>
    <row r="543" spans="2:6" x14ac:dyDescent="0.25">
      <c r="B543" s="54" t="s">
        <v>3455</v>
      </c>
      <c r="C543" s="45" t="str">
        <f t="shared" si="16"/>
        <v>07</v>
      </c>
      <c r="E543" s="55" t="s">
        <v>215</v>
      </c>
      <c r="F543" t="str">
        <f t="shared" si="17"/>
        <v>P0180007</v>
      </c>
    </row>
    <row r="544" spans="2:6" x14ac:dyDescent="0.25">
      <c r="B544" s="7" t="s">
        <v>1102</v>
      </c>
      <c r="C544" s="45" t="str">
        <f t="shared" si="16"/>
        <v>01</v>
      </c>
      <c r="E544" s="7" t="s">
        <v>216</v>
      </c>
      <c r="F544" t="str">
        <f t="shared" si="17"/>
        <v>P0085001</v>
      </c>
    </row>
    <row r="545" spans="2:6" x14ac:dyDescent="0.25">
      <c r="B545" s="7" t="s">
        <v>1103</v>
      </c>
      <c r="C545" s="45" t="str">
        <f t="shared" si="16"/>
        <v>02</v>
      </c>
      <c r="E545" s="7" t="s">
        <v>217</v>
      </c>
      <c r="F545" t="str">
        <f t="shared" si="17"/>
        <v>P0291002</v>
      </c>
    </row>
    <row r="546" spans="2:6" x14ac:dyDescent="0.25">
      <c r="B546" s="7" t="s">
        <v>1104</v>
      </c>
      <c r="C546" s="45" t="str">
        <f t="shared" si="16"/>
        <v>01</v>
      </c>
      <c r="E546" s="19" t="s">
        <v>218</v>
      </c>
      <c r="F546" t="str">
        <f t="shared" si="17"/>
        <v>P0032001</v>
      </c>
    </row>
    <row r="547" spans="2:6" x14ac:dyDescent="0.25">
      <c r="B547" s="7" t="s">
        <v>1105</v>
      </c>
      <c r="C547" s="45" t="str">
        <f t="shared" si="16"/>
        <v>02</v>
      </c>
      <c r="E547" s="19" t="s">
        <v>218</v>
      </c>
      <c r="F547" t="str">
        <f t="shared" si="17"/>
        <v>P0032002</v>
      </c>
    </row>
    <row r="548" spans="2:6" x14ac:dyDescent="0.25">
      <c r="B548" s="7" t="s">
        <v>1106</v>
      </c>
      <c r="C548" s="45" t="str">
        <f t="shared" si="16"/>
        <v>03</v>
      </c>
      <c r="E548" s="19" t="s">
        <v>218</v>
      </c>
      <c r="F548" t="str">
        <f t="shared" si="17"/>
        <v>P0032003</v>
      </c>
    </row>
    <row r="549" spans="2:6" x14ac:dyDescent="0.25">
      <c r="B549" s="7" t="s">
        <v>1107</v>
      </c>
      <c r="C549" s="45" t="str">
        <f t="shared" si="16"/>
        <v>04</v>
      </c>
      <c r="E549" s="7" t="s">
        <v>218</v>
      </c>
      <c r="F549" t="str">
        <f t="shared" si="17"/>
        <v>P0032004</v>
      </c>
    </row>
    <row r="550" spans="2:6" x14ac:dyDescent="0.25">
      <c r="B550" s="7" t="s">
        <v>1108</v>
      </c>
      <c r="C550" s="45" t="str">
        <f t="shared" si="16"/>
        <v>05</v>
      </c>
      <c r="E550" s="7" t="s">
        <v>218</v>
      </c>
      <c r="F550" t="str">
        <f t="shared" si="17"/>
        <v>P0032005</v>
      </c>
    </row>
    <row r="551" spans="2:6" x14ac:dyDescent="0.25">
      <c r="B551" s="7" t="s">
        <v>1109</v>
      </c>
      <c r="C551" s="45" t="str">
        <f t="shared" si="16"/>
        <v>06</v>
      </c>
      <c r="E551" s="7" t="s">
        <v>218</v>
      </c>
      <c r="F551" t="str">
        <f t="shared" si="17"/>
        <v>P0032006</v>
      </c>
    </row>
    <row r="552" spans="2:6" x14ac:dyDescent="0.25">
      <c r="B552" s="7" t="s">
        <v>1110</v>
      </c>
      <c r="C552" s="45" t="str">
        <f t="shared" si="16"/>
        <v>07</v>
      </c>
      <c r="E552" s="7" t="s">
        <v>218</v>
      </c>
      <c r="F552" t="str">
        <f t="shared" si="17"/>
        <v>P0032007</v>
      </c>
    </row>
    <row r="553" spans="2:6" x14ac:dyDescent="0.25">
      <c r="B553" s="7" t="s">
        <v>1111</v>
      </c>
      <c r="C553" s="45" t="str">
        <f t="shared" si="16"/>
        <v>08</v>
      </c>
      <c r="E553" s="7" t="s">
        <v>218</v>
      </c>
      <c r="F553" t="str">
        <f t="shared" si="17"/>
        <v>P0032008</v>
      </c>
    </row>
    <row r="554" spans="2:6" x14ac:dyDescent="0.25">
      <c r="B554" s="7" t="s">
        <v>1112</v>
      </c>
      <c r="C554" s="45" t="str">
        <f t="shared" si="16"/>
        <v>11</v>
      </c>
      <c r="E554" s="7" t="s">
        <v>218</v>
      </c>
      <c r="F554" t="str">
        <f t="shared" si="17"/>
        <v>P0032011</v>
      </c>
    </row>
    <row r="555" spans="2:6" x14ac:dyDescent="0.25">
      <c r="B555" s="7" t="s">
        <v>1113</v>
      </c>
      <c r="C555" s="45" t="str">
        <f t="shared" si="16"/>
        <v>12</v>
      </c>
      <c r="E555" s="7" t="s">
        <v>218</v>
      </c>
      <c r="F555" t="str">
        <f t="shared" si="17"/>
        <v>P0032012</v>
      </c>
    </row>
    <row r="556" spans="2:6" x14ac:dyDescent="0.25">
      <c r="B556" s="7" t="s">
        <v>1114</v>
      </c>
      <c r="C556" s="45" t="str">
        <f t="shared" si="16"/>
        <v>13</v>
      </c>
      <c r="E556" s="7" t="s">
        <v>218</v>
      </c>
      <c r="F556" t="str">
        <f t="shared" si="17"/>
        <v>P0032013</v>
      </c>
    </row>
    <row r="557" spans="2:6" x14ac:dyDescent="0.25">
      <c r="B557" s="7" t="s">
        <v>1115</v>
      </c>
      <c r="C557" s="45" t="str">
        <f t="shared" si="16"/>
        <v>14</v>
      </c>
      <c r="E557" s="7" t="s">
        <v>218</v>
      </c>
      <c r="F557" t="str">
        <f t="shared" si="17"/>
        <v>P0032014</v>
      </c>
    </row>
    <row r="558" spans="2:6" x14ac:dyDescent="0.25">
      <c r="B558" s="7" t="s">
        <v>1116</v>
      </c>
      <c r="C558" s="45" t="str">
        <f t="shared" si="16"/>
        <v>15</v>
      </c>
      <c r="E558" s="7" t="s">
        <v>218</v>
      </c>
      <c r="F558" t="str">
        <f t="shared" si="17"/>
        <v>P0032015</v>
      </c>
    </row>
    <row r="559" spans="2:6" x14ac:dyDescent="0.25">
      <c r="B559" s="7" t="s">
        <v>1117</v>
      </c>
      <c r="C559" s="45" t="str">
        <f t="shared" si="16"/>
        <v>16</v>
      </c>
      <c r="E559" s="7" t="s">
        <v>218</v>
      </c>
      <c r="F559" t="str">
        <f t="shared" si="17"/>
        <v>P0032016</v>
      </c>
    </row>
    <row r="560" spans="2:6" x14ac:dyDescent="0.25">
      <c r="B560" s="7" t="s">
        <v>1118</v>
      </c>
      <c r="C560" s="45" t="str">
        <f t="shared" si="16"/>
        <v>01</v>
      </c>
      <c r="E560" s="7" t="s">
        <v>219</v>
      </c>
      <c r="F560" t="str">
        <f t="shared" si="17"/>
        <v>P0106001</v>
      </c>
    </row>
    <row r="561" spans="2:6" x14ac:dyDescent="0.25">
      <c r="B561" s="7" t="s">
        <v>1119</v>
      </c>
      <c r="C561" s="45" t="str">
        <f t="shared" si="16"/>
        <v>02</v>
      </c>
      <c r="E561" s="7" t="s">
        <v>219</v>
      </c>
      <c r="F561" t="str">
        <f t="shared" si="17"/>
        <v>P0106002</v>
      </c>
    </row>
    <row r="562" spans="2:6" x14ac:dyDescent="0.25">
      <c r="B562" s="7" t="s">
        <v>1120</v>
      </c>
      <c r="C562" s="45" t="str">
        <f t="shared" si="16"/>
        <v>03</v>
      </c>
      <c r="E562" s="7" t="s">
        <v>219</v>
      </c>
      <c r="F562" t="str">
        <f t="shared" si="17"/>
        <v>P0106003</v>
      </c>
    </row>
    <row r="563" spans="2:6" x14ac:dyDescent="0.25">
      <c r="B563" s="7" t="s">
        <v>1121</v>
      </c>
      <c r="C563" s="45" t="str">
        <f t="shared" si="16"/>
        <v>01</v>
      </c>
      <c r="E563" s="7" t="s">
        <v>220</v>
      </c>
      <c r="F563" t="str">
        <f t="shared" si="17"/>
        <v>P1217001</v>
      </c>
    </row>
    <row r="564" spans="2:6" x14ac:dyDescent="0.25">
      <c r="B564" s="12" t="s">
        <v>3456</v>
      </c>
      <c r="C564" s="45" t="str">
        <f t="shared" si="16"/>
        <v>02</v>
      </c>
      <c r="E564" s="55" t="s">
        <v>220</v>
      </c>
      <c r="F564" t="str">
        <f t="shared" si="17"/>
        <v>P1217002</v>
      </c>
    </row>
    <row r="565" spans="2:6" x14ac:dyDescent="0.25">
      <c r="B565" s="7" t="s">
        <v>1122</v>
      </c>
      <c r="C565" s="45" t="str">
        <f t="shared" si="16"/>
        <v>01</v>
      </c>
      <c r="E565" s="7" t="s">
        <v>221</v>
      </c>
      <c r="F565" t="str">
        <f t="shared" si="17"/>
        <v>P1286001</v>
      </c>
    </row>
    <row r="566" spans="2:6" x14ac:dyDescent="0.25">
      <c r="B566" s="7" t="s">
        <v>1123</v>
      </c>
      <c r="C566" s="45" t="str">
        <f t="shared" si="16"/>
        <v>01</v>
      </c>
      <c r="E566" s="7" t="s">
        <v>222</v>
      </c>
      <c r="F566" t="str">
        <f t="shared" si="17"/>
        <v>P0324001</v>
      </c>
    </row>
    <row r="567" spans="2:6" x14ac:dyDescent="0.25">
      <c r="B567" s="7" t="s">
        <v>3457</v>
      </c>
      <c r="C567" s="45" t="str">
        <f t="shared" si="16"/>
        <v>02</v>
      </c>
      <c r="E567" s="7" t="s">
        <v>222</v>
      </c>
      <c r="F567" t="str">
        <f t="shared" si="17"/>
        <v>P0324002</v>
      </c>
    </row>
    <row r="568" spans="2:6" x14ac:dyDescent="0.25">
      <c r="B568" s="7" t="s">
        <v>1124</v>
      </c>
      <c r="C568" s="45" t="str">
        <f t="shared" si="16"/>
        <v>01</v>
      </c>
      <c r="E568" s="7" t="s">
        <v>223</v>
      </c>
      <c r="F568" t="str">
        <f t="shared" si="17"/>
        <v>P0231001</v>
      </c>
    </row>
    <row r="569" spans="2:6" x14ac:dyDescent="0.25">
      <c r="B569" s="7" t="s">
        <v>1125</v>
      </c>
      <c r="C569" s="45" t="str">
        <f t="shared" si="16"/>
        <v>01</v>
      </c>
      <c r="E569" s="7" t="s">
        <v>224</v>
      </c>
      <c r="F569" t="str">
        <f t="shared" si="17"/>
        <v>P1175001</v>
      </c>
    </row>
    <row r="570" spans="2:6" x14ac:dyDescent="0.25">
      <c r="B570" s="7" t="s">
        <v>1126</v>
      </c>
      <c r="C570" s="45" t="str">
        <f t="shared" si="16"/>
        <v>02</v>
      </c>
      <c r="E570" s="7" t="s">
        <v>224</v>
      </c>
      <c r="F570" t="str">
        <f t="shared" si="17"/>
        <v>P1175002</v>
      </c>
    </row>
    <row r="571" spans="2:6" x14ac:dyDescent="0.25">
      <c r="B571" s="7" t="s">
        <v>1127</v>
      </c>
      <c r="C571" s="45" t="str">
        <f t="shared" si="16"/>
        <v>01</v>
      </c>
      <c r="E571" s="19" t="s">
        <v>225</v>
      </c>
      <c r="F571" t="str">
        <f t="shared" si="17"/>
        <v>P0040001</v>
      </c>
    </row>
    <row r="572" spans="2:6" x14ac:dyDescent="0.25">
      <c r="B572" s="7" t="s">
        <v>1128</v>
      </c>
      <c r="C572" s="45" t="str">
        <f t="shared" si="16"/>
        <v>02</v>
      </c>
      <c r="E572" s="19" t="s">
        <v>225</v>
      </c>
      <c r="F572" t="str">
        <f t="shared" si="17"/>
        <v>P0040002</v>
      </c>
    </row>
    <row r="573" spans="2:6" x14ac:dyDescent="0.25">
      <c r="B573" s="7" t="s">
        <v>1129</v>
      </c>
      <c r="C573" s="45" t="str">
        <f t="shared" si="16"/>
        <v>03</v>
      </c>
      <c r="E573" s="7" t="s">
        <v>225</v>
      </c>
      <c r="F573" t="str">
        <f t="shared" si="17"/>
        <v>P0040003</v>
      </c>
    </row>
    <row r="574" spans="2:6" x14ac:dyDescent="0.25">
      <c r="B574" s="7" t="s">
        <v>1130</v>
      </c>
      <c r="C574" s="45" t="str">
        <f t="shared" si="16"/>
        <v>04</v>
      </c>
      <c r="E574" s="7" t="s">
        <v>225</v>
      </c>
      <c r="F574" t="str">
        <f t="shared" si="17"/>
        <v>P0040004</v>
      </c>
    </row>
    <row r="575" spans="2:6" x14ac:dyDescent="0.25">
      <c r="B575" s="7" t="s">
        <v>1131</v>
      </c>
      <c r="C575" s="45" t="str">
        <f t="shared" si="16"/>
        <v>01</v>
      </c>
      <c r="E575" s="7" t="s">
        <v>226</v>
      </c>
      <c r="F575" t="str">
        <f t="shared" si="17"/>
        <v>P0198001</v>
      </c>
    </row>
    <row r="576" spans="2:6" x14ac:dyDescent="0.25">
      <c r="B576" s="7" t="s">
        <v>1132</v>
      </c>
      <c r="C576" s="45" t="str">
        <f t="shared" si="16"/>
        <v>02</v>
      </c>
      <c r="E576" s="7" t="s">
        <v>226</v>
      </c>
      <c r="F576" t="str">
        <f t="shared" si="17"/>
        <v>P0198002</v>
      </c>
    </row>
    <row r="577" spans="2:6" x14ac:dyDescent="0.25">
      <c r="B577" s="7" t="s">
        <v>1133</v>
      </c>
      <c r="C577" s="45" t="str">
        <f t="shared" si="16"/>
        <v>03</v>
      </c>
      <c r="E577" s="7" t="s">
        <v>226</v>
      </c>
      <c r="F577" t="str">
        <f t="shared" si="17"/>
        <v>P0198003</v>
      </c>
    </row>
    <row r="578" spans="2:6" x14ac:dyDescent="0.25">
      <c r="B578" s="7" t="s">
        <v>1134</v>
      </c>
      <c r="C578" s="45" t="str">
        <f t="shared" si="16"/>
        <v>04</v>
      </c>
      <c r="E578" s="7" t="s">
        <v>226</v>
      </c>
      <c r="F578" t="str">
        <f t="shared" si="17"/>
        <v>P0198004</v>
      </c>
    </row>
    <row r="579" spans="2:6" x14ac:dyDescent="0.25">
      <c r="B579" s="7" t="s">
        <v>1135</v>
      </c>
      <c r="C579" s="45" t="str">
        <f t="shared" ref="C579:C642" si="18">REPLACE(B579, 1, 5, "")</f>
        <v>05</v>
      </c>
      <c r="E579" s="7" t="s">
        <v>226</v>
      </c>
      <c r="F579" t="str">
        <f t="shared" ref="F579:F642" si="19">CONCATENATE("P", REPLACE(E579, 1, 1, ""), "0", C579)</f>
        <v>P0198005</v>
      </c>
    </row>
    <row r="580" spans="2:6" x14ac:dyDescent="0.25">
      <c r="B580" s="7" t="s">
        <v>1136</v>
      </c>
      <c r="C580" s="45" t="str">
        <f t="shared" si="18"/>
        <v>06</v>
      </c>
      <c r="E580" s="7" t="s">
        <v>226</v>
      </c>
      <c r="F580" t="str">
        <f t="shared" si="19"/>
        <v>P0198006</v>
      </c>
    </row>
    <row r="581" spans="2:6" x14ac:dyDescent="0.25">
      <c r="B581" s="7" t="s">
        <v>1137</v>
      </c>
      <c r="C581" s="45" t="str">
        <f t="shared" si="18"/>
        <v>07</v>
      </c>
      <c r="E581" s="7" t="s">
        <v>226</v>
      </c>
      <c r="F581" t="str">
        <f t="shared" si="19"/>
        <v>P0198007</v>
      </c>
    </row>
    <row r="582" spans="2:6" x14ac:dyDescent="0.25">
      <c r="B582" s="7" t="s">
        <v>1138</v>
      </c>
      <c r="C582" s="45" t="str">
        <f t="shared" si="18"/>
        <v>08</v>
      </c>
      <c r="E582" s="7" t="s">
        <v>226</v>
      </c>
      <c r="F582" t="str">
        <f t="shared" si="19"/>
        <v>P0198008</v>
      </c>
    </row>
    <row r="583" spans="2:6" x14ac:dyDescent="0.25">
      <c r="B583" s="7" t="s">
        <v>1139</v>
      </c>
      <c r="C583" s="45" t="str">
        <f t="shared" si="18"/>
        <v>01</v>
      </c>
      <c r="E583" s="7" t="s">
        <v>227</v>
      </c>
      <c r="F583" t="str">
        <f t="shared" si="19"/>
        <v>P0234001</v>
      </c>
    </row>
    <row r="584" spans="2:6" x14ac:dyDescent="0.25">
      <c r="B584" s="7" t="s">
        <v>1140</v>
      </c>
      <c r="C584" s="45" t="str">
        <f t="shared" si="18"/>
        <v>01</v>
      </c>
      <c r="E584" s="7" t="s">
        <v>228</v>
      </c>
      <c r="F584" t="str">
        <f t="shared" si="19"/>
        <v>P0236001</v>
      </c>
    </row>
    <row r="585" spans="2:6" x14ac:dyDescent="0.25">
      <c r="B585" s="7" t="s">
        <v>1141</v>
      </c>
      <c r="C585" s="45" t="str">
        <f t="shared" si="18"/>
        <v>01</v>
      </c>
      <c r="E585" s="7" t="s">
        <v>229</v>
      </c>
      <c r="F585" t="str">
        <f t="shared" si="19"/>
        <v>P1294001</v>
      </c>
    </row>
    <row r="586" spans="2:6" x14ac:dyDescent="0.25">
      <c r="B586" s="7" t="s">
        <v>1142</v>
      </c>
      <c r="C586" s="45" t="str">
        <f t="shared" si="18"/>
        <v>01</v>
      </c>
      <c r="E586" s="7" t="s">
        <v>230</v>
      </c>
      <c r="F586" t="str">
        <f t="shared" si="19"/>
        <v>P0046001</v>
      </c>
    </row>
    <row r="587" spans="2:6" x14ac:dyDescent="0.25">
      <c r="B587" s="7" t="s">
        <v>1143</v>
      </c>
      <c r="C587" s="45" t="str">
        <f t="shared" si="18"/>
        <v>02</v>
      </c>
      <c r="E587" s="7" t="s">
        <v>230</v>
      </c>
      <c r="F587" t="str">
        <f t="shared" si="19"/>
        <v>P0046002</v>
      </c>
    </row>
    <row r="588" spans="2:6" x14ac:dyDescent="0.25">
      <c r="B588" s="7" t="s">
        <v>1144</v>
      </c>
      <c r="C588" s="45" t="str">
        <f t="shared" si="18"/>
        <v>03</v>
      </c>
      <c r="E588" s="7" t="s">
        <v>230</v>
      </c>
      <c r="F588" t="str">
        <f t="shared" si="19"/>
        <v>P0046003</v>
      </c>
    </row>
    <row r="589" spans="2:6" x14ac:dyDescent="0.25">
      <c r="B589" s="7" t="s">
        <v>1145</v>
      </c>
      <c r="C589" s="45" t="str">
        <f t="shared" si="18"/>
        <v>04</v>
      </c>
      <c r="E589" s="7" t="s">
        <v>230</v>
      </c>
      <c r="F589" t="str">
        <f t="shared" si="19"/>
        <v>P0046004</v>
      </c>
    </row>
    <row r="590" spans="2:6" x14ac:dyDescent="0.25">
      <c r="B590" s="7" t="s">
        <v>1146</v>
      </c>
      <c r="C590" s="45" t="str">
        <f t="shared" si="18"/>
        <v>01</v>
      </c>
      <c r="E590" s="7" t="s">
        <v>231</v>
      </c>
      <c r="F590" t="str">
        <f t="shared" si="19"/>
        <v>P1232001</v>
      </c>
    </row>
    <row r="591" spans="2:6" x14ac:dyDescent="0.25">
      <c r="B591" s="7" t="s">
        <v>1147</v>
      </c>
      <c r="C591" s="45" t="str">
        <f t="shared" si="18"/>
        <v>01</v>
      </c>
      <c r="E591" s="7" t="s">
        <v>232</v>
      </c>
      <c r="F591" t="str">
        <f t="shared" si="19"/>
        <v>P0345001</v>
      </c>
    </row>
    <row r="592" spans="2:6" x14ac:dyDescent="0.25">
      <c r="B592" s="7" t="s">
        <v>1148</v>
      </c>
      <c r="C592" s="45" t="str">
        <f t="shared" si="18"/>
        <v>01</v>
      </c>
      <c r="E592" s="7" t="s">
        <v>233</v>
      </c>
      <c r="F592" t="str">
        <f t="shared" si="19"/>
        <v>P0328001</v>
      </c>
    </row>
    <row r="593" spans="2:6" x14ac:dyDescent="0.25">
      <c r="B593" s="7" t="s">
        <v>1149</v>
      </c>
      <c r="C593" s="45" t="str">
        <f t="shared" si="18"/>
        <v>01</v>
      </c>
      <c r="E593" s="7" t="s">
        <v>234</v>
      </c>
      <c r="F593" t="str">
        <f t="shared" si="19"/>
        <v>P0302001</v>
      </c>
    </row>
    <row r="594" spans="2:6" x14ac:dyDescent="0.25">
      <c r="B594" s="7" t="s">
        <v>1150</v>
      </c>
      <c r="C594" s="45" t="str">
        <f t="shared" si="18"/>
        <v>02</v>
      </c>
      <c r="E594" s="7" t="s">
        <v>234</v>
      </c>
      <c r="F594" t="str">
        <f t="shared" si="19"/>
        <v>P0302002</v>
      </c>
    </row>
    <row r="595" spans="2:6" x14ac:dyDescent="0.25">
      <c r="B595" s="7" t="s">
        <v>1151</v>
      </c>
      <c r="C595" s="45" t="str">
        <f t="shared" si="18"/>
        <v>03</v>
      </c>
      <c r="E595" s="7" t="s">
        <v>234</v>
      </c>
      <c r="F595" t="str">
        <f t="shared" si="19"/>
        <v>P0302003</v>
      </c>
    </row>
    <row r="596" spans="2:6" x14ac:dyDescent="0.25">
      <c r="B596" s="7" t="s">
        <v>1152</v>
      </c>
      <c r="C596" s="45" t="str">
        <f t="shared" si="18"/>
        <v>01</v>
      </c>
      <c r="E596" s="7" t="s">
        <v>235</v>
      </c>
      <c r="F596" t="str">
        <f t="shared" si="19"/>
        <v>P0130001</v>
      </c>
    </row>
    <row r="597" spans="2:6" x14ac:dyDescent="0.25">
      <c r="B597" s="7" t="s">
        <v>1153</v>
      </c>
      <c r="C597" s="45" t="str">
        <f t="shared" si="18"/>
        <v>02</v>
      </c>
      <c r="E597" s="7" t="s">
        <v>235</v>
      </c>
      <c r="F597" t="str">
        <f t="shared" si="19"/>
        <v>P0130002</v>
      </c>
    </row>
    <row r="598" spans="2:6" x14ac:dyDescent="0.25">
      <c r="B598" s="7" t="s">
        <v>1154</v>
      </c>
      <c r="C598" s="45" t="str">
        <f t="shared" si="18"/>
        <v>01</v>
      </c>
      <c r="E598" s="7" t="s">
        <v>236</v>
      </c>
      <c r="F598" t="str">
        <f t="shared" si="19"/>
        <v>P1289001</v>
      </c>
    </row>
    <row r="599" spans="2:6" x14ac:dyDescent="0.25">
      <c r="B599" s="7" t="s">
        <v>3458</v>
      </c>
      <c r="C599" s="45" t="str">
        <f t="shared" si="18"/>
        <v>01</v>
      </c>
      <c r="E599" s="7" t="s">
        <v>3440</v>
      </c>
      <c r="F599" t="str">
        <f t="shared" si="19"/>
        <v>P0357001</v>
      </c>
    </row>
    <row r="600" spans="2:6" x14ac:dyDescent="0.25">
      <c r="B600" s="7" t="s">
        <v>1155</v>
      </c>
      <c r="C600" s="45" t="str">
        <f t="shared" si="18"/>
        <v>01</v>
      </c>
      <c r="E600" s="7" t="s">
        <v>237</v>
      </c>
      <c r="F600" t="str">
        <f t="shared" si="19"/>
        <v>P0194001</v>
      </c>
    </row>
    <row r="601" spans="2:6" x14ac:dyDescent="0.25">
      <c r="B601" s="7" t="s">
        <v>1156</v>
      </c>
      <c r="C601" s="45" t="str">
        <f t="shared" si="18"/>
        <v>01</v>
      </c>
      <c r="E601" s="1" t="s">
        <v>238</v>
      </c>
      <c r="F601" t="str">
        <f t="shared" si="19"/>
        <v>P1198001</v>
      </c>
    </row>
    <row r="602" spans="2:6" x14ac:dyDescent="0.25">
      <c r="B602" s="7" t="s">
        <v>1157</v>
      </c>
      <c r="C602" s="45" t="str">
        <f t="shared" si="18"/>
        <v>02</v>
      </c>
      <c r="E602" s="1" t="s">
        <v>238</v>
      </c>
      <c r="F602" t="str">
        <f t="shared" si="19"/>
        <v>P1198002</v>
      </c>
    </row>
    <row r="603" spans="2:6" x14ac:dyDescent="0.25">
      <c r="B603" s="7" t="s">
        <v>1158</v>
      </c>
      <c r="C603" s="45" t="str">
        <f t="shared" si="18"/>
        <v>01</v>
      </c>
      <c r="E603" s="19" t="s">
        <v>239</v>
      </c>
      <c r="F603" t="str">
        <f t="shared" si="19"/>
        <v>P0038001</v>
      </c>
    </row>
    <row r="604" spans="2:6" x14ac:dyDescent="0.25">
      <c r="B604" s="7" t="s">
        <v>1159</v>
      </c>
      <c r="C604" s="45" t="str">
        <f t="shared" si="18"/>
        <v>02</v>
      </c>
      <c r="E604" s="19" t="s">
        <v>239</v>
      </c>
      <c r="F604" t="str">
        <f t="shared" si="19"/>
        <v>P0038002</v>
      </c>
    </row>
    <row r="605" spans="2:6" x14ac:dyDescent="0.25">
      <c r="B605" s="7" t="s">
        <v>1160</v>
      </c>
      <c r="C605" s="45" t="str">
        <f t="shared" si="18"/>
        <v>03</v>
      </c>
      <c r="E605" s="19" t="s">
        <v>239</v>
      </c>
      <c r="F605" t="str">
        <f t="shared" si="19"/>
        <v>P0038003</v>
      </c>
    </row>
    <row r="606" spans="2:6" x14ac:dyDescent="0.25">
      <c r="B606" s="7" t="s">
        <v>1161</v>
      </c>
      <c r="C606" s="45" t="str">
        <f t="shared" si="18"/>
        <v>04</v>
      </c>
      <c r="E606" s="7" t="s">
        <v>239</v>
      </c>
      <c r="F606" t="str">
        <f t="shared" si="19"/>
        <v>P0038004</v>
      </c>
    </row>
    <row r="607" spans="2:6" x14ac:dyDescent="0.25">
      <c r="B607" s="7" t="s">
        <v>1162</v>
      </c>
      <c r="C607" s="45" t="str">
        <f t="shared" si="18"/>
        <v>05</v>
      </c>
      <c r="E607" s="7" t="s">
        <v>239</v>
      </c>
      <c r="F607" t="str">
        <f t="shared" si="19"/>
        <v>P0038005</v>
      </c>
    </row>
    <row r="608" spans="2:6" x14ac:dyDescent="0.25">
      <c r="B608" s="7" t="s">
        <v>1163</v>
      </c>
      <c r="C608" s="45" t="str">
        <f t="shared" si="18"/>
        <v>06</v>
      </c>
      <c r="E608" s="7" t="s">
        <v>239</v>
      </c>
      <c r="F608" t="str">
        <f t="shared" si="19"/>
        <v>P0038006</v>
      </c>
    </row>
    <row r="609" spans="2:6" x14ac:dyDescent="0.25">
      <c r="B609" s="7" t="s">
        <v>1164</v>
      </c>
      <c r="C609" s="45" t="str">
        <f t="shared" si="18"/>
        <v>07</v>
      </c>
      <c r="E609" s="7" t="s">
        <v>239</v>
      </c>
      <c r="F609" t="str">
        <f t="shared" si="19"/>
        <v>P0038007</v>
      </c>
    </row>
    <row r="610" spans="2:6" x14ac:dyDescent="0.25">
      <c r="B610" s="7" t="s">
        <v>1165</v>
      </c>
      <c r="C610" s="45" t="str">
        <f t="shared" si="18"/>
        <v>08</v>
      </c>
      <c r="E610" s="7" t="s">
        <v>239</v>
      </c>
      <c r="F610" t="str">
        <f t="shared" si="19"/>
        <v>P0038008</v>
      </c>
    </row>
    <row r="611" spans="2:6" x14ac:dyDescent="0.25">
      <c r="B611" s="7" t="s">
        <v>1166</v>
      </c>
      <c r="C611" s="45" t="str">
        <f t="shared" si="18"/>
        <v>09</v>
      </c>
      <c r="E611" s="7" t="s">
        <v>239</v>
      </c>
      <c r="F611" t="str">
        <f t="shared" si="19"/>
        <v>P0038009</v>
      </c>
    </row>
    <row r="612" spans="2:6" x14ac:dyDescent="0.25">
      <c r="B612" s="7" t="s">
        <v>1167</v>
      </c>
      <c r="C612" s="45" t="str">
        <f t="shared" si="18"/>
        <v>01</v>
      </c>
      <c r="E612" s="7" t="s">
        <v>240</v>
      </c>
      <c r="F612" t="str">
        <f t="shared" si="19"/>
        <v>P1296001</v>
      </c>
    </row>
    <row r="613" spans="2:6" x14ac:dyDescent="0.25">
      <c r="B613" s="7" t="s">
        <v>1168</v>
      </c>
      <c r="C613" s="45" t="str">
        <f t="shared" si="18"/>
        <v>01</v>
      </c>
      <c r="E613" s="7" t="s">
        <v>241</v>
      </c>
      <c r="F613" t="str">
        <f t="shared" si="19"/>
        <v>P0120001</v>
      </c>
    </row>
    <row r="614" spans="2:6" x14ac:dyDescent="0.25">
      <c r="B614" s="7" t="s">
        <v>1169</v>
      </c>
      <c r="C614" s="45" t="str">
        <f t="shared" si="18"/>
        <v>01</v>
      </c>
      <c r="E614" s="7" t="s">
        <v>242</v>
      </c>
      <c r="F614" t="str">
        <f t="shared" si="19"/>
        <v>P0277001</v>
      </c>
    </row>
    <row r="615" spans="2:6" x14ac:dyDescent="0.25">
      <c r="B615" s="7" t="s">
        <v>1170</v>
      </c>
      <c r="C615" s="45" t="str">
        <f t="shared" si="18"/>
        <v>02</v>
      </c>
      <c r="E615" s="7" t="s">
        <v>242</v>
      </c>
      <c r="F615" t="str">
        <f t="shared" si="19"/>
        <v>P0277002</v>
      </c>
    </row>
    <row r="616" spans="2:6" x14ac:dyDescent="0.25">
      <c r="B616" s="7" t="s">
        <v>1171</v>
      </c>
      <c r="C616" s="45" t="str">
        <f t="shared" si="18"/>
        <v>01</v>
      </c>
      <c r="E616" s="7" t="s">
        <v>243</v>
      </c>
      <c r="F616" t="str">
        <f t="shared" si="19"/>
        <v>P0336001</v>
      </c>
    </row>
    <row r="617" spans="2:6" x14ac:dyDescent="0.25">
      <c r="B617" s="7" t="s">
        <v>1172</v>
      </c>
      <c r="C617" s="45" t="str">
        <f t="shared" si="18"/>
        <v>01</v>
      </c>
      <c r="E617" s="19" t="s">
        <v>244</v>
      </c>
      <c r="F617" t="str">
        <f t="shared" si="19"/>
        <v>P0020001</v>
      </c>
    </row>
    <row r="618" spans="2:6" x14ac:dyDescent="0.25">
      <c r="B618" s="7" t="s">
        <v>1173</v>
      </c>
      <c r="C618" s="45" t="str">
        <f t="shared" si="18"/>
        <v>02</v>
      </c>
      <c r="E618" s="19" t="s">
        <v>244</v>
      </c>
      <c r="F618" t="str">
        <f t="shared" si="19"/>
        <v>P0020002</v>
      </c>
    </row>
    <row r="619" spans="2:6" x14ac:dyDescent="0.25">
      <c r="B619" s="7" t="s">
        <v>1174</v>
      </c>
      <c r="C619" s="45" t="str">
        <f t="shared" si="18"/>
        <v>01</v>
      </c>
      <c r="E619" s="7" t="s">
        <v>245</v>
      </c>
      <c r="F619" t="str">
        <f t="shared" si="19"/>
        <v>P0266001</v>
      </c>
    </row>
    <row r="620" spans="2:6" x14ac:dyDescent="0.25">
      <c r="B620" s="7" t="s">
        <v>1175</v>
      </c>
      <c r="C620" s="45" t="str">
        <f t="shared" si="18"/>
        <v>01</v>
      </c>
      <c r="E620" s="7" t="s">
        <v>246</v>
      </c>
      <c r="F620" t="str">
        <f t="shared" si="19"/>
        <v>P0290001</v>
      </c>
    </row>
    <row r="621" spans="2:6" x14ac:dyDescent="0.25">
      <c r="B621" s="7" t="s">
        <v>1176</v>
      </c>
      <c r="C621" s="45" t="str">
        <f t="shared" si="18"/>
        <v>02</v>
      </c>
      <c r="E621" s="7" t="s">
        <v>246</v>
      </c>
      <c r="F621" t="str">
        <f t="shared" si="19"/>
        <v>P0290002</v>
      </c>
    </row>
    <row r="622" spans="2:6" x14ac:dyDescent="0.25">
      <c r="B622" s="7" t="s">
        <v>1177</v>
      </c>
      <c r="C622" s="45" t="str">
        <f t="shared" si="18"/>
        <v>03</v>
      </c>
      <c r="E622" s="7" t="s">
        <v>246</v>
      </c>
      <c r="F622" t="str">
        <f t="shared" si="19"/>
        <v>P0290003</v>
      </c>
    </row>
    <row r="623" spans="2:6" x14ac:dyDescent="0.25">
      <c r="B623" s="7" t="s">
        <v>1178</v>
      </c>
      <c r="C623" s="45" t="str">
        <f t="shared" si="18"/>
        <v>04</v>
      </c>
      <c r="E623" s="7" t="s">
        <v>246</v>
      </c>
      <c r="F623" t="str">
        <f t="shared" si="19"/>
        <v>P0290004</v>
      </c>
    </row>
    <row r="624" spans="2:6" x14ac:dyDescent="0.25">
      <c r="B624" s="7" t="s">
        <v>1179</v>
      </c>
      <c r="C624" s="45" t="str">
        <f t="shared" si="18"/>
        <v>05</v>
      </c>
      <c r="E624" s="7" t="s">
        <v>246</v>
      </c>
      <c r="F624" t="str">
        <f t="shared" si="19"/>
        <v>P0290005</v>
      </c>
    </row>
    <row r="625" spans="2:6" x14ac:dyDescent="0.25">
      <c r="B625" s="7" t="s">
        <v>1180</v>
      </c>
      <c r="C625" s="45" t="str">
        <f t="shared" si="18"/>
        <v>01</v>
      </c>
      <c r="E625" s="7" t="s">
        <v>247</v>
      </c>
      <c r="F625" t="str">
        <f t="shared" si="19"/>
        <v>P0165001</v>
      </c>
    </row>
    <row r="626" spans="2:6" x14ac:dyDescent="0.25">
      <c r="B626" s="7" t="s">
        <v>1181</v>
      </c>
      <c r="C626" s="45" t="str">
        <f t="shared" si="18"/>
        <v>01</v>
      </c>
      <c r="E626" s="7" t="s">
        <v>248</v>
      </c>
      <c r="F626" t="str">
        <f t="shared" si="19"/>
        <v>P0274001</v>
      </c>
    </row>
    <row r="627" spans="2:6" x14ac:dyDescent="0.25">
      <c r="B627" s="17" t="s">
        <v>1182</v>
      </c>
      <c r="C627" s="45" t="str">
        <f t="shared" si="18"/>
        <v>01</v>
      </c>
      <c r="E627" s="17" t="s">
        <v>249</v>
      </c>
      <c r="F627" t="str">
        <f t="shared" si="19"/>
        <v>P0937001</v>
      </c>
    </row>
    <row r="628" spans="2:6" x14ac:dyDescent="0.25">
      <c r="B628" s="7" t="s">
        <v>1183</v>
      </c>
      <c r="C628" s="45" t="str">
        <f t="shared" si="18"/>
        <v>01</v>
      </c>
      <c r="E628" s="7" t="s">
        <v>250</v>
      </c>
      <c r="F628" t="str">
        <f t="shared" si="19"/>
        <v>P0047001</v>
      </c>
    </row>
    <row r="629" spans="2:6" x14ac:dyDescent="0.25">
      <c r="B629" s="7" t="s">
        <v>1184</v>
      </c>
      <c r="C629" s="45" t="str">
        <f t="shared" si="18"/>
        <v>02</v>
      </c>
      <c r="E629" s="7" t="s">
        <v>250</v>
      </c>
      <c r="F629" t="str">
        <f t="shared" si="19"/>
        <v>P0047002</v>
      </c>
    </row>
    <row r="630" spans="2:6" x14ac:dyDescent="0.25">
      <c r="B630" s="7" t="s">
        <v>1185</v>
      </c>
      <c r="C630" s="45" t="str">
        <f t="shared" si="18"/>
        <v>03</v>
      </c>
      <c r="E630" s="7" t="s">
        <v>250</v>
      </c>
      <c r="F630" t="str">
        <f t="shared" si="19"/>
        <v>P0047003</v>
      </c>
    </row>
    <row r="631" spans="2:6" x14ac:dyDescent="0.25">
      <c r="B631" s="7" t="s">
        <v>1186</v>
      </c>
      <c r="C631" s="45" t="str">
        <f t="shared" si="18"/>
        <v>04</v>
      </c>
      <c r="E631" s="7" t="s">
        <v>250</v>
      </c>
      <c r="F631" t="str">
        <f t="shared" si="19"/>
        <v>P0047004</v>
      </c>
    </row>
    <row r="632" spans="2:6" x14ac:dyDescent="0.25">
      <c r="B632" s="7" t="s">
        <v>1187</v>
      </c>
      <c r="C632" s="45" t="str">
        <f t="shared" si="18"/>
        <v>05</v>
      </c>
      <c r="E632" s="7" t="s">
        <v>250</v>
      </c>
      <c r="F632" t="str">
        <f t="shared" si="19"/>
        <v>P0047005</v>
      </c>
    </row>
    <row r="633" spans="2:6" x14ac:dyDescent="0.25">
      <c r="B633" s="7" t="s">
        <v>1188</v>
      </c>
      <c r="C633" s="45" t="str">
        <f t="shared" si="18"/>
        <v>06</v>
      </c>
      <c r="E633" s="7" t="s">
        <v>250</v>
      </c>
      <c r="F633" t="str">
        <f t="shared" si="19"/>
        <v>P0047006</v>
      </c>
    </row>
    <row r="634" spans="2:6" x14ac:dyDescent="0.25">
      <c r="B634" s="7" t="s">
        <v>1189</v>
      </c>
      <c r="C634" s="45" t="str">
        <f t="shared" si="18"/>
        <v>07</v>
      </c>
      <c r="E634" s="7" t="s">
        <v>250</v>
      </c>
      <c r="F634" t="str">
        <f t="shared" si="19"/>
        <v>P0047007</v>
      </c>
    </row>
    <row r="635" spans="2:6" x14ac:dyDescent="0.25">
      <c r="B635" s="7" t="s">
        <v>1190</v>
      </c>
      <c r="C635" s="45" t="str">
        <f t="shared" si="18"/>
        <v>08</v>
      </c>
      <c r="E635" s="7" t="s">
        <v>250</v>
      </c>
      <c r="F635" t="str">
        <f t="shared" si="19"/>
        <v>P0047008</v>
      </c>
    </row>
    <row r="636" spans="2:6" x14ac:dyDescent="0.25">
      <c r="B636" s="7" t="s">
        <v>1191</v>
      </c>
      <c r="C636" s="45" t="str">
        <f t="shared" si="18"/>
        <v>09</v>
      </c>
      <c r="E636" s="7" t="s">
        <v>250</v>
      </c>
      <c r="F636" t="str">
        <f t="shared" si="19"/>
        <v>P0047009</v>
      </c>
    </row>
    <row r="637" spans="2:6" x14ac:dyDescent="0.25">
      <c r="B637" s="7" t="s">
        <v>1192</v>
      </c>
      <c r="C637" s="45" t="str">
        <f t="shared" si="18"/>
        <v>11</v>
      </c>
      <c r="E637" s="7" t="s">
        <v>250</v>
      </c>
      <c r="F637" t="str">
        <f t="shared" si="19"/>
        <v>P0047011</v>
      </c>
    </row>
    <row r="638" spans="2:6" x14ac:dyDescent="0.25">
      <c r="B638" s="7" t="s">
        <v>1193</v>
      </c>
      <c r="C638" s="45" t="str">
        <f t="shared" si="18"/>
        <v>12</v>
      </c>
      <c r="E638" s="7" t="s">
        <v>250</v>
      </c>
      <c r="F638" t="str">
        <f t="shared" si="19"/>
        <v>P0047012</v>
      </c>
    </row>
    <row r="639" spans="2:6" x14ac:dyDescent="0.25">
      <c r="B639" s="7" t="s">
        <v>1194</v>
      </c>
      <c r="C639" s="45" t="str">
        <f t="shared" si="18"/>
        <v>13</v>
      </c>
      <c r="E639" s="7" t="s">
        <v>250</v>
      </c>
      <c r="F639" t="str">
        <f t="shared" si="19"/>
        <v>P0047013</v>
      </c>
    </row>
    <row r="640" spans="2:6" x14ac:dyDescent="0.25">
      <c r="B640" s="7" t="s">
        <v>1195</v>
      </c>
      <c r="C640" s="45" t="str">
        <f t="shared" si="18"/>
        <v>01</v>
      </c>
      <c r="E640" s="7" t="s">
        <v>251</v>
      </c>
      <c r="F640" t="str">
        <f t="shared" si="19"/>
        <v>P1241001</v>
      </c>
    </row>
    <row r="641" spans="2:6" x14ac:dyDescent="0.25">
      <c r="B641" s="7" t="s">
        <v>1196</v>
      </c>
      <c r="C641" s="45" t="str">
        <f t="shared" si="18"/>
        <v>02</v>
      </c>
      <c r="E641" s="7" t="s">
        <v>251</v>
      </c>
      <c r="F641" t="str">
        <f t="shared" si="19"/>
        <v>P1241002</v>
      </c>
    </row>
    <row r="642" spans="2:6" x14ac:dyDescent="0.25">
      <c r="B642" s="7" t="s">
        <v>1197</v>
      </c>
      <c r="C642" s="45" t="str">
        <f t="shared" si="18"/>
        <v>01</v>
      </c>
      <c r="E642" s="19" t="s">
        <v>252</v>
      </c>
      <c r="F642" t="str">
        <f t="shared" si="19"/>
        <v>P0027001</v>
      </c>
    </row>
    <row r="643" spans="2:6" x14ac:dyDescent="0.25">
      <c r="B643" s="7" t="s">
        <v>1198</v>
      </c>
      <c r="C643" s="45" t="str">
        <f t="shared" ref="C643:C706" si="20">REPLACE(B643, 1, 5, "")</f>
        <v>01</v>
      </c>
      <c r="E643" s="7" t="s">
        <v>253</v>
      </c>
      <c r="F643" t="str">
        <f t="shared" ref="F643:F706" si="21">CONCATENATE("P", REPLACE(E643, 1, 1, ""), "0", C643)</f>
        <v>P0237001</v>
      </c>
    </row>
    <row r="644" spans="2:6" x14ac:dyDescent="0.25">
      <c r="B644" s="7" t="s">
        <v>1199</v>
      </c>
      <c r="C644" s="45" t="str">
        <f t="shared" si="20"/>
        <v>01</v>
      </c>
      <c r="E644" s="7" t="s">
        <v>254</v>
      </c>
      <c r="F644" t="str">
        <f t="shared" si="21"/>
        <v>P0238001</v>
      </c>
    </row>
    <row r="645" spans="2:6" x14ac:dyDescent="0.25">
      <c r="B645" s="7" t="s">
        <v>1200</v>
      </c>
      <c r="C645" s="45" t="str">
        <f t="shared" si="20"/>
        <v>01</v>
      </c>
      <c r="E645" s="19" t="s">
        <v>255</v>
      </c>
      <c r="F645" t="str">
        <f t="shared" si="21"/>
        <v>P0010001</v>
      </c>
    </row>
    <row r="646" spans="2:6" x14ac:dyDescent="0.25">
      <c r="B646" s="7" t="s">
        <v>1201</v>
      </c>
      <c r="C646" s="45" t="str">
        <f t="shared" si="20"/>
        <v>02</v>
      </c>
      <c r="E646" s="19" t="s">
        <v>255</v>
      </c>
      <c r="F646" t="str">
        <f t="shared" si="21"/>
        <v>P0010002</v>
      </c>
    </row>
    <row r="647" spans="2:6" x14ac:dyDescent="0.25">
      <c r="B647" s="7" t="s">
        <v>1202</v>
      </c>
      <c r="C647" s="45" t="str">
        <f t="shared" si="20"/>
        <v>01</v>
      </c>
      <c r="E647" s="7" t="s">
        <v>256</v>
      </c>
      <c r="F647" t="str">
        <f t="shared" si="21"/>
        <v>P1210001</v>
      </c>
    </row>
    <row r="648" spans="2:6" x14ac:dyDescent="0.25">
      <c r="B648" s="7" t="s">
        <v>1203</v>
      </c>
      <c r="C648" s="45" t="str">
        <f t="shared" si="20"/>
        <v>02</v>
      </c>
      <c r="E648" s="7" t="s">
        <v>256</v>
      </c>
      <c r="F648" t="str">
        <f t="shared" si="21"/>
        <v>P1210002</v>
      </c>
    </row>
    <row r="649" spans="2:6" x14ac:dyDescent="0.25">
      <c r="B649" s="7" t="s">
        <v>1204</v>
      </c>
      <c r="C649" s="45" t="str">
        <f t="shared" si="20"/>
        <v>01</v>
      </c>
      <c r="E649" s="7" t="s">
        <v>257</v>
      </c>
      <c r="F649" t="str">
        <f t="shared" si="21"/>
        <v>P0338001</v>
      </c>
    </row>
    <row r="650" spans="2:6" x14ac:dyDescent="0.25">
      <c r="B650" s="7" t="s">
        <v>1205</v>
      </c>
      <c r="C650" s="45" t="str">
        <f t="shared" si="20"/>
        <v>02</v>
      </c>
      <c r="E650" s="7" t="s">
        <v>257</v>
      </c>
      <c r="F650" t="str">
        <f t="shared" si="21"/>
        <v>P0338002</v>
      </c>
    </row>
    <row r="651" spans="2:6" x14ac:dyDescent="0.25">
      <c r="B651" s="7" t="s">
        <v>1206</v>
      </c>
      <c r="C651" s="45" t="str">
        <f t="shared" si="20"/>
        <v>01</v>
      </c>
      <c r="E651" s="20" t="s">
        <v>258</v>
      </c>
      <c r="F651" t="str">
        <f t="shared" si="21"/>
        <v>P1261001</v>
      </c>
    </row>
    <row r="652" spans="2:6" x14ac:dyDescent="0.25">
      <c r="B652" s="7" t="s">
        <v>1207</v>
      </c>
      <c r="C652" s="45" t="str">
        <f t="shared" si="20"/>
        <v>01</v>
      </c>
      <c r="E652" s="19" t="s">
        <v>259</v>
      </c>
      <c r="F652" t="str">
        <f t="shared" si="21"/>
        <v>P1212001</v>
      </c>
    </row>
    <row r="653" spans="2:6" x14ac:dyDescent="0.25">
      <c r="B653" s="7" t="s">
        <v>1208</v>
      </c>
      <c r="C653" s="45" t="str">
        <f t="shared" si="20"/>
        <v>02</v>
      </c>
      <c r="E653" s="19" t="s">
        <v>259</v>
      </c>
      <c r="F653" t="str">
        <f t="shared" si="21"/>
        <v>P1212002</v>
      </c>
    </row>
    <row r="654" spans="2:6" x14ac:dyDescent="0.25">
      <c r="B654" s="7" t="s">
        <v>1209</v>
      </c>
      <c r="C654" s="45" t="str">
        <f t="shared" si="20"/>
        <v>03</v>
      </c>
      <c r="E654" s="19" t="s">
        <v>259</v>
      </c>
      <c r="F654" t="str">
        <f t="shared" si="21"/>
        <v>P1212003</v>
      </c>
    </row>
    <row r="655" spans="2:6" x14ac:dyDescent="0.25">
      <c r="B655" s="7" t="s">
        <v>1210</v>
      </c>
      <c r="C655" s="45" t="str">
        <f t="shared" si="20"/>
        <v>04</v>
      </c>
      <c r="E655" s="19" t="s">
        <v>259</v>
      </c>
      <c r="F655" t="str">
        <f t="shared" si="21"/>
        <v>P1212004</v>
      </c>
    </row>
    <row r="656" spans="2:6" x14ac:dyDescent="0.25">
      <c r="B656" s="7" t="s">
        <v>1211</v>
      </c>
      <c r="C656" s="45" t="str">
        <f t="shared" si="20"/>
        <v>01</v>
      </c>
      <c r="E656" s="7" t="s">
        <v>260</v>
      </c>
      <c r="F656" t="str">
        <f t="shared" si="21"/>
        <v>P0281001</v>
      </c>
    </row>
    <row r="657" spans="2:6" x14ac:dyDescent="0.25">
      <c r="B657" s="7" t="s">
        <v>1212</v>
      </c>
      <c r="C657" s="45" t="str">
        <f t="shared" si="20"/>
        <v>02</v>
      </c>
      <c r="E657" s="7" t="s">
        <v>260</v>
      </c>
      <c r="F657" t="str">
        <f t="shared" si="21"/>
        <v>P0281002</v>
      </c>
    </row>
    <row r="658" spans="2:6" x14ac:dyDescent="0.25">
      <c r="B658" s="7" t="s">
        <v>1213</v>
      </c>
      <c r="C658" s="45" t="str">
        <f t="shared" si="20"/>
        <v>01</v>
      </c>
      <c r="E658" s="7" t="s">
        <v>261</v>
      </c>
      <c r="F658" t="str">
        <f t="shared" si="21"/>
        <v>P0327001</v>
      </c>
    </row>
    <row r="659" spans="2:6" x14ac:dyDescent="0.25">
      <c r="B659" s="7" t="s">
        <v>1214</v>
      </c>
      <c r="C659" s="45" t="str">
        <f t="shared" si="20"/>
        <v>02</v>
      </c>
      <c r="E659" s="7" t="s">
        <v>261</v>
      </c>
      <c r="F659" t="str">
        <f t="shared" si="21"/>
        <v>P0327002</v>
      </c>
    </row>
    <row r="660" spans="2:6" x14ac:dyDescent="0.25">
      <c r="B660" s="7" t="s">
        <v>1215</v>
      </c>
      <c r="C660" s="45" t="str">
        <f t="shared" si="20"/>
        <v>03</v>
      </c>
      <c r="E660" s="7" t="s">
        <v>261</v>
      </c>
      <c r="F660" t="str">
        <f t="shared" si="21"/>
        <v>P0327003</v>
      </c>
    </row>
    <row r="661" spans="2:6" x14ac:dyDescent="0.25">
      <c r="B661" s="7" t="s">
        <v>1216</v>
      </c>
      <c r="C661" s="45" t="str">
        <f t="shared" si="20"/>
        <v>04</v>
      </c>
      <c r="E661" s="7" t="s">
        <v>261</v>
      </c>
      <c r="F661" t="str">
        <f t="shared" si="21"/>
        <v>P0327004</v>
      </c>
    </row>
    <row r="662" spans="2:6" x14ac:dyDescent="0.25">
      <c r="B662" s="7" t="s">
        <v>1217</v>
      </c>
      <c r="C662" s="45" t="str">
        <f t="shared" si="20"/>
        <v>01</v>
      </c>
      <c r="E662" s="7" t="s">
        <v>262</v>
      </c>
      <c r="F662" t="str">
        <f t="shared" si="21"/>
        <v>P0167001</v>
      </c>
    </row>
    <row r="663" spans="2:6" x14ac:dyDescent="0.25">
      <c r="B663" s="7" t="s">
        <v>1218</v>
      </c>
      <c r="C663" s="45" t="str">
        <f t="shared" si="20"/>
        <v>01</v>
      </c>
      <c r="E663" s="19" t="s">
        <v>263</v>
      </c>
      <c r="F663" t="str">
        <f t="shared" si="21"/>
        <v>P0239001</v>
      </c>
    </row>
    <row r="664" spans="2:6" x14ac:dyDescent="0.25">
      <c r="B664" s="7" t="s">
        <v>1219</v>
      </c>
      <c r="C664" s="45" t="str">
        <f t="shared" si="20"/>
        <v>02</v>
      </c>
      <c r="E664" s="19" t="s">
        <v>263</v>
      </c>
      <c r="F664" t="str">
        <f t="shared" si="21"/>
        <v>P0239002</v>
      </c>
    </row>
    <row r="665" spans="2:6" x14ac:dyDescent="0.25">
      <c r="B665" s="7" t="s">
        <v>1220</v>
      </c>
      <c r="C665" s="45" t="str">
        <f t="shared" si="20"/>
        <v>01</v>
      </c>
      <c r="E665" s="7" t="s">
        <v>264</v>
      </c>
      <c r="F665" t="str">
        <f t="shared" si="21"/>
        <v>P1270001</v>
      </c>
    </row>
    <row r="666" spans="2:6" x14ac:dyDescent="0.25">
      <c r="B666" s="7" t="s">
        <v>1221</v>
      </c>
      <c r="C666" s="45" t="str">
        <f t="shared" si="20"/>
        <v>02</v>
      </c>
      <c r="E666" s="7" t="s">
        <v>264</v>
      </c>
      <c r="F666" t="str">
        <f t="shared" si="21"/>
        <v>P1270002</v>
      </c>
    </row>
    <row r="667" spans="2:6" x14ac:dyDescent="0.25">
      <c r="B667" s="7" t="s">
        <v>1222</v>
      </c>
      <c r="C667" s="45" t="str">
        <f t="shared" si="20"/>
        <v>03</v>
      </c>
      <c r="E667" s="7" t="s">
        <v>264</v>
      </c>
      <c r="F667" t="str">
        <f t="shared" si="21"/>
        <v>P1270003</v>
      </c>
    </row>
    <row r="668" spans="2:6" x14ac:dyDescent="0.25">
      <c r="B668" s="7" t="s">
        <v>1223</v>
      </c>
      <c r="C668" s="45" t="str">
        <f t="shared" si="20"/>
        <v>01</v>
      </c>
      <c r="E668" s="7" t="s">
        <v>265</v>
      </c>
      <c r="F668" t="str">
        <f t="shared" si="21"/>
        <v>P0170001</v>
      </c>
    </row>
    <row r="669" spans="2:6" x14ac:dyDescent="0.25">
      <c r="B669" s="7" t="s">
        <v>1224</v>
      </c>
      <c r="C669" s="45" t="str">
        <f t="shared" si="20"/>
        <v>02</v>
      </c>
      <c r="E669" s="7" t="s">
        <v>265</v>
      </c>
      <c r="F669" t="str">
        <f t="shared" si="21"/>
        <v>P0170002</v>
      </c>
    </row>
    <row r="670" spans="2:6" x14ac:dyDescent="0.25">
      <c r="B670" s="7" t="s">
        <v>1225</v>
      </c>
      <c r="C670" s="45" t="str">
        <f t="shared" si="20"/>
        <v>01</v>
      </c>
      <c r="E670" s="7" t="s">
        <v>266</v>
      </c>
      <c r="F670" t="str">
        <f t="shared" si="21"/>
        <v>P0240001</v>
      </c>
    </row>
    <row r="671" spans="2:6" x14ac:dyDescent="0.25">
      <c r="B671" s="7" t="s">
        <v>1226</v>
      </c>
      <c r="C671" s="45" t="str">
        <f t="shared" si="20"/>
        <v>01</v>
      </c>
      <c r="E671" s="19" t="s">
        <v>267</v>
      </c>
      <c r="F671" t="str">
        <f t="shared" si="21"/>
        <v>P0002001</v>
      </c>
    </row>
    <row r="672" spans="2:6" x14ac:dyDescent="0.25">
      <c r="B672" s="7" t="s">
        <v>1227</v>
      </c>
      <c r="C672" s="45" t="str">
        <f t="shared" si="20"/>
        <v>02</v>
      </c>
      <c r="E672" s="19" t="s">
        <v>267</v>
      </c>
      <c r="F672" t="str">
        <f t="shared" si="21"/>
        <v>P0002002</v>
      </c>
    </row>
    <row r="673" spans="2:6" x14ac:dyDescent="0.25">
      <c r="B673" s="7" t="s">
        <v>1228</v>
      </c>
      <c r="C673" s="45" t="str">
        <f t="shared" si="20"/>
        <v>03</v>
      </c>
      <c r="E673" s="19" t="s">
        <v>267</v>
      </c>
      <c r="F673" t="str">
        <f t="shared" si="21"/>
        <v>P0002003</v>
      </c>
    </row>
    <row r="674" spans="2:6" x14ac:dyDescent="0.25">
      <c r="B674" s="7" t="s">
        <v>1229</v>
      </c>
      <c r="C674" s="45" t="str">
        <f t="shared" si="20"/>
        <v>04</v>
      </c>
      <c r="E674" s="7" t="s">
        <v>267</v>
      </c>
      <c r="F674" t="str">
        <f t="shared" si="21"/>
        <v>P0002004</v>
      </c>
    </row>
    <row r="675" spans="2:6" x14ac:dyDescent="0.25">
      <c r="B675" s="7" t="s">
        <v>1230</v>
      </c>
      <c r="C675" s="45" t="str">
        <f t="shared" si="20"/>
        <v>05</v>
      </c>
      <c r="E675" s="7" t="s">
        <v>267</v>
      </c>
      <c r="F675" t="str">
        <f t="shared" si="21"/>
        <v>P0002005</v>
      </c>
    </row>
    <row r="676" spans="2:6" x14ac:dyDescent="0.25">
      <c r="B676" s="7" t="s">
        <v>1231</v>
      </c>
      <c r="C676" s="45" t="str">
        <f t="shared" si="20"/>
        <v>06</v>
      </c>
      <c r="E676" s="7" t="s">
        <v>267</v>
      </c>
      <c r="F676" t="str">
        <f t="shared" si="21"/>
        <v>P0002006</v>
      </c>
    </row>
    <row r="677" spans="2:6" x14ac:dyDescent="0.25">
      <c r="B677" s="7" t="s">
        <v>1232</v>
      </c>
      <c r="C677" s="45" t="str">
        <f t="shared" si="20"/>
        <v>07</v>
      </c>
      <c r="E677" s="7" t="s">
        <v>267</v>
      </c>
      <c r="F677" t="str">
        <f t="shared" si="21"/>
        <v>P0002007</v>
      </c>
    </row>
    <row r="678" spans="2:6" x14ac:dyDescent="0.25">
      <c r="B678" s="7" t="s">
        <v>1233</v>
      </c>
      <c r="C678" s="45" t="str">
        <f t="shared" si="20"/>
        <v>08</v>
      </c>
      <c r="E678" s="7" t="s">
        <v>267</v>
      </c>
      <c r="F678" t="str">
        <f t="shared" si="21"/>
        <v>P0002008</v>
      </c>
    </row>
    <row r="679" spans="2:6" x14ac:dyDescent="0.25">
      <c r="B679" s="7" t="s">
        <v>1234</v>
      </c>
      <c r="C679" s="45" t="str">
        <f t="shared" si="20"/>
        <v>09</v>
      </c>
      <c r="E679" s="7" t="s">
        <v>267</v>
      </c>
      <c r="F679" t="str">
        <f t="shared" si="21"/>
        <v>P0002009</v>
      </c>
    </row>
    <row r="680" spans="2:6" x14ac:dyDescent="0.25">
      <c r="B680" s="7" t="s">
        <v>1235</v>
      </c>
      <c r="C680" s="45" t="str">
        <f t="shared" si="20"/>
        <v>10</v>
      </c>
      <c r="E680" s="7" t="s">
        <v>267</v>
      </c>
      <c r="F680" t="str">
        <f t="shared" si="21"/>
        <v>P0002010</v>
      </c>
    </row>
    <row r="681" spans="2:6" x14ac:dyDescent="0.25">
      <c r="B681" s="7" t="s">
        <v>1236</v>
      </c>
      <c r="C681" s="45" t="str">
        <f t="shared" si="20"/>
        <v>11</v>
      </c>
      <c r="E681" s="7" t="s">
        <v>267</v>
      </c>
      <c r="F681" t="str">
        <f t="shared" si="21"/>
        <v>P0002011</v>
      </c>
    </row>
    <row r="682" spans="2:6" x14ac:dyDescent="0.25">
      <c r="B682" s="7" t="s">
        <v>1237</v>
      </c>
      <c r="C682" s="45" t="str">
        <f t="shared" si="20"/>
        <v>12</v>
      </c>
      <c r="E682" s="7" t="s">
        <v>267</v>
      </c>
      <c r="F682" t="str">
        <f t="shared" si="21"/>
        <v>P0002012</v>
      </c>
    </row>
    <row r="683" spans="2:6" x14ac:dyDescent="0.25">
      <c r="B683" s="7" t="s">
        <v>1238</v>
      </c>
      <c r="C683" s="45" t="str">
        <f t="shared" si="20"/>
        <v>13</v>
      </c>
      <c r="E683" s="7" t="s">
        <v>267</v>
      </c>
      <c r="F683" t="str">
        <f t="shared" si="21"/>
        <v>P0002013</v>
      </c>
    </row>
    <row r="684" spans="2:6" x14ac:dyDescent="0.25">
      <c r="B684" s="7" t="s">
        <v>1239</v>
      </c>
      <c r="C684" s="45" t="str">
        <f t="shared" si="20"/>
        <v>01</v>
      </c>
      <c r="E684" s="7" t="s">
        <v>268</v>
      </c>
      <c r="F684" t="str">
        <f t="shared" si="21"/>
        <v>P0110001</v>
      </c>
    </row>
    <row r="685" spans="2:6" x14ac:dyDescent="0.25">
      <c r="B685" s="7" t="s">
        <v>1240</v>
      </c>
      <c r="C685" s="45" t="str">
        <f t="shared" si="20"/>
        <v>01</v>
      </c>
      <c r="E685" s="7" t="s">
        <v>269</v>
      </c>
      <c r="F685" t="str">
        <f t="shared" si="21"/>
        <v>P0241001</v>
      </c>
    </row>
    <row r="686" spans="2:6" x14ac:dyDescent="0.25">
      <c r="B686" s="7" t="s">
        <v>1241</v>
      </c>
      <c r="C686" s="45" t="str">
        <f t="shared" si="20"/>
        <v>01</v>
      </c>
      <c r="E686" s="7" t="s">
        <v>270</v>
      </c>
      <c r="F686" t="str">
        <f t="shared" si="21"/>
        <v>P1222001</v>
      </c>
    </row>
    <row r="687" spans="2:6" x14ac:dyDescent="0.25">
      <c r="B687" s="7" t="s">
        <v>1242</v>
      </c>
      <c r="C687" s="45" t="str">
        <f t="shared" si="20"/>
        <v>01</v>
      </c>
      <c r="E687" s="7" t="s">
        <v>271</v>
      </c>
      <c r="F687" t="str">
        <f t="shared" si="21"/>
        <v>P0297001</v>
      </c>
    </row>
    <row r="688" spans="2:6" x14ac:dyDescent="0.25">
      <c r="B688" s="7" t="s">
        <v>1243</v>
      </c>
      <c r="C688" s="45" t="str">
        <f t="shared" si="20"/>
        <v>01</v>
      </c>
      <c r="E688" s="7" t="s">
        <v>272</v>
      </c>
      <c r="F688" t="str">
        <f t="shared" si="21"/>
        <v>P0258001</v>
      </c>
    </row>
    <row r="689" spans="2:6" x14ac:dyDescent="0.25">
      <c r="B689" s="7" t="s">
        <v>1244</v>
      </c>
      <c r="C689" s="45" t="str">
        <f t="shared" si="20"/>
        <v>01</v>
      </c>
      <c r="E689" s="7" t="s">
        <v>273</v>
      </c>
      <c r="F689" t="str">
        <f t="shared" si="21"/>
        <v>P0111001</v>
      </c>
    </row>
    <row r="690" spans="2:6" x14ac:dyDescent="0.25">
      <c r="B690" s="7" t="s">
        <v>1245</v>
      </c>
      <c r="C690" s="45" t="str">
        <f t="shared" si="20"/>
        <v>02</v>
      </c>
      <c r="E690" s="7" t="s">
        <v>273</v>
      </c>
      <c r="F690" t="str">
        <f t="shared" si="21"/>
        <v>P0111002</v>
      </c>
    </row>
    <row r="691" spans="2:6" x14ac:dyDescent="0.25">
      <c r="B691" s="7" t="s">
        <v>1246</v>
      </c>
      <c r="C691" s="45" t="str">
        <f t="shared" si="20"/>
        <v>01</v>
      </c>
      <c r="E691" s="7" t="s">
        <v>274</v>
      </c>
      <c r="F691" t="str">
        <f t="shared" si="21"/>
        <v>P1215001</v>
      </c>
    </row>
    <row r="692" spans="2:6" x14ac:dyDescent="0.25">
      <c r="B692" s="7" t="s">
        <v>1247</v>
      </c>
      <c r="C692" s="45" t="str">
        <f t="shared" si="20"/>
        <v>01</v>
      </c>
      <c r="E692" s="7" t="s">
        <v>275</v>
      </c>
      <c r="F692" t="str">
        <f t="shared" si="21"/>
        <v>P0242001</v>
      </c>
    </row>
    <row r="693" spans="2:6" x14ac:dyDescent="0.25">
      <c r="B693" s="7" t="s">
        <v>1248</v>
      </c>
      <c r="C693" s="45" t="str">
        <f t="shared" si="20"/>
        <v>01</v>
      </c>
      <c r="E693" s="7" t="s">
        <v>276</v>
      </c>
      <c r="F693" t="str">
        <f t="shared" si="21"/>
        <v>P0134001</v>
      </c>
    </row>
    <row r="694" spans="2:6" x14ac:dyDescent="0.25">
      <c r="B694" s="7" t="s">
        <v>1249</v>
      </c>
      <c r="C694" s="45" t="str">
        <f t="shared" si="20"/>
        <v>02</v>
      </c>
      <c r="E694" s="7" t="s">
        <v>276</v>
      </c>
      <c r="F694" t="str">
        <f t="shared" si="21"/>
        <v>P0134002</v>
      </c>
    </row>
    <row r="695" spans="2:6" x14ac:dyDescent="0.25">
      <c r="B695" s="7" t="s">
        <v>1250</v>
      </c>
      <c r="C695" s="45" t="str">
        <f t="shared" si="20"/>
        <v>03</v>
      </c>
      <c r="E695" s="7" t="s">
        <v>276</v>
      </c>
      <c r="F695" t="str">
        <f t="shared" si="21"/>
        <v>P0134003</v>
      </c>
    </row>
    <row r="696" spans="2:6" x14ac:dyDescent="0.25">
      <c r="B696" s="7" t="s">
        <v>1251</v>
      </c>
      <c r="C696" s="45" t="str">
        <f t="shared" si="20"/>
        <v>04</v>
      </c>
      <c r="E696" s="7" t="s">
        <v>276</v>
      </c>
      <c r="F696" t="str">
        <f t="shared" si="21"/>
        <v>P0134004</v>
      </c>
    </row>
    <row r="697" spans="2:6" x14ac:dyDescent="0.25">
      <c r="B697" s="17" t="s">
        <v>1252</v>
      </c>
      <c r="C697" s="45" t="str">
        <f t="shared" si="20"/>
        <v>05</v>
      </c>
      <c r="E697" s="7" t="s">
        <v>276</v>
      </c>
      <c r="F697" t="str">
        <f t="shared" si="21"/>
        <v>P0134005</v>
      </c>
    </row>
    <row r="698" spans="2:6" x14ac:dyDescent="0.25">
      <c r="B698" s="17" t="s">
        <v>1253</v>
      </c>
      <c r="C698" s="45" t="str">
        <f t="shared" si="20"/>
        <v>06</v>
      </c>
      <c r="E698" s="7" t="s">
        <v>276</v>
      </c>
      <c r="F698" t="str">
        <f t="shared" si="21"/>
        <v>P0134006</v>
      </c>
    </row>
    <row r="699" spans="2:6" x14ac:dyDescent="0.25">
      <c r="B699" s="7" t="s">
        <v>1254</v>
      </c>
      <c r="C699" s="45" t="str">
        <f t="shared" si="20"/>
        <v>01</v>
      </c>
      <c r="E699" s="7" t="s">
        <v>277</v>
      </c>
      <c r="F699" t="str">
        <f t="shared" si="21"/>
        <v>P1206001</v>
      </c>
    </row>
    <row r="700" spans="2:6" x14ac:dyDescent="0.25">
      <c r="B700" s="7" t="s">
        <v>1255</v>
      </c>
      <c r="C700" s="45" t="str">
        <f t="shared" si="20"/>
        <v>02</v>
      </c>
      <c r="E700" s="7" t="s">
        <v>277</v>
      </c>
      <c r="F700" t="str">
        <f t="shared" si="21"/>
        <v>P1206002</v>
      </c>
    </row>
    <row r="701" spans="2:6" x14ac:dyDescent="0.25">
      <c r="B701" s="7" t="s">
        <v>1256</v>
      </c>
      <c r="C701" s="45" t="str">
        <f t="shared" si="20"/>
        <v>03</v>
      </c>
      <c r="E701" s="7" t="s">
        <v>277</v>
      </c>
      <c r="F701" t="str">
        <f t="shared" si="21"/>
        <v>P1206003</v>
      </c>
    </row>
    <row r="702" spans="2:6" x14ac:dyDescent="0.25">
      <c r="B702" s="7" t="s">
        <v>1257</v>
      </c>
      <c r="C702" s="45" t="str">
        <f t="shared" si="20"/>
        <v>04</v>
      </c>
      <c r="E702" s="7" t="s">
        <v>277</v>
      </c>
      <c r="F702" t="str">
        <f t="shared" si="21"/>
        <v>P1206004</v>
      </c>
    </row>
    <row r="703" spans="2:6" x14ac:dyDescent="0.25">
      <c r="B703" s="7" t="s">
        <v>1258</v>
      </c>
      <c r="C703" s="45" t="str">
        <f t="shared" si="20"/>
        <v>01</v>
      </c>
      <c r="E703" s="7" t="s">
        <v>278</v>
      </c>
      <c r="F703" t="str">
        <f t="shared" si="21"/>
        <v>P0287001</v>
      </c>
    </row>
    <row r="704" spans="2:6" x14ac:dyDescent="0.25">
      <c r="B704" s="7" t="s">
        <v>1259</v>
      </c>
      <c r="C704" s="45" t="str">
        <f t="shared" si="20"/>
        <v>01</v>
      </c>
      <c r="E704" s="7" t="s">
        <v>279</v>
      </c>
      <c r="F704" t="str">
        <f t="shared" si="21"/>
        <v>P0114001</v>
      </c>
    </row>
    <row r="705" spans="2:6" x14ac:dyDescent="0.25">
      <c r="B705" s="7" t="s">
        <v>1260</v>
      </c>
      <c r="C705" s="45" t="str">
        <f t="shared" si="20"/>
        <v>02</v>
      </c>
      <c r="E705" s="7" t="s">
        <v>279</v>
      </c>
      <c r="F705" t="str">
        <f t="shared" si="21"/>
        <v>P0114002</v>
      </c>
    </row>
    <row r="706" spans="2:6" x14ac:dyDescent="0.25">
      <c r="B706" s="7" t="s">
        <v>1261</v>
      </c>
      <c r="C706" s="45" t="str">
        <f t="shared" si="20"/>
        <v>01</v>
      </c>
      <c r="E706" s="19" t="s">
        <v>280</v>
      </c>
      <c r="F706" t="str">
        <f t="shared" si="21"/>
        <v>P0012001</v>
      </c>
    </row>
    <row r="707" spans="2:6" x14ac:dyDescent="0.25">
      <c r="B707" s="7" t="s">
        <v>1262</v>
      </c>
      <c r="C707" s="45" t="str">
        <f t="shared" ref="C707:C770" si="22">REPLACE(B707, 1, 5, "")</f>
        <v>01</v>
      </c>
      <c r="E707" s="7" t="s">
        <v>281</v>
      </c>
      <c r="F707" t="str">
        <f t="shared" ref="F707:F770" si="23">CONCATENATE("P", REPLACE(E707, 1, 1, ""), "0", C707)</f>
        <v>P0212001</v>
      </c>
    </row>
    <row r="708" spans="2:6" x14ac:dyDescent="0.25">
      <c r="B708" s="7" t="s">
        <v>1263</v>
      </c>
      <c r="C708" s="45" t="str">
        <f t="shared" si="22"/>
        <v>01</v>
      </c>
      <c r="E708" s="7" t="s">
        <v>282</v>
      </c>
      <c r="F708" t="str">
        <f t="shared" si="23"/>
        <v>P0344001</v>
      </c>
    </row>
    <row r="709" spans="2:6" x14ac:dyDescent="0.25">
      <c r="B709" s="7" t="s">
        <v>1264</v>
      </c>
      <c r="C709" s="45" t="str">
        <f t="shared" si="22"/>
        <v>01</v>
      </c>
      <c r="E709" s="7" t="s">
        <v>283</v>
      </c>
      <c r="F709" t="str">
        <f t="shared" si="23"/>
        <v>P0340001</v>
      </c>
    </row>
    <row r="710" spans="2:6" x14ac:dyDescent="0.25">
      <c r="B710" s="7" t="s">
        <v>1265</v>
      </c>
      <c r="C710" s="45" t="str">
        <f t="shared" si="22"/>
        <v>01</v>
      </c>
      <c r="E710" s="7" t="s">
        <v>284</v>
      </c>
      <c r="F710" t="str">
        <f t="shared" si="23"/>
        <v>P0315001</v>
      </c>
    </row>
    <row r="711" spans="2:6" x14ac:dyDescent="0.25">
      <c r="B711" s="7" t="s">
        <v>1266</v>
      </c>
      <c r="C711" s="45" t="str">
        <f t="shared" si="22"/>
        <v>01</v>
      </c>
      <c r="E711" s="7" t="s">
        <v>285</v>
      </c>
      <c r="F711" t="str">
        <f t="shared" si="23"/>
        <v>P0144001</v>
      </c>
    </row>
    <row r="712" spans="2:6" x14ac:dyDescent="0.25">
      <c r="B712" s="7" t="s">
        <v>1267</v>
      </c>
      <c r="C712" s="45" t="str">
        <f t="shared" si="22"/>
        <v>01</v>
      </c>
      <c r="E712" s="7" t="s">
        <v>286</v>
      </c>
      <c r="F712" t="str">
        <f t="shared" si="23"/>
        <v>P0352001</v>
      </c>
    </row>
    <row r="713" spans="2:6" x14ac:dyDescent="0.25">
      <c r="B713" s="7" t="s">
        <v>1268</v>
      </c>
      <c r="C713" s="45" t="str">
        <f t="shared" si="22"/>
        <v>01</v>
      </c>
      <c r="E713" s="7" t="s">
        <v>287</v>
      </c>
      <c r="F713" t="str">
        <f t="shared" si="23"/>
        <v>P0262001</v>
      </c>
    </row>
    <row r="714" spans="2:6" x14ac:dyDescent="0.25">
      <c r="B714" s="7" t="s">
        <v>1269</v>
      </c>
      <c r="C714" s="45" t="str">
        <f t="shared" si="22"/>
        <v>01</v>
      </c>
      <c r="E714" s="7" t="s">
        <v>288</v>
      </c>
      <c r="F714" t="str">
        <f t="shared" si="23"/>
        <v>P0152001</v>
      </c>
    </row>
    <row r="715" spans="2:6" x14ac:dyDescent="0.25">
      <c r="B715" s="7" t="s">
        <v>1270</v>
      </c>
      <c r="C715" s="45" t="str">
        <f t="shared" si="22"/>
        <v>01</v>
      </c>
      <c r="E715" s="7" t="s">
        <v>289</v>
      </c>
      <c r="F715" t="str">
        <f t="shared" si="23"/>
        <v>P0950001</v>
      </c>
    </row>
    <row r="716" spans="2:6" x14ac:dyDescent="0.25">
      <c r="B716" s="7" t="s">
        <v>1271</v>
      </c>
      <c r="C716" s="45" t="str">
        <f t="shared" si="22"/>
        <v>02</v>
      </c>
      <c r="E716" s="7" t="s">
        <v>289</v>
      </c>
      <c r="F716" t="str">
        <f t="shared" si="23"/>
        <v>P0950002</v>
      </c>
    </row>
    <row r="717" spans="2:6" x14ac:dyDescent="0.25">
      <c r="B717" s="7" t="s">
        <v>1272</v>
      </c>
      <c r="C717" s="45" t="str">
        <f t="shared" si="22"/>
        <v>01</v>
      </c>
      <c r="E717" s="7" t="s">
        <v>290</v>
      </c>
      <c r="F717" t="str">
        <f t="shared" si="23"/>
        <v>P0113001</v>
      </c>
    </row>
    <row r="718" spans="2:6" x14ac:dyDescent="0.25">
      <c r="B718" s="7" t="s">
        <v>1273</v>
      </c>
      <c r="C718" s="45" t="str">
        <f t="shared" si="22"/>
        <v>02</v>
      </c>
      <c r="E718" s="7" t="s">
        <v>290</v>
      </c>
      <c r="F718" t="str">
        <f t="shared" si="23"/>
        <v>P0113002</v>
      </c>
    </row>
    <row r="719" spans="2:6" x14ac:dyDescent="0.25">
      <c r="B719" s="7" t="s">
        <v>1274</v>
      </c>
      <c r="C719" s="45" t="str">
        <f t="shared" si="22"/>
        <v>03</v>
      </c>
      <c r="E719" s="7" t="s">
        <v>290</v>
      </c>
      <c r="F719" t="str">
        <f t="shared" si="23"/>
        <v>P0113003</v>
      </c>
    </row>
    <row r="720" spans="2:6" x14ac:dyDescent="0.25">
      <c r="B720" s="7" t="s">
        <v>1275</v>
      </c>
      <c r="C720" s="45" t="str">
        <f t="shared" si="22"/>
        <v>04</v>
      </c>
      <c r="E720" s="7" t="s">
        <v>290</v>
      </c>
      <c r="F720" t="str">
        <f t="shared" si="23"/>
        <v>P0113004</v>
      </c>
    </row>
    <row r="721" spans="2:6" x14ac:dyDescent="0.25">
      <c r="B721" s="7" t="s">
        <v>1276</v>
      </c>
      <c r="C721" s="45" t="str">
        <f t="shared" si="22"/>
        <v>05</v>
      </c>
      <c r="E721" s="7" t="s">
        <v>290</v>
      </c>
      <c r="F721" t="str">
        <f t="shared" si="23"/>
        <v>P0113005</v>
      </c>
    </row>
    <row r="722" spans="2:6" x14ac:dyDescent="0.25">
      <c r="B722" s="7" t="s">
        <v>1277</v>
      </c>
      <c r="C722" s="45" t="str">
        <f t="shared" si="22"/>
        <v>06</v>
      </c>
      <c r="E722" s="7" t="s">
        <v>290</v>
      </c>
      <c r="F722" t="str">
        <f t="shared" si="23"/>
        <v>P0113006</v>
      </c>
    </row>
    <row r="723" spans="2:6" x14ac:dyDescent="0.25">
      <c r="B723" s="7" t="s">
        <v>1278</v>
      </c>
      <c r="C723" s="45" t="str">
        <f t="shared" si="22"/>
        <v>07</v>
      </c>
      <c r="E723" s="7" t="s">
        <v>290</v>
      </c>
      <c r="F723" t="str">
        <f t="shared" si="23"/>
        <v>P0113007</v>
      </c>
    </row>
    <row r="724" spans="2:6" x14ac:dyDescent="0.25">
      <c r="B724" s="7" t="s">
        <v>1279</v>
      </c>
      <c r="C724" s="45" t="str">
        <f t="shared" si="22"/>
        <v>08</v>
      </c>
      <c r="E724" s="7" t="s">
        <v>290</v>
      </c>
      <c r="F724" t="str">
        <f t="shared" si="23"/>
        <v>P0113008</v>
      </c>
    </row>
    <row r="725" spans="2:6" x14ac:dyDescent="0.25">
      <c r="B725" s="7" t="s">
        <v>1280</v>
      </c>
      <c r="C725" s="45" t="str">
        <f t="shared" si="22"/>
        <v>09</v>
      </c>
      <c r="E725" s="7" t="s">
        <v>290</v>
      </c>
      <c r="F725" t="str">
        <f t="shared" si="23"/>
        <v>P0113009</v>
      </c>
    </row>
    <row r="726" spans="2:6" x14ac:dyDescent="0.25">
      <c r="B726" s="7" t="s">
        <v>1281</v>
      </c>
      <c r="C726" s="45" t="str">
        <f t="shared" si="22"/>
        <v>01</v>
      </c>
      <c r="E726" s="7" t="s">
        <v>291</v>
      </c>
      <c r="F726" t="str">
        <f t="shared" si="23"/>
        <v>P0207001</v>
      </c>
    </row>
    <row r="727" spans="2:6" x14ac:dyDescent="0.25">
      <c r="B727" s="7" t="s">
        <v>1282</v>
      </c>
      <c r="C727" s="45" t="str">
        <f t="shared" si="22"/>
        <v>02</v>
      </c>
      <c r="E727" s="7" t="s">
        <v>291</v>
      </c>
      <c r="F727" t="str">
        <f t="shared" si="23"/>
        <v>P0207002</v>
      </c>
    </row>
    <row r="728" spans="2:6" x14ac:dyDescent="0.25">
      <c r="B728" s="7" t="s">
        <v>1283</v>
      </c>
      <c r="C728" s="45" t="str">
        <f t="shared" si="22"/>
        <v>03</v>
      </c>
      <c r="E728" s="7" t="s">
        <v>291</v>
      </c>
      <c r="F728" t="str">
        <f t="shared" si="23"/>
        <v>P0207003</v>
      </c>
    </row>
    <row r="729" spans="2:6" x14ac:dyDescent="0.25">
      <c r="B729" s="7" t="s">
        <v>1284</v>
      </c>
      <c r="C729" s="45" t="str">
        <f t="shared" si="22"/>
        <v>04</v>
      </c>
      <c r="E729" s="7" t="s">
        <v>291</v>
      </c>
      <c r="F729" t="str">
        <f t="shared" si="23"/>
        <v>P0207004</v>
      </c>
    </row>
    <row r="730" spans="2:6" x14ac:dyDescent="0.25">
      <c r="B730" s="7" t="s">
        <v>1285</v>
      </c>
      <c r="C730" s="45" t="str">
        <f t="shared" si="22"/>
        <v>01</v>
      </c>
      <c r="E730" s="7" t="s">
        <v>292</v>
      </c>
      <c r="F730" t="str">
        <f t="shared" si="23"/>
        <v>P0109001</v>
      </c>
    </row>
    <row r="731" spans="2:6" x14ac:dyDescent="0.25">
      <c r="B731" s="7" t="s">
        <v>1286</v>
      </c>
      <c r="C731" s="45" t="str">
        <f t="shared" si="22"/>
        <v>02</v>
      </c>
      <c r="E731" s="7" t="s">
        <v>292</v>
      </c>
      <c r="F731" t="str">
        <f t="shared" si="23"/>
        <v>P0109002</v>
      </c>
    </row>
    <row r="732" spans="2:6" x14ac:dyDescent="0.25">
      <c r="B732" s="7" t="s">
        <v>1286</v>
      </c>
      <c r="C732" s="45" t="str">
        <f t="shared" si="22"/>
        <v>02</v>
      </c>
      <c r="E732" s="7" t="s">
        <v>292</v>
      </c>
      <c r="F732" t="str">
        <f t="shared" si="23"/>
        <v>P0109002</v>
      </c>
    </row>
    <row r="733" spans="2:6" x14ac:dyDescent="0.25">
      <c r="B733" s="7" t="s">
        <v>1287</v>
      </c>
      <c r="C733" s="45" t="str">
        <f t="shared" si="22"/>
        <v>01</v>
      </c>
      <c r="E733" s="7" t="s">
        <v>293</v>
      </c>
      <c r="F733" t="str">
        <f t="shared" si="23"/>
        <v>P0193001</v>
      </c>
    </row>
    <row r="734" spans="2:6" x14ac:dyDescent="0.25">
      <c r="B734" s="7" t="s">
        <v>1288</v>
      </c>
      <c r="C734" s="45" t="str">
        <f t="shared" si="22"/>
        <v>01</v>
      </c>
      <c r="E734" s="7" t="s">
        <v>294</v>
      </c>
      <c r="F734" t="str">
        <f t="shared" si="23"/>
        <v>P0094001</v>
      </c>
    </row>
    <row r="735" spans="2:6" x14ac:dyDescent="0.25">
      <c r="B735" s="7" t="s">
        <v>1289</v>
      </c>
      <c r="C735" s="45" t="str">
        <f t="shared" si="22"/>
        <v>02</v>
      </c>
      <c r="E735" s="7" t="s">
        <v>294</v>
      </c>
      <c r="F735" t="str">
        <f t="shared" si="23"/>
        <v>P0094002</v>
      </c>
    </row>
    <row r="736" spans="2:6" x14ac:dyDescent="0.25">
      <c r="B736" s="7" t="s">
        <v>1290</v>
      </c>
      <c r="C736" s="45" t="str">
        <f t="shared" si="22"/>
        <v>03</v>
      </c>
      <c r="E736" s="7" t="s">
        <v>294</v>
      </c>
      <c r="F736" t="str">
        <f t="shared" si="23"/>
        <v>P0094003</v>
      </c>
    </row>
    <row r="737" spans="2:6" x14ac:dyDescent="0.25">
      <c r="B737" s="7" t="s">
        <v>1291</v>
      </c>
      <c r="C737" s="45" t="str">
        <f t="shared" si="22"/>
        <v>01</v>
      </c>
      <c r="E737" s="7" t="s">
        <v>295</v>
      </c>
      <c r="F737" t="str">
        <f t="shared" si="23"/>
        <v>P0070001</v>
      </c>
    </row>
    <row r="738" spans="2:6" x14ac:dyDescent="0.25">
      <c r="B738" s="7" t="s">
        <v>1292</v>
      </c>
      <c r="C738" s="45" t="str">
        <f t="shared" si="22"/>
        <v>02</v>
      </c>
      <c r="E738" s="7" t="s">
        <v>295</v>
      </c>
      <c r="F738" t="str">
        <f t="shared" si="23"/>
        <v>P0070002</v>
      </c>
    </row>
    <row r="739" spans="2:6" x14ac:dyDescent="0.25">
      <c r="B739" s="7" t="s">
        <v>1293</v>
      </c>
      <c r="C739" s="45" t="str">
        <f t="shared" si="22"/>
        <v>01</v>
      </c>
      <c r="E739" s="7" t="s">
        <v>296</v>
      </c>
      <c r="F739" t="str">
        <f t="shared" si="23"/>
        <v>P0330001</v>
      </c>
    </row>
    <row r="740" spans="2:6" x14ac:dyDescent="0.25">
      <c r="B740" s="7" t="s">
        <v>1294</v>
      </c>
      <c r="C740" s="45" t="str">
        <f t="shared" si="22"/>
        <v>01</v>
      </c>
      <c r="E740" s="7" t="s">
        <v>297</v>
      </c>
      <c r="F740" t="str">
        <f t="shared" si="23"/>
        <v>P0164001</v>
      </c>
    </row>
    <row r="741" spans="2:6" x14ac:dyDescent="0.25">
      <c r="B741" s="7" t="s">
        <v>1295</v>
      </c>
      <c r="C741" s="45" t="str">
        <f t="shared" si="22"/>
        <v>01</v>
      </c>
      <c r="E741" s="7" t="s">
        <v>298</v>
      </c>
      <c r="F741" t="str">
        <f t="shared" si="23"/>
        <v>P1243001</v>
      </c>
    </row>
    <row r="742" spans="2:6" x14ac:dyDescent="0.25">
      <c r="B742" s="17" t="s">
        <v>1296</v>
      </c>
      <c r="C742" s="45" t="str">
        <f t="shared" si="22"/>
        <v>01</v>
      </c>
      <c r="E742" s="17" t="s">
        <v>299</v>
      </c>
      <c r="F742" t="str">
        <f t="shared" si="23"/>
        <v>P0182001</v>
      </c>
    </row>
    <row r="743" spans="2:6" x14ac:dyDescent="0.25">
      <c r="B743" s="7" t="s">
        <v>1297</v>
      </c>
      <c r="C743" s="45" t="str">
        <f t="shared" si="22"/>
        <v>01</v>
      </c>
      <c r="E743" s="7" t="s">
        <v>300</v>
      </c>
      <c r="F743" t="str">
        <f t="shared" si="23"/>
        <v>P0323001</v>
      </c>
    </row>
    <row r="744" spans="2:6" x14ac:dyDescent="0.25">
      <c r="B744" s="7" t="s">
        <v>1298</v>
      </c>
      <c r="C744" s="45" t="str">
        <f t="shared" si="22"/>
        <v>02</v>
      </c>
      <c r="E744" s="7" t="s">
        <v>300</v>
      </c>
      <c r="F744" t="str">
        <f t="shared" si="23"/>
        <v>P0323002</v>
      </c>
    </row>
    <row r="745" spans="2:6" x14ac:dyDescent="0.25">
      <c r="B745" s="7" t="s">
        <v>1299</v>
      </c>
      <c r="C745" s="45" t="str">
        <f t="shared" si="22"/>
        <v>01</v>
      </c>
      <c r="E745" s="7" t="s">
        <v>301</v>
      </c>
      <c r="F745" t="str">
        <f t="shared" si="23"/>
        <v>P0232001</v>
      </c>
    </row>
    <row r="746" spans="2:6" x14ac:dyDescent="0.25">
      <c r="B746" s="7" t="s">
        <v>1300</v>
      </c>
      <c r="C746" s="45" t="str">
        <f t="shared" si="22"/>
        <v>01</v>
      </c>
      <c r="E746" s="7" t="s">
        <v>302</v>
      </c>
      <c r="F746" t="str">
        <f t="shared" si="23"/>
        <v>P0129001</v>
      </c>
    </row>
    <row r="747" spans="2:6" x14ac:dyDescent="0.25">
      <c r="B747" s="7" t="s">
        <v>1301</v>
      </c>
      <c r="C747" s="45" t="str">
        <f t="shared" si="22"/>
        <v>02</v>
      </c>
      <c r="E747" s="7" t="s">
        <v>302</v>
      </c>
      <c r="F747" t="str">
        <f t="shared" si="23"/>
        <v>P0129002</v>
      </c>
    </row>
    <row r="748" spans="2:6" x14ac:dyDescent="0.25">
      <c r="B748" s="7" t="s">
        <v>1302</v>
      </c>
      <c r="C748" s="45" t="str">
        <f t="shared" si="22"/>
        <v>01</v>
      </c>
      <c r="E748" s="7" t="s">
        <v>303</v>
      </c>
      <c r="F748" t="str">
        <f t="shared" si="23"/>
        <v>P0233001</v>
      </c>
    </row>
    <row r="749" spans="2:6" x14ac:dyDescent="0.25">
      <c r="B749" s="7" t="s">
        <v>1303</v>
      </c>
      <c r="C749" s="45" t="str">
        <f t="shared" si="22"/>
        <v>01</v>
      </c>
      <c r="E749" s="7" t="s">
        <v>304</v>
      </c>
      <c r="F749" t="str">
        <f t="shared" si="23"/>
        <v>P0243001</v>
      </c>
    </row>
    <row r="750" spans="2:6" x14ac:dyDescent="0.25">
      <c r="B750" s="7" t="s">
        <v>1304</v>
      </c>
      <c r="C750" s="45" t="str">
        <f t="shared" si="22"/>
        <v>01</v>
      </c>
      <c r="E750" s="7" t="s">
        <v>305</v>
      </c>
      <c r="F750" t="str">
        <f t="shared" si="23"/>
        <v>P0329001</v>
      </c>
    </row>
    <row r="751" spans="2:6" x14ac:dyDescent="0.25">
      <c r="B751" s="7" t="s">
        <v>1305</v>
      </c>
      <c r="C751" s="45" t="str">
        <f t="shared" si="22"/>
        <v>01</v>
      </c>
      <c r="E751" s="7" t="s">
        <v>306</v>
      </c>
      <c r="F751" t="str">
        <f t="shared" si="23"/>
        <v>P1187001</v>
      </c>
    </row>
    <row r="752" spans="2:6" x14ac:dyDescent="0.25">
      <c r="B752" s="7" t="s">
        <v>1306</v>
      </c>
      <c r="C752" s="45" t="str">
        <f t="shared" si="22"/>
        <v>02</v>
      </c>
      <c r="E752" s="7" t="s">
        <v>306</v>
      </c>
      <c r="F752" t="str">
        <f t="shared" si="23"/>
        <v>P1187002</v>
      </c>
    </row>
    <row r="753" spans="2:6" x14ac:dyDescent="0.25">
      <c r="B753" s="7" t="s">
        <v>1307</v>
      </c>
      <c r="C753" s="45" t="str">
        <f t="shared" si="22"/>
        <v>03</v>
      </c>
      <c r="E753" s="7" t="s">
        <v>306</v>
      </c>
      <c r="F753" t="str">
        <f t="shared" si="23"/>
        <v>P1187003</v>
      </c>
    </row>
    <row r="754" spans="2:6" x14ac:dyDescent="0.25">
      <c r="B754" s="7" t="s">
        <v>1308</v>
      </c>
      <c r="C754" s="45" t="str">
        <f t="shared" si="22"/>
        <v>04</v>
      </c>
      <c r="E754" s="7" t="s">
        <v>306</v>
      </c>
      <c r="F754" t="str">
        <f t="shared" si="23"/>
        <v>P1187004</v>
      </c>
    </row>
    <row r="755" spans="2:6" x14ac:dyDescent="0.25">
      <c r="B755" s="7" t="s">
        <v>1309</v>
      </c>
      <c r="C755" s="45" t="str">
        <f t="shared" si="22"/>
        <v>05</v>
      </c>
      <c r="E755" s="7" t="s">
        <v>306</v>
      </c>
      <c r="F755" t="str">
        <f t="shared" si="23"/>
        <v>P1187005</v>
      </c>
    </row>
    <row r="756" spans="2:6" x14ac:dyDescent="0.25">
      <c r="B756" s="7" t="s">
        <v>1310</v>
      </c>
      <c r="C756" s="45" t="str">
        <f t="shared" si="22"/>
        <v>06</v>
      </c>
      <c r="E756" s="7" t="s">
        <v>306</v>
      </c>
      <c r="F756" t="str">
        <f t="shared" si="23"/>
        <v>P1187006</v>
      </c>
    </row>
    <row r="757" spans="2:6" x14ac:dyDescent="0.25">
      <c r="B757" s="7" t="s">
        <v>1311</v>
      </c>
      <c r="C757" s="45" t="str">
        <f t="shared" si="22"/>
        <v>07</v>
      </c>
      <c r="E757" s="7" t="s">
        <v>306</v>
      </c>
      <c r="F757" t="str">
        <f t="shared" si="23"/>
        <v>P1187007</v>
      </c>
    </row>
    <row r="758" spans="2:6" x14ac:dyDescent="0.25">
      <c r="B758" s="7" t="s">
        <v>1312</v>
      </c>
      <c r="C758" s="45" t="str">
        <f t="shared" si="22"/>
        <v>08</v>
      </c>
      <c r="E758" s="7" t="s">
        <v>306</v>
      </c>
      <c r="F758" t="str">
        <f t="shared" si="23"/>
        <v>P1187008</v>
      </c>
    </row>
    <row r="759" spans="2:6" x14ac:dyDescent="0.25">
      <c r="B759" s="7" t="s">
        <v>3459</v>
      </c>
      <c r="C759" s="45" t="str">
        <f t="shared" si="22"/>
        <v>09</v>
      </c>
      <c r="E759" s="7" t="s">
        <v>306</v>
      </c>
      <c r="F759" t="str">
        <f t="shared" si="23"/>
        <v>P1187009</v>
      </c>
    </row>
    <row r="760" spans="2:6" x14ac:dyDescent="0.25">
      <c r="B760" s="7" t="s">
        <v>1313</v>
      </c>
      <c r="C760" s="45" t="str">
        <f t="shared" si="22"/>
        <v>01</v>
      </c>
      <c r="E760" s="7" t="s">
        <v>307</v>
      </c>
      <c r="F760" t="str">
        <f t="shared" si="23"/>
        <v>P0339001</v>
      </c>
    </row>
    <row r="761" spans="2:6" x14ac:dyDescent="0.25">
      <c r="B761" s="7" t="s">
        <v>1314</v>
      </c>
      <c r="C761" s="45" t="str">
        <f t="shared" si="22"/>
        <v>01</v>
      </c>
      <c r="E761" s="7" t="s">
        <v>308</v>
      </c>
      <c r="F761" t="str">
        <f t="shared" si="23"/>
        <v>P0244001</v>
      </c>
    </row>
    <row r="762" spans="2:6" x14ac:dyDescent="0.25">
      <c r="B762" s="7" t="s">
        <v>1315</v>
      </c>
      <c r="C762" s="45" t="str">
        <f t="shared" si="22"/>
        <v>01</v>
      </c>
      <c r="E762" s="19" t="s">
        <v>309</v>
      </c>
      <c r="F762" t="str">
        <f t="shared" si="23"/>
        <v>P0028001</v>
      </c>
    </row>
    <row r="763" spans="2:6" x14ac:dyDescent="0.25">
      <c r="B763" s="7" t="s">
        <v>1316</v>
      </c>
      <c r="C763" s="45" t="str">
        <f t="shared" si="22"/>
        <v>01</v>
      </c>
      <c r="E763" s="19" t="s">
        <v>310</v>
      </c>
      <c r="F763" t="str">
        <f t="shared" si="23"/>
        <v>P1277001</v>
      </c>
    </row>
    <row r="764" spans="2:6" x14ac:dyDescent="0.25">
      <c r="B764" s="7" t="s">
        <v>1317</v>
      </c>
      <c r="C764" s="45" t="str">
        <f t="shared" si="22"/>
        <v>02</v>
      </c>
      <c r="E764" s="19" t="s">
        <v>310</v>
      </c>
      <c r="F764" t="str">
        <f t="shared" si="23"/>
        <v>P1277002</v>
      </c>
    </row>
    <row r="765" spans="2:6" x14ac:dyDescent="0.25">
      <c r="B765" s="7" t="s">
        <v>1318</v>
      </c>
      <c r="C765" s="45" t="str">
        <f t="shared" si="22"/>
        <v>03</v>
      </c>
      <c r="E765" s="19" t="s">
        <v>310</v>
      </c>
      <c r="F765" t="str">
        <f t="shared" si="23"/>
        <v>P1277003</v>
      </c>
    </row>
    <row r="766" spans="2:6" x14ac:dyDescent="0.25">
      <c r="B766" s="7" t="s">
        <v>1319</v>
      </c>
      <c r="C766" s="45" t="str">
        <f t="shared" si="22"/>
        <v>01</v>
      </c>
      <c r="E766" s="7" t="s">
        <v>311</v>
      </c>
      <c r="F766" t="str">
        <f t="shared" si="23"/>
        <v>P1211001</v>
      </c>
    </row>
    <row r="767" spans="2:6" x14ac:dyDescent="0.25">
      <c r="B767" s="7" t="s">
        <v>1320</v>
      </c>
      <c r="C767" s="45" t="str">
        <f t="shared" si="22"/>
        <v>01</v>
      </c>
      <c r="E767" s="7" t="s">
        <v>312</v>
      </c>
      <c r="F767" t="str">
        <f t="shared" si="23"/>
        <v>P0138001</v>
      </c>
    </row>
    <row r="768" spans="2:6" x14ac:dyDescent="0.25">
      <c r="B768" s="7" t="s">
        <v>1321</v>
      </c>
      <c r="C768" s="45" t="str">
        <f t="shared" si="22"/>
        <v>01</v>
      </c>
      <c r="E768" s="7" t="s">
        <v>313</v>
      </c>
      <c r="F768" t="str">
        <f t="shared" si="23"/>
        <v>P0221001</v>
      </c>
    </row>
    <row r="769" spans="2:6" x14ac:dyDescent="0.25">
      <c r="B769" s="7" t="s">
        <v>1322</v>
      </c>
      <c r="C769" s="45" t="str">
        <f t="shared" si="22"/>
        <v>02</v>
      </c>
      <c r="E769" s="7" t="s">
        <v>313</v>
      </c>
      <c r="F769" t="str">
        <f t="shared" si="23"/>
        <v>P0221002</v>
      </c>
    </row>
    <row r="770" spans="2:6" x14ac:dyDescent="0.25">
      <c r="B770" s="7" t="s">
        <v>1323</v>
      </c>
      <c r="C770" s="45" t="str">
        <f t="shared" si="22"/>
        <v>01</v>
      </c>
      <c r="E770" s="7" t="s">
        <v>314</v>
      </c>
      <c r="F770" t="str">
        <f t="shared" si="23"/>
        <v>P0341001</v>
      </c>
    </row>
    <row r="771" spans="2:6" x14ac:dyDescent="0.25">
      <c r="B771" s="7" t="s">
        <v>1324</v>
      </c>
      <c r="C771" s="45" t="str">
        <f t="shared" ref="C771:C834" si="24">REPLACE(B771, 1, 5, "")</f>
        <v>01</v>
      </c>
      <c r="E771" s="7" t="s">
        <v>315</v>
      </c>
      <c r="F771" t="str">
        <f t="shared" ref="F771:F834" si="25">CONCATENATE("P", REPLACE(E771, 1, 1, ""), "0", C771)</f>
        <v>P0136001</v>
      </c>
    </row>
    <row r="772" spans="2:6" x14ac:dyDescent="0.25">
      <c r="B772" s="7" t="s">
        <v>1325</v>
      </c>
      <c r="C772" s="45" t="str">
        <f t="shared" si="24"/>
        <v>01</v>
      </c>
      <c r="E772" s="7" t="s">
        <v>316</v>
      </c>
      <c r="F772" t="str">
        <f t="shared" si="25"/>
        <v>P0045001</v>
      </c>
    </row>
    <row r="773" spans="2:6" x14ac:dyDescent="0.25">
      <c r="B773" s="7" t="s">
        <v>1326</v>
      </c>
      <c r="C773" s="45" t="str">
        <f t="shared" si="24"/>
        <v>02</v>
      </c>
      <c r="E773" s="7" t="s">
        <v>316</v>
      </c>
      <c r="F773" t="str">
        <f t="shared" si="25"/>
        <v>P0045002</v>
      </c>
    </row>
    <row r="774" spans="2:6" x14ac:dyDescent="0.25">
      <c r="B774" s="34" t="s">
        <v>1327</v>
      </c>
      <c r="C774" s="45" t="str">
        <f t="shared" si="24"/>
        <v>01</v>
      </c>
      <c r="E774" s="20" t="s">
        <v>317</v>
      </c>
      <c r="F774" t="str">
        <f t="shared" si="25"/>
        <v>P1284001</v>
      </c>
    </row>
    <row r="775" spans="2:6" x14ac:dyDescent="0.25">
      <c r="B775" s="34" t="s">
        <v>1328</v>
      </c>
      <c r="C775" s="45" t="str">
        <f t="shared" si="24"/>
        <v>01</v>
      </c>
      <c r="E775" s="20" t="s">
        <v>318</v>
      </c>
      <c r="F775" t="str">
        <f t="shared" si="25"/>
        <v>P0264001</v>
      </c>
    </row>
    <row r="776" spans="2:6" x14ac:dyDescent="0.25">
      <c r="B776" s="34" t="s">
        <v>1329</v>
      </c>
      <c r="C776" s="45" t="str">
        <f t="shared" si="24"/>
        <v>01</v>
      </c>
      <c r="E776" s="20" t="s">
        <v>319</v>
      </c>
      <c r="F776" t="str">
        <f t="shared" si="25"/>
        <v>P1260001</v>
      </c>
    </row>
    <row r="777" spans="2:6" x14ac:dyDescent="0.25">
      <c r="B777" s="7" t="s">
        <v>1330</v>
      </c>
      <c r="C777" s="45" t="str">
        <f t="shared" si="24"/>
        <v>01</v>
      </c>
      <c r="E777" s="7" t="s">
        <v>320</v>
      </c>
      <c r="F777" t="str">
        <f t="shared" si="25"/>
        <v>P0088001</v>
      </c>
    </row>
    <row r="778" spans="2:6" x14ac:dyDescent="0.25">
      <c r="B778" s="7" t="s">
        <v>1331</v>
      </c>
      <c r="C778" s="45" t="str">
        <f t="shared" si="24"/>
        <v>02</v>
      </c>
      <c r="E778" s="7" t="s">
        <v>320</v>
      </c>
      <c r="F778" t="str">
        <f t="shared" si="25"/>
        <v>P0088002</v>
      </c>
    </row>
    <row r="779" spans="2:6" x14ac:dyDescent="0.25">
      <c r="B779" s="7" t="s">
        <v>1332</v>
      </c>
      <c r="C779" s="45" t="str">
        <f t="shared" si="24"/>
        <v>01</v>
      </c>
      <c r="E779" s="19" t="s">
        <v>321</v>
      </c>
      <c r="F779" t="str">
        <f t="shared" si="25"/>
        <v>P0014001</v>
      </c>
    </row>
    <row r="780" spans="2:6" x14ac:dyDescent="0.25">
      <c r="B780" s="7" t="s">
        <v>1333</v>
      </c>
      <c r="C780" s="45" t="str">
        <f t="shared" si="24"/>
        <v>02</v>
      </c>
      <c r="E780" s="19" t="s">
        <v>321</v>
      </c>
      <c r="F780" t="str">
        <f t="shared" si="25"/>
        <v>P0014002</v>
      </c>
    </row>
    <row r="781" spans="2:6" x14ac:dyDescent="0.25">
      <c r="B781" s="7" t="s">
        <v>1334</v>
      </c>
      <c r="C781" s="45" t="str">
        <f t="shared" si="24"/>
        <v>03</v>
      </c>
      <c r="E781" s="19" t="s">
        <v>321</v>
      </c>
      <c r="F781" t="str">
        <f t="shared" si="25"/>
        <v>P0014003</v>
      </c>
    </row>
    <row r="782" spans="2:6" x14ac:dyDescent="0.25">
      <c r="B782" s="7" t="s">
        <v>1335</v>
      </c>
      <c r="C782" s="45" t="str">
        <f t="shared" si="24"/>
        <v>04</v>
      </c>
      <c r="E782" s="19" t="s">
        <v>321</v>
      </c>
      <c r="F782" t="str">
        <f t="shared" si="25"/>
        <v>P0014004</v>
      </c>
    </row>
    <row r="783" spans="2:6" x14ac:dyDescent="0.25">
      <c r="B783" s="7" t="s">
        <v>1336</v>
      </c>
      <c r="C783" s="45" t="str">
        <f t="shared" si="24"/>
        <v>05</v>
      </c>
      <c r="E783" s="19" t="s">
        <v>321</v>
      </c>
      <c r="F783" t="str">
        <f t="shared" si="25"/>
        <v>P0014005</v>
      </c>
    </row>
    <row r="784" spans="2:6" x14ac:dyDescent="0.25">
      <c r="B784" s="7" t="s">
        <v>1337</v>
      </c>
      <c r="C784" s="45" t="str">
        <f t="shared" si="24"/>
        <v>06</v>
      </c>
      <c r="E784" s="19" t="s">
        <v>321</v>
      </c>
      <c r="F784" t="str">
        <f t="shared" si="25"/>
        <v>P0014006</v>
      </c>
    </row>
    <row r="785" spans="2:6" x14ac:dyDescent="0.25">
      <c r="B785" s="7" t="s">
        <v>1338</v>
      </c>
      <c r="C785" s="45" t="str">
        <f t="shared" si="24"/>
        <v>01</v>
      </c>
      <c r="E785" s="19" t="s">
        <v>322</v>
      </c>
      <c r="F785" t="str">
        <f t="shared" si="25"/>
        <v>P0351001</v>
      </c>
    </row>
    <row r="786" spans="2:6" x14ac:dyDescent="0.25">
      <c r="B786" s="7" t="s">
        <v>1339</v>
      </c>
      <c r="C786" s="45" t="str">
        <f t="shared" si="24"/>
        <v>01</v>
      </c>
      <c r="E786" s="7" t="s">
        <v>323</v>
      </c>
      <c r="F786" t="str">
        <f t="shared" si="25"/>
        <v>P0208001</v>
      </c>
    </row>
    <row r="787" spans="2:6" x14ac:dyDescent="0.25">
      <c r="B787" s="7" t="s">
        <v>1340</v>
      </c>
      <c r="C787" s="45" t="str">
        <f t="shared" si="24"/>
        <v>02</v>
      </c>
      <c r="E787" s="7" t="s">
        <v>323</v>
      </c>
      <c r="F787" t="str">
        <f t="shared" si="25"/>
        <v>P0208002</v>
      </c>
    </row>
    <row r="788" spans="2:6" x14ac:dyDescent="0.25">
      <c r="B788" s="7" t="s">
        <v>1341</v>
      </c>
      <c r="C788" s="45" t="str">
        <f t="shared" si="24"/>
        <v>01</v>
      </c>
      <c r="E788" s="7" t="s">
        <v>324</v>
      </c>
      <c r="F788" t="str">
        <f t="shared" si="25"/>
        <v>P1203001</v>
      </c>
    </row>
    <row r="789" spans="2:6" x14ac:dyDescent="0.25">
      <c r="B789" s="7" t="s">
        <v>1342</v>
      </c>
      <c r="C789" s="45" t="str">
        <f t="shared" si="24"/>
        <v>02</v>
      </c>
      <c r="E789" s="7" t="s">
        <v>324</v>
      </c>
      <c r="F789" t="str">
        <f t="shared" si="25"/>
        <v>P1203002</v>
      </c>
    </row>
    <row r="790" spans="2:6" x14ac:dyDescent="0.25">
      <c r="B790" s="7" t="s">
        <v>1343</v>
      </c>
      <c r="C790" s="45" t="str">
        <f t="shared" si="24"/>
        <v>03</v>
      </c>
      <c r="E790" s="7" t="s">
        <v>324</v>
      </c>
      <c r="F790" t="str">
        <f t="shared" si="25"/>
        <v>P1203003</v>
      </c>
    </row>
    <row r="791" spans="2:6" x14ac:dyDescent="0.25">
      <c r="B791" s="7" t="s">
        <v>1344</v>
      </c>
      <c r="C791" s="45" t="str">
        <f t="shared" si="24"/>
        <v>04</v>
      </c>
      <c r="E791" s="7" t="s">
        <v>324</v>
      </c>
      <c r="F791" t="str">
        <f t="shared" si="25"/>
        <v>P1203004</v>
      </c>
    </row>
    <row r="792" spans="2:6" x14ac:dyDescent="0.25">
      <c r="B792" s="7" t="s">
        <v>1345</v>
      </c>
      <c r="C792" s="45" t="str">
        <f t="shared" si="24"/>
        <v>05</v>
      </c>
      <c r="E792" s="7" t="s">
        <v>324</v>
      </c>
      <c r="F792" t="str">
        <f t="shared" si="25"/>
        <v>P1203005</v>
      </c>
    </row>
    <row r="793" spans="2:6" x14ac:dyDescent="0.25">
      <c r="B793" s="17" t="s">
        <v>1346</v>
      </c>
      <c r="C793" s="45" t="str">
        <f t="shared" si="24"/>
        <v>06</v>
      </c>
      <c r="E793" s="7" t="s">
        <v>324</v>
      </c>
      <c r="F793" t="str">
        <f t="shared" si="25"/>
        <v>P1203006</v>
      </c>
    </row>
    <row r="794" spans="2:6" x14ac:dyDescent="0.25">
      <c r="B794" s="7" t="s">
        <v>1347</v>
      </c>
      <c r="C794" s="45" t="str">
        <f t="shared" si="24"/>
        <v>07</v>
      </c>
      <c r="E794" s="7" t="s">
        <v>324</v>
      </c>
      <c r="F794" t="str">
        <f t="shared" si="25"/>
        <v>P1203007</v>
      </c>
    </row>
    <row r="795" spans="2:6" x14ac:dyDescent="0.25">
      <c r="B795" s="7" t="s">
        <v>1348</v>
      </c>
      <c r="C795" s="45" t="str">
        <f t="shared" si="24"/>
        <v>01</v>
      </c>
      <c r="E795" s="7" t="s">
        <v>325</v>
      </c>
      <c r="F795" t="str">
        <f t="shared" si="25"/>
        <v>P0215001</v>
      </c>
    </row>
    <row r="796" spans="2:6" x14ac:dyDescent="0.25">
      <c r="B796" s="7" t="s">
        <v>1349</v>
      </c>
      <c r="C796" s="45" t="str">
        <f t="shared" si="24"/>
        <v>02</v>
      </c>
      <c r="E796" s="7" t="s">
        <v>325</v>
      </c>
      <c r="F796" t="str">
        <f t="shared" si="25"/>
        <v>P0215002</v>
      </c>
    </row>
    <row r="797" spans="2:6" x14ac:dyDescent="0.25">
      <c r="B797" s="7" t="s">
        <v>1350</v>
      </c>
      <c r="C797" s="45" t="str">
        <f t="shared" si="24"/>
        <v>03</v>
      </c>
      <c r="E797" s="7" t="s">
        <v>325</v>
      </c>
      <c r="F797" t="str">
        <f t="shared" si="25"/>
        <v>P0215003</v>
      </c>
    </row>
    <row r="798" spans="2:6" x14ac:dyDescent="0.25">
      <c r="B798" s="7" t="s">
        <v>1351</v>
      </c>
      <c r="C798" s="45" t="str">
        <f t="shared" si="24"/>
        <v>01</v>
      </c>
      <c r="E798" s="7" t="s">
        <v>326</v>
      </c>
      <c r="F798" t="str">
        <f t="shared" si="25"/>
        <v>P0181001</v>
      </c>
    </row>
    <row r="799" spans="2:6" x14ac:dyDescent="0.25">
      <c r="B799" s="7" t="s">
        <v>1352</v>
      </c>
      <c r="C799" s="45" t="str">
        <f t="shared" si="24"/>
        <v>02</v>
      </c>
      <c r="E799" s="7" t="s">
        <v>326</v>
      </c>
      <c r="F799" t="str">
        <f t="shared" si="25"/>
        <v>P0181002</v>
      </c>
    </row>
    <row r="800" spans="2:6" x14ac:dyDescent="0.25">
      <c r="B800" s="7" t="s">
        <v>1353</v>
      </c>
      <c r="C800" s="45" t="str">
        <f t="shared" si="24"/>
        <v>03</v>
      </c>
      <c r="E800" s="7" t="s">
        <v>326</v>
      </c>
      <c r="F800" t="str">
        <f t="shared" si="25"/>
        <v>P0181003</v>
      </c>
    </row>
    <row r="801" spans="2:6" x14ac:dyDescent="0.25">
      <c r="B801" s="7" t="s">
        <v>1354</v>
      </c>
      <c r="C801" s="45" t="str">
        <f t="shared" si="24"/>
        <v>04</v>
      </c>
      <c r="E801" s="7" t="s">
        <v>326</v>
      </c>
      <c r="F801" t="str">
        <f t="shared" si="25"/>
        <v>P0181004</v>
      </c>
    </row>
    <row r="802" spans="2:6" x14ac:dyDescent="0.25">
      <c r="B802" s="7" t="s">
        <v>1355</v>
      </c>
      <c r="C802" s="45" t="str">
        <f t="shared" si="24"/>
        <v>05</v>
      </c>
      <c r="E802" s="7" t="s">
        <v>326</v>
      </c>
      <c r="F802" t="str">
        <f t="shared" si="25"/>
        <v>P0181005</v>
      </c>
    </row>
    <row r="803" spans="2:6" x14ac:dyDescent="0.25">
      <c r="B803" s="7" t="s">
        <v>1356</v>
      </c>
      <c r="C803" s="45" t="str">
        <f t="shared" si="24"/>
        <v>06</v>
      </c>
      <c r="E803" s="7" t="s">
        <v>326</v>
      </c>
      <c r="F803" t="str">
        <f t="shared" si="25"/>
        <v>P0181006</v>
      </c>
    </row>
    <row r="804" spans="2:6" x14ac:dyDescent="0.25">
      <c r="B804" s="7" t="s">
        <v>1357</v>
      </c>
      <c r="C804" s="45" t="str">
        <f t="shared" si="24"/>
        <v>01</v>
      </c>
      <c r="E804" s="7" t="s">
        <v>327</v>
      </c>
      <c r="F804" t="str">
        <f t="shared" si="25"/>
        <v>P1129001</v>
      </c>
    </row>
    <row r="805" spans="2:6" x14ac:dyDescent="0.25">
      <c r="B805" s="7" t="s">
        <v>1358</v>
      </c>
      <c r="C805" s="45" t="str">
        <f t="shared" si="24"/>
        <v>02</v>
      </c>
      <c r="E805" s="7" t="s">
        <v>327</v>
      </c>
      <c r="F805" t="str">
        <f t="shared" si="25"/>
        <v>P1129002</v>
      </c>
    </row>
    <row r="806" spans="2:6" x14ac:dyDescent="0.25">
      <c r="B806" s="7" t="s">
        <v>1359</v>
      </c>
      <c r="C806" s="45" t="str">
        <f t="shared" si="24"/>
        <v>01</v>
      </c>
      <c r="E806" s="7" t="s">
        <v>328</v>
      </c>
      <c r="F806" t="str">
        <f t="shared" si="25"/>
        <v>P0245001</v>
      </c>
    </row>
    <row r="807" spans="2:6" x14ac:dyDescent="0.25">
      <c r="B807" s="12" t="s">
        <v>3460</v>
      </c>
      <c r="C807" s="45" t="str">
        <f t="shared" si="24"/>
        <v>01</v>
      </c>
      <c r="E807" s="55" t="s">
        <v>3441</v>
      </c>
      <c r="F807" t="str">
        <f t="shared" si="25"/>
        <v>P1300001</v>
      </c>
    </row>
    <row r="808" spans="2:6" x14ac:dyDescent="0.25">
      <c r="B808" s="7" t="s">
        <v>1360</v>
      </c>
      <c r="C808" s="45" t="str">
        <f t="shared" si="24"/>
        <v>01</v>
      </c>
      <c r="E808" s="7" t="s">
        <v>329</v>
      </c>
      <c r="F808" t="str">
        <f t="shared" si="25"/>
        <v>P0247001</v>
      </c>
    </row>
    <row r="809" spans="2:6" x14ac:dyDescent="0.25">
      <c r="B809" s="7" t="s">
        <v>1361</v>
      </c>
      <c r="C809" s="45" t="str">
        <f t="shared" si="24"/>
        <v>01</v>
      </c>
      <c r="E809" s="7" t="s">
        <v>330</v>
      </c>
      <c r="F809" t="str">
        <f t="shared" si="25"/>
        <v>P0311001</v>
      </c>
    </row>
    <row r="810" spans="2:6" x14ac:dyDescent="0.25">
      <c r="B810" s="7" t="s">
        <v>1362</v>
      </c>
      <c r="C810" s="45" t="str">
        <f t="shared" si="24"/>
        <v>01</v>
      </c>
      <c r="E810" s="7" t="s">
        <v>331</v>
      </c>
      <c r="F810" t="str">
        <f t="shared" si="25"/>
        <v>P0248001</v>
      </c>
    </row>
    <row r="811" spans="2:6" x14ac:dyDescent="0.25">
      <c r="B811" s="7" t="s">
        <v>1363</v>
      </c>
      <c r="C811" s="45" t="str">
        <f t="shared" si="24"/>
        <v>02</v>
      </c>
      <c r="E811" s="7" t="s">
        <v>331</v>
      </c>
      <c r="F811" t="str">
        <f t="shared" si="25"/>
        <v>P0248002</v>
      </c>
    </row>
    <row r="812" spans="2:6" x14ac:dyDescent="0.25">
      <c r="B812" s="7" t="s">
        <v>1364</v>
      </c>
      <c r="C812" s="45" t="str">
        <f t="shared" si="24"/>
        <v>01</v>
      </c>
      <c r="E812" s="7" t="s">
        <v>332</v>
      </c>
      <c r="F812" t="str">
        <f t="shared" si="25"/>
        <v>P0140001</v>
      </c>
    </row>
    <row r="813" spans="2:6" x14ac:dyDescent="0.25">
      <c r="B813" s="7" t="s">
        <v>1365</v>
      </c>
      <c r="C813" s="45" t="str">
        <f t="shared" si="24"/>
        <v>01</v>
      </c>
      <c r="E813" s="7" t="s">
        <v>333</v>
      </c>
      <c r="F813" t="str">
        <f t="shared" si="25"/>
        <v>P0196001</v>
      </c>
    </row>
    <row r="814" spans="2:6" x14ac:dyDescent="0.25">
      <c r="B814" s="7" t="s">
        <v>1366</v>
      </c>
      <c r="C814" s="45" t="str">
        <f t="shared" si="24"/>
        <v>02</v>
      </c>
      <c r="E814" s="7" t="s">
        <v>333</v>
      </c>
      <c r="F814" t="str">
        <f t="shared" si="25"/>
        <v>P0196002</v>
      </c>
    </row>
    <row r="815" spans="2:6" x14ac:dyDescent="0.25">
      <c r="B815" s="7" t="s">
        <v>1367</v>
      </c>
      <c r="C815" s="45" t="str">
        <f t="shared" si="24"/>
        <v>01</v>
      </c>
      <c r="E815" s="7" t="s">
        <v>334</v>
      </c>
      <c r="F815" t="str">
        <f t="shared" si="25"/>
        <v>P1236001</v>
      </c>
    </row>
    <row r="816" spans="2:6" x14ac:dyDescent="0.25">
      <c r="B816" s="7" t="s">
        <v>1368</v>
      </c>
      <c r="C816" s="45" t="str">
        <f t="shared" si="24"/>
        <v>01</v>
      </c>
      <c r="E816" s="7" t="s">
        <v>335</v>
      </c>
      <c r="F816" t="str">
        <f t="shared" si="25"/>
        <v>P1242001</v>
      </c>
    </row>
    <row r="817" spans="2:6" x14ac:dyDescent="0.25">
      <c r="B817" s="7" t="s">
        <v>1369</v>
      </c>
      <c r="C817" s="45" t="str">
        <f t="shared" si="24"/>
        <v>01</v>
      </c>
      <c r="E817" s="7" t="s">
        <v>336</v>
      </c>
      <c r="F817" t="str">
        <f t="shared" si="25"/>
        <v>P1220001</v>
      </c>
    </row>
    <row r="818" spans="2:6" x14ac:dyDescent="0.25">
      <c r="B818" s="7" t="s">
        <v>1370</v>
      </c>
      <c r="C818" s="45" t="str">
        <f t="shared" si="24"/>
        <v>02</v>
      </c>
      <c r="E818" s="7" t="s">
        <v>336</v>
      </c>
      <c r="F818" t="str">
        <f t="shared" si="25"/>
        <v>P1220002</v>
      </c>
    </row>
    <row r="819" spans="2:6" x14ac:dyDescent="0.25">
      <c r="B819" s="7" t="s">
        <v>1371</v>
      </c>
      <c r="C819" s="45" t="str">
        <f t="shared" si="24"/>
        <v>01</v>
      </c>
      <c r="E819" s="7" t="s">
        <v>337</v>
      </c>
      <c r="F819" t="str">
        <f t="shared" si="25"/>
        <v>P0135001</v>
      </c>
    </row>
    <row r="820" spans="2:6" x14ac:dyDescent="0.25">
      <c r="B820" s="7" t="s">
        <v>1372</v>
      </c>
      <c r="C820" s="45" t="str">
        <f t="shared" si="24"/>
        <v>01</v>
      </c>
      <c r="E820" s="7" t="s">
        <v>338</v>
      </c>
      <c r="F820" t="str">
        <f t="shared" si="25"/>
        <v>P1225001</v>
      </c>
    </row>
    <row r="821" spans="2:6" x14ac:dyDescent="0.25">
      <c r="B821" s="7" t="s">
        <v>1373</v>
      </c>
      <c r="C821" s="45" t="str">
        <f t="shared" si="24"/>
        <v>01</v>
      </c>
      <c r="E821" s="7" t="s">
        <v>339</v>
      </c>
      <c r="F821" t="str">
        <f t="shared" si="25"/>
        <v>P0133001</v>
      </c>
    </row>
    <row r="822" spans="2:6" x14ac:dyDescent="0.25">
      <c r="B822" s="7" t="s">
        <v>1374</v>
      </c>
      <c r="C822" s="45" t="str">
        <f t="shared" si="24"/>
        <v>02</v>
      </c>
      <c r="E822" s="7" t="s">
        <v>339</v>
      </c>
      <c r="F822" t="str">
        <f t="shared" si="25"/>
        <v>P0133002</v>
      </c>
    </row>
    <row r="823" spans="2:6" x14ac:dyDescent="0.25">
      <c r="B823" s="7" t="s">
        <v>1375</v>
      </c>
      <c r="C823" s="45" t="str">
        <f t="shared" si="24"/>
        <v>01</v>
      </c>
      <c r="E823" s="7" t="s">
        <v>340</v>
      </c>
      <c r="F823" t="str">
        <f t="shared" si="25"/>
        <v>P0052001</v>
      </c>
    </row>
    <row r="824" spans="2:6" x14ac:dyDescent="0.25">
      <c r="B824" s="7" t="s">
        <v>1376</v>
      </c>
      <c r="C824" s="45" t="str">
        <f t="shared" si="24"/>
        <v>02</v>
      </c>
      <c r="E824" s="7" t="s">
        <v>340</v>
      </c>
      <c r="F824" t="str">
        <f t="shared" si="25"/>
        <v>P0052002</v>
      </c>
    </row>
    <row r="825" spans="2:6" x14ac:dyDescent="0.25">
      <c r="B825" s="7" t="s">
        <v>1377</v>
      </c>
      <c r="C825" s="45" t="str">
        <f t="shared" si="24"/>
        <v>03</v>
      </c>
      <c r="E825" s="7" t="s">
        <v>340</v>
      </c>
      <c r="F825" t="str">
        <f t="shared" si="25"/>
        <v>P0052003</v>
      </c>
    </row>
    <row r="826" spans="2:6" x14ac:dyDescent="0.25">
      <c r="B826" s="7" t="s">
        <v>1378</v>
      </c>
      <c r="C826" s="45" t="str">
        <f t="shared" si="24"/>
        <v>04</v>
      </c>
      <c r="E826" s="7" t="s">
        <v>340</v>
      </c>
      <c r="F826" t="str">
        <f t="shared" si="25"/>
        <v>P0052004</v>
      </c>
    </row>
    <row r="827" spans="2:6" x14ac:dyDescent="0.25">
      <c r="B827" s="7" t="s">
        <v>1379</v>
      </c>
      <c r="C827" s="45" t="str">
        <f t="shared" si="24"/>
        <v>05</v>
      </c>
      <c r="E827" s="7" t="s">
        <v>340</v>
      </c>
      <c r="F827" t="str">
        <f t="shared" si="25"/>
        <v>P0052005</v>
      </c>
    </row>
    <row r="828" spans="2:6" x14ac:dyDescent="0.25">
      <c r="B828" s="7" t="s">
        <v>1380</v>
      </c>
      <c r="C828" s="45" t="str">
        <f t="shared" si="24"/>
        <v>06</v>
      </c>
      <c r="E828" s="7" t="s">
        <v>340</v>
      </c>
      <c r="F828" t="str">
        <f t="shared" si="25"/>
        <v>P0052006</v>
      </c>
    </row>
    <row r="829" spans="2:6" x14ac:dyDescent="0.25">
      <c r="B829" s="7" t="s">
        <v>1380</v>
      </c>
      <c r="C829" s="45" t="str">
        <f t="shared" si="24"/>
        <v>06</v>
      </c>
      <c r="E829" s="7" t="s">
        <v>340</v>
      </c>
      <c r="F829" t="str">
        <f t="shared" si="25"/>
        <v>P0052006</v>
      </c>
    </row>
    <row r="830" spans="2:6" x14ac:dyDescent="0.25">
      <c r="B830" s="7" t="s">
        <v>1381</v>
      </c>
      <c r="C830" s="45" t="str">
        <f t="shared" si="24"/>
        <v>07</v>
      </c>
      <c r="E830" s="7" t="s">
        <v>340</v>
      </c>
      <c r="F830" t="str">
        <f t="shared" si="25"/>
        <v>P0052007</v>
      </c>
    </row>
    <row r="831" spans="2:6" x14ac:dyDescent="0.25">
      <c r="B831" s="7" t="s">
        <v>1382</v>
      </c>
      <c r="C831" s="45" t="str">
        <f t="shared" si="24"/>
        <v>08</v>
      </c>
      <c r="E831" s="7" t="s">
        <v>340</v>
      </c>
      <c r="F831" t="str">
        <f t="shared" si="25"/>
        <v>P0052008</v>
      </c>
    </row>
    <row r="832" spans="2:6" x14ac:dyDescent="0.25">
      <c r="B832" s="7" t="s">
        <v>1383</v>
      </c>
      <c r="C832" s="45" t="str">
        <f t="shared" si="24"/>
        <v>01</v>
      </c>
      <c r="E832" s="7" t="s">
        <v>341</v>
      </c>
      <c r="F832" t="str">
        <f t="shared" si="25"/>
        <v>P0206001</v>
      </c>
    </row>
    <row r="833" spans="2:6" x14ac:dyDescent="0.25">
      <c r="B833" s="7" t="s">
        <v>1384</v>
      </c>
      <c r="C833" s="45" t="str">
        <f t="shared" si="24"/>
        <v>02</v>
      </c>
      <c r="E833" s="7" t="s">
        <v>341</v>
      </c>
      <c r="F833" t="str">
        <f t="shared" si="25"/>
        <v>P0206002</v>
      </c>
    </row>
    <row r="834" spans="2:6" x14ac:dyDescent="0.25">
      <c r="B834" s="7" t="s">
        <v>1385</v>
      </c>
      <c r="C834" s="45" t="str">
        <f t="shared" si="24"/>
        <v>03</v>
      </c>
      <c r="E834" s="7" t="s">
        <v>341</v>
      </c>
      <c r="F834" t="str">
        <f t="shared" si="25"/>
        <v>P0206003</v>
      </c>
    </row>
    <row r="835" spans="2:6" x14ac:dyDescent="0.25">
      <c r="B835" s="7" t="s">
        <v>1386</v>
      </c>
      <c r="C835" s="45" t="str">
        <f t="shared" ref="C835:C898" si="26">REPLACE(B835, 1, 5, "")</f>
        <v>04</v>
      </c>
      <c r="E835" s="7" t="s">
        <v>341</v>
      </c>
      <c r="F835" t="str">
        <f t="shared" ref="F835:F898" si="27">CONCATENATE("P", REPLACE(E835, 1, 1, ""), "0", C835)</f>
        <v>P0206004</v>
      </c>
    </row>
    <row r="836" spans="2:6" x14ac:dyDescent="0.25">
      <c r="B836" s="7" t="s">
        <v>1387</v>
      </c>
      <c r="C836" s="45" t="str">
        <f t="shared" si="26"/>
        <v>05</v>
      </c>
      <c r="E836" s="7" t="s">
        <v>341</v>
      </c>
      <c r="F836" t="str">
        <f t="shared" si="27"/>
        <v>P0206005</v>
      </c>
    </row>
    <row r="837" spans="2:6" x14ac:dyDescent="0.25">
      <c r="B837" s="7" t="s">
        <v>1388</v>
      </c>
      <c r="C837" s="45" t="str">
        <f t="shared" si="26"/>
        <v>06</v>
      </c>
      <c r="E837" s="7" t="s">
        <v>341</v>
      </c>
      <c r="F837" t="str">
        <f t="shared" si="27"/>
        <v>P0206006</v>
      </c>
    </row>
    <row r="838" spans="2:6" x14ac:dyDescent="0.25">
      <c r="B838" s="7" t="s">
        <v>1389</v>
      </c>
      <c r="C838" s="45" t="str">
        <f t="shared" si="26"/>
        <v>07</v>
      </c>
      <c r="E838" s="7" t="s">
        <v>341</v>
      </c>
      <c r="F838" t="str">
        <f t="shared" si="27"/>
        <v>P0206007</v>
      </c>
    </row>
    <row r="839" spans="2:6" x14ac:dyDescent="0.25">
      <c r="B839" s="7" t="s">
        <v>1390</v>
      </c>
      <c r="C839" s="45" t="str">
        <f t="shared" si="26"/>
        <v>08</v>
      </c>
      <c r="E839" s="7" t="s">
        <v>341</v>
      </c>
      <c r="F839" t="str">
        <f t="shared" si="27"/>
        <v>P0206008</v>
      </c>
    </row>
    <row r="840" spans="2:6" x14ac:dyDescent="0.25">
      <c r="B840" s="7" t="s">
        <v>1391</v>
      </c>
      <c r="C840" s="45" t="str">
        <f t="shared" si="26"/>
        <v>09</v>
      </c>
      <c r="E840" s="7" t="s">
        <v>341</v>
      </c>
      <c r="F840" t="str">
        <f t="shared" si="27"/>
        <v>P0206009</v>
      </c>
    </row>
    <row r="841" spans="2:6" x14ac:dyDescent="0.25">
      <c r="B841" s="7" t="s">
        <v>1392</v>
      </c>
      <c r="C841" s="45" t="str">
        <f t="shared" si="26"/>
        <v>10</v>
      </c>
      <c r="E841" s="7" t="s">
        <v>341</v>
      </c>
      <c r="F841" t="str">
        <f t="shared" si="27"/>
        <v>P0206010</v>
      </c>
    </row>
    <row r="842" spans="2:6" x14ac:dyDescent="0.25">
      <c r="B842" s="7" t="s">
        <v>3461</v>
      </c>
      <c r="C842" s="45" t="str">
        <f t="shared" si="26"/>
        <v>11</v>
      </c>
      <c r="E842" s="7" t="s">
        <v>341</v>
      </c>
      <c r="F842" t="str">
        <f t="shared" si="27"/>
        <v>P0206011</v>
      </c>
    </row>
    <row r="843" spans="2:6" x14ac:dyDescent="0.25">
      <c r="B843" s="7" t="s">
        <v>1393</v>
      </c>
      <c r="C843" s="45" t="str">
        <f t="shared" si="26"/>
        <v>01</v>
      </c>
      <c r="E843" s="7" t="s">
        <v>342</v>
      </c>
      <c r="F843" t="str">
        <f t="shared" si="27"/>
        <v>P0249001</v>
      </c>
    </row>
    <row r="844" spans="2:6" x14ac:dyDescent="0.25">
      <c r="B844" s="7" t="s">
        <v>1394</v>
      </c>
      <c r="C844" s="45" t="str">
        <f t="shared" si="26"/>
        <v>01</v>
      </c>
      <c r="E844" s="19" t="s">
        <v>343</v>
      </c>
      <c r="F844" t="str">
        <f t="shared" si="27"/>
        <v>P0015001</v>
      </c>
    </row>
    <row r="845" spans="2:6" x14ac:dyDescent="0.25">
      <c r="B845" s="7" t="s">
        <v>1395</v>
      </c>
      <c r="C845" s="45" t="str">
        <f t="shared" si="26"/>
        <v>02</v>
      </c>
      <c r="E845" s="19" t="s">
        <v>343</v>
      </c>
      <c r="F845" t="str">
        <f t="shared" si="27"/>
        <v>P0015002</v>
      </c>
    </row>
    <row r="846" spans="2:6" x14ac:dyDescent="0.25">
      <c r="B846" s="7" t="s">
        <v>1396</v>
      </c>
      <c r="C846" s="45" t="str">
        <f t="shared" si="26"/>
        <v>03</v>
      </c>
      <c r="E846" s="19" t="s">
        <v>343</v>
      </c>
      <c r="F846" t="str">
        <f t="shared" si="27"/>
        <v>P0015003</v>
      </c>
    </row>
    <row r="847" spans="2:6" x14ac:dyDescent="0.25">
      <c r="B847" s="7" t="s">
        <v>1397</v>
      </c>
      <c r="C847" s="45" t="str">
        <f t="shared" si="26"/>
        <v>04</v>
      </c>
      <c r="E847" s="7" t="s">
        <v>343</v>
      </c>
      <c r="F847" t="str">
        <f t="shared" si="27"/>
        <v>P0015004</v>
      </c>
    </row>
    <row r="848" spans="2:6" x14ac:dyDescent="0.25">
      <c r="B848" s="7" t="s">
        <v>1398</v>
      </c>
      <c r="C848" s="45" t="str">
        <f t="shared" si="26"/>
        <v>01</v>
      </c>
      <c r="E848" s="7" t="s">
        <v>344</v>
      </c>
      <c r="F848" t="str">
        <f t="shared" si="27"/>
        <v>P0251001</v>
      </c>
    </row>
    <row r="849" spans="2:6" x14ac:dyDescent="0.25">
      <c r="B849" s="7" t="s">
        <v>1399</v>
      </c>
      <c r="C849" s="45" t="str">
        <f t="shared" si="26"/>
        <v>02</v>
      </c>
      <c r="E849" s="7" t="s">
        <v>344</v>
      </c>
      <c r="F849" t="str">
        <f t="shared" si="27"/>
        <v>P0251002</v>
      </c>
    </row>
    <row r="850" spans="2:6" x14ac:dyDescent="0.25">
      <c r="B850" s="7" t="s">
        <v>1400</v>
      </c>
      <c r="C850" s="45" t="str">
        <f t="shared" si="26"/>
        <v>01</v>
      </c>
      <c r="E850" s="7" t="s">
        <v>345</v>
      </c>
      <c r="F850" t="str">
        <f t="shared" si="27"/>
        <v>P0086001</v>
      </c>
    </row>
    <row r="851" spans="2:6" x14ac:dyDescent="0.25">
      <c r="B851" s="7" t="s">
        <v>1401</v>
      </c>
      <c r="C851" s="45" t="str">
        <f t="shared" si="26"/>
        <v>02</v>
      </c>
      <c r="E851" s="7" t="s">
        <v>345</v>
      </c>
      <c r="F851" t="str">
        <f t="shared" si="27"/>
        <v>P0086002</v>
      </c>
    </row>
    <row r="852" spans="2:6" x14ac:dyDescent="0.25">
      <c r="B852" s="7" t="s">
        <v>1402</v>
      </c>
      <c r="C852" s="45" t="str">
        <f t="shared" si="26"/>
        <v>01</v>
      </c>
      <c r="E852" s="7" t="s">
        <v>346</v>
      </c>
      <c r="F852" t="str">
        <f t="shared" si="27"/>
        <v>P1205001</v>
      </c>
    </row>
    <row r="853" spans="2:6" x14ac:dyDescent="0.25">
      <c r="B853" s="7" t="s">
        <v>1403</v>
      </c>
      <c r="C853" s="45" t="str">
        <f t="shared" si="26"/>
        <v>01</v>
      </c>
      <c r="E853" s="7" t="s">
        <v>347</v>
      </c>
      <c r="F853" t="str">
        <f t="shared" si="27"/>
        <v>P0132001</v>
      </c>
    </row>
    <row r="854" spans="2:6" x14ac:dyDescent="0.25">
      <c r="B854" s="7" t="s">
        <v>1404</v>
      </c>
      <c r="C854" s="45" t="str">
        <f t="shared" si="26"/>
        <v>02</v>
      </c>
      <c r="E854" s="7" t="s">
        <v>347</v>
      </c>
      <c r="F854" t="str">
        <f t="shared" si="27"/>
        <v>P0132002</v>
      </c>
    </row>
    <row r="855" spans="2:6" x14ac:dyDescent="0.25">
      <c r="B855" s="7" t="s">
        <v>1405</v>
      </c>
      <c r="C855" s="45" t="str">
        <f t="shared" si="26"/>
        <v>01</v>
      </c>
      <c r="E855" s="7" t="s">
        <v>348</v>
      </c>
      <c r="F855" t="str">
        <f t="shared" si="27"/>
        <v>P0211001</v>
      </c>
    </row>
    <row r="856" spans="2:6" x14ac:dyDescent="0.25">
      <c r="B856" s="7" t="s">
        <v>1406</v>
      </c>
      <c r="C856" s="45" t="str">
        <f t="shared" si="26"/>
        <v>02</v>
      </c>
      <c r="E856" s="7" t="s">
        <v>348</v>
      </c>
      <c r="F856" t="str">
        <f t="shared" si="27"/>
        <v>P0211002</v>
      </c>
    </row>
    <row r="857" spans="2:6" x14ac:dyDescent="0.25">
      <c r="B857" s="7" t="s">
        <v>1407</v>
      </c>
      <c r="C857" s="45" t="str">
        <f t="shared" si="26"/>
        <v>01</v>
      </c>
      <c r="E857" s="7" t="s">
        <v>349</v>
      </c>
      <c r="F857" t="str">
        <f t="shared" si="27"/>
        <v>P0065001</v>
      </c>
    </row>
    <row r="858" spans="2:6" x14ac:dyDescent="0.25">
      <c r="B858" s="7" t="s">
        <v>1408</v>
      </c>
      <c r="C858" s="45" t="str">
        <f t="shared" si="26"/>
        <v>01</v>
      </c>
      <c r="E858" s="7" t="s">
        <v>350</v>
      </c>
      <c r="F858" t="str">
        <f t="shared" si="27"/>
        <v>P0205001</v>
      </c>
    </row>
    <row r="859" spans="2:6" x14ac:dyDescent="0.25">
      <c r="B859" s="7" t="s">
        <v>1409</v>
      </c>
      <c r="C859" s="45" t="str">
        <f t="shared" si="26"/>
        <v>02</v>
      </c>
      <c r="E859" s="7" t="s">
        <v>350</v>
      </c>
      <c r="F859" t="str">
        <f t="shared" si="27"/>
        <v>P0205002</v>
      </c>
    </row>
    <row r="860" spans="2:6" x14ac:dyDescent="0.25">
      <c r="B860" s="7" t="s">
        <v>1410</v>
      </c>
      <c r="C860" s="45" t="str">
        <f t="shared" si="26"/>
        <v>01</v>
      </c>
      <c r="E860" s="7" t="s">
        <v>351</v>
      </c>
      <c r="F860" t="str">
        <f t="shared" si="27"/>
        <v>P0303001</v>
      </c>
    </row>
    <row r="861" spans="2:6" x14ac:dyDescent="0.25">
      <c r="B861" s="7" t="s">
        <v>1411</v>
      </c>
      <c r="C861" s="45" t="str">
        <f t="shared" si="26"/>
        <v>02</v>
      </c>
      <c r="E861" s="7" t="s">
        <v>351</v>
      </c>
      <c r="F861" t="str">
        <f t="shared" si="27"/>
        <v>P0303002</v>
      </c>
    </row>
    <row r="862" spans="2:6" x14ac:dyDescent="0.25">
      <c r="B862" s="7" t="s">
        <v>1412</v>
      </c>
      <c r="C862" s="45" t="str">
        <f t="shared" si="26"/>
        <v>01</v>
      </c>
      <c r="E862" s="7" t="s">
        <v>352</v>
      </c>
      <c r="F862" t="str">
        <f t="shared" si="27"/>
        <v>P0289001</v>
      </c>
    </row>
    <row r="863" spans="2:6" x14ac:dyDescent="0.25">
      <c r="B863" s="7" t="s">
        <v>1413</v>
      </c>
      <c r="C863" s="45" t="str">
        <f t="shared" si="26"/>
        <v>02</v>
      </c>
      <c r="E863" s="7" t="s">
        <v>352</v>
      </c>
      <c r="F863" t="str">
        <f t="shared" si="27"/>
        <v>P0289002</v>
      </c>
    </row>
    <row r="864" spans="2:6" x14ac:dyDescent="0.25">
      <c r="B864" s="7" t="s">
        <v>1414</v>
      </c>
      <c r="C864" s="45" t="str">
        <f t="shared" si="26"/>
        <v>03</v>
      </c>
      <c r="E864" s="7" t="s">
        <v>352</v>
      </c>
      <c r="F864" t="str">
        <f t="shared" si="27"/>
        <v>P0289003</v>
      </c>
    </row>
    <row r="865" spans="2:6" x14ac:dyDescent="0.25">
      <c r="B865" s="7" t="s">
        <v>1415</v>
      </c>
      <c r="C865" s="45" t="str">
        <f t="shared" si="26"/>
        <v>04</v>
      </c>
      <c r="E865" s="7" t="s">
        <v>352</v>
      </c>
      <c r="F865" t="str">
        <f t="shared" si="27"/>
        <v>P0289004</v>
      </c>
    </row>
    <row r="866" spans="2:6" x14ac:dyDescent="0.25">
      <c r="B866" s="17" t="s">
        <v>1416</v>
      </c>
      <c r="C866" s="45" t="str">
        <f t="shared" si="26"/>
        <v>06</v>
      </c>
      <c r="E866" s="7" t="s">
        <v>352</v>
      </c>
      <c r="F866" t="str">
        <f t="shared" si="27"/>
        <v>P0289006</v>
      </c>
    </row>
    <row r="867" spans="2:6" x14ac:dyDescent="0.25">
      <c r="B867" s="17" t="s">
        <v>1417</v>
      </c>
      <c r="C867" s="45" t="str">
        <f t="shared" si="26"/>
        <v>07</v>
      </c>
      <c r="E867" s="7" t="s">
        <v>352</v>
      </c>
      <c r="F867" t="str">
        <f t="shared" si="27"/>
        <v>P0289007</v>
      </c>
    </row>
    <row r="868" spans="2:6" x14ac:dyDescent="0.25">
      <c r="B868" s="17" t="s">
        <v>1418</v>
      </c>
      <c r="C868" s="45" t="str">
        <f t="shared" si="26"/>
        <v>08</v>
      </c>
      <c r="E868" s="7" t="s">
        <v>352</v>
      </c>
      <c r="F868" t="str">
        <f t="shared" si="27"/>
        <v>P0289008</v>
      </c>
    </row>
    <row r="869" spans="2:6" x14ac:dyDescent="0.25">
      <c r="B869" s="7" t="s">
        <v>1419</v>
      </c>
      <c r="C869" s="45" t="str">
        <f t="shared" si="26"/>
        <v>01</v>
      </c>
      <c r="E869" s="7" t="s">
        <v>353</v>
      </c>
      <c r="F869" t="str">
        <f t="shared" si="27"/>
        <v>P0083001</v>
      </c>
    </row>
    <row r="870" spans="2:6" x14ac:dyDescent="0.25">
      <c r="B870" s="7" t="s">
        <v>1420</v>
      </c>
      <c r="C870" s="45" t="str">
        <f t="shared" si="26"/>
        <v>02</v>
      </c>
      <c r="E870" s="7" t="s">
        <v>353</v>
      </c>
      <c r="F870" t="str">
        <f t="shared" si="27"/>
        <v>P0083002</v>
      </c>
    </row>
    <row r="871" spans="2:6" x14ac:dyDescent="0.25">
      <c r="B871" s="7" t="s">
        <v>1421</v>
      </c>
      <c r="C871" s="45" t="str">
        <f t="shared" si="26"/>
        <v>03</v>
      </c>
      <c r="E871" s="7" t="s">
        <v>353</v>
      </c>
      <c r="F871" t="str">
        <f t="shared" si="27"/>
        <v>P0083003</v>
      </c>
    </row>
    <row r="872" spans="2:6" x14ac:dyDescent="0.25">
      <c r="B872" s="7" t="s">
        <v>1422</v>
      </c>
      <c r="C872" s="45" t="str">
        <f t="shared" si="26"/>
        <v>04</v>
      </c>
      <c r="E872" s="7" t="s">
        <v>353</v>
      </c>
      <c r="F872" t="str">
        <f t="shared" si="27"/>
        <v>P0083004</v>
      </c>
    </row>
    <row r="873" spans="2:6" x14ac:dyDescent="0.25">
      <c r="B873" s="7" t="s">
        <v>1423</v>
      </c>
      <c r="C873" s="45" t="str">
        <f t="shared" si="26"/>
        <v>01</v>
      </c>
      <c r="E873" s="7" t="s">
        <v>354</v>
      </c>
      <c r="F873" t="str">
        <f t="shared" si="27"/>
        <v>P0347001</v>
      </c>
    </row>
    <row r="874" spans="2:6" x14ac:dyDescent="0.25">
      <c r="B874" s="7" t="s">
        <v>1424</v>
      </c>
      <c r="C874" s="45" t="str">
        <f t="shared" si="26"/>
        <v>01</v>
      </c>
      <c r="E874" s="7" t="s">
        <v>355</v>
      </c>
      <c r="F874" t="str">
        <f t="shared" si="27"/>
        <v>P0119001</v>
      </c>
    </row>
    <row r="875" spans="2:6" x14ac:dyDescent="0.25">
      <c r="B875" s="7" t="s">
        <v>1425</v>
      </c>
      <c r="C875" s="45" t="str">
        <f t="shared" si="26"/>
        <v>02</v>
      </c>
      <c r="E875" s="7" t="s">
        <v>355</v>
      </c>
      <c r="F875" t="str">
        <f t="shared" si="27"/>
        <v>P0119002</v>
      </c>
    </row>
    <row r="876" spans="2:6" x14ac:dyDescent="0.25">
      <c r="B876" s="7" t="s">
        <v>1426</v>
      </c>
      <c r="C876" s="45" t="str">
        <f t="shared" si="26"/>
        <v>03</v>
      </c>
      <c r="E876" s="7" t="s">
        <v>355</v>
      </c>
      <c r="F876" t="str">
        <f t="shared" si="27"/>
        <v>P0119003</v>
      </c>
    </row>
    <row r="877" spans="2:6" x14ac:dyDescent="0.25">
      <c r="B877" s="7" t="s">
        <v>1427</v>
      </c>
      <c r="C877" s="45" t="str">
        <f t="shared" si="26"/>
        <v>04</v>
      </c>
      <c r="E877" s="7" t="s">
        <v>355</v>
      </c>
      <c r="F877" t="str">
        <f t="shared" si="27"/>
        <v>P0119004</v>
      </c>
    </row>
    <row r="878" spans="2:6" x14ac:dyDescent="0.25">
      <c r="B878" s="7" t="s">
        <v>1428</v>
      </c>
      <c r="C878" s="45" t="str">
        <f t="shared" si="26"/>
        <v>05</v>
      </c>
      <c r="E878" s="7" t="s">
        <v>355</v>
      </c>
      <c r="F878" t="str">
        <f t="shared" si="27"/>
        <v>P0119005</v>
      </c>
    </row>
    <row r="879" spans="2:6" x14ac:dyDescent="0.25">
      <c r="B879" s="7" t="s">
        <v>1429</v>
      </c>
      <c r="C879" s="45" t="str">
        <f t="shared" si="26"/>
        <v>06</v>
      </c>
      <c r="E879" s="7" t="s">
        <v>355</v>
      </c>
      <c r="F879" t="str">
        <f t="shared" si="27"/>
        <v>P0119006</v>
      </c>
    </row>
    <row r="880" spans="2:6" x14ac:dyDescent="0.25">
      <c r="B880" s="7" t="s">
        <v>1430</v>
      </c>
      <c r="C880" s="45" t="str">
        <f t="shared" si="26"/>
        <v>07</v>
      </c>
      <c r="E880" s="7" t="s">
        <v>355</v>
      </c>
      <c r="F880" t="str">
        <f t="shared" si="27"/>
        <v>P0119007</v>
      </c>
    </row>
    <row r="881" spans="2:6" x14ac:dyDescent="0.25">
      <c r="B881" s="7" t="s">
        <v>1431</v>
      </c>
      <c r="C881" s="45" t="str">
        <f t="shared" si="26"/>
        <v>01</v>
      </c>
      <c r="E881" s="7" t="s">
        <v>356</v>
      </c>
      <c r="F881" t="str">
        <f t="shared" si="27"/>
        <v>P0353001</v>
      </c>
    </row>
    <row r="882" spans="2:6" x14ac:dyDescent="0.25">
      <c r="B882" s="7" t="s">
        <v>1432</v>
      </c>
      <c r="C882" s="45" t="str">
        <f t="shared" si="26"/>
        <v>01</v>
      </c>
      <c r="E882" s="7" t="s">
        <v>357</v>
      </c>
      <c r="F882" t="str">
        <f t="shared" si="27"/>
        <v>P0077001</v>
      </c>
    </row>
    <row r="883" spans="2:6" x14ac:dyDescent="0.25">
      <c r="B883" s="7" t="s">
        <v>1433</v>
      </c>
      <c r="C883" s="45" t="str">
        <f t="shared" si="26"/>
        <v>02</v>
      </c>
      <c r="E883" s="7" t="s">
        <v>357</v>
      </c>
      <c r="F883" t="str">
        <f t="shared" si="27"/>
        <v>P0077002</v>
      </c>
    </row>
    <row r="884" spans="2:6" x14ac:dyDescent="0.25">
      <c r="B884" s="7" t="s">
        <v>1434</v>
      </c>
      <c r="C884" s="45" t="str">
        <f t="shared" si="26"/>
        <v>03</v>
      </c>
      <c r="E884" s="7" t="s">
        <v>357</v>
      </c>
      <c r="F884" t="str">
        <f t="shared" si="27"/>
        <v>P0077003</v>
      </c>
    </row>
    <row r="885" spans="2:6" x14ac:dyDescent="0.25">
      <c r="B885" s="7" t="s">
        <v>1435</v>
      </c>
      <c r="C885" s="45" t="str">
        <f t="shared" si="26"/>
        <v>04</v>
      </c>
      <c r="E885" s="7" t="s">
        <v>357</v>
      </c>
      <c r="F885" t="str">
        <f t="shared" si="27"/>
        <v>P0077004</v>
      </c>
    </row>
    <row r="886" spans="2:6" x14ac:dyDescent="0.25">
      <c r="B886" s="7" t="s">
        <v>1436</v>
      </c>
      <c r="C886" s="45" t="str">
        <f t="shared" si="26"/>
        <v>05</v>
      </c>
      <c r="E886" s="7" t="s">
        <v>357</v>
      </c>
      <c r="F886" t="str">
        <f t="shared" si="27"/>
        <v>P0077005</v>
      </c>
    </row>
    <row r="887" spans="2:6" x14ac:dyDescent="0.25">
      <c r="B887" s="7" t="s">
        <v>1437</v>
      </c>
      <c r="C887" s="45" t="str">
        <f t="shared" si="26"/>
        <v>06</v>
      </c>
      <c r="E887" s="7" t="s">
        <v>357</v>
      </c>
      <c r="F887" t="str">
        <f t="shared" si="27"/>
        <v>P0077006</v>
      </c>
    </row>
    <row r="888" spans="2:6" x14ac:dyDescent="0.25">
      <c r="B888" s="7" t="s">
        <v>1438</v>
      </c>
      <c r="C888" s="45" t="str">
        <f t="shared" si="26"/>
        <v>07</v>
      </c>
      <c r="E888" s="7" t="s">
        <v>357</v>
      </c>
      <c r="F888" t="str">
        <f t="shared" si="27"/>
        <v>P0077007</v>
      </c>
    </row>
    <row r="889" spans="2:6" x14ac:dyDescent="0.25">
      <c r="B889" s="7" t="s">
        <v>1439</v>
      </c>
      <c r="C889" s="45" t="str">
        <f t="shared" si="26"/>
        <v>08</v>
      </c>
      <c r="E889" s="7" t="s">
        <v>357</v>
      </c>
      <c r="F889" t="str">
        <f t="shared" si="27"/>
        <v>P0077008</v>
      </c>
    </row>
    <row r="890" spans="2:6" x14ac:dyDescent="0.25">
      <c r="B890" s="7" t="s">
        <v>1440</v>
      </c>
      <c r="C890" s="45" t="str">
        <f t="shared" si="26"/>
        <v>09</v>
      </c>
      <c r="E890" s="7" t="s">
        <v>357</v>
      </c>
      <c r="F890" t="str">
        <f t="shared" si="27"/>
        <v>P0077009</v>
      </c>
    </row>
    <row r="891" spans="2:6" x14ac:dyDescent="0.25">
      <c r="B891" s="7" t="s">
        <v>1441</v>
      </c>
      <c r="C891" s="45" t="str">
        <f t="shared" si="26"/>
        <v>10</v>
      </c>
      <c r="E891" s="7" t="s">
        <v>357</v>
      </c>
      <c r="F891" t="str">
        <f t="shared" si="27"/>
        <v>P0077010</v>
      </c>
    </row>
    <row r="892" spans="2:6" x14ac:dyDescent="0.25">
      <c r="B892" s="7" t="s">
        <v>1442</v>
      </c>
      <c r="C892" s="45" t="str">
        <f t="shared" si="26"/>
        <v>01</v>
      </c>
      <c r="E892" s="7" t="s">
        <v>358</v>
      </c>
      <c r="F892" t="str">
        <f t="shared" si="27"/>
        <v>P0301001</v>
      </c>
    </row>
    <row r="893" spans="2:6" x14ac:dyDescent="0.25">
      <c r="B893" s="7" t="s">
        <v>1443</v>
      </c>
      <c r="C893" s="45" t="str">
        <f t="shared" si="26"/>
        <v>03</v>
      </c>
      <c r="E893" s="7" t="s">
        <v>358</v>
      </c>
      <c r="F893" t="str">
        <f t="shared" si="27"/>
        <v>P0301003</v>
      </c>
    </row>
    <row r="894" spans="2:6" x14ac:dyDescent="0.25">
      <c r="B894" s="7" t="s">
        <v>1444</v>
      </c>
      <c r="C894" s="45" t="str">
        <f t="shared" si="26"/>
        <v>04</v>
      </c>
      <c r="E894" s="7" t="s">
        <v>358</v>
      </c>
      <c r="F894" t="str">
        <f t="shared" si="27"/>
        <v>P0301004</v>
      </c>
    </row>
    <row r="895" spans="2:6" x14ac:dyDescent="0.25">
      <c r="B895" s="7" t="s">
        <v>1445</v>
      </c>
      <c r="C895" s="45" t="str">
        <f t="shared" si="26"/>
        <v>05</v>
      </c>
      <c r="E895" s="7" t="s">
        <v>358</v>
      </c>
      <c r="F895" t="str">
        <f t="shared" si="27"/>
        <v>P0301005</v>
      </c>
    </row>
    <row r="896" spans="2:6" x14ac:dyDescent="0.25">
      <c r="B896" s="7" t="s">
        <v>1446</v>
      </c>
      <c r="C896" s="45" t="str">
        <f t="shared" si="26"/>
        <v>06</v>
      </c>
      <c r="E896" s="7" t="s">
        <v>358</v>
      </c>
      <c r="F896" t="str">
        <f t="shared" si="27"/>
        <v>P0301006</v>
      </c>
    </row>
    <row r="897" spans="2:6" x14ac:dyDescent="0.25">
      <c r="B897" s="7" t="s">
        <v>1447</v>
      </c>
      <c r="C897" s="45" t="str">
        <f t="shared" si="26"/>
        <v>07</v>
      </c>
      <c r="E897" s="7" t="s">
        <v>358</v>
      </c>
      <c r="F897" t="str">
        <f t="shared" si="27"/>
        <v>P0301007</v>
      </c>
    </row>
    <row r="898" spans="2:6" x14ac:dyDescent="0.25">
      <c r="B898" s="7" t="s">
        <v>1448</v>
      </c>
      <c r="C898" s="45" t="str">
        <f t="shared" si="26"/>
        <v>08</v>
      </c>
      <c r="E898" s="7" t="s">
        <v>358</v>
      </c>
      <c r="F898" t="str">
        <f t="shared" si="27"/>
        <v>P0301008</v>
      </c>
    </row>
    <row r="899" spans="2:6" x14ac:dyDescent="0.25">
      <c r="B899" s="7" t="s">
        <v>1449</v>
      </c>
      <c r="C899" s="45" t="str">
        <f t="shared" ref="C899:C962" si="28">REPLACE(B899, 1, 5, "")</f>
        <v>09</v>
      </c>
      <c r="E899" s="7" t="s">
        <v>358</v>
      </c>
      <c r="F899" t="str">
        <f t="shared" ref="F899:F962" si="29">CONCATENATE("P", REPLACE(E899, 1, 1, ""), "0", C899)</f>
        <v>P0301009</v>
      </c>
    </row>
    <row r="900" spans="2:6" x14ac:dyDescent="0.25">
      <c r="B900" s="7" t="s">
        <v>1450</v>
      </c>
      <c r="C900" s="45" t="str">
        <f t="shared" si="28"/>
        <v>01</v>
      </c>
      <c r="E900" s="19" t="s">
        <v>359</v>
      </c>
      <c r="F900" t="str">
        <f t="shared" si="29"/>
        <v>P0007001</v>
      </c>
    </row>
    <row r="901" spans="2:6" x14ac:dyDescent="0.25">
      <c r="B901" s="7" t="s">
        <v>1451</v>
      </c>
      <c r="C901" s="45" t="str">
        <f t="shared" si="28"/>
        <v>01</v>
      </c>
      <c r="E901" s="19" t="s">
        <v>360</v>
      </c>
      <c r="F901" t="str">
        <f t="shared" si="29"/>
        <v>P0252001</v>
      </c>
    </row>
    <row r="902" spans="2:6" x14ac:dyDescent="0.25">
      <c r="B902" s="17" t="s">
        <v>1452</v>
      </c>
      <c r="C902" s="45" t="str">
        <f t="shared" si="28"/>
        <v>01</v>
      </c>
      <c r="E902" s="17" t="s">
        <v>361</v>
      </c>
      <c r="F902" t="str">
        <f t="shared" si="29"/>
        <v>P1265001</v>
      </c>
    </row>
    <row r="903" spans="2:6" x14ac:dyDescent="0.25">
      <c r="B903" s="17" t="s">
        <v>1453</v>
      </c>
      <c r="C903" s="45" t="str">
        <f t="shared" si="28"/>
        <v>02</v>
      </c>
      <c r="E903" s="17" t="s">
        <v>361</v>
      </c>
      <c r="F903" t="str">
        <f t="shared" si="29"/>
        <v>P1265002</v>
      </c>
    </row>
    <row r="904" spans="2:6" x14ac:dyDescent="0.25">
      <c r="B904" s="17" t="s">
        <v>1454</v>
      </c>
      <c r="C904" s="45" t="str">
        <f t="shared" si="28"/>
        <v>03</v>
      </c>
      <c r="E904" s="17" t="s">
        <v>361</v>
      </c>
      <c r="F904" t="str">
        <f t="shared" si="29"/>
        <v>P1265003</v>
      </c>
    </row>
    <row r="905" spans="2:6" x14ac:dyDescent="0.25">
      <c r="B905" s="17" t="s">
        <v>1455</v>
      </c>
      <c r="C905" s="45" t="str">
        <f t="shared" si="28"/>
        <v>04</v>
      </c>
      <c r="E905" s="17" t="s">
        <v>361</v>
      </c>
      <c r="F905" t="str">
        <f t="shared" si="29"/>
        <v>P1265004</v>
      </c>
    </row>
    <row r="906" spans="2:6" x14ac:dyDescent="0.25">
      <c r="B906" s="17" t="s">
        <v>1456</v>
      </c>
      <c r="C906" s="45" t="str">
        <f t="shared" si="28"/>
        <v>05</v>
      </c>
      <c r="E906" s="17" t="s">
        <v>361</v>
      </c>
      <c r="F906" t="str">
        <f t="shared" si="29"/>
        <v>P1265005</v>
      </c>
    </row>
    <row r="907" spans="2:6" x14ac:dyDescent="0.25">
      <c r="B907" s="17" t="s">
        <v>1457</v>
      </c>
      <c r="C907" s="45" t="str">
        <f t="shared" si="28"/>
        <v>06</v>
      </c>
      <c r="E907" s="17" t="s">
        <v>361</v>
      </c>
      <c r="F907" t="str">
        <f t="shared" si="29"/>
        <v>P1265006</v>
      </c>
    </row>
    <row r="908" spans="2:6" x14ac:dyDescent="0.25">
      <c r="B908" s="17" t="s">
        <v>1458</v>
      </c>
      <c r="C908" s="45" t="str">
        <f t="shared" si="28"/>
        <v>07</v>
      </c>
      <c r="E908" s="20" t="s">
        <v>361</v>
      </c>
      <c r="F908" t="str">
        <f t="shared" si="29"/>
        <v>P1265007</v>
      </c>
    </row>
    <row r="909" spans="2:6" x14ac:dyDescent="0.25">
      <c r="B909" s="17" t="s">
        <v>1459</v>
      </c>
      <c r="C909" s="45" t="str">
        <f t="shared" si="28"/>
        <v>08</v>
      </c>
      <c r="E909" s="20" t="s">
        <v>361</v>
      </c>
      <c r="F909" t="str">
        <f t="shared" si="29"/>
        <v>P1265008</v>
      </c>
    </row>
    <row r="910" spans="2:6" x14ac:dyDescent="0.25">
      <c r="B910" s="17" t="s">
        <v>1460</v>
      </c>
      <c r="C910" s="45" t="str">
        <f t="shared" si="28"/>
        <v>09</v>
      </c>
      <c r="E910" s="20" t="s">
        <v>361</v>
      </c>
      <c r="F910" t="str">
        <f t="shared" si="29"/>
        <v>P1265009</v>
      </c>
    </row>
    <row r="911" spans="2:6" x14ac:dyDescent="0.25">
      <c r="B911" s="17" t="s">
        <v>1461</v>
      </c>
      <c r="C911" s="45" t="str">
        <f t="shared" si="28"/>
        <v>10</v>
      </c>
      <c r="E911" s="20" t="s">
        <v>361</v>
      </c>
      <c r="F911" t="str">
        <f t="shared" si="29"/>
        <v>P1265010</v>
      </c>
    </row>
    <row r="912" spans="2:6" x14ac:dyDescent="0.25">
      <c r="B912" s="7" t="s">
        <v>1462</v>
      </c>
      <c r="C912" s="45" t="str">
        <f t="shared" si="28"/>
        <v>01</v>
      </c>
      <c r="E912" s="7" t="s">
        <v>362</v>
      </c>
      <c r="F912" t="str">
        <f t="shared" si="29"/>
        <v>P0156001</v>
      </c>
    </row>
    <row r="913" spans="2:6" x14ac:dyDescent="0.25">
      <c r="B913" s="7" t="s">
        <v>1463</v>
      </c>
      <c r="C913" s="45" t="str">
        <f t="shared" si="28"/>
        <v>02</v>
      </c>
      <c r="E913" s="7" t="s">
        <v>362</v>
      </c>
      <c r="F913" t="str">
        <f t="shared" si="29"/>
        <v>P0156002</v>
      </c>
    </row>
    <row r="914" spans="2:6" x14ac:dyDescent="0.25">
      <c r="B914" s="7" t="s">
        <v>1464</v>
      </c>
      <c r="C914" s="45" t="str">
        <f t="shared" si="28"/>
        <v>01</v>
      </c>
      <c r="E914" s="20" t="s">
        <v>363</v>
      </c>
      <c r="F914" t="str">
        <f t="shared" si="29"/>
        <v>P1275001</v>
      </c>
    </row>
    <row r="915" spans="2:6" x14ac:dyDescent="0.25">
      <c r="B915" s="7" t="s">
        <v>1465</v>
      </c>
      <c r="C915" s="45" t="str">
        <f t="shared" si="28"/>
        <v>02</v>
      </c>
      <c r="E915" s="20" t="s">
        <v>363</v>
      </c>
      <c r="F915" t="str">
        <f t="shared" si="29"/>
        <v>P1275002</v>
      </c>
    </row>
    <row r="916" spans="2:6" x14ac:dyDescent="0.25">
      <c r="B916" s="7" t="s">
        <v>1466</v>
      </c>
      <c r="C916" s="45" t="str">
        <f t="shared" si="28"/>
        <v>03</v>
      </c>
      <c r="E916" s="20" t="s">
        <v>363</v>
      </c>
      <c r="F916" t="str">
        <f t="shared" si="29"/>
        <v>P1275003</v>
      </c>
    </row>
    <row r="917" spans="2:6" x14ac:dyDescent="0.25">
      <c r="B917" s="7" t="s">
        <v>1467</v>
      </c>
      <c r="C917" s="45" t="str">
        <f t="shared" si="28"/>
        <v>01</v>
      </c>
      <c r="E917" s="20" t="s">
        <v>364</v>
      </c>
      <c r="F917" t="str">
        <f t="shared" si="29"/>
        <v>P0350001</v>
      </c>
    </row>
    <row r="918" spans="2:6" x14ac:dyDescent="0.25">
      <c r="B918" s="12" t="s">
        <v>3462</v>
      </c>
      <c r="C918" s="45" t="str">
        <f t="shared" si="28"/>
        <v>02</v>
      </c>
      <c r="E918" s="55" t="s">
        <v>364</v>
      </c>
      <c r="F918" t="str">
        <f t="shared" si="29"/>
        <v>P0350002</v>
      </c>
    </row>
    <row r="919" spans="2:6" x14ac:dyDescent="0.25">
      <c r="B919" s="17" t="s">
        <v>1468</v>
      </c>
      <c r="C919" s="45" t="str">
        <f t="shared" si="28"/>
        <v>01</v>
      </c>
      <c r="E919" s="17" t="s">
        <v>365</v>
      </c>
      <c r="F919" t="str">
        <f t="shared" si="29"/>
        <v>P0863001</v>
      </c>
    </row>
    <row r="920" spans="2:6" x14ac:dyDescent="0.25">
      <c r="B920" s="17" t="s">
        <v>1469</v>
      </c>
      <c r="C920" s="45" t="str">
        <f t="shared" si="28"/>
        <v>02</v>
      </c>
      <c r="E920" s="17" t="s">
        <v>365</v>
      </c>
      <c r="F920" t="str">
        <f t="shared" si="29"/>
        <v>P0863002</v>
      </c>
    </row>
    <row r="921" spans="2:6" x14ac:dyDescent="0.25">
      <c r="B921" s="7" t="s">
        <v>1470</v>
      </c>
      <c r="C921" s="45" t="str">
        <f t="shared" si="28"/>
        <v>01</v>
      </c>
      <c r="E921" s="7" t="s">
        <v>366</v>
      </c>
      <c r="F921" t="str">
        <f t="shared" si="29"/>
        <v>P0154001</v>
      </c>
    </row>
    <row r="922" spans="2:6" x14ac:dyDescent="0.25">
      <c r="B922" s="7" t="s">
        <v>1471</v>
      </c>
      <c r="C922" s="45" t="str">
        <f t="shared" si="28"/>
        <v>02</v>
      </c>
      <c r="E922" s="7" t="s">
        <v>366</v>
      </c>
      <c r="F922" t="str">
        <f t="shared" si="29"/>
        <v>P0154002</v>
      </c>
    </row>
    <row r="923" spans="2:6" x14ac:dyDescent="0.25">
      <c r="B923" s="7" t="s">
        <v>1472</v>
      </c>
      <c r="C923" s="45" t="str">
        <f t="shared" si="28"/>
        <v>03</v>
      </c>
      <c r="E923" s="7" t="s">
        <v>366</v>
      </c>
      <c r="F923" t="str">
        <f t="shared" si="29"/>
        <v>P0154003</v>
      </c>
    </row>
    <row r="924" spans="2:6" x14ac:dyDescent="0.25">
      <c r="B924" s="7" t="s">
        <v>1473</v>
      </c>
      <c r="C924" s="45" t="str">
        <f t="shared" si="28"/>
        <v>01</v>
      </c>
      <c r="E924" s="7" t="s">
        <v>367</v>
      </c>
      <c r="F924" t="str">
        <f t="shared" si="29"/>
        <v>P0253001</v>
      </c>
    </row>
    <row r="925" spans="2:6" x14ac:dyDescent="0.25">
      <c r="B925" s="7" t="s">
        <v>1474</v>
      </c>
      <c r="C925" s="45" t="str">
        <f t="shared" si="28"/>
        <v>01</v>
      </c>
      <c r="E925" s="7" t="s">
        <v>368</v>
      </c>
      <c r="F925" t="str">
        <f t="shared" si="29"/>
        <v>P0298001</v>
      </c>
    </row>
    <row r="926" spans="2:6" x14ac:dyDescent="0.25">
      <c r="B926" s="7" t="s">
        <v>1475</v>
      </c>
      <c r="C926" s="45" t="str">
        <f t="shared" si="28"/>
        <v>02</v>
      </c>
      <c r="E926" s="7" t="s">
        <v>368</v>
      </c>
      <c r="F926" t="str">
        <f t="shared" si="29"/>
        <v>P0298002</v>
      </c>
    </row>
    <row r="927" spans="2:6" x14ac:dyDescent="0.25">
      <c r="B927" s="7" t="s">
        <v>1476</v>
      </c>
      <c r="C927" s="45" t="str">
        <f t="shared" si="28"/>
        <v>03</v>
      </c>
      <c r="E927" s="7" t="s">
        <v>368</v>
      </c>
      <c r="F927" t="str">
        <f t="shared" si="29"/>
        <v>P0298003</v>
      </c>
    </row>
    <row r="928" spans="2:6" x14ac:dyDescent="0.25">
      <c r="B928" s="7" t="s">
        <v>1477</v>
      </c>
      <c r="C928" s="45" t="str">
        <f t="shared" si="28"/>
        <v>04</v>
      </c>
      <c r="E928" s="7" t="s">
        <v>368</v>
      </c>
      <c r="F928" t="str">
        <f t="shared" si="29"/>
        <v>P0298004</v>
      </c>
    </row>
    <row r="929" spans="2:6" x14ac:dyDescent="0.25">
      <c r="B929" s="7" t="s">
        <v>1478</v>
      </c>
      <c r="C929" s="45" t="str">
        <f t="shared" si="28"/>
        <v>05</v>
      </c>
      <c r="E929" s="7" t="s">
        <v>368</v>
      </c>
      <c r="F929" t="str">
        <f t="shared" si="29"/>
        <v>P0298005</v>
      </c>
    </row>
    <row r="930" spans="2:6" x14ac:dyDescent="0.25">
      <c r="B930" s="7" t="s">
        <v>1479</v>
      </c>
      <c r="C930" s="45" t="str">
        <f t="shared" si="28"/>
        <v>01</v>
      </c>
      <c r="E930" s="7" t="s">
        <v>369</v>
      </c>
      <c r="F930" t="str">
        <f t="shared" si="29"/>
        <v>P0690001</v>
      </c>
    </row>
    <row r="931" spans="2:6" x14ac:dyDescent="0.25">
      <c r="B931" s="7" t="s">
        <v>1480</v>
      </c>
      <c r="C931" s="45" t="str">
        <f t="shared" si="28"/>
        <v>02</v>
      </c>
      <c r="E931" s="7" t="s">
        <v>369</v>
      </c>
      <c r="F931" t="str">
        <f t="shared" si="29"/>
        <v>P0690002</v>
      </c>
    </row>
    <row r="932" spans="2:6" x14ac:dyDescent="0.25">
      <c r="B932" s="7" t="s">
        <v>1481</v>
      </c>
      <c r="C932" s="45" t="str">
        <f t="shared" si="28"/>
        <v>03</v>
      </c>
      <c r="E932" s="7" t="s">
        <v>369</v>
      </c>
      <c r="F932" t="str">
        <f t="shared" si="29"/>
        <v>P0690003</v>
      </c>
    </row>
    <row r="933" spans="2:6" x14ac:dyDescent="0.25">
      <c r="B933" s="7" t="s">
        <v>1482</v>
      </c>
      <c r="C933" s="45" t="str">
        <f t="shared" si="28"/>
        <v>01</v>
      </c>
      <c r="E933" s="7" t="s">
        <v>370</v>
      </c>
      <c r="F933" t="str">
        <f t="shared" si="29"/>
        <v>P0254001</v>
      </c>
    </row>
    <row r="934" spans="2:6" x14ac:dyDescent="0.25">
      <c r="B934" s="7" t="s">
        <v>1483</v>
      </c>
      <c r="C934" s="45" t="str">
        <f t="shared" si="28"/>
        <v>01</v>
      </c>
      <c r="E934" s="7" t="s">
        <v>371</v>
      </c>
      <c r="F934" t="str">
        <f t="shared" si="29"/>
        <v>P1209001</v>
      </c>
    </row>
    <row r="935" spans="2:6" x14ac:dyDescent="0.25">
      <c r="B935" s="7" t="s">
        <v>1484</v>
      </c>
      <c r="C935" s="45" t="str">
        <f t="shared" si="28"/>
        <v>02</v>
      </c>
      <c r="E935" s="7" t="s">
        <v>371</v>
      </c>
      <c r="F935" t="str">
        <f t="shared" si="29"/>
        <v>P1209002</v>
      </c>
    </row>
    <row r="936" spans="2:6" x14ac:dyDescent="0.25">
      <c r="B936" s="7" t="s">
        <v>1485</v>
      </c>
      <c r="C936" s="45" t="str">
        <f t="shared" si="28"/>
        <v>03</v>
      </c>
      <c r="E936" s="7" t="s">
        <v>371</v>
      </c>
      <c r="F936" t="str">
        <f t="shared" si="29"/>
        <v>P1209003</v>
      </c>
    </row>
    <row r="937" spans="2:6" x14ac:dyDescent="0.25">
      <c r="B937" s="7" t="s">
        <v>1486</v>
      </c>
      <c r="C937" s="45" t="str">
        <f t="shared" si="28"/>
        <v>01</v>
      </c>
      <c r="E937" s="19" t="s">
        <v>372</v>
      </c>
      <c r="F937" t="str">
        <f t="shared" si="29"/>
        <v>P1278001</v>
      </c>
    </row>
    <row r="938" spans="2:6" x14ac:dyDescent="0.25">
      <c r="B938" s="7" t="s">
        <v>1487</v>
      </c>
      <c r="C938" s="45" t="str">
        <f t="shared" si="28"/>
        <v>01</v>
      </c>
      <c r="E938" s="7" t="s">
        <v>373</v>
      </c>
      <c r="F938" t="str">
        <f t="shared" si="29"/>
        <v>P0703001</v>
      </c>
    </row>
    <row r="939" spans="2:6" x14ac:dyDescent="0.25">
      <c r="B939" s="7" t="s">
        <v>1488</v>
      </c>
      <c r="C939" s="45" t="str">
        <f t="shared" si="28"/>
        <v>02</v>
      </c>
      <c r="E939" s="7" t="s">
        <v>373</v>
      </c>
      <c r="F939" t="str">
        <f t="shared" si="29"/>
        <v>P0703002</v>
      </c>
    </row>
    <row r="940" spans="2:6" x14ac:dyDescent="0.25">
      <c r="B940" s="7" t="s">
        <v>1489</v>
      </c>
      <c r="C940" s="45" t="str">
        <f t="shared" si="28"/>
        <v>03</v>
      </c>
      <c r="E940" s="7" t="s">
        <v>373</v>
      </c>
      <c r="F940" t="str">
        <f t="shared" si="29"/>
        <v>P0703003</v>
      </c>
    </row>
    <row r="941" spans="2:6" x14ac:dyDescent="0.25">
      <c r="B941" s="7" t="s">
        <v>1490</v>
      </c>
      <c r="C941" s="45" t="str">
        <f t="shared" si="28"/>
        <v>04</v>
      </c>
      <c r="E941" s="7" t="s">
        <v>373</v>
      </c>
      <c r="F941" t="str">
        <f t="shared" si="29"/>
        <v>P0703004</v>
      </c>
    </row>
    <row r="942" spans="2:6" x14ac:dyDescent="0.25">
      <c r="B942" s="7" t="s">
        <v>1491</v>
      </c>
      <c r="C942" s="45" t="str">
        <f t="shared" si="28"/>
        <v>05</v>
      </c>
      <c r="E942" s="7" t="s">
        <v>373</v>
      </c>
      <c r="F942" t="str">
        <f t="shared" si="29"/>
        <v>P0703005</v>
      </c>
    </row>
    <row r="943" spans="2:6" x14ac:dyDescent="0.25">
      <c r="B943" s="7" t="s">
        <v>1492</v>
      </c>
      <c r="C943" s="45" t="str">
        <f t="shared" si="28"/>
        <v>06</v>
      </c>
      <c r="E943" s="7" t="s">
        <v>373</v>
      </c>
      <c r="F943" t="str">
        <f t="shared" si="29"/>
        <v>P0703006</v>
      </c>
    </row>
    <row r="944" spans="2:6" x14ac:dyDescent="0.25">
      <c r="B944" s="7" t="s">
        <v>1493</v>
      </c>
      <c r="C944" s="45" t="str">
        <f t="shared" si="28"/>
        <v>01</v>
      </c>
      <c r="E944" s="7" t="s">
        <v>374</v>
      </c>
      <c r="F944" t="str">
        <f t="shared" si="29"/>
        <v>P0222001</v>
      </c>
    </row>
    <row r="945" spans="2:6" x14ac:dyDescent="0.25">
      <c r="B945" s="7" t="s">
        <v>1494</v>
      </c>
      <c r="C945" s="45" t="str">
        <f t="shared" si="28"/>
        <v>01</v>
      </c>
      <c r="E945" s="7" t="s">
        <v>375</v>
      </c>
      <c r="F945" t="str">
        <f t="shared" si="29"/>
        <v>P0201001</v>
      </c>
    </row>
    <row r="946" spans="2:6" x14ac:dyDescent="0.25">
      <c r="B946" s="7" t="s">
        <v>1495</v>
      </c>
      <c r="C946" s="45" t="str">
        <f t="shared" si="28"/>
        <v>02</v>
      </c>
      <c r="E946" s="7" t="s">
        <v>375</v>
      </c>
      <c r="F946" t="str">
        <f t="shared" si="29"/>
        <v>P0201002</v>
      </c>
    </row>
    <row r="947" spans="2:6" x14ac:dyDescent="0.25">
      <c r="B947" s="7" t="s">
        <v>1496</v>
      </c>
      <c r="C947" s="45" t="str">
        <f t="shared" si="28"/>
        <v>01</v>
      </c>
      <c r="E947" s="7" t="s">
        <v>376</v>
      </c>
      <c r="F947" t="str">
        <f t="shared" si="29"/>
        <v>P0122001</v>
      </c>
    </row>
    <row r="948" spans="2:6" x14ac:dyDescent="0.25">
      <c r="B948" s="7" t="s">
        <v>1497</v>
      </c>
      <c r="C948" s="45" t="str">
        <f t="shared" si="28"/>
        <v>02</v>
      </c>
      <c r="E948" s="7" t="s">
        <v>376</v>
      </c>
      <c r="F948" t="str">
        <f t="shared" si="29"/>
        <v>P0122002</v>
      </c>
    </row>
    <row r="949" spans="2:6" x14ac:dyDescent="0.25">
      <c r="B949" s="7" t="s">
        <v>1498</v>
      </c>
      <c r="C949" s="45" t="str">
        <f t="shared" si="28"/>
        <v>03</v>
      </c>
      <c r="E949" s="7" t="s">
        <v>376</v>
      </c>
      <c r="F949" t="str">
        <f t="shared" si="29"/>
        <v>P0122003</v>
      </c>
    </row>
    <row r="950" spans="2:6" x14ac:dyDescent="0.25">
      <c r="B950" s="7" t="s">
        <v>1499</v>
      </c>
      <c r="C950" s="45" t="str">
        <f t="shared" si="28"/>
        <v>01</v>
      </c>
      <c r="E950" s="7" t="s">
        <v>377</v>
      </c>
      <c r="F950" t="str">
        <f t="shared" si="29"/>
        <v>P0097001</v>
      </c>
    </row>
    <row r="951" spans="2:6" x14ac:dyDescent="0.25">
      <c r="B951" s="7" t="s">
        <v>1500</v>
      </c>
      <c r="C951" s="45" t="str">
        <f t="shared" si="28"/>
        <v>01</v>
      </c>
      <c r="E951" s="7" t="s">
        <v>378</v>
      </c>
      <c r="F951" t="str">
        <f t="shared" si="29"/>
        <v>P0128001</v>
      </c>
    </row>
    <row r="952" spans="2:6" x14ac:dyDescent="0.25">
      <c r="B952" s="7" t="s">
        <v>1501</v>
      </c>
      <c r="C952" s="45" t="str">
        <f t="shared" si="28"/>
        <v>02</v>
      </c>
      <c r="E952" s="7" t="s">
        <v>378</v>
      </c>
      <c r="F952" t="str">
        <f t="shared" si="29"/>
        <v>P0128002</v>
      </c>
    </row>
    <row r="953" spans="2:6" x14ac:dyDescent="0.25">
      <c r="B953" s="7" t="s">
        <v>1502</v>
      </c>
      <c r="C953" s="45" t="str">
        <f t="shared" si="28"/>
        <v>03</v>
      </c>
      <c r="E953" s="7" t="s">
        <v>378</v>
      </c>
      <c r="F953" t="str">
        <f t="shared" si="29"/>
        <v>P0128003</v>
      </c>
    </row>
    <row r="954" spans="2:6" x14ac:dyDescent="0.25">
      <c r="B954" s="7" t="s">
        <v>1503</v>
      </c>
      <c r="C954" s="45" t="str">
        <f t="shared" si="28"/>
        <v>04</v>
      </c>
      <c r="E954" s="7" t="s">
        <v>378</v>
      </c>
      <c r="F954" t="str">
        <f t="shared" si="29"/>
        <v>P0128004</v>
      </c>
    </row>
    <row r="955" spans="2:6" x14ac:dyDescent="0.25">
      <c r="B955" s="7" t="s">
        <v>1504</v>
      </c>
      <c r="C955" s="45" t="str">
        <f t="shared" si="28"/>
        <v>05</v>
      </c>
      <c r="E955" s="7" t="s">
        <v>378</v>
      </c>
      <c r="F955" t="str">
        <f t="shared" si="29"/>
        <v>P0128005</v>
      </c>
    </row>
    <row r="956" spans="2:6" x14ac:dyDescent="0.25">
      <c r="B956" s="7" t="s">
        <v>1505</v>
      </c>
      <c r="C956" s="45" t="str">
        <f t="shared" si="28"/>
        <v>06</v>
      </c>
      <c r="E956" s="7" t="s">
        <v>378</v>
      </c>
      <c r="F956" t="str">
        <f t="shared" si="29"/>
        <v>P0128006</v>
      </c>
    </row>
    <row r="957" spans="2:6" x14ac:dyDescent="0.25">
      <c r="B957" s="7" t="s">
        <v>1506</v>
      </c>
      <c r="C957" s="45" t="str">
        <f t="shared" si="28"/>
        <v>07</v>
      </c>
      <c r="E957" s="7" t="s">
        <v>378</v>
      </c>
      <c r="F957" t="str">
        <f t="shared" si="29"/>
        <v>P0128007</v>
      </c>
    </row>
    <row r="958" spans="2:6" x14ac:dyDescent="0.25">
      <c r="B958" s="7" t="s">
        <v>1507</v>
      </c>
      <c r="C958" s="45" t="str">
        <f t="shared" si="28"/>
        <v>08</v>
      </c>
      <c r="E958" s="7" t="s">
        <v>378</v>
      </c>
      <c r="F958" t="str">
        <f t="shared" si="29"/>
        <v>P0128008</v>
      </c>
    </row>
    <row r="959" spans="2:6" x14ac:dyDescent="0.25">
      <c r="B959" s="17" t="s">
        <v>1508</v>
      </c>
      <c r="C959" s="45" t="str">
        <f t="shared" si="28"/>
        <v>09</v>
      </c>
      <c r="E959" s="7" t="s">
        <v>378</v>
      </c>
      <c r="F959" t="str">
        <f t="shared" si="29"/>
        <v>P0128009</v>
      </c>
    </row>
    <row r="960" spans="2:6" x14ac:dyDescent="0.25">
      <c r="B960" s="17" t="s">
        <v>1509</v>
      </c>
      <c r="C960" s="45" t="str">
        <f t="shared" si="28"/>
        <v>10</v>
      </c>
      <c r="E960" s="7" t="s">
        <v>378</v>
      </c>
      <c r="F960" t="str">
        <f t="shared" si="29"/>
        <v>P0128010</v>
      </c>
    </row>
    <row r="961" spans="2:6" x14ac:dyDescent="0.25">
      <c r="B961" s="17" t="s">
        <v>1510</v>
      </c>
      <c r="C961" s="45" t="str">
        <f t="shared" si="28"/>
        <v>11</v>
      </c>
      <c r="E961" s="7" t="s">
        <v>378</v>
      </c>
      <c r="F961" t="str">
        <f t="shared" si="29"/>
        <v>P0128011</v>
      </c>
    </row>
    <row r="962" spans="2:6" x14ac:dyDescent="0.25">
      <c r="B962" s="17" t="s">
        <v>1511</v>
      </c>
      <c r="C962" s="45" t="str">
        <f t="shared" si="28"/>
        <v>12</v>
      </c>
      <c r="E962" s="7" t="s">
        <v>378</v>
      </c>
      <c r="F962" t="str">
        <f t="shared" si="29"/>
        <v>P0128012</v>
      </c>
    </row>
    <row r="963" spans="2:6" x14ac:dyDescent="0.25">
      <c r="B963" s="17" t="s">
        <v>1512</v>
      </c>
      <c r="C963" s="45" t="str">
        <f t="shared" ref="C963:C1026" si="30">REPLACE(B963, 1, 5, "")</f>
        <v>13</v>
      </c>
      <c r="E963" s="7" t="s">
        <v>378</v>
      </c>
      <c r="F963" t="str">
        <f t="shared" ref="F963:F1026" si="31">CONCATENATE("P", REPLACE(E963, 1, 1, ""), "0", C963)</f>
        <v>P0128013</v>
      </c>
    </row>
    <row r="964" spans="2:6" x14ac:dyDescent="0.25">
      <c r="B964" s="17" t="s">
        <v>1513</v>
      </c>
      <c r="C964" s="45" t="str">
        <f t="shared" si="30"/>
        <v>14</v>
      </c>
      <c r="E964" s="7" t="s">
        <v>378</v>
      </c>
      <c r="F964" t="str">
        <f t="shared" si="31"/>
        <v>P0128014</v>
      </c>
    </row>
    <row r="965" spans="2:6" x14ac:dyDescent="0.25">
      <c r="B965" s="7" t="s">
        <v>1514</v>
      </c>
      <c r="C965" s="45" t="str">
        <f t="shared" si="30"/>
        <v>01</v>
      </c>
      <c r="E965" s="19" t="s">
        <v>379</v>
      </c>
      <c r="F965" t="str">
        <f t="shared" si="31"/>
        <v>P0017001</v>
      </c>
    </row>
    <row r="966" spans="2:6" x14ac:dyDescent="0.25">
      <c r="B966" s="7" t="s">
        <v>1515</v>
      </c>
      <c r="C966" s="45" t="str">
        <f t="shared" si="30"/>
        <v>02</v>
      </c>
      <c r="E966" s="7" t="s">
        <v>379</v>
      </c>
      <c r="F966" t="str">
        <f t="shared" si="31"/>
        <v>P0017002</v>
      </c>
    </row>
    <row r="967" spans="2:6" x14ac:dyDescent="0.25">
      <c r="B967" s="7" t="s">
        <v>1516</v>
      </c>
      <c r="C967" s="45" t="str">
        <f t="shared" si="30"/>
        <v>01</v>
      </c>
      <c r="E967" s="19" t="s">
        <v>380</v>
      </c>
      <c r="F967" t="str">
        <f t="shared" si="31"/>
        <v>P0004001</v>
      </c>
    </row>
    <row r="968" spans="2:6" x14ac:dyDescent="0.25">
      <c r="B968" s="7" t="s">
        <v>1517</v>
      </c>
      <c r="C968" s="45" t="str">
        <f t="shared" si="30"/>
        <v>01</v>
      </c>
      <c r="E968" s="7" t="s">
        <v>381</v>
      </c>
      <c r="F968" t="str">
        <f t="shared" si="31"/>
        <v>P0209001</v>
      </c>
    </row>
    <row r="969" spans="2:6" x14ac:dyDescent="0.25">
      <c r="B969" s="7" t="s">
        <v>1518</v>
      </c>
      <c r="C969" s="45" t="str">
        <f t="shared" si="30"/>
        <v>02</v>
      </c>
      <c r="E969" s="7" t="s">
        <v>381</v>
      </c>
      <c r="F969" t="str">
        <f t="shared" si="31"/>
        <v>P0209002</v>
      </c>
    </row>
    <row r="970" spans="2:6" x14ac:dyDescent="0.25">
      <c r="B970" s="7" t="s">
        <v>1519</v>
      </c>
      <c r="C970" s="45" t="str">
        <f t="shared" si="30"/>
        <v>03</v>
      </c>
      <c r="E970" s="7" t="s">
        <v>381</v>
      </c>
      <c r="F970" t="str">
        <f t="shared" si="31"/>
        <v>P0209003</v>
      </c>
    </row>
    <row r="971" spans="2:6" x14ac:dyDescent="0.25">
      <c r="B971" s="7" t="s">
        <v>1520</v>
      </c>
      <c r="C971" s="45" t="str">
        <f t="shared" si="30"/>
        <v>01</v>
      </c>
      <c r="E971" s="7" t="s">
        <v>382</v>
      </c>
      <c r="F971" t="str">
        <f t="shared" si="31"/>
        <v>P0314001</v>
      </c>
    </row>
    <row r="972" spans="2:6" x14ac:dyDescent="0.25">
      <c r="B972" s="7" t="s">
        <v>1521</v>
      </c>
      <c r="C972" s="45" t="str">
        <f t="shared" si="30"/>
        <v>02</v>
      </c>
      <c r="E972" s="7" t="s">
        <v>382</v>
      </c>
      <c r="F972" t="str">
        <f t="shared" si="31"/>
        <v>P0314002</v>
      </c>
    </row>
    <row r="973" spans="2:6" x14ac:dyDescent="0.25">
      <c r="B973" s="7" t="s">
        <v>1522</v>
      </c>
      <c r="C973" s="45" t="str">
        <f t="shared" si="30"/>
        <v>03</v>
      </c>
      <c r="E973" s="7" t="s">
        <v>382</v>
      </c>
      <c r="F973" t="str">
        <f t="shared" si="31"/>
        <v>P0314003</v>
      </c>
    </row>
    <row r="974" spans="2:6" x14ac:dyDescent="0.25">
      <c r="B974" s="7" t="s">
        <v>1523</v>
      </c>
      <c r="C974" s="45" t="str">
        <f t="shared" si="30"/>
        <v>04</v>
      </c>
      <c r="E974" s="7" t="s">
        <v>382</v>
      </c>
      <c r="F974" t="str">
        <f t="shared" si="31"/>
        <v>P0314004</v>
      </c>
    </row>
    <row r="975" spans="2:6" x14ac:dyDescent="0.25">
      <c r="B975" s="7" t="s">
        <v>3463</v>
      </c>
      <c r="C975" s="45" t="str">
        <f t="shared" si="30"/>
        <v>05</v>
      </c>
      <c r="E975" s="7" t="s">
        <v>382</v>
      </c>
      <c r="F975" t="str">
        <f t="shared" si="31"/>
        <v>P0314005</v>
      </c>
    </row>
    <row r="976" spans="2:6" x14ac:dyDescent="0.25">
      <c r="B976" s="7" t="s">
        <v>1524</v>
      </c>
      <c r="C976" s="45" t="str">
        <f t="shared" si="30"/>
        <v>01</v>
      </c>
      <c r="E976" s="7" t="s">
        <v>383</v>
      </c>
      <c r="F976" t="str">
        <f t="shared" si="31"/>
        <v>P0178001</v>
      </c>
    </row>
    <row r="977" spans="2:6" x14ac:dyDescent="0.25">
      <c r="B977" s="7" t="s">
        <v>1525</v>
      </c>
      <c r="C977" s="45" t="str">
        <f t="shared" si="30"/>
        <v>02</v>
      </c>
      <c r="E977" s="7" t="s">
        <v>383</v>
      </c>
      <c r="F977" t="str">
        <f t="shared" si="31"/>
        <v>P0178002</v>
      </c>
    </row>
    <row r="978" spans="2:6" x14ac:dyDescent="0.25">
      <c r="B978" s="7" t="s">
        <v>1526</v>
      </c>
      <c r="C978" s="45" t="str">
        <f t="shared" si="30"/>
        <v>03</v>
      </c>
      <c r="E978" s="7" t="s">
        <v>383</v>
      </c>
      <c r="F978" t="str">
        <f t="shared" si="31"/>
        <v>P0178003</v>
      </c>
    </row>
    <row r="979" spans="2:6" x14ac:dyDescent="0.25">
      <c r="B979" s="7" t="s">
        <v>1527</v>
      </c>
      <c r="C979" s="45" t="str">
        <f t="shared" si="30"/>
        <v>04</v>
      </c>
      <c r="E979" s="7" t="s">
        <v>383</v>
      </c>
      <c r="F979" t="str">
        <f t="shared" si="31"/>
        <v>P0178004</v>
      </c>
    </row>
    <row r="980" spans="2:6" x14ac:dyDescent="0.25">
      <c r="B980" s="7" t="s">
        <v>1528</v>
      </c>
      <c r="C980" s="45" t="str">
        <f t="shared" si="30"/>
        <v>06</v>
      </c>
      <c r="E980" s="7" t="s">
        <v>383</v>
      </c>
      <c r="F980" t="str">
        <f t="shared" si="31"/>
        <v>P0178006</v>
      </c>
    </row>
    <row r="981" spans="2:6" x14ac:dyDescent="0.25">
      <c r="B981" s="7" t="s">
        <v>1529</v>
      </c>
      <c r="C981" s="45" t="str">
        <f t="shared" si="30"/>
        <v>07</v>
      </c>
      <c r="E981" s="7" t="s">
        <v>383</v>
      </c>
      <c r="F981" t="str">
        <f t="shared" si="31"/>
        <v>P0178007</v>
      </c>
    </row>
    <row r="982" spans="2:6" x14ac:dyDescent="0.25">
      <c r="B982" s="7" t="s">
        <v>1530</v>
      </c>
      <c r="C982" s="45" t="str">
        <f t="shared" si="30"/>
        <v>08</v>
      </c>
      <c r="E982" s="7" t="s">
        <v>383</v>
      </c>
      <c r="F982" t="str">
        <f t="shared" si="31"/>
        <v>P0178008</v>
      </c>
    </row>
    <row r="983" spans="2:6" x14ac:dyDescent="0.25">
      <c r="B983" s="7" t="s">
        <v>1531</v>
      </c>
      <c r="C983" s="45" t="str">
        <f t="shared" si="30"/>
        <v>01</v>
      </c>
      <c r="E983" s="7" t="s">
        <v>384</v>
      </c>
      <c r="F983" t="str">
        <f t="shared" si="31"/>
        <v>P1293001</v>
      </c>
    </row>
    <row r="984" spans="2:6" x14ac:dyDescent="0.25">
      <c r="B984" s="7" t="s">
        <v>1532</v>
      </c>
      <c r="C984" s="45" t="str">
        <f t="shared" si="30"/>
        <v>02</v>
      </c>
      <c r="E984" s="7" t="s">
        <v>384</v>
      </c>
      <c r="F984" t="str">
        <f t="shared" si="31"/>
        <v>P1293002</v>
      </c>
    </row>
    <row r="985" spans="2:6" x14ac:dyDescent="0.25">
      <c r="B985" s="7" t="s">
        <v>1533</v>
      </c>
      <c r="C985" s="45" t="str">
        <f t="shared" si="30"/>
        <v>01</v>
      </c>
      <c r="E985" s="7" t="s">
        <v>385</v>
      </c>
      <c r="F985" t="str">
        <f t="shared" si="31"/>
        <v>P0322001</v>
      </c>
    </row>
    <row r="986" spans="2:6" x14ac:dyDescent="0.25">
      <c r="B986" s="7" t="s">
        <v>1534</v>
      </c>
      <c r="C986" s="45" t="str">
        <f t="shared" si="30"/>
        <v>01</v>
      </c>
      <c r="E986" s="7" t="s">
        <v>386</v>
      </c>
      <c r="F986" t="str">
        <f t="shared" si="31"/>
        <v>P0255001</v>
      </c>
    </row>
    <row r="987" spans="2:6" x14ac:dyDescent="0.25">
      <c r="B987" s="7" t="s">
        <v>1535</v>
      </c>
      <c r="C987" s="45" t="str">
        <f t="shared" si="30"/>
        <v>01</v>
      </c>
      <c r="E987" s="7" t="s">
        <v>387</v>
      </c>
      <c r="F987" t="str">
        <f t="shared" si="31"/>
        <v>P1253001</v>
      </c>
    </row>
    <row r="988" spans="2:6" x14ac:dyDescent="0.25">
      <c r="B988" s="7" t="s">
        <v>1536</v>
      </c>
      <c r="C988" s="45" t="str">
        <f t="shared" si="30"/>
        <v>02</v>
      </c>
      <c r="E988" s="7" t="s">
        <v>387</v>
      </c>
      <c r="F988" t="str">
        <f t="shared" si="31"/>
        <v>P1253002</v>
      </c>
    </row>
    <row r="989" spans="2:6" x14ac:dyDescent="0.25">
      <c r="B989" s="7" t="s">
        <v>1537</v>
      </c>
      <c r="C989" s="45" t="str">
        <f t="shared" si="30"/>
        <v>01</v>
      </c>
      <c r="E989" s="7" t="s">
        <v>388</v>
      </c>
      <c r="F989" t="str">
        <f t="shared" si="31"/>
        <v>P0210001</v>
      </c>
    </row>
    <row r="990" spans="2:6" x14ac:dyDescent="0.25">
      <c r="B990" s="7" t="s">
        <v>1538</v>
      </c>
      <c r="C990" s="45" t="str">
        <f t="shared" si="30"/>
        <v>01</v>
      </c>
      <c r="E990" s="7" t="s">
        <v>389</v>
      </c>
      <c r="F990" t="str">
        <f t="shared" si="31"/>
        <v>P1282001</v>
      </c>
    </row>
    <row r="991" spans="2:6" x14ac:dyDescent="0.25">
      <c r="B991" s="7" t="s">
        <v>1539</v>
      </c>
      <c r="C991" s="45" t="str">
        <f t="shared" si="30"/>
        <v>01</v>
      </c>
      <c r="E991" s="7" t="s">
        <v>390</v>
      </c>
      <c r="F991" t="str">
        <f t="shared" si="31"/>
        <v>P1252001</v>
      </c>
    </row>
    <row r="992" spans="2:6" x14ac:dyDescent="0.25">
      <c r="B992" s="7" t="s">
        <v>1540</v>
      </c>
      <c r="C992" s="45" t="str">
        <f t="shared" si="30"/>
        <v>02</v>
      </c>
      <c r="E992" s="7" t="s">
        <v>390</v>
      </c>
      <c r="F992" t="str">
        <f t="shared" si="31"/>
        <v>P1252002</v>
      </c>
    </row>
    <row r="993" spans="2:6" x14ac:dyDescent="0.25">
      <c r="B993" s="7" t="s">
        <v>1541</v>
      </c>
      <c r="C993" s="45" t="str">
        <f t="shared" si="30"/>
        <v>01</v>
      </c>
      <c r="E993" s="7" t="s">
        <v>391</v>
      </c>
      <c r="F993" t="str">
        <f t="shared" si="31"/>
        <v>P0149001</v>
      </c>
    </row>
    <row r="994" spans="2:6" x14ac:dyDescent="0.25">
      <c r="B994" s="7" t="s">
        <v>1542</v>
      </c>
      <c r="C994" s="45" t="str">
        <f t="shared" si="30"/>
        <v>02</v>
      </c>
      <c r="E994" s="7" t="s">
        <v>391</v>
      </c>
      <c r="F994" t="str">
        <f t="shared" si="31"/>
        <v>P0149002</v>
      </c>
    </row>
    <row r="995" spans="2:6" x14ac:dyDescent="0.25">
      <c r="B995" s="7" t="s">
        <v>1543</v>
      </c>
      <c r="C995" s="45" t="str">
        <f t="shared" si="30"/>
        <v>01</v>
      </c>
      <c r="E995" s="7" t="s">
        <v>392</v>
      </c>
      <c r="F995" t="str">
        <f t="shared" si="31"/>
        <v>P0313001</v>
      </c>
    </row>
    <row r="996" spans="2:6" x14ac:dyDescent="0.25">
      <c r="B996" s="7" t="s">
        <v>1544</v>
      </c>
      <c r="C996" s="45" t="str">
        <f t="shared" si="30"/>
        <v>02</v>
      </c>
      <c r="E996" s="7" t="s">
        <v>392</v>
      </c>
      <c r="F996" t="str">
        <f t="shared" si="31"/>
        <v>P0313002</v>
      </c>
    </row>
    <row r="997" spans="2:6" x14ac:dyDescent="0.25">
      <c r="B997" s="7" t="s">
        <v>1545</v>
      </c>
      <c r="C997" s="45" t="str">
        <f t="shared" si="30"/>
        <v>01</v>
      </c>
      <c r="E997" s="7" t="s">
        <v>393</v>
      </c>
      <c r="F997" t="str">
        <f t="shared" si="31"/>
        <v>P0080001</v>
      </c>
    </row>
    <row r="998" spans="2:6" x14ac:dyDescent="0.25">
      <c r="B998" s="7" t="s">
        <v>1546</v>
      </c>
      <c r="C998" s="45" t="str">
        <f t="shared" si="30"/>
        <v>01</v>
      </c>
      <c r="E998" s="7" t="s">
        <v>394</v>
      </c>
      <c r="F998" t="str">
        <f t="shared" si="31"/>
        <v>P0235001</v>
      </c>
    </row>
    <row r="999" spans="2:6" x14ac:dyDescent="0.25">
      <c r="B999" s="7" t="s">
        <v>1547</v>
      </c>
      <c r="C999" s="45" t="str">
        <f t="shared" si="30"/>
        <v>01</v>
      </c>
      <c r="E999" s="7" t="s">
        <v>395</v>
      </c>
      <c r="F999" t="str">
        <f t="shared" si="31"/>
        <v>P0068001</v>
      </c>
    </row>
    <row r="1000" spans="2:6" x14ac:dyDescent="0.25">
      <c r="B1000" s="7" t="s">
        <v>1548</v>
      </c>
      <c r="C1000" s="45" t="str">
        <f t="shared" si="30"/>
        <v>01</v>
      </c>
      <c r="E1000" s="19" t="s">
        <v>396</v>
      </c>
      <c r="F1000" t="str">
        <f t="shared" si="31"/>
        <v>P0263001</v>
      </c>
    </row>
    <row r="1001" spans="2:6" x14ac:dyDescent="0.25">
      <c r="B1001" s="7" t="s">
        <v>1549</v>
      </c>
      <c r="C1001" s="45" t="str">
        <f t="shared" si="30"/>
        <v>02</v>
      </c>
      <c r="E1001" s="19" t="s">
        <v>396</v>
      </c>
      <c r="F1001" t="str">
        <f t="shared" si="31"/>
        <v>P0263002</v>
      </c>
    </row>
    <row r="1002" spans="2:6" x14ac:dyDescent="0.25">
      <c r="B1002" s="7" t="s">
        <v>1550</v>
      </c>
      <c r="C1002" s="45" t="str">
        <f t="shared" si="30"/>
        <v>03</v>
      </c>
      <c r="E1002" s="19" t="s">
        <v>396</v>
      </c>
      <c r="F1002" t="str">
        <f t="shared" si="31"/>
        <v>P0263003</v>
      </c>
    </row>
    <row r="1003" spans="2:6" x14ac:dyDescent="0.25">
      <c r="B1003" s="7" t="s">
        <v>1551</v>
      </c>
      <c r="C1003" s="45" t="str">
        <f t="shared" si="30"/>
        <v>01</v>
      </c>
      <c r="E1003" s="7" t="s">
        <v>397</v>
      </c>
      <c r="F1003" t="str">
        <f t="shared" si="31"/>
        <v>P0173001</v>
      </c>
    </row>
    <row r="1004" spans="2:6" x14ac:dyDescent="0.25">
      <c r="B1004" s="7" t="s">
        <v>1552</v>
      </c>
      <c r="C1004" s="45" t="str">
        <f t="shared" si="30"/>
        <v>02</v>
      </c>
      <c r="E1004" s="7" t="s">
        <v>397</v>
      </c>
      <c r="F1004" t="str">
        <f t="shared" si="31"/>
        <v>P0173002</v>
      </c>
    </row>
    <row r="1005" spans="2:6" x14ac:dyDescent="0.25">
      <c r="B1005" s="7" t="s">
        <v>1553</v>
      </c>
      <c r="C1005" s="45" t="str">
        <f t="shared" si="30"/>
        <v>01</v>
      </c>
      <c r="E1005" s="19" t="s">
        <v>398</v>
      </c>
      <c r="F1005" t="str">
        <f t="shared" si="31"/>
        <v>P0029001</v>
      </c>
    </row>
    <row r="1006" spans="2:6" x14ac:dyDescent="0.25">
      <c r="B1006" s="7" t="s">
        <v>1554</v>
      </c>
      <c r="C1006" s="45" t="str">
        <f t="shared" si="30"/>
        <v>02</v>
      </c>
      <c r="E1006" s="7" t="s">
        <v>398</v>
      </c>
      <c r="F1006" t="str">
        <f t="shared" si="31"/>
        <v>P0029002</v>
      </c>
    </row>
    <row r="1007" spans="2:6" x14ac:dyDescent="0.25">
      <c r="B1007" s="7" t="s">
        <v>1555</v>
      </c>
      <c r="C1007" s="45" t="str">
        <f t="shared" si="30"/>
        <v>01</v>
      </c>
      <c r="E1007" s="7" t="s">
        <v>399</v>
      </c>
      <c r="F1007" t="str">
        <f t="shared" si="31"/>
        <v>P1223001</v>
      </c>
    </row>
    <row r="1008" spans="2:6" x14ac:dyDescent="0.25">
      <c r="B1008" s="7" t="s">
        <v>1556</v>
      </c>
      <c r="C1008" s="45" t="str">
        <f t="shared" si="30"/>
        <v>01</v>
      </c>
      <c r="E1008" s="7" t="s">
        <v>400</v>
      </c>
      <c r="F1008" t="str">
        <f t="shared" si="31"/>
        <v>P0101001</v>
      </c>
    </row>
    <row r="1009" spans="2:6" x14ac:dyDescent="0.25">
      <c r="B1009" s="7" t="s">
        <v>1557</v>
      </c>
      <c r="C1009" s="45" t="str">
        <f t="shared" si="30"/>
        <v>01</v>
      </c>
      <c r="E1009" s="19" t="s">
        <v>401</v>
      </c>
      <c r="F1009" t="str">
        <f t="shared" si="31"/>
        <v>P0256001</v>
      </c>
    </row>
    <row r="1010" spans="2:6" x14ac:dyDescent="0.25">
      <c r="B1010" s="7" t="s">
        <v>1558</v>
      </c>
      <c r="C1010" s="45" t="str">
        <f t="shared" si="30"/>
        <v>01</v>
      </c>
      <c r="E1010" s="19" t="s">
        <v>402</v>
      </c>
      <c r="F1010" t="str">
        <f t="shared" si="31"/>
        <v>P0024001</v>
      </c>
    </row>
    <row r="1011" spans="2:6" x14ac:dyDescent="0.25">
      <c r="B1011" s="7" t="s">
        <v>1559</v>
      </c>
      <c r="C1011" s="45" t="str">
        <f t="shared" si="30"/>
        <v>02</v>
      </c>
      <c r="E1011" s="19" t="s">
        <v>402</v>
      </c>
      <c r="F1011" t="str">
        <f t="shared" si="31"/>
        <v>P0024002</v>
      </c>
    </row>
    <row r="1012" spans="2:6" x14ac:dyDescent="0.25">
      <c r="B1012" s="7" t="s">
        <v>1560</v>
      </c>
      <c r="C1012" s="45" t="str">
        <f t="shared" si="30"/>
        <v>03</v>
      </c>
      <c r="E1012" s="19" t="s">
        <v>402</v>
      </c>
      <c r="F1012" t="str">
        <f t="shared" si="31"/>
        <v>P0024003</v>
      </c>
    </row>
    <row r="1013" spans="2:6" x14ac:dyDescent="0.25">
      <c r="B1013" s="7" t="s">
        <v>1561</v>
      </c>
      <c r="C1013" s="45" t="str">
        <f t="shared" si="30"/>
        <v>04</v>
      </c>
      <c r="E1013" s="19" t="s">
        <v>402</v>
      </c>
      <c r="F1013" t="str">
        <f t="shared" si="31"/>
        <v>P0024004</v>
      </c>
    </row>
    <row r="1014" spans="2:6" x14ac:dyDescent="0.25">
      <c r="B1014" s="7" t="s">
        <v>1562</v>
      </c>
      <c r="C1014" s="45" t="str">
        <f t="shared" si="30"/>
        <v>01</v>
      </c>
      <c r="E1014" s="19" t="s">
        <v>403</v>
      </c>
      <c r="F1014" t="str">
        <f t="shared" si="31"/>
        <v>P1218001</v>
      </c>
    </row>
    <row r="1015" spans="2:6" x14ac:dyDescent="0.25">
      <c r="B1015" s="7" t="s">
        <v>1563</v>
      </c>
      <c r="C1015" s="45" t="str">
        <f t="shared" si="30"/>
        <v>02</v>
      </c>
      <c r="E1015" s="19" t="s">
        <v>403</v>
      </c>
      <c r="F1015" t="str">
        <f t="shared" si="31"/>
        <v>P1218002</v>
      </c>
    </row>
    <row r="1016" spans="2:6" x14ac:dyDescent="0.25">
      <c r="B1016" s="7" t="s">
        <v>1564</v>
      </c>
      <c r="C1016" s="45" t="str">
        <f t="shared" si="30"/>
        <v>01</v>
      </c>
      <c r="E1016" s="7" t="s">
        <v>404</v>
      </c>
      <c r="F1016" t="str">
        <f t="shared" si="31"/>
        <v>P0309001</v>
      </c>
    </row>
    <row r="1017" spans="2:6" x14ac:dyDescent="0.25">
      <c r="B1017" s="7" t="s">
        <v>1565</v>
      </c>
      <c r="C1017" s="45" t="str">
        <f t="shared" si="30"/>
        <v>02</v>
      </c>
      <c r="E1017" s="7" t="s">
        <v>404</v>
      </c>
      <c r="F1017" t="str">
        <f t="shared" si="31"/>
        <v>P0309002</v>
      </c>
    </row>
    <row r="1018" spans="2:6" x14ac:dyDescent="0.25">
      <c r="B1018" s="7" t="s">
        <v>1566</v>
      </c>
      <c r="C1018" s="45" t="str">
        <f t="shared" si="30"/>
        <v>03</v>
      </c>
      <c r="E1018" s="7" t="s">
        <v>404</v>
      </c>
      <c r="F1018" t="str">
        <f t="shared" si="31"/>
        <v>P0309003</v>
      </c>
    </row>
    <row r="1019" spans="2:6" x14ac:dyDescent="0.25">
      <c r="B1019" s="7" t="s">
        <v>1567</v>
      </c>
      <c r="C1019" s="45" t="str">
        <f t="shared" si="30"/>
        <v>04</v>
      </c>
      <c r="E1019" s="7" t="s">
        <v>404</v>
      </c>
      <c r="F1019" t="str">
        <f t="shared" si="31"/>
        <v>P0309004</v>
      </c>
    </row>
    <row r="1020" spans="2:6" x14ac:dyDescent="0.25">
      <c r="B1020" s="7" t="s">
        <v>1568</v>
      </c>
      <c r="C1020" s="45" t="str">
        <f t="shared" si="30"/>
        <v>05</v>
      </c>
      <c r="E1020" s="7" t="s">
        <v>404</v>
      </c>
      <c r="F1020" t="str">
        <f t="shared" si="31"/>
        <v>P0309005</v>
      </c>
    </row>
    <row r="1021" spans="2:6" x14ac:dyDescent="0.25">
      <c r="B1021" s="17" t="s">
        <v>1569</v>
      </c>
      <c r="C1021" s="45" t="str">
        <f t="shared" si="30"/>
        <v>06</v>
      </c>
      <c r="E1021" s="7" t="s">
        <v>404</v>
      </c>
      <c r="F1021" t="str">
        <f t="shared" si="31"/>
        <v>P0309006</v>
      </c>
    </row>
    <row r="1022" spans="2:6" x14ac:dyDescent="0.25">
      <c r="B1022" s="7" t="s">
        <v>1570</v>
      </c>
      <c r="C1022" s="45" t="str">
        <f t="shared" si="30"/>
        <v>01</v>
      </c>
      <c r="E1022" s="7" t="s">
        <v>405</v>
      </c>
      <c r="F1022" t="str">
        <f t="shared" si="31"/>
        <v>P0082001</v>
      </c>
    </row>
    <row r="1023" spans="2:6" x14ac:dyDescent="0.25">
      <c r="B1023" s="7" t="s">
        <v>1571</v>
      </c>
      <c r="C1023" s="45" t="str">
        <f t="shared" si="30"/>
        <v>01</v>
      </c>
      <c r="E1023" s="7" t="s">
        <v>406</v>
      </c>
      <c r="F1023" t="str">
        <f t="shared" si="31"/>
        <v>P0292001</v>
      </c>
    </row>
    <row r="1024" spans="2:6" x14ac:dyDescent="0.25">
      <c r="B1024" s="7" t="s">
        <v>1572</v>
      </c>
      <c r="C1024" s="45" t="str">
        <f t="shared" si="30"/>
        <v>01</v>
      </c>
      <c r="E1024" s="7" t="s">
        <v>407</v>
      </c>
      <c r="F1024" t="str">
        <f t="shared" si="31"/>
        <v>P0121001</v>
      </c>
    </row>
    <row r="1025" spans="2:6" x14ac:dyDescent="0.25">
      <c r="B1025" s="7" t="s">
        <v>1573</v>
      </c>
      <c r="C1025" s="45" t="str">
        <f t="shared" si="30"/>
        <v>02</v>
      </c>
      <c r="E1025" s="7" t="s">
        <v>407</v>
      </c>
      <c r="F1025" t="str">
        <f t="shared" si="31"/>
        <v>P0121002</v>
      </c>
    </row>
    <row r="1026" spans="2:6" x14ac:dyDescent="0.25">
      <c r="B1026" s="7" t="s">
        <v>1574</v>
      </c>
      <c r="C1026" s="45" t="str">
        <f t="shared" si="30"/>
        <v>03</v>
      </c>
      <c r="E1026" s="7" t="s">
        <v>407</v>
      </c>
      <c r="F1026" t="str">
        <f t="shared" si="31"/>
        <v>P0121003</v>
      </c>
    </row>
    <row r="1027" spans="2:6" x14ac:dyDescent="0.25">
      <c r="B1027" s="7" t="s">
        <v>1575</v>
      </c>
      <c r="C1027" s="45" t="str">
        <f t="shared" ref="C1027:C1090" si="32">REPLACE(B1027, 1, 5, "")</f>
        <v>04</v>
      </c>
      <c r="E1027" s="7" t="s">
        <v>407</v>
      </c>
      <c r="F1027" t="str">
        <f t="shared" ref="F1027:F1090" si="33">CONCATENATE("P", REPLACE(E1027, 1, 1, ""), "0", C1027)</f>
        <v>P0121004</v>
      </c>
    </row>
    <row r="1028" spans="2:6" x14ac:dyDescent="0.25">
      <c r="B1028" s="7" t="s">
        <v>1576</v>
      </c>
      <c r="C1028" s="45" t="str">
        <f t="shared" si="32"/>
        <v>05</v>
      </c>
      <c r="E1028" s="7" t="s">
        <v>407</v>
      </c>
      <c r="F1028" t="str">
        <f t="shared" si="33"/>
        <v>P0121005</v>
      </c>
    </row>
    <row r="1029" spans="2:6" x14ac:dyDescent="0.25">
      <c r="B1029" s="7" t="s">
        <v>1577</v>
      </c>
      <c r="C1029" s="45" t="str">
        <f t="shared" si="32"/>
        <v>06</v>
      </c>
      <c r="E1029" s="7" t="s">
        <v>407</v>
      </c>
      <c r="F1029" t="str">
        <f t="shared" si="33"/>
        <v>P0121006</v>
      </c>
    </row>
    <row r="1030" spans="2:6" x14ac:dyDescent="0.25">
      <c r="B1030" s="7" t="s">
        <v>1578</v>
      </c>
      <c r="C1030" s="45" t="str">
        <f t="shared" si="32"/>
        <v>07</v>
      </c>
      <c r="E1030" s="7" t="s">
        <v>407</v>
      </c>
      <c r="F1030" t="str">
        <f t="shared" si="33"/>
        <v>P0121007</v>
      </c>
    </row>
    <row r="1031" spans="2:6" x14ac:dyDescent="0.25">
      <c r="B1031" s="7" t="s">
        <v>1579</v>
      </c>
      <c r="C1031" s="45" t="str">
        <f t="shared" si="32"/>
        <v>08</v>
      </c>
      <c r="E1031" s="7" t="s">
        <v>407</v>
      </c>
      <c r="F1031" t="str">
        <f t="shared" si="33"/>
        <v>P0121008</v>
      </c>
    </row>
    <row r="1032" spans="2:6" x14ac:dyDescent="0.25">
      <c r="B1032" s="7" t="s">
        <v>1580</v>
      </c>
      <c r="C1032" s="45" t="str">
        <f t="shared" si="32"/>
        <v>09</v>
      </c>
      <c r="E1032" s="7" t="s">
        <v>407</v>
      </c>
      <c r="F1032" t="str">
        <f t="shared" si="33"/>
        <v>P0121009</v>
      </c>
    </row>
    <row r="1033" spans="2:6" x14ac:dyDescent="0.25">
      <c r="B1033" s="7" t="s">
        <v>1581</v>
      </c>
      <c r="C1033" s="45" t="str">
        <f t="shared" si="32"/>
        <v>10</v>
      </c>
      <c r="E1033" s="7" t="s">
        <v>407</v>
      </c>
      <c r="F1033" t="str">
        <f t="shared" si="33"/>
        <v>P0121010</v>
      </c>
    </row>
    <row r="1034" spans="2:6" x14ac:dyDescent="0.25">
      <c r="B1034" s="7" t="s">
        <v>1582</v>
      </c>
      <c r="C1034" s="45" t="str">
        <f t="shared" si="32"/>
        <v>01</v>
      </c>
      <c r="E1034" s="7" t="s">
        <v>408</v>
      </c>
      <c r="F1034" t="str">
        <f t="shared" si="33"/>
        <v>P1191001</v>
      </c>
    </row>
    <row r="1035" spans="2:6" x14ac:dyDescent="0.25">
      <c r="B1035" s="7" t="s">
        <v>1583</v>
      </c>
      <c r="C1035" s="45" t="str">
        <f t="shared" si="32"/>
        <v>02</v>
      </c>
      <c r="E1035" s="7" t="s">
        <v>408</v>
      </c>
      <c r="F1035" t="str">
        <f t="shared" si="33"/>
        <v>P1191002</v>
      </c>
    </row>
    <row r="1036" spans="2:6" x14ac:dyDescent="0.25">
      <c r="B1036" s="7" t="s">
        <v>1584</v>
      </c>
      <c r="C1036" s="45" t="str">
        <f t="shared" si="32"/>
        <v>01</v>
      </c>
      <c r="E1036" s="7" t="s">
        <v>409</v>
      </c>
      <c r="F1036" t="str">
        <f t="shared" si="33"/>
        <v>P1171001</v>
      </c>
    </row>
    <row r="1037" spans="2:6" x14ac:dyDescent="0.25">
      <c r="B1037" s="7" t="s">
        <v>1585</v>
      </c>
      <c r="C1037" s="45" t="str">
        <f t="shared" si="32"/>
        <v>01</v>
      </c>
      <c r="E1037" s="7" t="s">
        <v>410</v>
      </c>
      <c r="F1037" t="str">
        <f t="shared" si="33"/>
        <v>P0230001</v>
      </c>
    </row>
    <row r="1038" spans="2:6" x14ac:dyDescent="0.25">
      <c r="B1038" s="7" t="s">
        <v>1586</v>
      </c>
      <c r="C1038" s="45" t="str">
        <f t="shared" si="32"/>
        <v>01</v>
      </c>
      <c r="E1038" s="19" t="s">
        <v>411</v>
      </c>
      <c r="F1038" t="str">
        <f t="shared" si="33"/>
        <v>P0005001</v>
      </c>
    </row>
    <row r="1039" spans="2:6" x14ac:dyDescent="0.25">
      <c r="B1039" s="7" t="s">
        <v>1587</v>
      </c>
      <c r="C1039" s="45" t="str">
        <f t="shared" si="32"/>
        <v>01</v>
      </c>
      <c r="E1039" s="20" t="s">
        <v>412</v>
      </c>
      <c r="F1039" t="str">
        <f t="shared" si="33"/>
        <v>P1262001</v>
      </c>
    </row>
    <row r="1040" spans="2:6" x14ac:dyDescent="0.25">
      <c r="B1040" s="7" t="s">
        <v>1588</v>
      </c>
      <c r="C1040" s="45" t="str">
        <f t="shared" si="32"/>
        <v>02</v>
      </c>
      <c r="E1040" s="20" t="s">
        <v>412</v>
      </c>
      <c r="F1040" t="str">
        <f t="shared" si="33"/>
        <v>P1262002</v>
      </c>
    </row>
    <row r="1041" spans="2:6" x14ac:dyDescent="0.25">
      <c r="B1041" s="7" t="s">
        <v>1589</v>
      </c>
      <c r="C1041" s="45" t="str">
        <f t="shared" si="32"/>
        <v>01</v>
      </c>
      <c r="E1041" s="7" t="s">
        <v>413</v>
      </c>
      <c r="F1041" t="str">
        <f t="shared" si="33"/>
        <v>P1250001</v>
      </c>
    </row>
    <row r="1042" spans="2:6" x14ac:dyDescent="0.25">
      <c r="B1042" s="7" t="s">
        <v>1590</v>
      </c>
      <c r="C1042" s="45" t="str">
        <f t="shared" si="32"/>
        <v>02</v>
      </c>
      <c r="E1042" s="7" t="s">
        <v>413</v>
      </c>
      <c r="F1042" t="str">
        <f t="shared" si="33"/>
        <v>P1250002</v>
      </c>
    </row>
    <row r="1043" spans="2:6" x14ac:dyDescent="0.25">
      <c r="B1043" s="7" t="s">
        <v>1591</v>
      </c>
      <c r="C1043" s="45" t="str">
        <f t="shared" si="32"/>
        <v>03</v>
      </c>
      <c r="E1043" s="7" t="s">
        <v>413</v>
      </c>
      <c r="F1043" t="str">
        <f t="shared" si="33"/>
        <v>P1250003</v>
      </c>
    </row>
    <row r="1044" spans="2:6" x14ac:dyDescent="0.25">
      <c r="B1044" s="7" t="s">
        <v>1592</v>
      </c>
      <c r="C1044" s="45" t="str">
        <f t="shared" si="32"/>
        <v>01</v>
      </c>
      <c r="E1044" s="7" t="s">
        <v>414</v>
      </c>
      <c r="F1044" t="str">
        <f t="shared" si="33"/>
        <v>P0174001</v>
      </c>
    </row>
    <row r="1045" spans="2:6" x14ac:dyDescent="0.25">
      <c r="B1045" s="7" t="s">
        <v>1593</v>
      </c>
      <c r="C1045" s="45" t="str">
        <f t="shared" si="32"/>
        <v>02</v>
      </c>
      <c r="E1045" s="7" t="s">
        <v>414</v>
      </c>
      <c r="F1045" t="str">
        <f t="shared" si="33"/>
        <v>P0174002</v>
      </c>
    </row>
    <row r="1046" spans="2:6" x14ac:dyDescent="0.25">
      <c r="B1046" s="7" t="s">
        <v>1594</v>
      </c>
      <c r="C1046" s="45" t="str">
        <f t="shared" si="32"/>
        <v>03</v>
      </c>
      <c r="E1046" s="7" t="s">
        <v>414</v>
      </c>
      <c r="F1046" t="str">
        <f t="shared" si="33"/>
        <v>P0174003</v>
      </c>
    </row>
    <row r="1047" spans="2:6" x14ac:dyDescent="0.25">
      <c r="B1047" s="7" t="s">
        <v>1595</v>
      </c>
      <c r="C1047" s="45" t="str">
        <f t="shared" si="32"/>
        <v>01</v>
      </c>
      <c r="E1047" s="7" t="s">
        <v>415</v>
      </c>
      <c r="F1047" t="str">
        <f t="shared" si="33"/>
        <v>P0288001</v>
      </c>
    </row>
    <row r="1048" spans="2:6" x14ac:dyDescent="0.25">
      <c r="B1048" s="7" t="s">
        <v>1596</v>
      </c>
      <c r="C1048" s="45" t="str">
        <f t="shared" si="32"/>
        <v>02</v>
      </c>
      <c r="E1048" s="7" t="s">
        <v>415</v>
      </c>
      <c r="F1048" t="str">
        <f t="shared" si="33"/>
        <v>P0288002</v>
      </c>
    </row>
    <row r="1049" spans="2:6" x14ac:dyDescent="0.25">
      <c r="B1049" s="7" t="s">
        <v>1597</v>
      </c>
      <c r="C1049" s="45" t="str">
        <f t="shared" si="32"/>
        <v>03</v>
      </c>
      <c r="E1049" s="7" t="s">
        <v>415</v>
      </c>
      <c r="F1049" t="str">
        <f t="shared" si="33"/>
        <v>P0288003</v>
      </c>
    </row>
    <row r="1050" spans="2:6" x14ac:dyDescent="0.25">
      <c r="B1050" s="7" t="s">
        <v>1598</v>
      </c>
      <c r="C1050" s="45" t="str">
        <f t="shared" si="32"/>
        <v>01</v>
      </c>
      <c r="E1050" s="19" t="s">
        <v>416</v>
      </c>
      <c r="F1050" t="str">
        <f t="shared" si="33"/>
        <v>P1195001</v>
      </c>
    </row>
    <row r="1051" spans="2:6" x14ac:dyDescent="0.25">
      <c r="B1051" s="7" t="s">
        <v>1599</v>
      </c>
      <c r="C1051" s="45" t="str">
        <f t="shared" si="32"/>
        <v>01</v>
      </c>
      <c r="E1051" s="7" t="s">
        <v>417</v>
      </c>
      <c r="F1051" t="str">
        <f t="shared" si="33"/>
        <v>P0217001</v>
      </c>
    </row>
    <row r="1052" spans="2:6" x14ac:dyDescent="0.25">
      <c r="B1052" s="35" t="s">
        <v>1600</v>
      </c>
      <c r="C1052" s="45" t="str">
        <f t="shared" si="32"/>
        <v>01</v>
      </c>
      <c r="E1052" s="7" t="s">
        <v>418</v>
      </c>
      <c r="F1052" t="str">
        <f t="shared" si="33"/>
        <v>P1141001</v>
      </c>
    </row>
    <row r="1053" spans="2:6" x14ac:dyDescent="0.25">
      <c r="B1053" s="7" t="s">
        <v>1601</v>
      </c>
      <c r="C1053" s="45" t="str">
        <f t="shared" si="32"/>
        <v>02</v>
      </c>
      <c r="E1053" s="7" t="s">
        <v>418</v>
      </c>
      <c r="F1053" t="str">
        <f t="shared" si="33"/>
        <v>P1141002</v>
      </c>
    </row>
    <row r="1054" spans="2:6" x14ac:dyDescent="0.25">
      <c r="B1054" s="7" t="s">
        <v>1602</v>
      </c>
      <c r="C1054" s="45" t="str">
        <f t="shared" si="32"/>
        <v>03</v>
      </c>
      <c r="E1054" s="7" t="s">
        <v>418</v>
      </c>
      <c r="F1054" t="str">
        <f t="shared" si="33"/>
        <v>P1141003</v>
      </c>
    </row>
    <row r="1055" spans="2:6" x14ac:dyDescent="0.25">
      <c r="B1055" s="7" t="s">
        <v>1603</v>
      </c>
      <c r="C1055" s="45" t="str">
        <f t="shared" si="32"/>
        <v>04</v>
      </c>
      <c r="E1055" s="7" t="s">
        <v>418</v>
      </c>
      <c r="F1055" t="str">
        <f t="shared" si="33"/>
        <v>P1141004</v>
      </c>
    </row>
    <row r="1056" spans="2:6" x14ac:dyDescent="0.25">
      <c r="B1056" s="7" t="s">
        <v>1604</v>
      </c>
      <c r="C1056" s="45" t="str">
        <f t="shared" si="32"/>
        <v>05</v>
      </c>
      <c r="E1056" s="7" t="s">
        <v>418</v>
      </c>
      <c r="F1056" t="str">
        <f t="shared" si="33"/>
        <v>P1141005</v>
      </c>
    </row>
    <row r="1057" spans="2:6" x14ac:dyDescent="0.25">
      <c r="B1057" s="7" t="s">
        <v>1605</v>
      </c>
      <c r="C1057" s="45" t="str">
        <f t="shared" si="32"/>
        <v>01</v>
      </c>
      <c r="E1057" s="19" t="s">
        <v>419</v>
      </c>
      <c r="F1057" t="str">
        <f t="shared" si="33"/>
        <v>P0001001</v>
      </c>
    </row>
    <row r="1058" spans="2:6" x14ac:dyDescent="0.25">
      <c r="B1058" s="7" t="s">
        <v>1606</v>
      </c>
      <c r="C1058" s="45" t="str">
        <f t="shared" si="32"/>
        <v>02</v>
      </c>
      <c r="E1058" s="19" t="s">
        <v>419</v>
      </c>
      <c r="F1058" t="str">
        <f t="shared" si="33"/>
        <v>P0001002</v>
      </c>
    </row>
    <row r="1059" spans="2:6" x14ac:dyDescent="0.25">
      <c r="B1059" s="7" t="s">
        <v>1607</v>
      </c>
      <c r="C1059" s="45" t="str">
        <f t="shared" si="32"/>
        <v>03</v>
      </c>
      <c r="E1059" s="19" t="s">
        <v>419</v>
      </c>
      <c r="F1059" t="str">
        <f t="shared" si="33"/>
        <v>P0001003</v>
      </c>
    </row>
    <row r="1060" spans="2:6" x14ac:dyDescent="0.25">
      <c r="B1060" s="7" t="s">
        <v>1608</v>
      </c>
      <c r="C1060" s="45" t="str">
        <f t="shared" si="32"/>
        <v>04</v>
      </c>
      <c r="E1060" s="19" t="s">
        <v>419</v>
      </c>
      <c r="F1060" t="str">
        <f t="shared" si="33"/>
        <v>P0001004</v>
      </c>
    </row>
    <row r="1061" spans="2:6" x14ac:dyDescent="0.25">
      <c r="B1061" s="7" t="s">
        <v>1609</v>
      </c>
      <c r="C1061" s="45" t="str">
        <f t="shared" si="32"/>
        <v>05</v>
      </c>
      <c r="E1061" s="7" t="s">
        <v>419</v>
      </c>
      <c r="F1061" t="str">
        <f t="shared" si="33"/>
        <v>P0001005</v>
      </c>
    </row>
    <row r="1062" spans="2:6" x14ac:dyDescent="0.25">
      <c r="B1062" s="7" t="s">
        <v>1610</v>
      </c>
      <c r="C1062" s="45" t="str">
        <f t="shared" si="32"/>
        <v>01</v>
      </c>
      <c r="E1062" s="19" t="s">
        <v>420</v>
      </c>
      <c r="F1062" t="str">
        <f t="shared" si="33"/>
        <v>P0310001</v>
      </c>
    </row>
    <row r="1063" spans="2:6" x14ac:dyDescent="0.25">
      <c r="B1063" s="7" t="s">
        <v>1611</v>
      </c>
      <c r="C1063" s="45" t="str">
        <f t="shared" si="32"/>
        <v>01</v>
      </c>
      <c r="E1063" s="19" t="s">
        <v>421</v>
      </c>
      <c r="F1063" t="str">
        <f t="shared" si="33"/>
        <v>P1269001</v>
      </c>
    </row>
    <row r="1064" spans="2:6" x14ac:dyDescent="0.25">
      <c r="B1064" s="7" t="s">
        <v>1612</v>
      </c>
      <c r="C1064" s="45" t="str">
        <f t="shared" si="32"/>
        <v>01</v>
      </c>
      <c r="E1064" s="7" t="s">
        <v>422</v>
      </c>
      <c r="F1064" t="str">
        <f t="shared" si="33"/>
        <v>P1247001</v>
      </c>
    </row>
    <row r="1065" spans="2:6" x14ac:dyDescent="0.25">
      <c r="B1065" s="7" t="s">
        <v>1613</v>
      </c>
      <c r="C1065" s="45" t="str">
        <f t="shared" si="32"/>
        <v>01</v>
      </c>
      <c r="E1065" s="7" t="s">
        <v>423</v>
      </c>
      <c r="F1065" t="str">
        <f t="shared" si="33"/>
        <v>P0162001</v>
      </c>
    </row>
    <row r="1066" spans="2:6" x14ac:dyDescent="0.25">
      <c r="B1066" s="7" t="s">
        <v>1614</v>
      </c>
      <c r="C1066" s="45" t="str">
        <f t="shared" si="32"/>
        <v>02</v>
      </c>
      <c r="E1066" s="7" t="s">
        <v>423</v>
      </c>
      <c r="F1066" t="str">
        <f t="shared" si="33"/>
        <v>P0162002</v>
      </c>
    </row>
    <row r="1067" spans="2:6" x14ac:dyDescent="0.25">
      <c r="B1067" s="7" t="s">
        <v>1615</v>
      </c>
      <c r="C1067" s="45" t="str">
        <f t="shared" si="32"/>
        <v>03</v>
      </c>
      <c r="E1067" s="7" t="s">
        <v>423</v>
      </c>
      <c r="F1067" t="str">
        <f t="shared" si="33"/>
        <v>P0162003</v>
      </c>
    </row>
    <row r="1068" spans="2:6" x14ac:dyDescent="0.25">
      <c r="B1068" s="7" t="s">
        <v>1616</v>
      </c>
      <c r="C1068" s="45" t="str">
        <f t="shared" si="32"/>
        <v>04</v>
      </c>
      <c r="E1068" s="7" t="s">
        <v>423</v>
      </c>
      <c r="F1068" t="str">
        <f t="shared" si="33"/>
        <v>P0162004</v>
      </c>
    </row>
    <row r="1069" spans="2:6" x14ac:dyDescent="0.25">
      <c r="B1069" s="7" t="s">
        <v>1617</v>
      </c>
      <c r="C1069" s="45" t="str">
        <f t="shared" si="32"/>
        <v>05</v>
      </c>
      <c r="E1069" s="7" t="s">
        <v>423</v>
      </c>
      <c r="F1069" t="str">
        <f t="shared" si="33"/>
        <v>P0162005</v>
      </c>
    </row>
    <row r="1070" spans="2:6" x14ac:dyDescent="0.25">
      <c r="B1070" s="7" t="s">
        <v>1618</v>
      </c>
      <c r="C1070" s="45" t="str">
        <f t="shared" si="32"/>
        <v>06</v>
      </c>
      <c r="E1070" s="7" t="s">
        <v>423</v>
      </c>
      <c r="F1070" t="str">
        <f t="shared" si="33"/>
        <v>P0162006</v>
      </c>
    </row>
    <row r="1071" spans="2:6" x14ac:dyDescent="0.25">
      <c r="B1071" s="7" t="s">
        <v>1619</v>
      </c>
      <c r="C1071" s="45" t="str">
        <f t="shared" si="32"/>
        <v>07</v>
      </c>
      <c r="E1071" s="7" t="s">
        <v>423</v>
      </c>
      <c r="F1071" t="str">
        <f t="shared" si="33"/>
        <v>P0162007</v>
      </c>
    </row>
    <row r="1072" spans="2:6" x14ac:dyDescent="0.25">
      <c r="B1072" s="7" t="s">
        <v>3186</v>
      </c>
      <c r="C1072" s="45" t="str">
        <f t="shared" si="32"/>
        <v>08</v>
      </c>
      <c r="E1072" s="7" t="s">
        <v>423</v>
      </c>
      <c r="F1072" t="str">
        <f t="shared" si="33"/>
        <v>P0162008</v>
      </c>
    </row>
    <row r="1073" spans="2:6" x14ac:dyDescent="0.25">
      <c r="B1073" s="7" t="s">
        <v>1620</v>
      </c>
      <c r="C1073" s="45" t="str">
        <f t="shared" si="32"/>
        <v>01</v>
      </c>
      <c r="E1073" s="7" t="s">
        <v>424</v>
      </c>
      <c r="F1073" t="str">
        <f t="shared" si="33"/>
        <v>P0331001</v>
      </c>
    </row>
    <row r="1074" spans="2:6" x14ac:dyDescent="0.25">
      <c r="B1074" s="7" t="s">
        <v>1621</v>
      </c>
      <c r="C1074" s="45" t="str">
        <f t="shared" si="32"/>
        <v>01</v>
      </c>
      <c r="E1074" s="7" t="s">
        <v>425</v>
      </c>
      <c r="F1074" t="str">
        <f t="shared" si="33"/>
        <v>P0332001</v>
      </c>
    </row>
    <row r="1075" spans="2:6" x14ac:dyDescent="0.25">
      <c r="B1075" s="7" t="s">
        <v>1622</v>
      </c>
      <c r="C1075" s="45" t="str">
        <f t="shared" si="32"/>
        <v>01</v>
      </c>
      <c r="E1075" s="7" t="s">
        <v>426</v>
      </c>
      <c r="F1075" t="str">
        <f t="shared" si="33"/>
        <v>P0159001</v>
      </c>
    </row>
    <row r="1076" spans="2:6" x14ac:dyDescent="0.25">
      <c r="B1076" s="7" t="s">
        <v>1623</v>
      </c>
      <c r="C1076" s="45" t="str">
        <f t="shared" si="32"/>
        <v>02</v>
      </c>
      <c r="E1076" s="7" t="s">
        <v>426</v>
      </c>
      <c r="F1076" t="str">
        <f t="shared" si="33"/>
        <v>P0159002</v>
      </c>
    </row>
    <row r="1077" spans="2:6" x14ac:dyDescent="0.25">
      <c r="B1077" s="7" t="s">
        <v>1624</v>
      </c>
      <c r="C1077" s="45" t="str">
        <f t="shared" si="32"/>
        <v>01</v>
      </c>
      <c r="E1077" s="7" t="s">
        <v>427</v>
      </c>
      <c r="F1077" t="str">
        <f t="shared" si="33"/>
        <v>P1251001</v>
      </c>
    </row>
    <row r="1078" spans="2:6" x14ac:dyDescent="0.25">
      <c r="B1078" s="7" t="s">
        <v>1625</v>
      </c>
      <c r="C1078" s="45" t="str">
        <f t="shared" si="32"/>
        <v>02</v>
      </c>
      <c r="E1078" s="7" t="s">
        <v>427</v>
      </c>
      <c r="F1078" t="str">
        <f t="shared" si="33"/>
        <v>P1251002</v>
      </c>
    </row>
    <row r="1079" spans="2:6" x14ac:dyDescent="0.25">
      <c r="B1079" s="7" t="s">
        <v>1626</v>
      </c>
      <c r="C1079" s="45" t="str">
        <f t="shared" si="32"/>
        <v>03</v>
      </c>
      <c r="E1079" s="7" t="s">
        <v>427</v>
      </c>
      <c r="F1079" t="str">
        <f t="shared" si="33"/>
        <v>P1251003</v>
      </c>
    </row>
    <row r="1080" spans="2:6" x14ac:dyDescent="0.25">
      <c r="B1080" s="7" t="s">
        <v>1627</v>
      </c>
      <c r="C1080" s="45" t="str">
        <f t="shared" si="32"/>
        <v>04</v>
      </c>
      <c r="E1080" s="7" t="s">
        <v>427</v>
      </c>
      <c r="F1080" t="str">
        <f t="shared" si="33"/>
        <v>P1251004</v>
      </c>
    </row>
    <row r="1081" spans="2:6" x14ac:dyDescent="0.25">
      <c r="B1081" s="7" t="s">
        <v>1628</v>
      </c>
      <c r="C1081" s="45" t="str">
        <f t="shared" si="32"/>
        <v>05</v>
      </c>
      <c r="E1081" s="7" t="s">
        <v>427</v>
      </c>
      <c r="F1081" t="str">
        <f t="shared" si="33"/>
        <v>P1251005</v>
      </c>
    </row>
    <row r="1082" spans="2:6" x14ac:dyDescent="0.25">
      <c r="B1082" s="7" t="s">
        <v>1629</v>
      </c>
      <c r="C1082" s="45" t="str">
        <f t="shared" si="32"/>
        <v>06</v>
      </c>
      <c r="E1082" s="7" t="s">
        <v>427</v>
      </c>
      <c r="F1082" t="str">
        <f t="shared" si="33"/>
        <v>P1251006</v>
      </c>
    </row>
    <row r="1083" spans="2:6" x14ac:dyDescent="0.25">
      <c r="B1083" s="7" t="s">
        <v>1630</v>
      </c>
      <c r="C1083" s="45" t="str">
        <f t="shared" si="32"/>
        <v>01</v>
      </c>
      <c r="E1083" s="7" t="s">
        <v>428</v>
      </c>
      <c r="F1083" t="str">
        <f t="shared" si="33"/>
        <v>P0278001</v>
      </c>
    </row>
    <row r="1084" spans="2:6" x14ac:dyDescent="0.25">
      <c r="B1084" s="7" t="s">
        <v>1631</v>
      </c>
      <c r="C1084" s="45" t="str">
        <f t="shared" si="32"/>
        <v>02</v>
      </c>
      <c r="E1084" s="7" t="s">
        <v>428</v>
      </c>
      <c r="F1084" t="str">
        <f t="shared" si="33"/>
        <v>P0278002</v>
      </c>
    </row>
    <row r="1085" spans="2:6" x14ac:dyDescent="0.25">
      <c r="B1085" s="7" t="s">
        <v>1632</v>
      </c>
      <c r="C1085" s="45" t="str">
        <f t="shared" si="32"/>
        <v>01</v>
      </c>
      <c r="E1085" s="7" t="s">
        <v>429</v>
      </c>
      <c r="F1085" t="str">
        <f t="shared" si="33"/>
        <v>P0188001</v>
      </c>
    </row>
    <row r="1086" spans="2:6" x14ac:dyDescent="0.25">
      <c r="B1086" s="7" t="s">
        <v>1633</v>
      </c>
      <c r="C1086" s="45" t="str">
        <f t="shared" si="32"/>
        <v>02</v>
      </c>
      <c r="E1086" s="7" t="s">
        <v>429</v>
      </c>
      <c r="F1086" t="str">
        <f t="shared" si="33"/>
        <v>P0188002</v>
      </c>
    </row>
    <row r="1087" spans="2:6" x14ac:dyDescent="0.25">
      <c r="B1087" s="7" t="s">
        <v>1634</v>
      </c>
      <c r="C1087" s="45" t="str">
        <f t="shared" si="32"/>
        <v>01</v>
      </c>
      <c r="E1087" s="7" t="s">
        <v>430</v>
      </c>
      <c r="F1087" t="str">
        <f t="shared" si="33"/>
        <v>P0896001</v>
      </c>
    </row>
    <row r="1088" spans="2:6" x14ac:dyDescent="0.25">
      <c r="B1088" s="7" t="s">
        <v>1635</v>
      </c>
      <c r="C1088" s="45" t="str">
        <f t="shared" si="32"/>
        <v>01</v>
      </c>
      <c r="E1088" s="7" t="s">
        <v>431</v>
      </c>
      <c r="F1088" t="str">
        <f t="shared" si="33"/>
        <v>P0333001</v>
      </c>
    </row>
    <row r="1089" spans="2:6" x14ac:dyDescent="0.25">
      <c r="B1089" s="7" t="s">
        <v>1636</v>
      </c>
      <c r="C1089" s="45" t="str">
        <f t="shared" si="32"/>
        <v>01</v>
      </c>
      <c r="E1089" s="7" t="s">
        <v>432</v>
      </c>
      <c r="F1089" t="str">
        <f t="shared" si="33"/>
        <v>P1238001</v>
      </c>
    </row>
    <row r="1090" spans="2:6" x14ac:dyDescent="0.25">
      <c r="B1090" s="7" t="s">
        <v>1637</v>
      </c>
      <c r="C1090" s="45" t="str">
        <f t="shared" si="32"/>
        <v>02</v>
      </c>
      <c r="E1090" s="7" t="s">
        <v>432</v>
      </c>
      <c r="F1090" t="str">
        <f t="shared" si="33"/>
        <v>P1238002</v>
      </c>
    </row>
    <row r="1091" spans="2:6" x14ac:dyDescent="0.25">
      <c r="B1091" s="7" t="s">
        <v>1638</v>
      </c>
      <c r="C1091" s="45" t="str">
        <f t="shared" ref="C1091:C1154" si="34">REPLACE(B1091, 1, 5, "")</f>
        <v>01</v>
      </c>
      <c r="E1091" s="7" t="s">
        <v>433</v>
      </c>
      <c r="F1091" t="str">
        <f t="shared" ref="F1091:F1154" si="35">CONCATENATE("P", REPLACE(E1091, 1, 1, ""), "0", C1091)</f>
        <v>P0105001</v>
      </c>
    </row>
    <row r="1092" spans="2:6" x14ac:dyDescent="0.25">
      <c r="B1092" s="7" t="s">
        <v>1639</v>
      </c>
      <c r="C1092" s="45" t="str">
        <f t="shared" si="34"/>
        <v>02</v>
      </c>
      <c r="E1092" s="7" t="s">
        <v>433</v>
      </c>
      <c r="F1092" t="str">
        <f t="shared" si="35"/>
        <v>P0105002</v>
      </c>
    </row>
    <row r="1093" spans="2:6" x14ac:dyDescent="0.25">
      <c r="B1093" s="7" t="s">
        <v>1640</v>
      </c>
      <c r="C1093" s="45" t="str">
        <f t="shared" si="34"/>
        <v>03</v>
      </c>
      <c r="E1093" s="7" t="s">
        <v>433</v>
      </c>
      <c r="F1093" t="str">
        <f t="shared" si="35"/>
        <v>P0105003</v>
      </c>
    </row>
    <row r="1094" spans="2:6" x14ac:dyDescent="0.25">
      <c r="B1094" s="7" t="s">
        <v>1641</v>
      </c>
      <c r="C1094" s="45" t="str">
        <f t="shared" si="34"/>
        <v>04</v>
      </c>
      <c r="E1094" s="7" t="s">
        <v>433</v>
      </c>
      <c r="F1094" t="str">
        <f t="shared" si="35"/>
        <v>P0105004</v>
      </c>
    </row>
    <row r="1095" spans="2:6" x14ac:dyDescent="0.25">
      <c r="B1095" s="7" t="s">
        <v>1642</v>
      </c>
      <c r="C1095" s="45" t="str">
        <f t="shared" si="34"/>
        <v>01</v>
      </c>
      <c r="E1095" s="7" t="s">
        <v>434</v>
      </c>
      <c r="F1095" t="str">
        <f t="shared" si="35"/>
        <v>P0223001</v>
      </c>
    </row>
    <row r="1096" spans="2:6" x14ac:dyDescent="0.25">
      <c r="B1096" s="7" t="s">
        <v>1643</v>
      </c>
      <c r="C1096" s="45" t="str">
        <f t="shared" si="34"/>
        <v>02</v>
      </c>
      <c r="E1096" s="7" t="s">
        <v>434</v>
      </c>
      <c r="F1096" t="str">
        <f t="shared" si="35"/>
        <v>P0223002</v>
      </c>
    </row>
    <row r="1097" spans="2:6" x14ac:dyDescent="0.25">
      <c r="B1097" s="7" t="s">
        <v>1644</v>
      </c>
      <c r="C1097" s="45" t="str">
        <f t="shared" si="34"/>
        <v>01</v>
      </c>
      <c r="E1097" s="7" t="s">
        <v>435</v>
      </c>
      <c r="F1097" t="str">
        <f t="shared" si="35"/>
        <v>P0283001</v>
      </c>
    </row>
    <row r="1098" spans="2:6" x14ac:dyDescent="0.25">
      <c r="B1098" s="7" t="s">
        <v>1645</v>
      </c>
      <c r="C1098" s="45" t="str">
        <f t="shared" si="34"/>
        <v>02</v>
      </c>
      <c r="E1098" s="7" t="s">
        <v>435</v>
      </c>
      <c r="F1098" t="str">
        <f t="shared" si="35"/>
        <v>P0283002</v>
      </c>
    </row>
    <row r="1099" spans="2:6" x14ac:dyDescent="0.25">
      <c r="B1099" s="7" t="s">
        <v>1646</v>
      </c>
      <c r="C1099" s="45" t="str">
        <f t="shared" si="34"/>
        <v>01</v>
      </c>
      <c r="E1099" s="7" t="s">
        <v>436</v>
      </c>
      <c r="F1099" t="str">
        <f t="shared" si="35"/>
        <v>P0307001</v>
      </c>
    </row>
    <row r="1100" spans="2:6" x14ac:dyDescent="0.25">
      <c r="B1100" s="7" t="s">
        <v>1647</v>
      </c>
      <c r="C1100" s="45" t="str">
        <f t="shared" si="34"/>
        <v>01</v>
      </c>
      <c r="E1100" s="7" t="s">
        <v>437</v>
      </c>
      <c r="F1100" t="str">
        <f t="shared" si="35"/>
        <v>P0279001</v>
      </c>
    </row>
    <row r="1101" spans="2:6" x14ac:dyDescent="0.25">
      <c r="B1101" s="7" t="s">
        <v>1648</v>
      </c>
      <c r="C1101" s="45" t="str">
        <f t="shared" si="34"/>
        <v>01</v>
      </c>
      <c r="E1101" s="7" t="s">
        <v>438</v>
      </c>
      <c r="F1101" t="str">
        <f t="shared" si="35"/>
        <v>P0179001</v>
      </c>
    </row>
    <row r="1102" spans="2:6" x14ac:dyDescent="0.25">
      <c r="B1102" s="17" t="s">
        <v>1649</v>
      </c>
      <c r="C1102" s="45" t="str">
        <f t="shared" si="34"/>
        <v>02</v>
      </c>
      <c r="E1102" s="7" t="s">
        <v>438</v>
      </c>
      <c r="F1102" t="str">
        <f t="shared" si="35"/>
        <v>P0179002</v>
      </c>
    </row>
    <row r="1103" spans="2:6" x14ac:dyDescent="0.25">
      <c r="B1103" s="7" t="s">
        <v>1650</v>
      </c>
      <c r="C1103" s="45" t="str">
        <f t="shared" si="34"/>
        <v>01</v>
      </c>
      <c r="E1103" s="7" t="s">
        <v>439</v>
      </c>
      <c r="F1103" t="str">
        <f t="shared" si="35"/>
        <v>P0260001</v>
      </c>
    </row>
    <row r="1104" spans="2:6" x14ac:dyDescent="0.25">
      <c r="B1104" s="7" t="s">
        <v>1651</v>
      </c>
      <c r="C1104" s="45" t="str">
        <f t="shared" si="34"/>
        <v>01</v>
      </c>
      <c r="E1104" s="7" t="s">
        <v>440</v>
      </c>
      <c r="F1104" t="str">
        <f t="shared" si="35"/>
        <v>P0334001</v>
      </c>
    </row>
    <row r="1105" spans="2:6" x14ac:dyDescent="0.25">
      <c r="B1105" s="7" t="s">
        <v>1652</v>
      </c>
      <c r="C1105" s="45" t="str">
        <f t="shared" si="34"/>
        <v>01</v>
      </c>
      <c r="E1105" s="7" t="s">
        <v>441</v>
      </c>
      <c r="F1105" t="str">
        <f t="shared" si="35"/>
        <v>P0107001</v>
      </c>
    </row>
    <row r="1106" spans="2:6" x14ac:dyDescent="0.25">
      <c r="B1106" s="7" t="s">
        <v>1653</v>
      </c>
      <c r="C1106" s="45" t="str">
        <f t="shared" si="34"/>
        <v>02</v>
      </c>
      <c r="E1106" s="7" t="s">
        <v>441</v>
      </c>
      <c r="F1106" t="str">
        <f t="shared" si="35"/>
        <v>P0107002</v>
      </c>
    </row>
    <row r="1107" spans="2:6" x14ac:dyDescent="0.25">
      <c r="B1107" s="7" t="s">
        <v>1654</v>
      </c>
      <c r="C1107" s="45" t="str">
        <f t="shared" si="34"/>
        <v>03</v>
      </c>
      <c r="E1107" s="7" t="s">
        <v>441</v>
      </c>
      <c r="F1107" t="str">
        <f t="shared" si="35"/>
        <v>P0107003</v>
      </c>
    </row>
    <row r="1108" spans="2:6" x14ac:dyDescent="0.25">
      <c r="B1108" s="7" t="s">
        <v>1655</v>
      </c>
      <c r="C1108" s="45" t="str">
        <f t="shared" si="34"/>
        <v>04</v>
      </c>
      <c r="E1108" s="7" t="s">
        <v>441</v>
      </c>
      <c r="F1108" t="str">
        <f t="shared" si="35"/>
        <v>P0107004</v>
      </c>
    </row>
    <row r="1109" spans="2:6" x14ac:dyDescent="0.25">
      <c r="B1109" s="7" t="s">
        <v>1656</v>
      </c>
      <c r="C1109" s="45" t="str">
        <f t="shared" si="34"/>
        <v>05</v>
      </c>
      <c r="E1109" s="7" t="s">
        <v>441</v>
      </c>
      <c r="F1109" t="str">
        <f t="shared" si="35"/>
        <v>P0107005</v>
      </c>
    </row>
    <row r="1110" spans="2:6" x14ac:dyDescent="0.25">
      <c r="B1110" s="7" t="s">
        <v>1657</v>
      </c>
      <c r="C1110" s="45" t="str">
        <f t="shared" si="34"/>
        <v>06</v>
      </c>
      <c r="E1110" s="7" t="s">
        <v>441</v>
      </c>
      <c r="F1110" t="str">
        <f t="shared" si="35"/>
        <v>P0107006</v>
      </c>
    </row>
    <row r="1111" spans="2:6" x14ac:dyDescent="0.25">
      <c r="B1111" s="7" t="s">
        <v>1658</v>
      </c>
      <c r="C1111" s="45" t="str">
        <f t="shared" si="34"/>
        <v>07</v>
      </c>
      <c r="E1111" s="7" t="s">
        <v>441</v>
      </c>
      <c r="F1111" t="str">
        <f t="shared" si="35"/>
        <v>P0107007</v>
      </c>
    </row>
    <row r="1112" spans="2:6" x14ac:dyDescent="0.25">
      <c r="B1112" s="7" t="s">
        <v>1659</v>
      </c>
      <c r="C1112" s="45" t="str">
        <f t="shared" si="34"/>
        <v>08</v>
      </c>
      <c r="E1112" s="7" t="s">
        <v>441</v>
      </c>
      <c r="F1112" t="str">
        <f t="shared" si="35"/>
        <v>P0107008</v>
      </c>
    </row>
    <row r="1113" spans="2:6" x14ac:dyDescent="0.25">
      <c r="B1113" s="7" t="s">
        <v>1660</v>
      </c>
      <c r="C1113" s="45" t="str">
        <f t="shared" si="34"/>
        <v>09</v>
      </c>
      <c r="E1113" s="7" t="s">
        <v>441</v>
      </c>
      <c r="F1113" t="str">
        <f t="shared" si="35"/>
        <v>P0107009</v>
      </c>
    </row>
    <row r="1114" spans="2:6" x14ac:dyDescent="0.25">
      <c r="B1114" s="7" t="s">
        <v>1661</v>
      </c>
      <c r="C1114" s="45" t="str">
        <f t="shared" si="34"/>
        <v>10</v>
      </c>
      <c r="E1114" s="7" t="s">
        <v>441</v>
      </c>
      <c r="F1114" t="str">
        <f t="shared" si="35"/>
        <v>P0107010</v>
      </c>
    </row>
    <row r="1115" spans="2:6" x14ac:dyDescent="0.25">
      <c r="B1115" s="7" t="s">
        <v>1662</v>
      </c>
      <c r="C1115" s="45" t="str">
        <f t="shared" si="34"/>
        <v>11</v>
      </c>
      <c r="E1115" s="7" t="s">
        <v>441</v>
      </c>
      <c r="F1115" t="str">
        <f t="shared" si="35"/>
        <v>P0107011</v>
      </c>
    </row>
    <row r="1116" spans="2:6" x14ac:dyDescent="0.25">
      <c r="B1116" s="7" t="s">
        <v>1663</v>
      </c>
      <c r="C1116" s="45" t="str">
        <f t="shared" si="34"/>
        <v>12</v>
      </c>
      <c r="E1116" s="7" t="s">
        <v>441</v>
      </c>
      <c r="F1116" t="str">
        <f t="shared" si="35"/>
        <v>P0107012</v>
      </c>
    </row>
    <row r="1117" spans="2:6" x14ac:dyDescent="0.25">
      <c r="B1117" s="7" t="s">
        <v>1664</v>
      </c>
      <c r="C1117" s="45" t="str">
        <f t="shared" si="34"/>
        <v>13</v>
      </c>
      <c r="E1117" s="7" t="s">
        <v>441</v>
      </c>
      <c r="F1117" t="str">
        <f t="shared" si="35"/>
        <v>P0107013</v>
      </c>
    </row>
    <row r="1118" spans="2:6" x14ac:dyDescent="0.25">
      <c r="B1118" s="7" t="s">
        <v>1665</v>
      </c>
      <c r="C1118" s="45" t="str">
        <f t="shared" si="34"/>
        <v>14</v>
      </c>
      <c r="E1118" s="7" t="s">
        <v>441</v>
      </c>
      <c r="F1118" t="str">
        <f t="shared" si="35"/>
        <v>P0107014</v>
      </c>
    </row>
    <row r="1119" spans="2:6" x14ac:dyDescent="0.25">
      <c r="B1119" s="7" t="s">
        <v>1666</v>
      </c>
      <c r="C1119" s="45" t="str">
        <f t="shared" si="34"/>
        <v>15</v>
      </c>
      <c r="E1119" s="7" t="s">
        <v>441</v>
      </c>
      <c r="F1119" t="str">
        <f t="shared" si="35"/>
        <v>P0107015</v>
      </c>
    </row>
    <row r="1120" spans="2:6" x14ac:dyDescent="0.25">
      <c r="B1120" s="7" t="s">
        <v>1667</v>
      </c>
      <c r="C1120" s="45" t="str">
        <f t="shared" si="34"/>
        <v>16</v>
      </c>
      <c r="E1120" s="7" t="s">
        <v>441</v>
      </c>
      <c r="F1120" t="str">
        <f t="shared" si="35"/>
        <v>P0107016</v>
      </c>
    </row>
    <row r="1121" spans="2:6" x14ac:dyDescent="0.25">
      <c r="B1121" s="7" t="s">
        <v>1668</v>
      </c>
      <c r="C1121" s="45" t="str">
        <f t="shared" si="34"/>
        <v>17</v>
      </c>
      <c r="E1121" s="7" t="s">
        <v>441</v>
      </c>
      <c r="F1121" t="str">
        <f t="shared" si="35"/>
        <v>P0107017</v>
      </c>
    </row>
    <row r="1122" spans="2:6" x14ac:dyDescent="0.25">
      <c r="B1122" s="7" t="s">
        <v>1669</v>
      </c>
      <c r="C1122" s="45" t="str">
        <f t="shared" si="34"/>
        <v>18</v>
      </c>
      <c r="E1122" s="7" t="s">
        <v>441</v>
      </c>
      <c r="F1122" t="str">
        <f t="shared" si="35"/>
        <v>P0107018</v>
      </c>
    </row>
    <row r="1123" spans="2:6" x14ac:dyDescent="0.25">
      <c r="B1123" s="7" t="s">
        <v>1670</v>
      </c>
      <c r="C1123" s="45" t="str">
        <f t="shared" si="34"/>
        <v>19</v>
      </c>
      <c r="E1123" s="7" t="s">
        <v>441</v>
      </c>
      <c r="F1123" t="str">
        <f t="shared" si="35"/>
        <v>P0107019</v>
      </c>
    </row>
    <row r="1124" spans="2:6" x14ac:dyDescent="0.25">
      <c r="B1124" s="7" t="s">
        <v>1671</v>
      </c>
      <c r="C1124" s="45" t="str">
        <f t="shared" si="34"/>
        <v>20</v>
      </c>
      <c r="E1124" s="7" t="s">
        <v>441</v>
      </c>
      <c r="F1124" t="str">
        <f t="shared" si="35"/>
        <v>P0107020</v>
      </c>
    </row>
    <row r="1125" spans="2:6" x14ac:dyDescent="0.25">
      <c r="B1125" s="7" t="s">
        <v>1672</v>
      </c>
      <c r="C1125" s="45" t="str">
        <f t="shared" si="34"/>
        <v>21</v>
      </c>
      <c r="E1125" s="7" t="s">
        <v>441</v>
      </c>
      <c r="F1125" t="str">
        <f t="shared" si="35"/>
        <v>P0107021</v>
      </c>
    </row>
    <row r="1126" spans="2:6" x14ac:dyDescent="0.25">
      <c r="B1126" s="7" t="s">
        <v>1673</v>
      </c>
      <c r="C1126" s="45" t="str">
        <f t="shared" si="34"/>
        <v>22</v>
      </c>
      <c r="E1126" s="7" t="s">
        <v>441</v>
      </c>
      <c r="F1126" t="str">
        <f t="shared" si="35"/>
        <v>P0107022</v>
      </c>
    </row>
    <row r="1127" spans="2:6" x14ac:dyDescent="0.25">
      <c r="B1127" s="7" t="s">
        <v>1674</v>
      </c>
      <c r="C1127" s="45" t="str">
        <f t="shared" si="34"/>
        <v>23</v>
      </c>
      <c r="E1127" s="7" t="s">
        <v>441</v>
      </c>
      <c r="F1127" t="str">
        <f t="shared" si="35"/>
        <v>P0107023</v>
      </c>
    </row>
    <row r="1128" spans="2:6" x14ac:dyDescent="0.25">
      <c r="B1128" s="7" t="s">
        <v>1675</v>
      </c>
      <c r="C1128" s="45" t="str">
        <f t="shared" si="34"/>
        <v>24</v>
      </c>
      <c r="E1128" s="7" t="s">
        <v>441</v>
      </c>
      <c r="F1128" t="str">
        <f t="shared" si="35"/>
        <v>P0107024</v>
      </c>
    </row>
    <row r="1129" spans="2:6" x14ac:dyDescent="0.25">
      <c r="B1129" s="7" t="s">
        <v>1676</v>
      </c>
      <c r="C1129" s="45" t="str">
        <f t="shared" si="34"/>
        <v>25</v>
      </c>
      <c r="E1129" s="7" t="s">
        <v>441</v>
      </c>
      <c r="F1129" t="str">
        <f t="shared" si="35"/>
        <v>P0107025</v>
      </c>
    </row>
    <row r="1130" spans="2:6" x14ac:dyDescent="0.25">
      <c r="B1130" s="7" t="s">
        <v>1677</v>
      </c>
      <c r="C1130" s="45" t="str">
        <f t="shared" si="34"/>
        <v>26</v>
      </c>
      <c r="E1130" s="7" t="s">
        <v>441</v>
      </c>
      <c r="F1130" t="str">
        <f t="shared" si="35"/>
        <v>P0107026</v>
      </c>
    </row>
    <row r="1131" spans="2:6" x14ac:dyDescent="0.25">
      <c r="B1131" s="7" t="s">
        <v>1678</v>
      </c>
      <c r="C1131" s="45" t="str">
        <f t="shared" si="34"/>
        <v>27</v>
      </c>
      <c r="E1131" s="7" t="s">
        <v>441</v>
      </c>
      <c r="F1131" t="str">
        <f t="shared" si="35"/>
        <v>P0107027</v>
      </c>
    </row>
    <row r="1132" spans="2:6" x14ac:dyDescent="0.25">
      <c r="B1132" s="7" t="s">
        <v>1679</v>
      </c>
      <c r="C1132" s="45" t="str">
        <f t="shared" si="34"/>
        <v>28</v>
      </c>
      <c r="E1132" s="7" t="s">
        <v>441</v>
      </c>
      <c r="F1132" t="str">
        <f t="shared" si="35"/>
        <v>P0107028</v>
      </c>
    </row>
    <row r="1133" spans="2:6" x14ac:dyDescent="0.25">
      <c r="B1133" s="7" t="s">
        <v>1680</v>
      </c>
      <c r="C1133" s="45" t="str">
        <f t="shared" si="34"/>
        <v>29</v>
      </c>
      <c r="E1133" s="7" t="s">
        <v>441</v>
      </c>
      <c r="F1133" t="str">
        <f t="shared" si="35"/>
        <v>P0107029</v>
      </c>
    </row>
    <row r="1134" spans="2:6" x14ac:dyDescent="0.25">
      <c r="B1134" s="7" t="s">
        <v>1681</v>
      </c>
      <c r="C1134" s="45" t="str">
        <f t="shared" si="34"/>
        <v>30</v>
      </c>
      <c r="E1134" s="7" t="s">
        <v>441</v>
      </c>
      <c r="F1134" t="str">
        <f t="shared" si="35"/>
        <v>P0107030</v>
      </c>
    </row>
    <row r="1135" spans="2:6" x14ac:dyDescent="0.25">
      <c r="B1135" s="7" t="s">
        <v>1682</v>
      </c>
      <c r="C1135" s="45" t="str">
        <f t="shared" si="34"/>
        <v>31</v>
      </c>
      <c r="E1135" s="7" t="s">
        <v>441</v>
      </c>
      <c r="F1135" t="str">
        <f t="shared" si="35"/>
        <v>P0107031</v>
      </c>
    </row>
    <row r="1136" spans="2:6" x14ac:dyDescent="0.25">
      <c r="B1136" s="7" t="s">
        <v>1683</v>
      </c>
      <c r="C1136" s="45" t="str">
        <f t="shared" si="34"/>
        <v>32</v>
      </c>
      <c r="E1136" s="7" t="s">
        <v>441</v>
      </c>
      <c r="F1136" t="str">
        <f t="shared" si="35"/>
        <v>P0107032</v>
      </c>
    </row>
    <row r="1137" spans="2:6" x14ac:dyDescent="0.25">
      <c r="B1137" s="7" t="s">
        <v>1684</v>
      </c>
      <c r="C1137" s="45" t="str">
        <f t="shared" si="34"/>
        <v>33</v>
      </c>
      <c r="E1137" s="7" t="s">
        <v>441</v>
      </c>
      <c r="F1137" t="str">
        <f t="shared" si="35"/>
        <v>P0107033</v>
      </c>
    </row>
    <row r="1138" spans="2:6" x14ac:dyDescent="0.25">
      <c r="B1138" s="7" t="s">
        <v>1685</v>
      </c>
      <c r="C1138" s="45" t="str">
        <f t="shared" si="34"/>
        <v>34</v>
      </c>
      <c r="E1138" s="7" t="s">
        <v>441</v>
      </c>
      <c r="F1138" t="str">
        <f t="shared" si="35"/>
        <v>P0107034</v>
      </c>
    </row>
    <row r="1139" spans="2:6" x14ac:dyDescent="0.25">
      <c r="B1139" s="7" t="s">
        <v>1686</v>
      </c>
      <c r="C1139" s="45" t="str">
        <f t="shared" si="34"/>
        <v>35</v>
      </c>
      <c r="E1139" s="7" t="s">
        <v>441</v>
      </c>
      <c r="F1139" t="str">
        <f t="shared" si="35"/>
        <v>P0107035</v>
      </c>
    </row>
    <row r="1140" spans="2:6" x14ac:dyDescent="0.25">
      <c r="B1140" s="7" t="s">
        <v>1687</v>
      </c>
      <c r="C1140" s="45" t="str">
        <f t="shared" si="34"/>
        <v>36</v>
      </c>
      <c r="E1140" s="7" t="s">
        <v>441</v>
      </c>
      <c r="F1140" t="str">
        <f t="shared" si="35"/>
        <v>P0107036</v>
      </c>
    </row>
    <row r="1141" spans="2:6" x14ac:dyDescent="0.25">
      <c r="B1141" s="7" t="s">
        <v>1688</v>
      </c>
      <c r="C1141" s="45" t="str">
        <f t="shared" si="34"/>
        <v>37</v>
      </c>
      <c r="E1141" s="7" t="s">
        <v>441</v>
      </c>
      <c r="F1141" t="str">
        <f t="shared" si="35"/>
        <v>P0107037</v>
      </c>
    </row>
    <row r="1142" spans="2:6" x14ac:dyDescent="0.25">
      <c r="B1142" s="7" t="s">
        <v>1689</v>
      </c>
      <c r="C1142" s="45" t="str">
        <f t="shared" si="34"/>
        <v>38</v>
      </c>
      <c r="E1142" s="7" t="s">
        <v>441</v>
      </c>
      <c r="F1142" t="str">
        <f t="shared" si="35"/>
        <v>P0107038</v>
      </c>
    </row>
    <row r="1143" spans="2:6" x14ac:dyDescent="0.25">
      <c r="B1143" s="7" t="s">
        <v>1690</v>
      </c>
      <c r="C1143" s="45" t="str">
        <f t="shared" si="34"/>
        <v>39</v>
      </c>
      <c r="E1143" s="7" t="s">
        <v>441</v>
      </c>
      <c r="F1143" t="str">
        <f t="shared" si="35"/>
        <v>P0107039</v>
      </c>
    </row>
    <row r="1144" spans="2:6" x14ac:dyDescent="0.25">
      <c r="B1144" s="7" t="s">
        <v>1691</v>
      </c>
      <c r="C1144" s="45" t="str">
        <f t="shared" si="34"/>
        <v>40</v>
      </c>
      <c r="E1144" s="7" t="s">
        <v>441</v>
      </c>
      <c r="F1144" t="str">
        <f t="shared" si="35"/>
        <v>P0107040</v>
      </c>
    </row>
    <row r="1145" spans="2:6" x14ac:dyDescent="0.25">
      <c r="B1145" s="7" t="s">
        <v>1692</v>
      </c>
      <c r="C1145" s="45" t="str">
        <f t="shared" si="34"/>
        <v>41</v>
      </c>
      <c r="E1145" s="7" t="s">
        <v>441</v>
      </c>
      <c r="F1145" t="str">
        <f t="shared" si="35"/>
        <v>P0107041</v>
      </c>
    </row>
    <row r="1146" spans="2:6" x14ac:dyDescent="0.25">
      <c r="B1146" s="7" t="s">
        <v>1693</v>
      </c>
      <c r="C1146" s="45" t="str">
        <f t="shared" si="34"/>
        <v>42</v>
      </c>
      <c r="E1146" s="7" t="s">
        <v>441</v>
      </c>
      <c r="F1146" t="str">
        <f t="shared" si="35"/>
        <v>P0107042</v>
      </c>
    </row>
    <row r="1147" spans="2:6" x14ac:dyDescent="0.25">
      <c r="B1147" s="7" t="s">
        <v>1694</v>
      </c>
      <c r="C1147" s="45" t="str">
        <f t="shared" si="34"/>
        <v>43</v>
      </c>
      <c r="E1147" s="7" t="s">
        <v>441</v>
      </c>
      <c r="F1147" t="str">
        <f t="shared" si="35"/>
        <v>P0107043</v>
      </c>
    </row>
    <row r="1148" spans="2:6" x14ac:dyDescent="0.25">
      <c r="B1148" s="7" t="s">
        <v>1695</v>
      </c>
      <c r="C1148" s="45" t="str">
        <f t="shared" si="34"/>
        <v>44</v>
      </c>
      <c r="E1148" s="7" t="s">
        <v>441</v>
      </c>
      <c r="F1148" t="str">
        <f t="shared" si="35"/>
        <v>P0107044</v>
      </c>
    </row>
    <row r="1149" spans="2:6" x14ac:dyDescent="0.25">
      <c r="B1149" s="7" t="s">
        <v>1696</v>
      </c>
      <c r="C1149" s="45" t="str">
        <f t="shared" si="34"/>
        <v>45</v>
      </c>
      <c r="E1149" s="7" t="s">
        <v>441</v>
      </c>
      <c r="F1149" t="str">
        <f t="shared" si="35"/>
        <v>P0107045</v>
      </c>
    </row>
    <row r="1150" spans="2:6" x14ac:dyDescent="0.25">
      <c r="B1150" s="7" t="s">
        <v>1697</v>
      </c>
      <c r="C1150" s="45" t="str">
        <f t="shared" si="34"/>
        <v>46</v>
      </c>
      <c r="E1150" s="7" t="s">
        <v>441</v>
      </c>
      <c r="F1150" t="str">
        <f t="shared" si="35"/>
        <v>P0107046</v>
      </c>
    </row>
    <row r="1151" spans="2:6" x14ac:dyDescent="0.25">
      <c r="B1151" s="7" t="s">
        <v>3464</v>
      </c>
      <c r="C1151" s="45" t="str">
        <f t="shared" si="34"/>
        <v>47</v>
      </c>
      <c r="E1151" s="7" t="s">
        <v>441</v>
      </c>
      <c r="F1151" t="str">
        <f t="shared" si="35"/>
        <v>P0107047</v>
      </c>
    </row>
    <row r="1152" spans="2:6" x14ac:dyDescent="0.25">
      <c r="B1152" s="7" t="s">
        <v>1698</v>
      </c>
      <c r="C1152" s="45" t="str">
        <f t="shared" si="34"/>
        <v>01</v>
      </c>
      <c r="E1152" s="7" t="s">
        <v>442</v>
      </c>
      <c r="F1152" t="str">
        <f t="shared" si="35"/>
        <v>P0226001</v>
      </c>
    </row>
    <row r="1153" spans="2:6" x14ac:dyDescent="0.25">
      <c r="B1153" s="7" t="s">
        <v>1699</v>
      </c>
      <c r="C1153" s="45" t="str">
        <f t="shared" si="34"/>
        <v>01</v>
      </c>
      <c r="E1153" s="7" t="s">
        <v>443</v>
      </c>
      <c r="F1153" t="str">
        <f t="shared" si="35"/>
        <v>P0284001</v>
      </c>
    </row>
    <row r="1154" spans="2:6" x14ac:dyDescent="0.25">
      <c r="B1154" s="7" t="s">
        <v>1700</v>
      </c>
      <c r="C1154" s="45" t="str">
        <f t="shared" si="34"/>
        <v>01</v>
      </c>
      <c r="E1154" s="7" t="s">
        <v>444</v>
      </c>
      <c r="F1154" t="str">
        <f t="shared" si="35"/>
        <v>P0148001</v>
      </c>
    </row>
    <row r="1155" spans="2:6" x14ac:dyDescent="0.25">
      <c r="B1155" s="7" t="s">
        <v>1701</v>
      </c>
      <c r="C1155" s="45" t="str">
        <f t="shared" ref="C1155:C1218" si="36">REPLACE(B1155, 1, 5, "")</f>
        <v>01</v>
      </c>
      <c r="E1155" s="7" t="s">
        <v>445</v>
      </c>
      <c r="F1155" t="str">
        <f t="shared" ref="F1155:F1218" si="37">CONCATENATE("P", REPLACE(E1155, 1, 1, ""), "0", C1155)</f>
        <v>P0267001</v>
      </c>
    </row>
    <row r="1156" spans="2:6" x14ac:dyDescent="0.25">
      <c r="B1156" s="7" t="s">
        <v>1702</v>
      </c>
      <c r="C1156" s="45" t="str">
        <f t="shared" si="36"/>
        <v>02</v>
      </c>
      <c r="E1156" s="7" t="s">
        <v>445</v>
      </c>
      <c r="F1156" t="str">
        <f t="shared" si="37"/>
        <v>P0267002</v>
      </c>
    </row>
    <row r="1157" spans="2:6" x14ac:dyDescent="0.25">
      <c r="B1157" s="7" t="s">
        <v>1703</v>
      </c>
      <c r="C1157" s="45" t="str">
        <f t="shared" si="36"/>
        <v>01</v>
      </c>
      <c r="E1157" s="7" t="s">
        <v>446</v>
      </c>
      <c r="F1157" t="str">
        <f t="shared" si="37"/>
        <v>P1214001</v>
      </c>
    </row>
    <row r="1158" spans="2:6" x14ac:dyDescent="0.25">
      <c r="B1158" s="7" t="s">
        <v>1704</v>
      </c>
      <c r="C1158" s="45" t="str">
        <f t="shared" si="36"/>
        <v>01</v>
      </c>
      <c r="E1158" s="7" t="s">
        <v>447</v>
      </c>
      <c r="F1158" t="str">
        <f t="shared" si="37"/>
        <v>P0282001</v>
      </c>
    </row>
    <row r="1159" spans="2:6" x14ac:dyDescent="0.25">
      <c r="B1159" s="7" t="s">
        <v>1705</v>
      </c>
      <c r="C1159" s="45" t="str">
        <f t="shared" si="36"/>
        <v>01</v>
      </c>
      <c r="E1159" s="19" t="s">
        <v>448</v>
      </c>
      <c r="F1159" t="str">
        <f t="shared" si="37"/>
        <v>P0049001</v>
      </c>
    </row>
    <row r="1160" spans="2:6" x14ac:dyDescent="0.25">
      <c r="B1160" s="7" t="s">
        <v>1706</v>
      </c>
      <c r="C1160" s="45" t="str">
        <f t="shared" si="36"/>
        <v>02</v>
      </c>
      <c r="E1160" s="7" t="s">
        <v>448</v>
      </c>
      <c r="F1160" t="str">
        <f t="shared" si="37"/>
        <v>P0049002</v>
      </c>
    </row>
    <row r="1161" spans="2:6" x14ac:dyDescent="0.25">
      <c r="B1161" s="7" t="s">
        <v>1707</v>
      </c>
      <c r="C1161" s="45" t="str">
        <f t="shared" si="36"/>
        <v>03</v>
      </c>
      <c r="E1161" s="7" t="s">
        <v>448</v>
      </c>
      <c r="F1161" t="str">
        <f t="shared" si="37"/>
        <v>P0049003</v>
      </c>
    </row>
    <row r="1162" spans="2:6" x14ac:dyDescent="0.25">
      <c r="B1162" s="7" t="s">
        <v>1708</v>
      </c>
      <c r="C1162" s="45" t="str">
        <f t="shared" si="36"/>
        <v>01</v>
      </c>
      <c r="E1162" s="19" t="s">
        <v>449</v>
      </c>
      <c r="F1162" t="str">
        <f t="shared" si="37"/>
        <v>P0044001</v>
      </c>
    </row>
    <row r="1163" spans="2:6" x14ac:dyDescent="0.25">
      <c r="B1163" s="7" t="s">
        <v>1709</v>
      </c>
      <c r="C1163" s="45" t="str">
        <f t="shared" si="36"/>
        <v>02</v>
      </c>
      <c r="E1163" s="19" t="s">
        <v>449</v>
      </c>
      <c r="F1163" t="str">
        <f t="shared" si="37"/>
        <v>P0044002</v>
      </c>
    </row>
    <row r="1164" spans="2:6" x14ac:dyDescent="0.25">
      <c r="B1164" s="7" t="s">
        <v>1710</v>
      </c>
      <c r="C1164" s="45" t="str">
        <f t="shared" si="36"/>
        <v>03</v>
      </c>
      <c r="E1164" s="7" t="s">
        <v>449</v>
      </c>
      <c r="F1164" t="str">
        <f t="shared" si="37"/>
        <v>P0044003</v>
      </c>
    </row>
    <row r="1165" spans="2:6" x14ac:dyDescent="0.25">
      <c r="B1165" s="7" t="s">
        <v>1711</v>
      </c>
      <c r="C1165" s="45" t="str">
        <f t="shared" si="36"/>
        <v>04</v>
      </c>
      <c r="E1165" s="7" t="s">
        <v>449</v>
      </c>
      <c r="F1165" t="str">
        <f t="shared" si="37"/>
        <v>P0044004</v>
      </c>
    </row>
    <row r="1166" spans="2:6" x14ac:dyDescent="0.25">
      <c r="B1166" s="7" t="s">
        <v>1712</v>
      </c>
      <c r="C1166" s="45" t="str">
        <f t="shared" si="36"/>
        <v>05</v>
      </c>
      <c r="E1166" s="7" t="s">
        <v>449</v>
      </c>
      <c r="F1166" t="str">
        <f t="shared" si="37"/>
        <v>P0044005</v>
      </c>
    </row>
    <row r="1167" spans="2:6" x14ac:dyDescent="0.25">
      <c r="B1167" s="7" t="s">
        <v>1713</v>
      </c>
      <c r="C1167" s="45" t="str">
        <f t="shared" si="36"/>
        <v>06</v>
      </c>
      <c r="E1167" s="7" t="s">
        <v>449</v>
      </c>
      <c r="F1167" t="str">
        <f t="shared" si="37"/>
        <v>P0044006</v>
      </c>
    </row>
    <row r="1168" spans="2:6" x14ac:dyDescent="0.25">
      <c r="B1168" s="7" t="s">
        <v>1714</v>
      </c>
      <c r="C1168" s="45" t="str">
        <f t="shared" si="36"/>
        <v>07</v>
      </c>
      <c r="E1168" s="7" t="s">
        <v>449</v>
      </c>
      <c r="F1168" t="str">
        <f t="shared" si="37"/>
        <v>P0044007</v>
      </c>
    </row>
    <row r="1169" spans="2:6" x14ac:dyDescent="0.25">
      <c r="B1169" s="7" t="s">
        <v>1715</v>
      </c>
      <c r="C1169" s="45" t="str">
        <f t="shared" si="36"/>
        <v>08</v>
      </c>
      <c r="E1169" s="7" t="s">
        <v>449</v>
      </c>
      <c r="F1169" t="str">
        <f t="shared" si="37"/>
        <v>P0044008</v>
      </c>
    </row>
    <row r="1170" spans="2:6" x14ac:dyDescent="0.25">
      <c r="B1170" s="7" t="s">
        <v>1716</v>
      </c>
      <c r="C1170" s="45" t="str">
        <f t="shared" si="36"/>
        <v>09</v>
      </c>
      <c r="E1170" s="7" t="s">
        <v>449</v>
      </c>
      <c r="F1170" t="str">
        <f t="shared" si="37"/>
        <v>P0044009</v>
      </c>
    </row>
    <row r="1171" spans="2:6" x14ac:dyDescent="0.25">
      <c r="B1171" s="7" t="s">
        <v>1717</v>
      </c>
      <c r="C1171" s="45" t="str">
        <f t="shared" si="36"/>
        <v>10</v>
      </c>
      <c r="E1171" s="7" t="s">
        <v>449</v>
      </c>
      <c r="F1171" t="str">
        <f t="shared" si="37"/>
        <v>P0044010</v>
      </c>
    </row>
    <row r="1172" spans="2:6" x14ac:dyDescent="0.25">
      <c r="B1172" s="7" t="s">
        <v>1718</v>
      </c>
      <c r="C1172" s="45" t="str">
        <f t="shared" si="36"/>
        <v>01</v>
      </c>
      <c r="E1172" s="7" t="s">
        <v>450</v>
      </c>
      <c r="F1172" t="str">
        <f t="shared" si="37"/>
        <v>P0770001</v>
      </c>
    </row>
    <row r="1173" spans="2:6" x14ac:dyDescent="0.25">
      <c r="B1173" s="7" t="s">
        <v>1719</v>
      </c>
      <c r="C1173" s="45" t="str">
        <f t="shared" si="36"/>
        <v>01</v>
      </c>
      <c r="E1173" s="19" t="s">
        <v>451</v>
      </c>
      <c r="F1173" t="str">
        <f t="shared" si="37"/>
        <v>P0016001</v>
      </c>
    </row>
    <row r="1174" spans="2:6" x14ac:dyDescent="0.25">
      <c r="B1174" s="7" t="s">
        <v>1720</v>
      </c>
      <c r="C1174" s="45" t="str">
        <f t="shared" si="36"/>
        <v>01</v>
      </c>
      <c r="E1174" s="19" t="s">
        <v>452</v>
      </c>
      <c r="F1174" t="str">
        <f t="shared" si="37"/>
        <v>P1180001</v>
      </c>
    </row>
    <row r="1175" spans="2:6" x14ac:dyDescent="0.25">
      <c r="B1175" s="7" t="s">
        <v>1721</v>
      </c>
      <c r="C1175" s="45" t="str">
        <f t="shared" si="36"/>
        <v>02</v>
      </c>
      <c r="E1175" s="19" t="s">
        <v>452</v>
      </c>
      <c r="F1175" t="str">
        <f t="shared" si="37"/>
        <v>P1180002</v>
      </c>
    </row>
    <row r="1176" spans="2:6" x14ac:dyDescent="0.25">
      <c r="B1176" s="7" t="s">
        <v>1722</v>
      </c>
      <c r="C1176" s="45" t="str">
        <f t="shared" si="36"/>
        <v>01</v>
      </c>
      <c r="E1176" s="19" t="s">
        <v>453</v>
      </c>
      <c r="F1176" t="str">
        <f t="shared" si="37"/>
        <v>P0041001</v>
      </c>
    </row>
    <row r="1177" spans="2:6" x14ac:dyDescent="0.25">
      <c r="B1177" s="7" t="s">
        <v>1723</v>
      </c>
      <c r="C1177" s="45" t="str">
        <f t="shared" si="36"/>
        <v>02</v>
      </c>
      <c r="E1177" s="19" t="s">
        <v>453</v>
      </c>
      <c r="F1177" t="str">
        <f t="shared" si="37"/>
        <v>P0041002</v>
      </c>
    </row>
    <row r="1178" spans="2:6" x14ac:dyDescent="0.25">
      <c r="B1178" s="7" t="s">
        <v>1724</v>
      </c>
      <c r="C1178" s="45" t="str">
        <f t="shared" si="36"/>
        <v>03</v>
      </c>
      <c r="E1178" s="7" t="s">
        <v>453</v>
      </c>
      <c r="F1178" t="str">
        <f t="shared" si="37"/>
        <v>P0041003</v>
      </c>
    </row>
    <row r="1179" spans="2:6" x14ac:dyDescent="0.25">
      <c r="B1179" s="7" t="s">
        <v>1725</v>
      </c>
      <c r="C1179" s="45" t="str">
        <f t="shared" si="36"/>
        <v>01</v>
      </c>
      <c r="E1179" s="7" t="s">
        <v>454</v>
      </c>
      <c r="F1179" t="str">
        <f t="shared" si="37"/>
        <v>P0317001</v>
      </c>
    </row>
    <row r="1180" spans="2:6" x14ac:dyDescent="0.25">
      <c r="B1180" s="7" t="s">
        <v>1726</v>
      </c>
      <c r="C1180" s="45" t="str">
        <f t="shared" si="36"/>
        <v>01</v>
      </c>
      <c r="E1180" s="7" t="s">
        <v>455</v>
      </c>
      <c r="F1180" t="str">
        <f t="shared" si="37"/>
        <v>P0084001</v>
      </c>
    </row>
    <row r="1181" spans="2:6" x14ac:dyDescent="0.25">
      <c r="B1181" s="7" t="s">
        <v>1727</v>
      </c>
      <c r="C1181" s="45" t="str">
        <f t="shared" si="36"/>
        <v>02</v>
      </c>
      <c r="E1181" s="7" t="s">
        <v>455</v>
      </c>
      <c r="F1181" t="str">
        <f t="shared" si="37"/>
        <v>P0084002</v>
      </c>
    </row>
    <row r="1182" spans="2:6" x14ac:dyDescent="0.25">
      <c r="B1182" s="7" t="s">
        <v>1728</v>
      </c>
      <c r="C1182" s="45" t="str">
        <f t="shared" si="36"/>
        <v>01</v>
      </c>
      <c r="E1182" s="7" t="s">
        <v>456</v>
      </c>
      <c r="F1182" t="str">
        <f t="shared" si="37"/>
        <v>P1194001</v>
      </c>
    </row>
    <row r="1183" spans="2:6" x14ac:dyDescent="0.25">
      <c r="B1183" s="7" t="s">
        <v>1729</v>
      </c>
      <c r="C1183" s="45" t="str">
        <f t="shared" si="36"/>
        <v>01</v>
      </c>
      <c r="E1183" s="7" t="s">
        <v>457</v>
      </c>
      <c r="F1183" t="str">
        <f t="shared" si="37"/>
        <v>P0257001</v>
      </c>
    </row>
    <row r="1184" spans="2:6" x14ac:dyDescent="0.25">
      <c r="B1184" s="7" t="s">
        <v>1730</v>
      </c>
      <c r="C1184" s="45" t="str">
        <f t="shared" si="36"/>
        <v>02</v>
      </c>
      <c r="E1184" s="7" t="s">
        <v>457</v>
      </c>
      <c r="F1184" t="str">
        <f t="shared" si="37"/>
        <v>P0257002</v>
      </c>
    </row>
    <row r="1185" spans="2:6" x14ac:dyDescent="0.25">
      <c r="B1185" s="7" t="s">
        <v>1731</v>
      </c>
      <c r="C1185" s="45" t="str">
        <f t="shared" si="36"/>
        <v>03</v>
      </c>
      <c r="E1185" s="7" t="s">
        <v>457</v>
      </c>
      <c r="F1185" t="str">
        <f t="shared" si="37"/>
        <v>P0257003</v>
      </c>
    </row>
    <row r="1186" spans="2:6" x14ac:dyDescent="0.25">
      <c r="B1186" s="7" t="s">
        <v>1732</v>
      </c>
      <c r="C1186" s="45" t="str">
        <f t="shared" si="36"/>
        <v>04</v>
      </c>
      <c r="E1186" s="7" t="s">
        <v>457</v>
      </c>
      <c r="F1186" t="str">
        <f t="shared" si="37"/>
        <v>P0257004</v>
      </c>
    </row>
    <row r="1187" spans="2:6" x14ac:dyDescent="0.25">
      <c r="B1187" s="7" t="s">
        <v>1733</v>
      </c>
      <c r="C1187" s="45" t="str">
        <f t="shared" si="36"/>
        <v>05</v>
      </c>
      <c r="E1187" s="7" t="s">
        <v>457</v>
      </c>
      <c r="F1187" t="str">
        <f t="shared" si="37"/>
        <v>P0257005</v>
      </c>
    </row>
    <row r="1188" spans="2:6" x14ac:dyDescent="0.25">
      <c r="B1188" s="7" t="s">
        <v>1734</v>
      </c>
      <c r="C1188" s="45" t="str">
        <f t="shared" si="36"/>
        <v>01</v>
      </c>
      <c r="E1188" s="7" t="s">
        <v>458</v>
      </c>
      <c r="F1188" t="str">
        <f t="shared" si="37"/>
        <v>P0343001</v>
      </c>
    </row>
    <row r="1189" spans="2:6" x14ac:dyDescent="0.25">
      <c r="B1189" s="7" t="s">
        <v>1735</v>
      </c>
      <c r="C1189" s="45" t="str">
        <f t="shared" si="36"/>
        <v>01</v>
      </c>
      <c r="E1189" s="7" t="s">
        <v>459</v>
      </c>
      <c r="F1189" t="str">
        <f t="shared" si="37"/>
        <v>P0103001</v>
      </c>
    </row>
    <row r="1190" spans="2:6" x14ac:dyDescent="0.25">
      <c r="B1190" s="7" t="s">
        <v>1736</v>
      </c>
      <c r="C1190" s="45" t="str">
        <f t="shared" si="36"/>
        <v>02</v>
      </c>
      <c r="E1190" s="7" t="s">
        <v>459</v>
      </c>
      <c r="F1190" t="str">
        <f t="shared" si="37"/>
        <v>P0103002</v>
      </c>
    </row>
    <row r="1191" spans="2:6" x14ac:dyDescent="0.25">
      <c r="B1191" s="7" t="s">
        <v>1737</v>
      </c>
      <c r="C1191" s="45" t="str">
        <f t="shared" si="36"/>
        <v>03</v>
      </c>
      <c r="E1191" s="7" t="s">
        <v>459</v>
      </c>
      <c r="F1191" t="str">
        <f t="shared" si="37"/>
        <v>P0103003</v>
      </c>
    </row>
    <row r="1192" spans="2:6" x14ac:dyDescent="0.25">
      <c r="B1192" s="7" t="s">
        <v>1738</v>
      </c>
      <c r="C1192" s="45" t="str">
        <f t="shared" si="36"/>
        <v>01</v>
      </c>
      <c r="E1192" s="7" t="s">
        <v>460</v>
      </c>
      <c r="F1192" t="str">
        <f t="shared" si="37"/>
        <v>P0157001</v>
      </c>
    </row>
    <row r="1193" spans="2:6" x14ac:dyDescent="0.25">
      <c r="B1193" s="7" t="s">
        <v>1739</v>
      </c>
      <c r="C1193" s="45" t="str">
        <f t="shared" si="36"/>
        <v>01</v>
      </c>
      <c r="E1193" s="7" t="s">
        <v>461</v>
      </c>
      <c r="F1193" t="str">
        <f t="shared" si="37"/>
        <v>P0204001</v>
      </c>
    </row>
    <row r="1194" spans="2:6" x14ac:dyDescent="0.25">
      <c r="B1194" s="7" t="s">
        <v>1740</v>
      </c>
      <c r="C1194" s="45" t="str">
        <f t="shared" si="36"/>
        <v>01</v>
      </c>
      <c r="E1194" s="19" t="s">
        <v>462</v>
      </c>
      <c r="F1194" t="str">
        <f t="shared" si="37"/>
        <v>P0043001</v>
      </c>
    </row>
    <row r="1195" spans="2:6" x14ac:dyDescent="0.25">
      <c r="B1195" s="7" t="s">
        <v>1741</v>
      </c>
      <c r="C1195" s="45" t="str">
        <f t="shared" si="36"/>
        <v>01</v>
      </c>
      <c r="E1195" s="7" t="s">
        <v>463</v>
      </c>
      <c r="F1195" t="str">
        <f t="shared" si="37"/>
        <v>P0275001</v>
      </c>
    </row>
    <row r="1196" spans="2:6" x14ac:dyDescent="0.25">
      <c r="B1196" s="7" t="s">
        <v>1742</v>
      </c>
      <c r="C1196" s="45" t="str">
        <f t="shared" si="36"/>
        <v>01</v>
      </c>
      <c r="E1196" s="19" t="s">
        <v>464</v>
      </c>
      <c r="F1196" t="str">
        <f t="shared" si="37"/>
        <v>P0039001</v>
      </c>
    </row>
    <row r="1197" spans="2:6" x14ac:dyDescent="0.25">
      <c r="B1197" s="7" t="s">
        <v>1743</v>
      </c>
      <c r="C1197" s="45" t="str">
        <f t="shared" si="36"/>
        <v>02</v>
      </c>
      <c r="E1197" s="19" t="s">
        <v>464</v>
      </c>
      <c r="F1197" t="str">
        <f t="shared" si="37"/>
        <v>P0039002</v>
      </c>
    </row>
    <row r="1198" spans="2:6" x14ac:dyDescent="0.25">
      <c r="B1198" s="7" t="s">
        <v>1744</v>
      </c>
      <c r="C1198" s="45" t="str">
        <f t="shared" si="36"/>
        <v>03</v>
      </c>
      <c r="E1198" s="19" t="s">
        <v>464</v>
      </c>
      <c r="F1198" t="str">
        <f t="shared" si="37"/>
        <v>P0039003</v>
      </c>
    </row>
    <row r="1199" spans="2:6" x14ac:dyDescent="0.25">
      <c r="B1199" s="7" t="s">
        <v>1745</v>
      </c>
      <c r="C1199" s="45" t="str">
        <f t="shared" si="36"/>
        <v>04</v>
      </c>
      <c r="E1199" s="7" t="s">
        <v>464</v>
      </c>
      <c r="F1199" t="str">
        <f t="shared" si="37"/>
        <v>P0039004</v>
      </c>
    </row>
    <row r="1200" spans="2:6" x14ac:dyDescent="0.25">
      <c r="B1200" s="7" t="s">
        <v>1746</v>
      </c>
      <c r="C1200" s="45" t="str">
        <f t="shared" si="36"/>
        <v>05</v>
      </c>
      <c r="E1200" s="7" t="s">
        <v>464</v>
      </c>
      <c r="F1200" t="str">
        <f t="shared" si="37"/>
        <v>P0039005</v>
      </c>
    </row>
    <row r="1201" spans="2:6" x14ac:dyDescent="0.25">
      <c r="B1201" s="7" t="s">
        <v>1747</v>
      </c>
      <c r="C1201" s="45" t="str">
        <f t="shared" si="36"/>
        <v>06</v>
      </c>
      <c r="E1201" s="7" t="s">
        <v>464</v>
      </c>
      <c r="F1201" t="str">
        <f t="shared" si="37"/>
        <v>P0039006</v>
      </c>
    </row>
    <row r="1202" spans="2:6" x14ac:dyDescent="0.25">
      <c r="B1202" s="7" t="s">
        <v>1748</v>
      </c>
      <c r="C1202" s="45" t="str">
        <f t="shared" si="36"/>
        <v>07</v>
      </c>
      <c r="E1202" s="7" t="s">
        <v>464</v>
      </c>
      <c r="F1202" t="str">
        <f t="shared" si="37"/>
        <v>P0039007</v>
      </c>
    </row>
    <row r="1203" spans="2:6" x14ac:dyDescent="0.25">
      <c r="B1203" s="7" t="s">
        <v>1749</v>
      </c>
      <c r="C1203" s="45" t="str">
        <f t="shared" si="36"/>
        <v>08</v>
      </c>
      <c r="E1203" s="7" t="s">
        <v>464</v>
      </c>
      <c r="F1203" t="str">
        <f t="shared" si="37"/>
        <v>P0039008</v>
      </c>
    </row>
    <row r="1204" spans="2:6" x14ac:dyDescent="0.25">
      <c r="B1204" s="7" t="s">
        <v>1750</v>
      </c>
      <c r="C1204" s="45" t="str">
        <f t="shared" si="36"/>
        <v>09</v>
      </c>
      <c r="E1204" s="7" t="s">
        <v>464</v>
      </c>
      <c r="F1204" t="str">
        <f t="shared" si="37"/>
        <v>P0039009</v>
      </c>
    </row>
    <row r="1205" spans="2:6" x14ac:dyDescent="0.25">
      <c r="B1205" s="7" t="s">
        <v>1751</v>
      </c>
      <c r="C1205" s="45" t="str">
        <f t="shared" si="36"/>
        <v>10</v>
      </c>
      <c r="E1205" s="7" t="s">
        <v>464</v>
      </c>
      <c r="F1205" t="str">
        <f t="shared" si="37"/>
        <v>P0039010</v>
      </c>
    </row>
    <row r="1206" spans="2:6" x14ac:dyDescent="0.25">
      <c r="B1206" s="7" t="s">
        <v>1752</v>
      </c>
      <c r="C1206" s="45" t="str">
        <f t="shared" si="36"/>
        <v>11</v>
      </c>
      <c r="E1206" s="7" t="s">
        <v>464</v>
      </c>
      <c r="F1206" t="str">
        <f t="shared" si="37"/>
        <v>P0039011</v>
      </c>
    </row>
    <row r="1207" spans="2:6" x14ac:dyDescent="0.25">
      <c r="B1207" s="7" t="s">
        <v>1753</v>
      </c>
      <c r="C1207" s="45" t="str">
        <f t="shared" si="36"/>
        <v>12</v>
      </c>
      <c r="E1207" s="7" t="s">
        <v>464</v>
      </c>
      <c r="F1207" t="str">
        <f t="shared" si="37"/>
        <v>P0039012</v>
      </c>
    </row>
    <row r="1208" spans="2:6" x14ac:dyDescent="0.25">
      <c r="B1208" s="7" t="s">
        <v>1754</v>
      </c>
      <c r="C1208" s="45" t="str">
        <f t="shared" si="36"/>
        <v>01</v>
      </c>
      <c r="E1208" s="7" t="s">
        <v>465</v>
      </c>
      <c r="F1208" t="str">
        <f t="shared" si="37"/>
        <v>P1280001</v>
      </c>
    </row>
    <row r="1209" spans="2:6" x14ac:dyDescent="0.25">
      <c r="B1209" s="7" t="s">
        <v>1755</v>
      </c>
      <c r="C1209" s="45" t="str">
        <f t="shared" si="36"/>
        <v>02</v>
      </c>
      <c r="E1209" s="7" t="s">
        <v>465</v>
      </c>
      <c r="F1209" t="str">
        <f t="shared" si="37"/>
        <v>P1280002</v>
      </c>
    </row>
    <row r="1210" spans="2:6" x14ac:dyDescent="0.25">
      <c r="B1210" s="7" t="s">
        <v>1756</v>
      </c>
      <c r="C1210" s="45" t="str">
        <f t="shared" si="36"/>
        <v>01</v>
      </c>
      <c r="E1210" s="7" t="s">
        <v>466</v>
      </c>
      <c r="F1210" t="str">
        <f t="shared" si="37"/>
        <v>P1283001</v>
      </c>
    </row>
    <row r="1211" spans="2:6" x14ac:dyDescent="0.25">
      <c r="B1211" s="7" t="s">
        <v>1757</v>
      </c>
      <c r="C1211" s="45" t="str">
        <f t="shared" si="36"/>
        <v>01</v>
      </c>
      <c r="E1211" s="7" t="s">
        <v>467</v>
      </c>
      <c r="F1211" t="str">
        <f t="shared" si="37"/>
        <v>P1239001</v>
      </c>
    </row>
    <row r="1212" spans="2:6" x14ac:dyDescent="0.25">
      <c r="B1212" s="7" t="s">
        <v>1758</v>
      </c>
      <c r="C1212" s="45" t="str">
        <f t="shared" si="36"/>
        <v>01</v>
      </c>
      <c r="E1212" s="7" t="s">
        <v>468</v>
      </c>
      <c r="F1212" t="str">
        <f t="shared" si="37"/>
        <v>P0272001</v>
      </c>
    </row>
    <row r="1213" spans="2:6" x14ac:dyDescent="0.25">
      <c r="B1213" s="7" t="s">
        <v>1759</v>
      </c>
      <c r="C1213" s="45" t="str">
        <f t="shared" si="36"/>
        <v>02</v>
      </c>
      <c r="E1213" s="7" t="s">
        <v>468</v>
      </c>
      <c r="F1213" t="str">
        <f t="shared" si="37"/>
        <v>P0272002</v>
      </c>
    </row>
    <row r="1214" spans="2:6" x14ac:dyDescent="0.25">
      <c r="B1214" s="7" t="s">
        <v>1760</v>
      </c>
      <c r="C1214" s="45" t="str">
        <f t="shared" si="36"/>
        <v>01</v>
      </c>
      <c r="E1214" s="7" t="s">
        <v>469</v>
      </c>
      <c r="F1214" t="str">
        <f t="shared" si="37"/>
        <v>P0436001</v>
      </c>
    </row>
    <row r="1215" spans="2:6" x14ac:dyDescent="0.25">
      <c r="B1215" s="7" t="s">
        <v>1761</v>
      </c>
      <c r="C1215" s="45" t="str">
        <f t="shared" si="36"/>
        <v>01</v>
      </c>
      <c r="E1215" s="7" t="s">
        <v>470</v>
      </c>
      <c r="F1215" t="str">
        <f t="shared" si="37"/>
        <v>P1248001</v>
      </c>
    </row>
    <row r="1216" spans="2:6" x14ac:dyDescent="0.25">
      <c r="B1216" s="7" t="s">
        <v>1762</v>
      </c>
      <c r="C1216" s="45" t="str">
        <f t="shared" si="36"/>
        <v>01</v>
      </c>
      <c r="E1216" s="20" t="s">
        <v>471</v>
      </c>
      <c r="F1216" t="str">
        <f t="shared" si="37"/>
        <v>P1263001</v>
      </c>
    </row>
    <row r="1217" spans="2:6" x14ac:dyDescent="0.25">
      <c r="B1217" s="7" t="s">
        <v>1763</v>
      </c>
      <c r="C1217" s="45" t="str">
        <f t="shared" si="36"/>
        <v>01</v>
      </c>
      <c r="E1217" s="19" t="s">
        <v>472</v>
      </c>
      <c r="F1217" t="str">
        <f t="shared" si="37"/>
        <v>P0008001</v>
      </c>
    </row>
    <row r="1218" spans="2:6" x14ac:dyDescent="0.25">
      <c r="B1218" s="7" t="s">
        <v>1764</v>
      </c>
      <c r="C1218" s="45" t="str">
        <f t="shared" si="36"/>
        <v>01</v>
      </c>
      <c r="E1218" s="19" t="s">
        <v>473</v>
      </c>
      <c r="F1218" t="str">
        <f t="shared" si="37"/>
        <v>P0018001</v>
      </c>
    </row>
    <row r="1219" spans="2:6" x14ac:dyDescent="0.25">
      <c r="B1219" s="7" t="s">
        <v>1765</v>
      </c>
      <c r="C1219" s="45" t="str">
        <f t="shared" ref="C1219:C1258" si="38">REPLACE(B1219, 1, 5, "")</f>
        <v>02</v>
      </c>
      <c r="E1219" s="7" t="s">
        <v>473</v>
      </c>
      <c r="F1219" t="str">
        <f t="shared" ref="F1219:F1258" si="39">CONCATENATE("P", REPLACE(E1219, 1, 1, ""), "0", C1219)</f>
        <v>P0018002</v>
      </c>
    </row>
    <row r="1220" spans="2:6" x14ac:dyDescent="0.25">
      <c r="B1220" s="7" t="s">
        <v>1766</v>
      </c>
      <c r="C1220" s="45" t="str">
        <f t="shared" si="38"/>
        <v>01</v>
      </c>
      <c r="E1220" s="7" t="s">
        <v>474</v>
      </c>
      <c r="F1220" t="str">
        <f t="shared" si="39"/>
        <v>P0203001</v>
      </c>
    </row>
    <row r="1221" spans="2:6" x14ac:dyDescent="0.25">
      <c r="B1221" s="7" t="s">
        <v>1767</v>
      </c>
      <c r="C1221" s="45" t="str">
        <f t="shared" si="38"/>
        <v>01</v>
      </c>
      <c r="E1221" s="7" t="s">
        <v>475</v>
      </c>
      <c r="F1221" t="str">
        <f t="shared" si="39"/>
        <v>P0308001</v>
      </c>
    </row>
    <row r="1222" spans="2:6" x14ac:dyDescent="0.25">
      <c r="B1222" s="7" t="s">
        <v>1768</v>
      </c>
      <c r="C1222" s="45" t="str">
        <f t="shared" si="38"/>
        <v>01</v>
      </c>
      <c r="E1222" s="7" t="s">
        <v>476</v>
      </c>
      <c r="F1222" t="str">
        <f t="shared" si="39"/>
        <v>P1196001</v>
      </c>
    </row>
    <row r="1223" spans="2:6" x14ac:dyDescent="0.25">
      <c r="B1223" s="7" t="s">
        <v>1769</v>
      </c>
      <c r="C1223" s="45" t="str">
        <f t="shared" si="38"/>
        <v>01</v>
      </c>
      <c r="E1223" s="7" t="s">
        <v>477</v>
      </c>
      <c r="F1223" t="str">
        <f t="shared" si="39"/>
        <v>P1201001</v>
      </c>
    </row>
    <row r="1224" spans="2:6" x14ac:dyDescent="0.25">
      <c r="B1224" s="7" t="s">
        <v>1770</v>
      </c>
      <c r="C1224" s="45" t="str">
        <f t="shared" si="38"/>
        <v>01</v>
      </c>
      <c r="E1224" s="7" t="s">
        <v>478</v>
      </c>
      <c r="F1224" t="str">
        <f t="shared" si="39"/>
        <v>P1193001</v>
      </c>
    </row>
    <row r="1225" spans="2:6" x14ac:dyDescent="0.25">
      <c r="B1225" s="7" t="s">
        <v>1771</v>
      </c>
      <c r="C1225" s="45" t="str">
        <f t="shared" si="38"/>
        <v>02</v>
      </c>
      <c r="E1225" s="7" t="s">
        <v>478</v>
      </c>
      <c r="F1225" t="str">
        <f t="shared" si="39"/>
        <v>P1193002</v>
      </c>
    </row>
    <row r="1226" spans="2:6" x14ac:dyDescent="0.25">
      <c r="B1226" s="7" t="s">
        <v>1772</v>
      </c>
      <c r="C1226" s="45" t="str">
        <f t="shared" si="38"/>
        <v>01</v>
      </c>
      <c r="E1226" s="7" t="s">
        <v>479</v>
      </c>
      <c r="F1226" t="str">
        <f t="shared" si="39"/>
        <v>P0261001</v>
      </c>
    </row>
    <row r="1227" spans="2:6" x14ac:dyDescent="0.25">
      <c r="B1227" s="7" t="s">
        <v>1773</v>
      </c>
      <c r="C1227" s="45" t="str">
        <f t="shared" si="38"/>
        <v>01</v>
      </c>
      <c r="E1227" s="7" t="s">
        <v>480</v>
      </c>
      <c r="F1227" t="str">
        <f t="shared" si="39"/>
        <v>P1254001</v>
      </c>
    </row>
    <row r="1228" spans="2:6" x14ac:dyDescent="0.25">
      <c r="B1228" s="7" t="s">
        <v>1774</v>
      </c>
      <c r="C1228" s="45" t="str">
        <f t="shared" si="38"/>
        <v>01</v>
      </c>
      <c r="E1228" s="7" t="s">
        <v>481</v>
      </c>
      <c r="F1228" t="str">
        <f t="shared" si="39"/>
        <v>P1276001</v>
      </c>
    </row>
    <row r="1229" spans="2:6" x14ac:dyDescent="0.25">
      <c r="B1229" s="7" t="s">
        <v>1775</v>
      </c>
      <c r="C1229" s="45" t="str">
        <f t="shared" si="38"/>
        <v>02</v>
      </c>
      <c r="E1229" s="7" t="s">
        <v>481</v>
      </c>
      <c r="F1229" t="str">
        <f t="shared" si="39"/>
        <v>P1276002</v>
      </c>
    </row>
    <row r="1230" spans="2:6" x14ac:dyDescent="0.25">
      <c r="B1230" s="7" t="s">
        <v>1776</v>
      </c>
      <c r="C1230" s="45" t="str">
        <f t="shared" si="38"/>
        <v>01</v>
      </c>
      <c r="E1230" s="7" t="s">
        <v>482</v>
      </c>
      <c r="F1230" t="str">
        <f t="shared" si="39"/>
        <v>P1255001</v>
      </c>
    </row>
    <row r="1231" spans="2:6" x14ac:dyDescent="0.25">
      <c r="B1231" s="7" t="s">
        <v>1777</v>
      </c>
      <c r="C1231" s="45" t="str">
        <f t="shared" si="38"/>
        <v>02</v>
      </c>
      <c r="E1231" s="7" t="s">
        <v>482</v>
      </c>
      <c r="F1231" t="str">
        <f t="shared" si="39"/>
        <v>P1255002</v>
      </c>
    </row>
    <row r="1232" spans="2:6" x14ac:dyDescent="0.25">
      <c r="B1232" s="7" t="s">
        <v>1778</v>
      </c>
      <c r="C1232" s="45" t="str">
        <f t="shared" si="38"/>
        <v>01</v>
      </c>
      <c r="E1232" s="7" t="s">
        <v>483</v>
      </c>
      <c r="F1232" t="str">
        <f t="shared" si="39"/>
        <v>P0794001</v>
      </c>
    </row>
    <row r="1233" spans="2:6" x14ac:dyDescent="0.25">
      <c r="B1233" s="7" t="s">
        <v>1779</v>
      </c>
      <c r="C1233" s="45" t="str">
        <f t="shared" si="38"/>
        <v>02</v>
      </c>
      <c r="E1233" s="7" t="s">
        <v>483</v>
      </c>
      <c r="F1233" t="str">
        <f t="shared" si="39"/>
        <v>P0794002</v>
      </c>
    </row>
    <row r="1234" spans="2:6" x14ac:dyDescent="0.25">
      <c r="B1234" s="7" t="s">
        <v>1780</v>
      </c>
      <c r="C1234" s="45" t="str">
        <f t="shared" si="38"/>
        <v>03</v>
      </c>
      <c r="E1234" s="7" t="s">
        <v>483</v>
      </c>
      <c r="F1234" t="str">
        <f t="shared" si="39"/>
        <v>P0794003</v>
      </c>
    </row>
    <row r="1235" spans="2:6" x14ac:dyDescent="0.25">
      <c r="B1235" s="7" t="s">
        <v>1781</v>
      </c>
      <c r="C1235" s="45" t="str">
        <f t="shared" si="38"/>
        <v>01</v>
      </c>
      <c r="E1235" s="7" t="s">
        <v>484</v>
      </c>
      <c r="F1235" t="str">
        <f t="shared" si="39"/>
        <v>P0168001</v>
      </c>
    </row>
    <row r="1236" spans="2:6" x14ac:dyDescent="0.25">
      <c r="B1236" s="7" t="s">
        <v>1782</v>
      </c>
      <c r="C1236" s="45" t="str">
        <f t="shared" si="38"/>
        <v>02</v>
      </c>
      <c r="E1236" s="7" t="s">
        <v>484</v>
      </c>
      <c r="F1236" t="str">
        <f t="shared" si="39"/>
        <v>P0168002</v>
      </c>
    </row>
    <row r="1237" spans="2:6" x14ac:dyDescent="0.25">
      <c r="B1237" s="7" t="s">
        <v>1783</v>
      </c>
      <c r="C1237" s="45" t="str">
        <f t="shared" si="38"/>
        <v>03</v>
      </c>
      <c r="E1237" s="7" t="s">
        <v>484</v>
      </c>
      <c r="F1237" t="str">
        <f t="shared" si="39"/>
        <v>P0168003</v>
      </c>
    </row>
    <row r="1238" spans="2:6" x14ac:dyDescent="0.25">
      <c r="B1238" s="7" t="s">
        <v>1784</v>
      </c>
      <c r="C1238" s="45" t="str">
        <f t="shared" si="38"/>
        <v>01</v>
      </c>
      <c r="E1238" s="7" t="s">
        <v>485</v>
      </c>
      <c r="F1238" t="str">
        <f t="shared" si="39"/>
        <v>P0169001</v>
      </c>
    </row>
    <row r="1239" spans="2:6" x14ac:dyDescent="0.25">
      <c r="B1239" s="7" t="s">
        <v>1785</v>
      </c>
      <c r="C1239" s="45" t="str">
        <f t="shared" si="38"/>
        <v>02</v>
      </c>
      <c r="E1239" s="7" t="s">
        <v>485</v>
      </c>
      <c r="F1239" t="str">
        <f t="shared" si="39"/>
        <v>P0169002</v>
      </c>
    </row>
    <row r="1240" spans="2:6" x14ac:dyDescent="0.25">
      <c r="B1240" s="7" t="s">
        <v>1786</v>
      </c>
      <c r="C1240" s="45" t="str">
        <f t="shared" si="38"/>
        <v>01</v>
      </c>
      <c r="E1240" s="7" t="s">
        <v>486</v>
      </c>
      <c r="F1240" t="str">
        <f t="shared" si="39"/>
        <v>P1188001</v>
      </c>
    </row>
    <row r="1241" spans="2:6" x14ac:dyDescent="0.25">
      <c r="B1241" s="7" t="s">
        <v>1787</v>
      </c>
      <c r="C1241" s="45" t="str">
        <f t="shared" si="38"/>
        <v>01</v>
      </c>
      <c r="E1241" s="7" t="s">
        <v>487</v>
      </c>
      <c r="F1241" t="str">
        <f t="shared" si="39"/>
        <v>P1259001</v>
      </c>
    </row>
    <row r="1242" spans="2:6" x14ac:dyDescent="0.25">
      <c r="B1242" s="7" t="s">
        <v>1788</v>
      </c>
      <c r="C1242" s="45" t="str">
        <f t="shared" si="38"/>
        <v>01</v>
      </c>
      <c r="E1242" s="19" t="s">
        <v>488</v>
      </c>
      <c r="F1242" t="str">
        <f t="shared" si="39"/>
        <v>P0021001</v>
      </c>
    </row>
    <row r="1243" spans="2:6" x14ac:dyDescent="0.25">
      <c r="B1243" s="7" t="s">
        <v>1789</v>
      </c>
      <c r="C1243" s="45" t="str">
        <f t="shared" si="38"/>
        <v>02</v>
      </c>
      <c r="E1243" s="19" t="s">
        <v>488</v>
      </c>
      <c r="F1243" t="str">
        <f t="shared" si="39"/>
        <v>P0021002</v>
      </c>
    </row>
    <row r="1244" spans="2:6" x14ac:dyDescent="0.25">
      <c r="B1244" s="7" t="s">
        <v>1790</v>
      </c>
      <c r="C1244" s="45" t="str">
        <f t="shared" si="38"/>
        <v>03</v>
      </c>
      <c r="E1244" s="7" t="s">
        <v>488</v>
      </c>
      <c r="F1244" t="str">
        <f t="shared" si="39"/>
        <v>P0021003</v>
      </c>
    </row>
    <row r="1245" spans="2:6" x14ac:dyDescent="0.25">
      <c r="B1245" s="7" t="s">
        <v>1791</v>
      </c>
      <c r="C1245" s="45" t="str">
        <f t="shared" si="38"/>
        <v>01</v>
      </c>
      <c r="E1245" s="19" t="s">
        <v>489</v>
      </c>
      <c r="F1245" t="str">
        <f t="shared" si="39"/>
        <v>P0034001</v>
      </c>
    </row>
    <row r="1246" spans="2:6" x14ac:dyDescent="0.25">
      <c r="B1246" s="7" t="s">
        <v>1792</v>
      </c>
      <c r="C1246" s="45" t="str">
        <f t="shared" si="38"/>
        <v>02</v>
      </c>
      <c r="E1246" s="19" t="s">
        <v>489</v>
      </c>
      <c r="F1246" t="str">
        <f t="shared" si="39"/>
        <v>P0034002</v>
      </c>
    </row>
    <row r="1247" spans="2:6" x14ac:dyDescent="0.25">
      <c r="B1247" s="7" t="s">
        <v>1793</v>
      </c>
      <c r="C1247" s="45" t="str">
        <f t="shared" si="38"/>
        <v>03</v>
      </c>
      <c r="E1247" s="19" t="s">
        <v>489</v>
      </c>
      <c r="F1247" t="str">
        <f t="shared" si="39"/>
        <v>P0034003</v>
      </c>
    </row>
    <row r="1248" spans="2:6" x14ac:dyDescent="0.25">
      <c r="B1248" s="7" t="s">
        <v>1794</v>
      </c>
      <c r="C1248" s="45" t="str">
        <f t="shared" si="38"/>
        <v>04</v>
      </c>
      <c r="E1248" s="7" t="s">
        <v>489</v>
      </c>
      <c r="F1248" t="str">
        <f t="shared" si="39"/>
        <v>P0034004</v>
      </c>
    </row>
    <row r="1249" spans="2:6" x14ac:dyDescent="0.25">
      <c r="B1249" s="7" t="s">
        <v>1795</v>
      </c>
      <c r="C1249" s="45" t="str">
        <f t="shared" si="38"/>
        <v>05</v>
      </c>
      <c r="E1249" s="7" t="s">
        <v>489</v>
      </c>
      <c r="F1249" t="str">
        <f t="shared" si="39"/>
        <v>P0034005</v>
      </c>
    </row>
    <row r="1250" spans="2:6" x14ac:dyDescent="0.25">
      <c r="B1250" s="7" t="s">
        <v>1796</v>
      </c>
      <c r="C1250" s="45" t="str">
        <f t="shared" si="38"/>
        <v>06</v>
      </c>
      <c r="E1250" s="7" t="s">
        <v>489</v>
      </c>
      <c r="F1250" t="str">
        <f t="shared" si="39"/>
        <v>P0034006</v>
      </c>
    </row>
    <row r="1251" spans="2:6" x14ac:dyDescent="0.25">
      <c r="B1251" s="7" t="s">
        <v>1797</v>
      </c>
      <c r="C1251" s="45" t="str">
        <f t="shared" si="38"/>
        <v>07</v>
      </c>
      <c r="E1251" s="7" t="s">
        <v>489</v>
      </c>
      <c r="F1251" t="str">
        <f t="shared" si="39"/>
        <v>P0034007</v>
      </c>
    </row>
    <row r="1252" spans="2:6" x14ac:dyDescent="0.25">
      <c r="B1252" s="7" t="s">
        <v>1798</v>
      </c>
      <c r="C1252" s="45" t="str">
        <f t="shared" si="38"/>
        <v>08</v>
      </c>
      <c r="E1252" s="7" t="s">
        <v>489</v>
      </c>
      <c r="F1252" t="str">
        <f t="shared" si="39"/>
        <v>P0034008</v>
      </c>
    </row>
    <row r="1253" spans="2:6" x14ac:dyDescent="0.25">
      <c r="B1253" s="7" t="s">
        <v>1799</v>
      </c>
      <c r="C1253" s="45" t="str">
        <f t="shared" si="38"/>
        <v>01</v>
      </c>
      <c r="E1253" s="7" t="s">
        <v>490</v>
      </c>
      <c r="F1253" t="str">
        <f t="shared" si="39"/>
        <v>P0059001</v>
      </c>
    </row>
    <row r="1254" spans="2:6" x14ac:dyDescent="0.25">
      <c r="B1254" s="7" t="s">
        <v>1800</v>
      </c>
      <c r="C1254" s="45" t="str">
        <f t="shared" si="38"/>
        <v>02</v>
      </c>
      <c r="E1254" s="7" t="s">
        <v>490</v>
      </c>
      <c r="F1254" t="str">
        <f t="shared" si="39"/>
        <v>P0059002</v>
      </c>
    </row>
    <row r="1255" spans="2:6" x14ac:dyDescent="0.25">
      <c r="B1255" s="7" t="s">
        <v>1801</v>
      </c>
      <c r="C1255" s="45" t="str">
        <f t="shared" si="38"/>
        <v>01</v>
      </c>
      <c r="E1255" s="7" t="s">
        <v>491</v>
      </c>
      <c r="F1255" t="str">
        <f t="shared" si="39"/>
        <v>P0805001</v>
      </c>
    </row>
    <row r="1256" spans="2:6" x14ac:dyDescent="0.25">
      <c r="B1256" s="7" t="s">
        <v>1802</v>
      </c>
      <c r="C1256" s="45" t="str">
        <f t="shared" si="38"/>
        <v>02</v>
      </c>
      <c r="E1256" s="7" t="s">
        <v>491</v>
      </c>
      <c r="F1256" t="str">
        <f t="shared" si="39"/>
        <v>P0805002</v>
      </c>
    </row>
    <row r="1257" spans="2:6" x14ac:dyDescent="0.25">
      <c r="B1257" s="7" t="s">
        <v>1803</v>
      </c>
      <c r="C1257" s="45" t="str">
        <f t="shared" si="38"/>
        <v>01</v>
      </c>
      <c r="E1257" s="7" t="s">
        <v>492</v>
      </c>
      <c r="F1257" t="str">
        <f t="shared" si="39"/>
        <v>P0096001</v>
      </c>
    </row>
    <row r="1258" spans="2:6" x14ac:dyDescent="0.25">
      <c r="B1258" s="7" t="s">
        <v>1804</v>
      </c>
      <c r="C1258" s="45" t="str">
        <f t="shared" si="38"/>
        <v>02</v>
      </c>
      <c r="E1258" s="7" t="s">
        <v>492</v>
      </c>
      <c r="F1258" t="str">
        <f t="shared" si="39"/>
        <v>P0096002</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258"/>
  <sheetViews>
    <sheetView workbookViewId="0">
      <selection sqref="A1:XFD1048576"/>
    </sheetView>
  </sheetViews>
  <sheetFormatPr baseColWidth="10" defaultRowHeight="15" x14ac:dyDescent="0.25"/>
  <cols>
    <col min="3" max="3" width="7" style="74" customWidth="1"/>
    <col min="4" max="4" width="11.85546875" bestFit="1" customWidth="1"/>
  </cols>
  <sheetData>
    <row r="1" spans="3:4" ht="22.5" x14ac:dyDescent="0.25">
      <c r="C1" s="69" t="s">
        <v>1857</v>
      </c>
      <c r="D1" s="69" t="s">
        <v>1857</v>
      </c>
    </row>
    <row r="2" spans="3:4" x14ac:dyDescent="0.25">
      <c r="C2" s="70" t="s">
        <v>1858</v>
      </c>
      <c r="D2" t="str">
        <f>CONCATENATE(C2, "-01")</f>
        <v>2011-10-01</v>
      </c>
    </row>
    <row r="3" spans="3:4" x14ac:dyDescent="0.25">
      <c r="C3" s="70" t="s">
        <v>1863</v>
      </c>
      <c r="D3" t="str">
        <f t="shared" ref="D3:D66" si="0">CONCATENATE(C3, "-01")</f>
        <v>2012-11-01</v>
      </c>
    </row>
    <row r="4" spans="3:4" x14ac:dyDescent="0.25">
      <c r="C4" s="70" t="s">
        <v>1859</v>
      </c>
      <c r="D4" t="str">
        <f t="shared" si="0"/>
        <v>2011-03-01</v>
      </c>
    </row>
    <row r="5" spans="3:4" x14ac:dyDescent="0.25">
      <c r="C5" s="70" t="s">
        <v>1860</v>
      </c>
      <c r="D5" t="str">
        <f t="shared" si="0"/>
        <v>2010-11-01</v>
      </c>
    </row>
    <row r="6" spans="3:4" x14ac:dyDescent="0.25">
      <c r="C6" s="70" t="s">
        <v>1861</v>
      </c>
      <c r="D6" t="str">
        <f t="shared" si="0"/>
        <v>2009-06-01</v>
      </c>
    </row>
    <row r="7" spans="3:4" x14ac:dyDescent="0.25">
      <c r="C7" s="70" t="s">
        <v>1862</v>
      </c>
      <c r="D7" t="str">
        <f t="shared" si="0"/>
        <v>2011-08-01</v>
      </c>
    </row>
    <row r="8" spans="3:4" x14ac:dyDescent="0.25">
      <c r="C8" s="70" t="s">
        <v>1863</v>
      </c>
      <c r="D8" t="str">
        <f t="shared" si="0"/>
        <v>2012-11-01</v>
      </c>
    </row>
    <row r="9" spans="3:4" x14ac:dyDescent="0.25">
      <c r="C9" s="70" t="s">
        <v>1864</v>
      </c>
      <c r="D9" t="str">
        <f t="shared" si="0"/>
        <v>2010-09-01</v>
      </c>
    </row>
    <row r="10" spans="3:4" x14ac:dyDescent="0.25">
      <c r="C10" s="70" t="s">
        <v>1865</v>
      </c>
      <c r="D10" t="str">
        <f t="shared" si="0"/>
        <v>2011-01-01</v>
      </c>
    </row>
    <row r="11" spans="3:4" x14ac:dyDescent="0.25">
      <c r="C11" s="70" t="s">
        <v>1866</v>
      </c>
      <c r="D11" t="str">
        <f t="shared" si="0"/>
        <v>2010-07-01</v>
      </c>
    </row>
    <row r="12" spans="3:4" x14ac:dyDescent="0.25">
      <c r="C12" s="70" t="s">
        <v>1867</v>
      </c>
      <c r="D12" t="str">
        <f t="shared" si="0"/>
        <v>2011-05-01</v>
      </c>
    </row>
    <row r="13" spans="3:4" x14ac:dyDescent="0.25">
      <c r="C13" s="70" t="s">
        <v>1868</v>
      </c>
      <c r="D13" t="str">
        <f t="shared" si="0"/>
        <v>2011-07-01</v>
      </c>
    </row>
    <row r="14" spans="3:4" x14ac:dyDescent="0.25">
      <c r="C14" s="70" t="s">
        <v>1869</v>
      </c>
      <c r="D14" t="str">
        <f t="shared" si="0"/>
        <v>2011-09-01</v>
      </c>
    </row>
    <row r="15" spans="3:4" x14ac:dyDescent="0.25">
      <c r="C15" s="70" t="s">
        <v>1870</v>
      </c>
      <c r="D15" t="str">
        <f t="shared" si="0"/>
        <v>2012-09-01</v>
      </c>
    </row>
    <row r="16" spans="3:4" x14ac:dyDescent="0.25">
      <c r="C16" s="17" t="s">
        <v>1871</v>
      </c>
      <c r="D16" t="str">
        <f t="shared" si="0"/>
        <v>2012-02-01</v>
      </c>
    </row>
    <row r="17" spans="3:4" x14ac:dyDescent="0.25">
      <c r="C17" s="17" t="s">
        <v>1871</v>
      </c>
      <c r="D17" t="str">
        <f t="shared" si="0"/>
        <v>2012-02-01</v>
      </c>
    </row>
    <row r="18" spans="3:4" x14ac:dyDescent="0.25">
      <c r="C18" s="70" t="s">
        <v>1858</v>
      </c>
      <c r="D18" t="str">
        <f t="shared" si="0"/>
        <v>2011-10-01</v>
      </c>
    </row>
    <row r="19" spans="3:4" x14ac:dyDescent="0.25">
      <c r="C19" s="70" t="s">
        <v>1859</v>
      </c>
      <c r="D19" t="str">
        <f t="shared" si="0"/>
        <v>2011-03-01</v>
      </c>
    </row>
    <row r="20" spans="3:4" x14ac:dyDescent="0.25">
      <c r="C20" s="70" t="s">
        <v>1872</v>
      </c>
      <c r="D20" t="str">
        <f t="shared" si="0"/>
        <v>2012-08-01</v>
      </c>
    </row>
    <row r="21" spans="3:4" x14ac:dyDescent="0.25">
      <c r="C21" s="70" t="s">
        <v>1859</v>
      </c>
      <c r="D21" t="str">
        <f t="shared" si="0"/>
        <v>2011-03-01</v>
      </c>
    </row>
    <row r="22" spans="3:4" x14ac:dyDescent="0.25">
      <c r="C22" s="70" t="s">
        <v>1859</v>
      </c>
      <c r="D22" t="str">
        <f t="shared" si="0"/>
        <v>2011-03-01</v>
      </c>
    </row>
    <row r="23" spans="3:4" x14ac:dyDescent="0.25">
      <c r="C23" s="70" t="s">
        <v>1869</v>
      </c>
      <c r="D23" t="str">
        <f t="shared" si="0"/>
        <v>2011-09-01</v>
      </c>
    </row>
    <row r="24" spans="3:4" x14ac:dyDescent="0.25">
      <c r="C24" s="70" t="s">
        <v>1873</v>
      </c>
      <c r="D24" t="str">
        <f t="shared" si="0"/>
        <v>2010-08-01</v>
      </c>
    </row>
    <row r="25" spans="3:4" x14ac:dyDescent="0.25">
      <c r="C25" s="70" t="s">
        <v>1874</v>
      </c>
      <c r="D25" t="str">
        <f t="shared" si="0"/>
        <v>2009-12-01</v>
      </c>
    </row>
    <row r="26" spans="3:4" x14ac:dyDescent="0.25">
      <c r="C26" s="70" t="s">
        <v>1875</v>
      </c>
      <c r="D26" t="str">
        <f t="shared" si="0"/>
        <v>2010-03-01</v>
      </c>
    </row>
    <row r="27" spans="3:4" x14ac:dyDescent="0.25">
      <c r="C27" s="70" t="s">
        <v>1864</v>
      </c>
      <c r="D27" t="str">
        <f t="shared" si="0"/>
        <v>2010-09-01</v>
      </c>
    </row>
    <row r="28" spans="3:4" x14ac:dyDescent="0.25">
      <c r="C28" s="70" t="s">
        <v>1876</v>
      </c>
      <c r="D28" t="str">
        <f t="shared" si="0"/>
        <v>2011-02-01</v>
      </c>
    </row>
    <row r="29" spans="3:4" x14ac:dyDescent="0.25">
      <c r="C29" s="70" t="s">
        <v>1876</v>
      </c>
      <c r="D29" t="str">
        <f t="shared" si="0"/>
        <v>2011-02-01</v>
      </c>
    </row>
    <row r="30" spans="3:4" x14ac:dyDescent="0.25">
      <c r="C30" s="70" t="s">
        <v>1876</v>
      </c>
      <c r="D30" t="str">
        <f t="shared" si="0"/>
        <v>2011-02-01</v>
      </c>
    </row>
    <row r="31" spans="3:4" x14ac:dyDescent="0.25">
      <c r="C31" s="70" t="s">
        <v>1876</v>
      </c>
      <c r="D31" t="str">
        <f t="shared" si="0"/>
        <v>2011-02-01</v>
      </c>
    </row>
    <row r="32" spans="3:4" x14ac:dyDescent="0.25">
      <c r="C32" s="70" t="s">
        <v>1876</v>
      </c>
      <c r="D32" t="str">
        <f t="shared" si="0"/>
        <v>2011-02-01</v>
      </c>
    </row>
    <row r="33" spans="3:4" x14ac:dyDescent="0.25">
      <c r="C33" s="70" t="s">
        <v>1862</v>
      </c>
      <c r="D33" t="str">
        <f t="shared" si="0"/>
        <v>2011-08-01</v>
      </c>
    </row>
    <row r="34" spans="3:4" x14ac:dyDescent="0.25">
      <c r="C34" s="70" t="s">
        <v>1869</v>
      </c>
      <c r="D34" t="str">
        <f t="shared" si="0"/>
        <v>2011-09-01</v>
      </c>
    </row>
    <row r="35" spans="3:4" x14ac:dyDescent="0.25">
      <c r="C35" s="70" t="s">
        <v>1863</v>
      </c>
      <c r="D35" t="str">
        <f t="shared" si="0"/>
        <v>2012-11-01</v>
      </c>
    </row>
    <row r="36" spans="3:4" x14ac:dyDescent="0.25">
      <c r="C36" s="70" t="s">
        <v>1858</v>
      </c>
      <c r="D36" t="str">
        <f t="shared" si="0"/>
        <v>2011-10-01</v>
      </c>
    </row>
    <row r="37" spans="3:4" x14ac:dyDescent="0.25">
      <c r="C37" s="70" t="s">
        <v>1877</v>
      </c>
      <c r="D37" t="str">
        <f t="shared" si="0"/>
        <v>2011-11-01</v>
      </c>
    </row>
    <row r="38" spans="3:4" x14ac:dyDescent="0.25">
      <c r="C38" s="70" t="s">
        <v>1878</v>
      </c>
      <c r="D38" t="str">
        <f t="shared" si="0"/>
        <v>2012-04-01</v>
      </c>
    </row>
    <row r="39" spans="3:4" x14ac:dyDescent="0.25">
      <c r="C39" s="70" t="s">
        <v>1858</v>
      </c>
      <c r="D39" t="str">
        <f t="shared" si="0"/>
        <v>2011-10-01</v>
      </c>
    </row>
    <row r="40" spans="3:4" x14ac:dyDescent="0.25">
      <c r="C40" s="70" t="s">
        <v>1858</v>
      </c>
      <c r="D40" t="str">
        <f t="shared" si="0"/>
        <v>2011-10-01</v>
      </c>
    </row>
    <row r="41" spans="3:4" x14ac:dyDescent="0.25">
      <c r="C41" s="70" t="s">
        <v>1869</v>
      </c>
      <c r="D41" t="str">
        <f t="shared" si="0"/>
        <v>2011-09-01</v>
      </c>
    </row>
    <row r="42" spans="3:4" x14ac:dyDescent="0.25">
      <c r="C42" s="70" t="s">
        <v>1879</v>
      </c>
      <c r="D42" t="str">
        <f t="shared" si="0"/>
        <v>2009-04-01</v>
      </c>
    </row>
    <row r="43" spans="3:4" x14ac:dyDescent="0.25">
      <c r="C43" s="70" t="s">
        <v>1880</v>
      </c>
      <c r="D43" t="str">
        <f t="shared" si="0"/>
        <v>2009-07-01</v>
      </c>
    </row>
    <row r="44" spans="3:4" x14ac:dyDescent="0.25">
      <c r="C44" s="70" t="s">
        <v>1881</v>
      </c>
      <c r="D44" t="str">
        <f t="shared" si="0"/>
        <v>2009-08-01</v>
      </c>
    </row>
    <row r="45" spans="3:4" x14ac:dyDescent="0.25">
      <c r="C45" s="70" t="s">
        <v>1882</v>
      </c>
      <c r="D45" t="str">
        <f t="shared" si="0"/>
        <v>2009-09-01</v>
      </c>
    </row>
    <row r="46" spans="3:4" x14ac:dyDescent="0.25">
      <c r="C46" s="70" t="s">
        <v>1882</v>
      </c>
      <c r="D46" t="str">
        <f t="shared" si="0"/>
        <v>2009-09-01</v>
      </c>
    </row>
    <row r="47" spans="3:4" x14ac:dyDescent="0.25">
      <c r="C47" s="70" t="s">
        <v>1883</v>
      </c>
      <c r="D47" t="str">
        <f t="shared" si="0"/>
        <v>2009-10-01</v>
      </c>
    </row>
    <row r="48" spans="3:4" x14ac:dyDescent="0.25">
      <c r="C48" s="70" t="s">
        <v>1884</v>
      </c>
      <c r="D48" t="str">
        <f t="shared" si="0"/>
        <v>2009-11-01</v>
      </c>
    </row>
    <row r="49" spans="3:4" x14ac:dyDescent="0.25">
      <c r="C49" s="70" t="s">
        <v>1885</v>
      </c>
      <c r="D49" t="str">
        <f t="shared" si="0"/>
        <v>2010-02-01</v>
      </c>
    </row>
    <row r="50" spans="3:4" x14ac:dyDescent="0.25">
      <c r="C50" s="70" t="s">
        <v>1875</v>
      </c>
      <c r="D50" t="str">
        <f t="shared" si="0"/>
        <v>2010-03-01</v>
      </c>
    </row>
    <row r="51" spans="3:4" x14ac:dyDescent="0.25">
      <c r="C51" s="70" t="s">
        <v>1886</v>
      </c>
      <c r="D51" t="str">
        <f t="shared" si="0"/>
        <v>2010-05-01</v>
      </c>
    </row>
    <row r="52" spans="3:4" x14ac:dyDescent="0.25">
      <c r="C52" s="70" t="s">
        <v>1865</v>
      </c>
      <c r="D52" t="str">
        <f t="shared" si="0"/>
        <v>2011-01-01</v>
      </c>
    </row>
    <row r="53" spans="3:4" x14ac:dyDescent="0.25">
      <c r="C53" s="70" t="s">
        <v>1876</v>
      </c>
      <c r="D53" t="str">
        <f t="shared" si="0"/>
        <v>2011-02-01</v>
      </c>
    </row>
    <row r="54" spans="3:4" x14ac:dyDescent="0.25">
      <c r="C54" s="70" t="s">
        <v>1876</v>
      </c>
      <c r="D54" t="str">
        <f t="shared" si="0"/>
        <v>2011-02-01</v>
      </c>
    </row>
    <row r="55" spans="3:4" x14ac:dyDescent="0.25">
      <c r="C55" s="70" t="s">
        <v>1887</v>
      </c>
      <c r="D55" t="str">
        <f t="shared" si="0"/>
        <v>2011-06-01</v>
      </c>
    </row>
    <row r="56" spans="3:4" x14ac:dyDescent="0.25">
      <c r="C56" s="70" t="s">
        <v>1868</v>
      </c>
      <c r="D56" t="str">
        <f t="shared" si="0"/>
        <v>2011-07-01</v>
      </c>
    </row>
    <row r="57" spans="3:4" x14ac:dyDescent="0.25">
      <c r="C57" s="70" t="s">
        <v>1888</v>
      </c>
      <c r="D57" t="str">
        <f t="shared" si="0"/>
        <v>2011-12-01</v>
      </c>
    </row>
    <row r="58" spans="3:4" x14ac:dyDescent="0.25">
      <c r="C58" s="70" t="s">
        <v>1889</v>
      </c>
      <c r="D58" t="str">
        <f t="shared" si="0"/>
        <v>2012-01-01</v>
      </c>
    </row>
    <row r="59" spans="3:4" x14ac:dyDescent="0.25">
      <c r="C59" s="70" t="s">
        <v>1890</v>
      </c>
      <c r="D59" t="str">
        <f t="shared" si="0"/>
        <v>2012-05-01</v>
      </c>
    </row>
    <row r="60" spans="3:4" x14ac:dyDescent="0.25">
      <c r="C60" s="70" t="s">
        <v>1890</v>
      </c>
      <c r="D60" t="str">
        <f t="shared" si="0"/>
        <v>2012-05-01</v>
      </c>
    </row>
    <row r="61" spans="3:4" x14ac:dyDescent="0.25">
      <c r="C61" s="70" t="s">
        <v>1891</v>
      </c>
      <c r="D61" t="str">
        <f t="shared" si="0"/>
        <v>2012-07-01</v>
      </c>
    </row>
    <row r="62" spans="3:4" x14ac:dyDescent="0.25">
      <c r="C62" s="70" t="s">
        <v>1872</v>
      </c>
      <c r="D62" t="str">
        <f t="shared" si="0"/>
        <v>2012-08-01</v>
      </c>
    </row>
    <row r="63" spans="3:4" x14ac:dyDescent="0.25">
      <c r="C63" s="70" t="s">
        <v>1863</v>
      </c>
      <c r="D63" t="str">
        <f t="shared" si="0"/>
        <v>2012-11-01</v>
      </c>
    </row>
    <row r="64" spans="3:4" x14ac:dyDescent="0.25">
      <c r="C64" s="70" t="s">
        <v>1892</v>
      </c>
      <c r="D64" t="str">
        <f t="shared" si="0"/>
        <v>2010-10-01</v>
      </c>
    </row>
    <row r="65" spans="3:4" x14ac:dyDescent="0.25">
      <c r="C65" s="70" t="s">
        <v>1864</v>
      </c>
      <c r="D65" t="str">
        <f t="shared" si="0"/>
        <v>2010-09-01</v>
      </c>
    </row>
    <row r="66" spans="3:4" x14ac:dyDescent="0.25">
      <c r="C66" s="70" t="s">
        <v>1872</v>
      </c>
      <c r="D66" t="str">
        <f t="shared" si="0"/>
        <v>2012-08-01</v>
      </c>
    </row>
    <row r="67" spans="3:4" x14ac:dyDescent="0.25">
      <c r="C67" s="70" t="s">
        <v>1891</v>
      </c>
      <c r="D67" t="str">
        <f t="shared" ref="D67:D130" si="1">CONCATENATE(C67, "-01")</f>
        <v>2012-07-01</v>
      </c>
    </row>
    <row r="68" spans="3:4" x14ac:dyDescent="0.25">
      <c r="C68" s="70" t="s">
        <v>1893</v>
      </c>
      <c r="D68" t="str">
        <f t="shared" si="1"/>
        <v>2010-06-01</v>
      </c>
    </row>
    <row r="69" spans="3:4" x14ac:dyDescent="0.25">
      <c r="C69" s="70" t="s">
        <v>1864</v>
      </c>
      <c r="D69" t="str">
        <f t="shared" si="1"/>
        <v>2010-09-01</v>
      </c>
    </row>
    <row r="70" spans="3:4" x14ac:dyDescent="0.25">
      <c r="C70" s="70" t="s">
        <v>1864</v>
      </c>
      <c r="D70" t="str">
        <f t="shared" si="1"/>
        <v>2010-09-01</v>
      </c>
    </row>
    <row r="71" spans="3:4" x14ac:dyDescent="0.25">
      <c r="C71" s="70" t="s">
        <v>1868</v>
      </c>
      <c r="D71" t="str">
        <f t="shared" si="1"/>
        <v>2011-07-01</v>
      </c>
    </row>
    <row r="72" spans="3:4" x14ac:dyDescent="0.25">
      <c r="C72" s="70" t="s">
        <v>1868</v>
      </c>
      <c r="D72" t="str">
        <f t="shared" si="1"/>
        <v>2011-07-01</v>
      </c>
    </row>
    <row r="73" spans="3:4" x14ac:dyDescent="0.25">
      <c r="C73" s="70" t="s">
        <v>1894</v>
      </c>
      <c r="D73" t="str">
        <f t="shared" si="1"/>
        <v>2010-12-01</v>
      </c>
    </row>
    <row r="74" spans="3:4" x14ac:dyDescent="0.25">
      <c r="C74" s="70" t="s">
        <v>1892</v>
      </c>
      <c r="D74" t="str">
        <f t="shared" si="1"/>
        <v>2010-10-01</v>
      </c>
    </row>
    <row r="75" spans="3:4" x14ac:dyDescent="0.25">
      <c r="C75" s="70" t="s">
        <v>1892</v>
      </c>
      <c r="D75" t="str">
        <f t="shared" si="1"/>
        <v>2010-10-01</v>
      </c>
    </row>
    <row r="76" spans="3:4" x14ac:dyDescent="0.25">
      <c r="C76" s="70" t="s">
        <v>1864</v>
      </c>
      <c r="D76" t="str">
        <f t="shared" si="1"/>
        <v>2010-09-01</v>
      </c>
    </row>
    <row r="77" spans="3:4" x14ac:dyDescent="0.25">
      <c r="C77" s="70" t="s">
        <v>1860</v>
      </c>
      <c r="D77" t="str">
        <f t="shared" si="1"/>
        <v>2010-11-01</v>
      </c>
    </row>
    <row r="78" spans="3:4" x14ac:dyDescent="0.25">
      <c r="C78" s="70" t="s">
        <v>1887</v>
      </c>
      <c r="D78" t="str">
        <f t="shared" si="1"/>
        <v>2011-06-01</v>
      </c>
    </row>
    <row r="79" spans="3:4" x14ac:dyDescent="0.25">
      <c r="C79" s="70" t="s">
        <v>1882</v>
      </c>
      <c r="D79" t="str">
        <f t="shared" si="1"/>
        <v>2009-09-01</v>
      </c>
    </row>
    <row r="80" spans="3:4" x14ac:dyDescent="0.25">
      <c r="C80" s="70" t="s">
        <v>1864</v>
      </c>
      <c r="D80" t="str">
        <f t="shared" si="1"/>
        <v>2010-09-01</v>
      </c>
    </row>
    <row r="81" spans="3:4" x14ac:dyDescent="0.25">
      <c r="C81" s="70" t="s">
        <v>1889</v>
      </c>
      <c r="D81" t="str">
        <f t="shared" si="1"/>
        <v>2012-01-01</v>
      </c>
    </row>
    <row r="82" spans="3:4" x14ac:dyDescent="0.25">
      <c r="C82" s="70" t="s">
        <v>1871</v>
      </c>
      <c r="D82" t="str">
        <f t="shared" si="1"/>
        <v>2012-02-01</v>
      </c>
    </row>
    <row r="83" spans="3:4" x14ac:dyDescent="0.25">
      <c r="C83" s="70" t="s">
        <v>1871</v>
      </c>
      <c r="D83" t="str">
        <f t="shared" si="1"/>
        <v>2012-02-01</v>
      </c>
    </row>
    <row r="84" spans="3:4" x14ac:dyDescent="0.25">
      <c r="C84" s="70" t="s">
        <v>1871</v>
      </c>
      <c r="D84" t="str">
        <f t="shared" si="1"/>
        <v>2012-02-01</v>
      </c>
    </row>
    <row r="85" spans="3:4" x14ac:dyDescent="0.25">
      <c r="C85" s="70" t="s">
        <v>1871</v>
      </c>
      <c r="D85" t="str">
        <f t="shared" si="1"/>
        <v>2012-02-01</v>
      </c>
    </row>
    <row r="86" spans="3:4" x14ac:dyDescent="0.25">
      <c r="C86" s="70" t="s">
        <v>1872</v>
      </c>
      <c r="D86" t="str">
        <f t="shared" si="1"/>
        <v>2012-08-01</v>
      </c>
    </row>
    <row r="87" spans="3:4" x14ac:dyDescent="0.25">
      <c r="C87" s="70" t="s">
        <v>1872</v>
      </c>
      <c r="D87" t="str">
        <f t="shared" si="1"/>
        <v>2012-08-01</v>
      </c>
    </row>
    <row r="88" spans="3:4" x14ac:dyDescent="0.25">
      <c r="C88" s="70" t="s">
        <v>1872</v>
      </c>
      <c r="D88" t="str">
        <f t="shared" si="1"/>
        <v>2012-08-01</v>
      </c>
    </row>
    <row r="89" spans="3:4" x14ac:dyDescent="0.25">
      <c r="C89" s="70" t="s">
        <v>1870</v>
      </c>
      <c r="D89" t="str">
        <f t="shared" si="1"/>
        <v>2012-09-01</v>
      </c>
    </row>
    <row r="90" spans="3:4" x14ac:dyDescent="0.25">
      <c r="C90" s="70" t="s">
        <v>1892</v>
      </c>
      <c r="D90" t="str">
        <f t="shared" si="1"/>
        <v>2010-10-01</v>
      </c>
    </row>
    <row r="91" spans="3:4" x14ac:dyDescent="0.25">
      <c r="C91" s="70" t="s">
        <v>1860</v>
      </c>
      <c r="D91" t="str">
        <f t="shared" si="1"/>
        <v>2010-11-01</v>
      </c>
    </row>
    <row r="92" spans="3:4" x14ac:dyDescent="0.25">
      <c r="C92" s="70" t="s">
        <v>1876</v>
      </c>
      <c r="D92" t="str">
        <f t="shared" si="1"/>
        <v>2011-02-01</v>
      </c>
    </row>
    <row r="93" spans="3:4" x14ac:dyDescent="0.25">
      <c r="C93" s="70" t="s">
        <v>1877</v>
      </c>
      <c r="D93" t="str">
        <f t="shared" si="1"/>
        <v>2011-11-01</v>
      </c>
    </row>
    <row r="94" spans="3:4" x14ac:dyDescent="0.25">
      <c r="C94" s="70" t="s">
        <v>1882</v>
      </c>
      <c r="D94" t="str">
        <f t="shared" si="1"/>
        <v>2009-09-01</v>
      </c>
    </row>
    <row r="95" spans="3:4" x14ac:dyDescent="0.25">
      <c r="C95" s="70" t="s">
        <v>1859</v>
      </c>
      <c r="D95" t="str">
        <f t="shared" si="1"/>
        <v>2011-03-01</v>
      </c>
    </row>
    <row r="96" spans="3:4" x14ac:dyDescent="0.25">
      <c r="C96" s="70" t="s">
        <v>1886</v>
      </c>
      <c r="D96" t="str">
        <f t="shared" si="1"/>
        <v>2010-05-01</v>
      </c>
    </row>
    <row r="97" spans="3:4" x14ac:dyDescent="0.25">
      <c r="C97" s="70" t="s">
        <v>1886</v>
      </c>
      <c r="D97" t="str">
        <f t="shared" si="1"/>
        <v>2010-05-01</v>
      </c>
    </row>
    <row r="98" spans="3:4" x14ac:dyDescent="0.25">
      <c r="C98" s="70" t="s">
        <v>1873</v>
      </c>
      <c r="D98" t="str">
        <f t="shared" si="1"/>
        <v>2010-08-01</v>
      </c>
    </row>
    <row r="99" spans="3:4" x14ac:dyDescent="0.25">
      <c r="C99" s="70" t="s">
        <v>1864</v>
      </c>
      <c r="D99" t="str">
        <f t="shared" si="1"/>
        <v>2010-09-01</v>
      </c>
    </row>
    <row r="100" spans="3:4" x14ac:dyDescent="0.25">
      <c r="C100" s="70" t="s">
        <v>1887</v>
      </c>
      <c r="D100" t="str">
        <f t="shared" si="1"/>
        <v>2011-06-01</v>
      </c>
    </row>
    <row r="101" spans="3:4" x14ac:dyDescent="0.25">
      <c r="C101" s="70" t="s">
        <v>1858</v>
      </c>
      <c r="D101" t="str">
        <f t="shared" si="1"/>
        <v>2011-10-01</v>
      </c>
    </row>
    <row r="102" spans="3:4" x14ac:dyDescent="0.25">
      <c r="C102" s="70" t="s">
        <v>1858</v>
      </c>
      <c r="D102" t="str">
        <f t="shared" si="1"/>
        <v>2011-10-01</v>
      </c>
    </row>
    <row r="103" spans="3:4" x14ac:dyDescent="0.25">
      <c r="C103" s="70" t="s">
        <v>1871</v>
      </c>
      <c r="D103" t="str">
        <f t="shared" si="1"/>
        <v>2012-02-01</v>
      </c>
    </row>
    <row r="104" spans="3:4" x14ac:dyDescent="0.25">
      <c r="C104" s="70" t="s">
        <v>1867</v>
      </c>
      <c r="D104" t="str">
        <f t="shared" si="1"/>
        <v>2011-05-01</v>
      </c>
    </row>
    <row r="105" spans="3:4" x14ac:dyDescent="0.25">
      <c r="C105" s="17" t="s">
        <v>1895</v>
      </c>
      <c r="D105" t="str">
        <f t="shared" si="1"/>
        <v>2012-03-01</v>
      </c>
    </row>
    <row r="106" spans="3:4" x14ac:dyDescent="0.25">
      <c r="C106" s="17" t="s">
        <v>1890</v>
      </c>
      <c r="D106" t="str">
        <f t="shared" si="1"/>
        <v>2012-05-01</v>
      </c>
    </row>
    <row r="107" spans="3:4" x14ac:dyDescent="0.25">
      <c r="C107" s="70" t="s">
        <v>1881</v>
      </c>
      <c r="D107" t="str">
        <f t="shared" si="1"/>
        <v>2009-08-01</v>
      </c>
    </row>
    <row r="108" spans="3:4" x14ac:dyDescent="0.25">
      <c r="C108" s="70" t="s">
        <v>1882</v>
      </c>
      <c r="D108" t="str">
        <f t="shared" si="1"/>
        <v>2009-09-01</v>
      </c>
    </row>
    <row r="109" spans="3:4" x14ac:dyDescent="0.25">
      <c r="C109" s="70" t="s">
        <v>1873</v>
      </c>
      <c r="D109" t="str">
        <f t="shared" si="1"/>
        <v>2010-08-01</v>
      </c>
    </row>
    <row r="110" spans="3:4" x14ac:dyDescent="0.25">
      <c r="C110" s="70" t="s">
        <v>1864</v>
      </c>
      <c r="D110" t="str">
        <f t="shared" si="1"/>
        <v>2010-09-01</v>
      </c>
    </row>
    <row r="111" spans="3:4" x14ac:dyDescent="0.25">
      <c r="C111" s="70" t="s">
        <v>1876</v>
      </c>
      <c r="D111" t="str">
        <f t="shared" si="1"/>
        <v>2011-02-01</v>
      </c>
    </row>
    <row r="112" spans="3:4" x14ac:dyDescent="0.25">
      <c r="C112" s="70" t="s">
        <v>1876</v>
      </c>
      <c r="D112" t="str">
        <f t="shared" si="1"/>
        <v>2011-02-01</v>
      </c>
    </row>
    <row r="113" spans="3:4" x14ac:dyDescent="0.25">
      <c r="C113" s="70" t="s">
        <v>1876</v>
      </c>
      <c r="D113" t="str">
        <f t="shared" si="1"/>
        <v>2011-02-01</v>
      </c>
    </row>
    <row r="114" spans="3:4" x14ac:dyDescent="0.25">
      <c r="C114" s="70" t="s">
        <v>1867</v>
      </c>
      <c r="D114" t="str">
        <f t="shared" si="1"/>
        <v>2011-05-01</v>
      </c>
    </row>
    <row r="115" spans="3:4" x14ac:dyDescent="0.25">
      <c r="C115" s="70" t="s">
        <v>1876</v>
      </c>
      <c r="D115" t="str">
        <f t="shared" si="1"/>
        <v>2011-02-01</v>
      </c>
    </row>
    <row r="116" spans="3:4" x14ac:dyDescent="0.25">
      <c r="C116" s="70" t="s">
        <v>1862</v>
      </c>
      <c r="D116" t="str">
        <f t="shared" si="1"/>
        <v>2011-08-01</v>
      </c>
    </row>
    <row r="117" spans="3:4" x14ac:dyDescent="0.25">
      <c r="C117" s="70" t="s">
        <v>1862</v>
      </c>
      <c r="D117" t="str">
        <f t="shared" si="1"/>
        <v>2011-08-01</v>
      </c>
    </row>
    <row r="118" spans="3:4" x14ac:dyDescent="0.25">
      <c r="C118" s="70" t="s">
        <v>1858</v>
      </c>
      <c r="D118" t="str">
        <f t="shared" si="1"/>
        <v>2011-10-01</v>
      </c>
    </row>
    <row r="119" spans="3:4" x14ac:dyDescent="0.25">
      <c r="C119" s="70" t="s">
        <v>1858</v>
      </c>
      <c r="D119" t="str">
        <f t="shared" si="1"/>
        <v>2011-10-01</v>
      </c>
    </row>
    <row r="120" spans="3:4" x14ac:dyDescent="0.25">
      <c r="C120" s="70" t="s">
        <v>1888</v>
      </c>
      <c r="D120" t="str">
        <f t="shared" si="1"/>
        <v>2011-12-01</v>
      </c>
    </row>
    <row r="121" spans="3:4" x14ac:dyDescent="0.25">
      <c r="C121" s="17" t="s">
        <v>1895</v>
      </c>
      <c r="D121" t="str">
        <f t="shared" si="1"/>
        <v>2012-03-01</v>
      </c>
    </row>
    <row r="122" spans="3:4" x14ac:dyDescent="0.25">
      <c r="C122" s="17" t="s">
        <v>1878</v>
      </c>
      <c r="D122" t="str">
        <f t="shared" si="1"/>
        <v>2012-04-01</v>
      </c>
    </row>
    <row r="123" spans="3:4" x14ac:dyDescent="0.25">
      <c r="C123" s="17" t="s">
        <v>1878</v>
      </c>
      <c r="D123" t="str">
        <f t="shared" si="1"/>
        <v>2012-04-01</v>
      </c>
    </row>
    <row r="124" spans="3:4" x14ac:dyDescent="0.25">
      <c r="C124" s="17" t="s">
        <v>1891</v>
      </c>
      <c r="D124" t="str">
        <f t="shared" si="1"/>
        <v>2012-07-01</v>
      </c>
    </row>
    <row r="125" spans="3:4" x14ac:dyDescent="0.25">
      <c r="C125" s="17" t="s">
        <v>1891</v>
      </c>
      <c r="D125" t="str">
        <f t="shared" si="1"/>
        <v>2012-07-01</v>
      </c>
    </row>
    <row r="126" spans="3:4" x14ac:dyDescent="0.25">
      <c r="C126" s="17" t="s">
        <v>1872</v>
      </c>
      <c r="D126" t="str">
        <f t="shared" si="1"/>
        <v>2012-08-01</v>
      </c>
    </row>
    <row r="127" spans="3:4" x14ac:dyDescent="0.25">
      <c r="C127" s="17" t="s">
        <v>1870</v>
      </c>
      <c r="D127" t="str">
        <f t="shared" si="1"/>
        <v>2012-09-01</v>
      </c>
    </row>
    <row r="128" spans="3:4" x14ac:dyDescent="0.25">
      <c r="C128" s="17" t="s">
        <v>1896</v>
      </c>
      <c r="D128" t="str">
        <f t="shared" si="1"/>
        <v>2012-10-01</v>
      </c>
    </row>
    <row r="129" spans="3:4" x14ac:dyDescent="0.25">
      <c r="C129" s="70" t="s">
        <v>1886</v>
      </c>
      <c r="D129" t="str">
        <f t="shared" si="1"/>
        <v>2010-05-01</v>
      </c>
    </row>
    <row r="130" spans="3:4" x14ac:dyDescent="0.25">
      <c r="C130" s="70" t="s">
        <v>1868</v>
      </c>
      <c r="D130" t="str">
        <f t="shared" si="1"/>
        <v>2011-07-01</v>
      </c>
    </row>
    <row r="131" spans="3:4" x14ac:dyDescent="0.25">
      <c r="C131" s="70" t="s">
        <v>1887</v>
      </c>
      <c r="D131" t="str">
        <f t="shared" ref="D131:D194" si="2">CONCATENATE(C131, "-01")</f>
        <v>2011-06-01</v>
      </c>
    </row>
    <row r="132" spans="3:4" x14ac:dyDescent="0.25">
      <c r="C132" s="70" t="s">
        <v>1862</v>
      </c>
      <c r="D132" t="str">
        <f t="shared" si="2"/>
        <v>2011-08-01</v>
      </c>
    </row>
    <row r="133" spans="3:4" x14ac:dyDescent="0.25">
      <c r="C133" s="70" t="s">
        <v>1863</v>
      </c>
      <c r="D133" t="str">
        <f t="shared" si="2"/>
        <v>2012-11-01</v>
      </c>
    </row>
    <row r="134" spans="3:4" x14ac:dyDescent="0.25">
      <c r="C134" s="70" t="s">
        <v>1886</v>
      </c>
      <c r="D134" t="str">
        <f t="shared" si="2"/>
        <v>2010-05-01</v>
      </c>
    </row>
    <row r="135" spans="3:4" x14ac:dyDescent="0.25">
      <c r="C135" s="70" t="s">
        <v>1877</v>
      </c>
      <c r="D135" t="str">
        <f t="shared" si="2"/>
        <v>2011-11-01</v>
      </c>
    </row>
    <row r="136" spans="3:4" x14ac:dyDescent="0.25">
      <c r="C136" s="70" t="s">
        <v>1864</v>
      </c>
      <c r="D136" t="str">
        <f t="shared" si="2"/>
        <v>2010-09-01</v>
      </c>
    </row>
    <row r="137" spans="3:4" x14ac:dyDescent="0.25">
      <c r="C137" s="70" t="s">
        <v>1859</v>
      </c>
      <c r="D137" t="str">
        <f t="shared" si="2"/>
        <v>2011-03-01</v>
      </c>
    </row>
    <row r="138" spans="3:4" x14ac:dyDescent="0.25">
      <c r="C138" s="17" t="s">
        <v>1895</v>
      </c>
      <c r="D138" t="str">
        <f t="shared" si="2"/>
        <v>2012-03-01</v>
      </c>
    </row>
    <row r="139" spans="3:4" x14ac:dyDescent="0.25">
      <c r="C139" s="70" t="s">
        <v>1897</v>
      </c>
      <c r="D139" t="str">
        <f t="shared" si="2"/>
        <v>2010-04-01</v>
      </c>
    </row>
    <row r="140" spans="3:4" x14ac:dyDescent="0.25">
      <c r="C140" s="70" t="s">
        <v>1897</v>
      </c>
      <c r="D140" t="str">
        <f t="shared" si="2"/>
        <v>2010-04-01</v>
      </c>
    </row>
    <row r="141" spans="3:4" x14ac:dyDescent="0.25">
      <c r="C141" s="70" t="s">
        <v>1859</v>
      </c>
      <c r="D141" t="str">
        <f t="shared" si="2"/>
        <v>2011-03-01</v>
      </c>
    </row>
    <row r="142" spans="3:4" x14ac:dyDescent="0.25">
      <c r="C142" s="70" t="s">
        <v>1860</v>
      </c>
      <c r="D142" t="str">
        <f t="shared" si="2"/>
        <v>2010-11-01</v>
      </c>
    </row>
    <row r="143" spans="3:4" x14ac:dyDescent="0.25">
      <c r="C143" s="17" t="s">
        <v>1871</v>
      </c>
      <c r="D143" t="str">
        <f t="shared" si="2"/>
        <v>2012-02-01</v>
      </c>
    </row>
    <row r="144" spans="3:4" x14ac:dyDescent="0.25">
      <c r="C144" s="17" t="s">
        <v>1870</v>
      </c>
      <c r="D144" t="str">
        <f t="shared" si="2"/>
        <v>2012-09-01</v>
      </c>
    </row>
    <row r="145" spans="3:4" x14ac:dyDescent="0.25">
      <c r="C145" s="70" t="s">
        <v>1859</v>
      </c>
      <c r="D145" t="str">
        <f t="shared" si="2"/>
        <v>2011-03-01</v>
      </c>
    </row>
    <row r="146" spans="3:4" x14ac:dyDescent="0.25">
      <c r="C146" s="70" t="s">
        <v>1859</v>
      </c>
      <c r="D146" t="str">
        <f t="shared" si="2"/>
        <v>2011-03-01</v>
      </c>
    </row>
    <row r="147" spans="3:4" x14ac:dyDescent="0.25">
      <c r="C147" s="70" t="s">
        <v>1898</v>
      </c>
      <c r="D147" t="str">
        <f t="shared" si="2"/>
        <v>2011-04-01</v>
      </c>
    </row>
    <row r="148" spans="3:4" x14ac:dyDescent="0.25">
      <c r="C148" s="70" t="s">
        <v>1865</v>
      </c>
      <c r="D148" t="str">
        <f t="shared" si="2"/>
        <v>2011-01-01</v>
      </c>
    </row>
    <row r="149" spans="3:4" x14ac:dyDescent="0.25">
      <c r="C149" s="70" t="s">
        <v>1865</v>
      </c>
      <c r="D149" t="str">
        <f t="shared" si="2"/>
        <v>2011-01-01</v>
      </c>
    </row>
    <row r="150" spans="3:4" x14ac:dyDescent="0.25">
      <c r="C150" s="70" t="s">
        <v>1887</v>
      </c>
      <c r="D150" t="str">
        <f t="shared" si="2"/>
        <v>2011-06-01</v>
      </c>
    </row>
    <row r="151" spans="3:4" x14ac:dyDescent="0.25">
      <c r="C151" s="70" t="s">
        <v>1887</v>
      </c>
      <c r="D151" t="str">
        <f t="shared" si="2"/>
        <v>2011-06-01</v>
      </c>
    </row>
    <row r="152" spans="3:4" x14ac:dyDescent="0.25">
      <c r="C152" s="70" t="s">
        <v>1863</v>
      </c>
      <c r="D152" t="str">
        <f t="shared" si="2"/>
        <v>2012-11-01</v>
      </c>
    </row>
    <row r="153" spans="3:4" x14ac:dyDescent="0.25">
      <c r="C153" s="70" t="s">
        <v>1898</v>
      </c>
      <c r="D153" t="str">
        <f t="shared" si="2"/>
        <v>2011-04-01</v>
      </c>
    </row>
    <row r="154" spans="3:4" x14ac:dyDescent="0.25">
      <c r="C154" s="70" t="s">
        <v>1882</v>
      </c>
      <c r="D154" t="str">
        <f t="shared" si="2"/>
        <v>2009-09-01</v>
      </c>
    </row>
    <row r="155" spans="3:4" x14ac:dyDescent="0.25">
      <c r="C155" s="70" t="s">
        <v>1867</v>
      </c>
      <c r="D155" t="str">
        <f t="shared" si="2"/>
        <v>2011-05-01</v>
      </c>
    </row>
    <row r="156" spans="3:4" x14ac:dyDescent="0.25">
      <c r="C156" s="70" t="s">
        <v>1877</v>
      </c>
      <c r="D156" t="str">
        <f t="shared" si="2"/>
        <v>2011-11-01</v>
      </c>
    </row>
    <row r="157" spans="3:4" x14ac:dyDescent="0.25">
      <c r="C157" s="70" t="s">
        <v>1871</v>
      </c>
      <c r="D157" t="str">
        <f t="shared" si="2"/>
        <v>2012-02-01</v>
      </c>
    </row>
    <row r="158" spans="3:4" x14ac:dyDescent="0.25">
      <c r="C158" s="70" t="s">
        <v>1871</v>
      </c>
      <c r="D158" t="str">
        <f t="shared" si="2"/>
        <v>2012-02-01</v>
      </c>
    </row>
    <row r="159" spans="3:4" x14ac:dyDescent="0.25">
      <c r="C159" s="70" t="s">
        <v>1896</v>
      </c>
      <c r="D159" t="str">
        <f t="shared" si="2"/>
        <v>2012-10-01</v>
      </c>
    </row>
    <row r="160" spans="3:4" x14ac:dyDescent="0.25">
      <c r="C160" s="70" t="s">
        <v>1866</v>
      </c>
      <c r="D160" t="str">
        <f t="shared" si="2"/>
        <v>2010-07-01</v>
      </c>
    </row>
    <row r="161" spans="3:4" x14ac:dyDescent="0.25">
      <c r="C161" s="70" t="s">
        <v>1872</v>
      </c>
      <c r="D161" t="str">
        <f t="shared" si="2"/>
        <v>2012-08-01</v>
      </c>
    </row>
    <row r="162" spans="3:4" x14ac:dyDescent="0.25">
      <c r="C162" s="70" t="s">
        <v>1872</v>
      </c>
      <c r="D162" t="str">
        <f t="shared" si="2"/>
        <v>2012-08-01</v>
      </c>
    </row>
    <row r="163" spans="3:4" x14ac:dyDescent="0.25">
      <c r="C163" s="70" t="s">
        <v>1872</v>
      </c>
      <c r="D163" t="str">
        <f t="shared" si="2"/>
        <v>2012-08-01</v>
      </c>
    </row>
    <row r="164" spans="3:4" x14ac:dyDescent="0.25">
      <c r="C164" s="70" t="s">
        <v>1863</v>
      </c>
      <c r="D164" t="str">
        <f t="shared" si="2"/>
        <v>2012-11-01</v>
      </c>
    </row>
    <row r="165" spans="3:4" x14ac:dyDescent="0.25">
      <c r="C165" s="70" t="s">
        <v>1886</v>
      </c>
      <c r="D165" t="str">
        <f t="shared" si="2"/>
        <v>2010-05-01</v>
      </c>
    </row>
    <row r="166" spans="3:4" x14ac:dyDescent="0.25">
      <c r="C166" s="70" t="s">
        <v>1873</v>
      </c>
      <c r="D166" t="str">
        <f t="shared" si="2"/>
        <v>2010-08-01</v>
      </c>
    </row>
    <row r="167" spans="3:4" x14ac:dyDescent="0.25">
      <c r="C167" s="70" t="s">
        <v>1863</v>
      </c>
      <c r="D167" t="str">
        <f t="shared" si="2"/>
        <v>2012-11-01</v>
      </c>
    </row>
    <row r="168" spans="3:4" x14ac:dyDescent="0.25">
      <c r="C168" s="70" t="s">
        <v>1864</v>
      </c>
      <c r="D168" t="str">
        <f t="shared" si="2"/>
        <v>2010-09-01</v>
      </c>
    </row>
    <row r="169" spans="3:4" x14ac:dyDescent="0.25">
      <c r="C169" s="70" t="s">
        <v>1868</v>
      </c>
      <c r="D169" t="str">
        <f t="shared" si="2"/>
        <v>2011-07-01</v>
      </c>
    </row>
    <row r="170" spans="3:4" x14ac:dyDescent="0.25">
      <c r="C170" s="70" t="s">
        <v>1871</v>
      </c>
      <c r="D170" t="str">
        <f t="shared" si="2"/>
        <v>2012-02-01</v>
      </c>
    </row>
    <row r="171" spans="3:4" x14ac:dyDescent="0.25">
      <c r="C171" s="70" t="s">
        <v>1895</v>
      </c>
      <c r="D171" t="str">
        <f t="shared" si="2"/>
        <v>2012-03-01</v>
      </c>
    </row>
    <row r="172" spans="3:4" x14ac:dyDescent="0.25">
      <c r="C172" s="70" t="s">
        <v>1890</v>
      </c>
      <c r="D172" t="str">
        <f t="shared" si="2"/>
        <v>2012-05-01</v>
      </c>
    </row>
    <row r="173" spans="3:4" x14ac:dyDescent="0.25">
      <c r="C173" s="70" t="s">
        <v>1890</v>
      </c>
      <c r="D173" t="str">
        <f t="shared" si="2"/>
        <v>2012-05-01</v>
      </c>
    </row>
    <row r="174" spans="3:4" x14ac:dyDescent="0.25">
      <c r="C174" s="70" t="s">
        <v>1890</v>
      </c>
      <c r="D174" t="str">
        <f t="shared" si="2"/>
        <v>2012-05-01</v>
      </c>
    </row>
    <row r="175" spans="3:4" x14ac:dyDescent="0.25">
      <c r="C175" s="70" t="s">
        <v>1890</v>
      </c>
      <c r="D175" t="str">
        <f t="shared" si="2"/>
        <v>2012-05-01</v>
      </c>
    </row>
    <row r="176" spans="3:4" x14ac:dyDescent="0.25">
      <c r="C176" s="70" t="s">
        <v>1872</v>
      </c>
      <c r="D176" t="str">
        <f t="shared" si="2"/>
        <v>2012-08-01</v>
      </c>
    </row>
    <row r="177" spans="3:4" x14ac:dyDescent="0.25">
      <c r="C177" s="70" t="s">
        <v>1872</v>
      </c>
      <c r="D177" t="str">
        <f t="shared" si="2"/>
        <v>2012-08-01</v>
      </c>
    </row>
    <row r="178" spans="3:4" x14ac:dyDescent="0.25">
      <c r="C178" s="70" t="s">
        <v>1872</v>
      </c>
      <c r="D178" t="str">
        <f t="shared" si="2"/>
        <v>2012-08-01</v>
      </c>
    </row>
    <row r="179" spans="3:4" x14ac:dyDescent="0.25">
      <c r="C179" s="70" t="s">
        <v>1870</v>
      </c>
      <c r="D179" t="str">
        <f t="shared" si="2"/>
        <v>2012-09-01</v>
      </c>
    </row>
    <row r="180" spans="3:4" x14ac:dyDescent="0.25">
      <c r="C180" s="70" t="s">
        <v>1870</v>
      </c>
      <c r="D180" t="str">
        <f t="shared" si="2"/>
        <v>2012-09-01</v>
      </c>
    </row>
    <row r="181" spans="3:4" x14ac:dyDescent="0.25">
      <c r="C181" s="70" t="s">
        <v>1860</v>
      </c>
      <c r="D181" t="str">
        <f t="shared" si="2"/>
        <v>2010-11-01</v>
      </c>
    </row>
    <row r="182" spans="3:4" x14ac:dyDescent="0.25">
      <c r="C182" s="70" t="s">
        <v>1873</v>
      </c>
      <c r="D182" t="str">
        <f t="shared" si="2"/>
        <v>2010-08-01</v>
      </c>
    </row>
    <row r="183" spans="3:4" x14ac:dyDescent="0.25">
      <c r="C183" s="70" t="s">
        <v>1864</v>
      </c>
      <c r="D183" t="str">
        <f t="shared" si="2"/>
        <v>2010-09-01</v>
      </c>
    </row>
    <row r="184" spans="3:4" x14ac:dyDescent="0.25">
      <c r="C184" s="70" t="s">
        <v>1864</v>
      </c>
      <c r="D184" t="str">
        <f t="shared" si="2"/>
        <v>2010-09-01</v>
      </c>
    </row>
    <row r="185" spans="3:4" x14ac:dyDescent="0.25">
      <c r="C185" s="70" t="s">
        <v>1864</v>
      </c>
      <c r="D185" t="str">
        <f t="shared" si="2"/>
        <v>2010-09-01</v>
      </c>
    </row>
    <row r="186" spans="3:4" x14ac:dyDescent="0.25">
      <c r="C186" s="70" t="s">
        <v>1889</v>
      </c>
      <c r="D186" t="str">
        <f t="shared" si="2"/>
        <v>2012-01-01</v>
      </c>
    </row>
    <row r="187" spans="3:4" x14ac:dyDescent="0.25">
      <c r="C187" s="70" t="s">
        <v>1889</v>
      </c>
      <c r="D187" t="str">
        <f t="shared" si="2"/>
        <v>2012-01-01</v>
      </c>
    </row>
    <row r="188" spans="3:4" x14ac:dyDescent="0.25">
      <c r="C188" s="17" t="s">
        <v>1878</v>
      </c>
      <c r="D188" t="str">
        <f t="shared" si="2"/>
        <v>2012-04-01</v>
      </c>
    </row>
    <row r="189" spans="3:4" x14ac:dyDescent="0.25">
      <c r="C189" s="17" t="s">
        <v>1899</v>
      </c>
      <c r="D189" t="str">
        <f t="shared" si="2"/>
        <v>2012-06-01</v>
      </c>
    </row>
    <row r="190" spans="3:4" x14ac:dyDescent="0.25">
      <c r="C190" s="70" t="s">
        <v>1894</v>
      </c>
      <c r="D190" t="str">
        <f t="shared" si="2"/>
        <v>2010-12-01</v>
      </c>
    </row>
    <row r="191" spans="3:4" x14ac:dyDescent="0.25">
      <c r="C191" s="70" t="s">
        <v>1896</v>
      </c>
      <c r="D191" t="str">
        <f t="shared" si="2"/>
        <v>2012-10-01</v>
      </c>
    </row>
    <row r="192" spans="3:4" x14ac:dyDescent="0.25">
      <c r="C192" s="70" t="s">
        <v>1894</v>
      </c>
      <c r="D192" t="str">
        <f t="shared" si="2"/>
        <v>2010-12-01</v>
      </c>
    </row>
    <row r="193" spans="3:4" x14ac:dyDescent="0.25">
      <c r="C193" s="70" t="s">
        <v>1899</v>
      </c>
      <c r="D193" t="str">
        <f t="shared" si="2"/>
        <v>2012-06-01</v>
      </c>
    </row>
    <row r="194" spans="3:4" x14ac:dyDescent="0.25">
      <c r="C194" s="70" t="s">
        <v>1867</v>
      </c>
      <c r="D194" t="str">
        <f t="shared" si="2"/>
        <v>2011-05-01</v>
      </c>
    </row>
    <row r="195" spans="3:4" x14ac:dyDescent="0.25">
      <c r="C195" s="70" t="s">
        <v>1868</v>
      </c>
      <c r="D195" t="str">
        <f t="shared" ref="D195:D258" si="3">CONCATENATE(C195, "-01")</f>
        <v>2011-07-01</v>
      </c>
    </row>
    <row r="196" spans="3:4" x14ac:dyDescent="0.25">
      <c r="C196" s="70" t="s">
        <v>1895</v>
      </c>
      <c r="D196" t="str">
        <f t="shared" si="3"/>
        <v>2012-03-01</v>
      </c>
    </row>
    <row r="197" spans="3:4" x14ac:dyDescent="0.25">
      <c r="C197" s="70" t="s">
        <v>1899</v>
      </c>
      <c r="D197" t="str">
        <f t="shared" si="3"/>
        <v>2012-06-01</v>
      </c>
    </row>
    <row r="198" spans="3:4" x14ac:dyDescent="0.25">
      <c r="C198" s="70" t="s">
        <v>4723</v>
      </c>
      <c r="D198" t="str">
        <f t="shared" si="3"/>
        <v>2013-03-01</v>
      </c>
    </row>
    <row r="199" spans="3:4" x14ac:dyDescent="0.25">
      <c r="C199" s="70" t="s">
        <v>1876</v>
      </c>
      <c r="D199" t="str">
        <f t="shared" si="3"/>
        <v>2011-02-01</v>
      </c>
    </row>
    <row r="200" spans="3:4" x14ac:dyDescent="0.25">
      <c r="C200" s="70" t="s">
        <v>1876</v>
      </c>
      <c r="D200" t="str">
        <f t="shared" si="3"/>
        <v>2011-02-01</v>
      </c>
    </row>
    <row r="201" spans="3:4" x14ac:dyDescent="0.25">
      <c r="C201" s="70" t="s">
        <v>1890</v>
      </c>
      <c r="D201" t="str">
        <f t="shared" si="3"/>
        <v>2012-05-01</v>
      </c>
    </row>
    <row r="202" spans="3:4" x14ac:dyDescent="0.25">
      <c r="C202" s="70" t="s">
        <v>1870</v>
      </c>
      <c r="D202" t="str">
        <f t="shared" si="3"/>
        <v>2012-09-01</v>
      </c>
    </row>
    <row r="203" spans="3:4" x14ac:dyDescent="0.25">
      <c r="C203" s="70" t="s">
        <v>1860</v>
      </c>
      <c r="D203" t="str">
        <f t="shared" si="3"/>
        <v>2010-11-01</v>
      </c>
    </row>
    <row r="204" spans="3:4" x14ac:dyDescent="0.25">
      <c r="C204" s="70" t="s">
        <v>1860</v>
      </c>
      <c r="D204" t="str">
        <f t="shared" si="3"/>
        <v>2010-11-01</v>
      </c>
    </row>
    <row r="205" spans="3:4" x14ac:dyDescent="0.25">
      <c r="C205" s="70" t="s">
        <v>1860</v>
      </c>
      <c r="D205" t="str">
        <f t="shared" si="3"/>
        <v>2010-11-01</v>
      </c>
    </row>
    <row r="206" spans="3:4" x14ac:dyDescent="0.25">
      <c r="C206" s="70" t="s">
        <v>1870</v>
      </c>
      <c r="D206" t="str">
        <f t="shared" si="3"/>
        <v>2012-09-01</v>
      </c>
    </row>
    <row r="207" spans="3:4" x14ac:dyDescent="0.25">
      <c r="C207" s="70" t="s">
        <v>1892</v>
      </c>
      <c r="D207" t="str">
        <f t="shared" si="3"/>
        <v>2010-10-01</v>
      </c>
    </row>
    <row r="208" spans="3:4" x14ac:dyDescent="0.25">
      <c r="C208" s="70" t="s">
        <v>1876</v>
      </c>
      <c r="D208" t="str">
        <f t="shared" si="3"/>
        <v>2011-02-01</v>
      </c>
    </row>
    <row r="209" spans="3:4" x14ac:dyDescent="0.25">
      <c r="C209" s="70" t="s">
        <v>1876</v>
      </c>
      <c r="D209" t="str">
        <f t="shared" si="3"/>
        <v>2011-02-01</v>
      </c>
    </row>
    <row r="210" spans="3:4" x14ac:dyDescent="0.25">
      <c r="C210" s="70" t="s">
        <v>1876</v>
      </c>
      <c r="D210" t="str">
        <f t="shared" si="3"/>
        <v>2011-02-01</v>
      </c>
    </row>
    <row r="211" spans="3:4" x14ac:dyDescent="0.25">
      <c r="C211" s="70" t="s">
        <v>1858</v>
      </c>
      <c r="D211" t="str">
        <f t="shared" si="3"/>
        <v>2011-10-01</v>
      </c>
    </row>
    <row r="212" spans="3:4" x14ac:dyDescent="0.25">
      <c r="C212" s="70" t="s">
        <v>1858</v>
      </c>
      <c r="D212" t="str">
        <f t="shared" si="3"/>
        <v>2011-10-01</v>
      </c>
    </row>
    <row r="213" spans="3:4" x14ac:dyDescent="0.25">
      <c r="C213" s="70" t="s">
        <v>1858</v>
      </c>
      <c r="D213" t="str">
        <f t="shared" si="3"/>
        <v>2011-10-01</v>
      </c>
    </row>
    <row r="214" spans="3:4" x14ac:dyDescent="0.25">
      <c r="C214" s="70" t="s">
        <v>1895</v>
      </c>
      <c r="D214" t="str">
        <f t="shared" si="3"/>
        <v>2012-03-01</v>
      </c>
    </row>
    <row r="215" spans="3:4" x14ac:dyDescent="0.25">
      <c r="C215" s="70" t="s">
        <v>1896</v>
      </c>
      <c r="D215" t="str">
        <f t="shared" si="3"/>
        <v>2012-10-01</v>
      </c>
    </row>
    <row r="216" spans="3:4" x14ac:dyDescent="0.25">
      <c r="C216" s="70" t="s">
        <v>1889</v>
      </c>
      <c r="D216" t="str">
        <f t="shared" si="3"/>
        <v>2012-01-01</v>
      </c>
    </row>
    <row r="217" spans="3:4" x14ac:dyDescent="0.25">
      <c r="C217" s="70" t="s">
        <v>1883</v>
      </c>
      <c r="D217" t="str">
        <f t="shared" si="3"/>
        <v>2009-10-01</v>
      </c>
    </row>
    <row r="218" spans="3:4" x14ac:dyDescent="0.25">
      <c r="C218" s="70" t="s">
        <v>1876</v>
      </c>
      <c r="D218" t="str">
        <f t="shared" si="3"/>
        <v>2011-02-01</v>
      </c>
    </row>
    <row r="219" spans="3:4" x14ac:dyDescent="0.25">
      <c r="C219" s="70" t="s">
        <v>1881</v>
      </c>
      <c r="D219" t="str">
        <f t="shared" si="3"/>
        <v>2009-08-01</v>
      </c>
    </row>
    <row r="220" spans="3:4" x14ac:dyDescent="0.25">
      <c r="C220" s="70" t="s">
        <v>1870</v>
      </c>
      <c r="D220" t="str">
        <f t="shared" si="3"/>
        <v>2012-09-01</v>
      </c>
    </row>
    <row r="221" spans="3:4" x14ac:dyDescent="0.25">
      <c r="C221" s="70" t="s">
        <v>1870</v>
      </c>
      <c r="D221" t="str">
        <f t="shared" si="3"/>
        <v>2012-09-01</v>
      </c>
    </row>
    <row r="222" spans="3:4" x14ac:dyDescent="0.25">
      <c r="C222" s="70" t="s">
        <v>1892</v>
      </c>
      <c r="D222" t="str">
        <f t="shared" si="3"/>
        <v>2010-10-01</v>
      </c>
    </row>
    <row r="223" spans="3:4" x14ac:dyDescent="0.25">
      <c r="C223" s="70" t="s">
        <v>1865</v>
      </c>
      <c r="D223" t="str">
        <f t="shared" si="3"/>
        <v>2011-01-01</v>
      </c>
    </row>
    <row r="224" spans="3:4" x14ac:dyDescent="0.25">
      <c r="C224" s="70" t="s">
        <v>1873</v>
      </c>
      <c r="D224" t="str">
        <f t="shared" si="3"/>
        <v>2010-08-01</v>
      </c>
    </row>
    <row r="225" spans="3:4" x14ac:dyDescent="0.25">
      <c r="C225" s="70" t="s">
        <v>1890</v>
      </c>
      <c r="D225" t="str">
        <f t="shared" si="3"/>
        <v>2012-05-01</v>
      </c>
    </row>
    <row r="226" spans="3:4" x14ac:dyDescent="0.25">
      <c r="C226" s="70" t="s">
        <v>1882</v>
      </c>
      <c r="D226" t="str">
        <f t="shared" si="3"/>
        <v>2009-09-01</v>
      </c>
    </row>
    <row r="227" spans="3:4" x14ac:dyDescent="0.25">
      <c r="C227" s="70" t="s">
        <v>1858</v>
      </c>
      <c r="D227" t="str">
        <f t="shared" si="3"/>
        <v>2011-10-01</v>
      </c>
    </row>
    <row r="228" spans="3:4" x14ac:dyDescent="0.25">
      <c r="C228" s="70" t="s">
        <v>1863</v>
      </c>
      <c r="D228" t="str">
        <f t="shared" si="3"/>
        <v>2012-11-01</v>
      </c>
    </row>
    <row r="229" spans="3:4" x14ac:dyDescent="0.25">
      <c r="C229" s="70" t="s">
        <v>1893</v>
      </c>
      <c r="D229" t="str">
        <f t="shared" si="3"/>
        <v>2010-06-01</v>
      </c>
    </row>
    <row r="230" spans="3:4" x14ac:dyDescent="0.25">
      <c r="C230" s="70" t="s">
        <v>1863</v>
      </c>
      <c r="D230" t="str">
        <f t="shared" si="3"/>
        <v>2012-11-01</v>
      </c>
    </row>
    <row r="231" spans="3:4" x14ac:dyDescent="0.25">
      <c r="C231" s="70" t="s">
        <v>1886</v>
      </c>
      <c r="D231" t="str">
        <f t="shared" si="3"/>
        <v>2010-05-01</v>
      </c>
    </row>
    <row r="232" spans="3:4" x14ac:dyDescent="0.25">
      <c r="C232" s="70" t="s">
        <v>1897</v>
      </c>
      <c r="D232" t="str">
        <f t="shared" si="3"/>
        <v>2010-04-01</v>
      </c>
    </row>
    <row r="233" spans="3:4" x14ac:dyDescent="0.25">
      <c r="C233" s="70" t="s">
        <v>1883</v>
      </c>
      <c r="D233" t="str">
        <f t="shared" si="3"/>
        <v>2009-10-01</v>
      </c>
    </row>
    <row r="234" spans="3:4" x14ac:dyDescent="0.25">
      <c r="C234" s="70" t="s">
        <v>1858</v>
      </c>
      <c r="D234" t="str">
        <f t="shared" si="3"/>
        <v>2011-10-01</v>
      </c>
    </row>
    <row r="235" spans="3:4" x14ac:dyDescent="0.25">
      <c r="C235" s="70" t="s">
        <v>1889</v>
      </c>
      <c r="D235" t="str">
        <f t="shared" si="3"/>
        <v>2012-01-01</v>
      </c>
    </row>
    <row r="236" spans="3:4" x14ac:dyDescent="0.25">
      <c r="C236" s="70" t="s">
        <v>1889</v>
      </c>
      <c r="D236" t="str">
        <f t="shared" si="3"/>
        <v>2012-01-01</v>
      </c>
    </row>
    <row r="237" spans="3:4" x14ac:dyDescent="0.25">
      <c r="C237" s="70" t="s">
        <v>1889</v>
      </c>
      <c r="D237" t="str">
        <f t="shared" si="3"/>
        <v>2012-01-01</v>
      </c>
    </row>
    <row r="238" spans="3:4" x14ac:dyDescent="0.25">
      <c r="C238" s="70" t="s">
        <v>1890</v>
      </c>
      <c r="D238" t="str">
        <f t="shared" si="3"/>
        <v>2012-05-01</v>
      </c>
    </row>
    <row r="239" spans="3:4" x14ac:dyDescent="0.25">
      <c r="C239" s="70" t="s">
        <v>1890</v>
      </c>
      <c r="D239" t="str">
        <f t="shared" si="3"/>
        <v>2012-05-01</v>
      </c>
    </row>
    <row r="240" spans="3:4" x14ac:dyDescent="0.25">
      <c r="C240" s="70" t="s">
        <v>1863</v>
      </c>
      <c r="D240" t="str">
        <f t="shared" si="3"/>
        <v>2012-11-01</v>
      </c>
    </row>
    <row r="241" spans="3:4" x14ac:dyDescent="0.25">
      <c r="C241" s="70" t="s">
        <v>1896</v>
      </c>
      <c r="D241" t="str">
        <f t="shared" si="3"/>
        <v>2012-10-01</v>
      </c>
    </row>
    <row r="242" spans="3:4" x14ac:dyDescent="0.25">
      <c r="C242" s="70" t="s">
        <v>1876</v>
      </c>
      <c r="D242" t="str">
        <f t="shared" si="3"/>
        <v>2011-02-01</v>
      </c>
    </row>
    <row r="243" spans="3:4" x14ac:dyDescent="0.25">
      <c r="C243" s="70" t="s">
        <v>1858</v>
      </c>
      <c r="D243" t="str">
        <f t="shared" si="3"/>
        <v>2011-10-01</v>
      </c>
    </row>
    <row r="244" spans="3:4" x14ac:dyDescent="0.25">
      <c r="C244" s="70" t="s">
        <v>1868</v>
      </c>
      <c r="D244" t="str">
        <f t="shared" si="3"/>
        <v>2011-07-01</v>
      </c>
    </row>
    <row r="245" spans="3:4" x14ac:dyDescent="0.25">
      <c r="C245" s="70" t="s">
        <v>1894</v>
      </c>
      <c r="D245" t="str">
        <f t="shared" si="3"/>
        <v>2010-12-01</v>
      </c>
    </row>
    <row r="246" spans="3:4" x14ac:dyDescent="0.25">
      <c r="C246" s="70" t="s">
        <v>1864</v>
      </c>
      <c r="D246" t="str">
        <f t="shared" si="3"/>
        <v>2010-09-01</v>
      </c>
    </row>
    <row r="247" spans="3:4" x14ac:dyDescent="0.25">
      <c r="C247" s="70" t="s">
        <v>1876</v>
      </c>
      <c r="D247" t="str">
        <f t="shared" si="3"/>
        <v>2011-02-01</v>
      </c>
    </row>
    <row r="248" spans="3:4" x14ac:dyDescent="0.25">
      <c r="C248" s="70" t="s">
        <v>1860</v>
      </c>
      <c r="D248" t="str">
        <f t="shared" si="3"/>
        <v>2010-11-01</v>
      </c>
    </row>
    <row r="249" spans="3:4" x14ac:dyDescent="0.25">
      <c r="C249" s="70" t="s">
        <v>1860</v>
      </c>
      <c r="D249" t="str">
        <f t="shared" si="3"/>
        <v>2010-11-01</v>
      </c>
    </row>
    <row r="250" spans="3:4" x14ac:dyDescent="0.25">
      <c r="C250" s="70" t="s">
        <v>1877</v>
      </c>
      <c r="D250" t="str">
        <f t="shared" si="3"/>
        <v>2011-11-01</v>
      </c>
    </row>
    <row r="251" spans="3:4" x14ac:dyDescent="0.25">
      <c r="C251" s="70" t="s">
        <v>1858</v>
      </c>
      <c r="D251" t="str">
        <f t="shared" si="3"/>
        <v>2011-10-01</v>
      </c>
    </row>
    <row r="252" spans="3:4" x14ac:dyDescent="0.25">
      <c r="C252" s="70" t="s">
        <v>1863</v>
      </c>
      <c r="D252" t="str">
        <f t="shared" si="3"/>
        <v>2012-11-01</v>
      </c>
    </row>
    <row r="253" spans="3:4" x14ac:dyDescent="0.25">
      <c r="C253" s="70" t="s">
        <v>1867</v>
      </c>
      <c r="D253" t="str">
        <f t="shared" si="3"/>
        <v>2011-05-01</v>
      </c>
    </row>
    <row r="254" spans="3:4" x14ac:dyDescent="0.25">
      <c r="C254" s="70" t="s">
        <v>1868</v>
      </c>
      <c r="D254" t="str">
        <f t="shared" si="3"/>
        <v>2011-07-01</v>
      </c>
    </row>
    <row r="255" spans="3:4" x14ac:dyDescent="0.25">
      <c r="C255" s="70" t="s">
        <v>1863</v>
      </c>
      <c r="D255" t="str">
        <f t="shared" si="3"/>
        <v>2012-11-01</v>
      </c>
    </row>
    <row r="256" spans="3:4" x14ac:dyDescent="0.25">
      <c r="C256" s="70" t="s">
        <v>1890</v>
      </c>
      <c r="D256" t="str">
        <f t="shared" si="3"/>
        <v>2012-05-01</v>
      </c>
    </row>
    <row r="257" spans="3:4" x14ac:dyDescent="0.25">
      <c r="C257" s="70" t="s">
        <v>1896</v>
      </c>
      <c r="D257" t="str">
        <f t="shared" si="3"/>
        <v>2012-10-01</v>
      </c>
    </row>
    <row r="258" spans="3:4" x14ac:dyDescent="0.25">
      <c r="C258" s="70" t="s">
        <v>4724</v>
      </c>
      <c r="D258" t="str">
        <f t="shared" si="3"/>
        <v>2013-02-01</v>
      </c>
    </row>
    <row r="259" spans="3:4" x14ac:dyDescent="0.25">
      <c r="C259" s="70" t="s">
        <v>4724</v>
      </c>
      <c r="D259" t="str">
        <f t="shared" ref="D259:D322" si="4">CONCATENATE(C259, "-01")</f>
        <v>2013-02-01</v>
      </c>
    </row>
    <row r="260" spans="3:4" x14ac:dyDescent="0.25">
      <c r="C260" s="70" t="s">
        <v>1899</v>
      </c>
      <c r="D260" t="str">
        <f t="shared" si="4"/>
        <v>2012-06-01</v>
      </c>
    </row>
    <row r="261" spans="3:4" x14ac:dyDescent="0.25">
      <c r="C261" s="70" t="s">
        <v>1858</v>
      </c>
      <c r="D261" t="str">
        <f t="shared" si="4"/>
        <v>2011-10-01</v>
      </c>
    </row>
    <row r="262" spans="3:4" x14ac:dyDescent="0.25">
      <c r="C262" s="70" t="s">
        <v>1889</v>
      </c>
      <c r="D262" t="str">
        <f t="shared" si="4"/>
        <v>2012-01-01</v>
      </c>
    </row>
    <row r="263" spans="3:4" x14ac:dyDescent="0.25">
      <c r="C263" s="70" t="s">
        <v>1867</v>
      </c>
      <c r="D263" t="str">
        <f t="shared" si="4"/>
        <v>2011-05-01</v>
      </c>
    </row>
    <row r="264" spans="3:4" x14ac:dyDescent="0.25">
      <c r="C264" s="70" t="s">
        <v>1898</v>
      </c>
      <c r="D264" t="str">
        <f t="shared" si="4"/>
        <v>2011-04-01</v>
      </c>
    </row>
    <row r="265" spans="3:4" x14ac:dyDescent="0.25">
      <c r="C265" s="17" t="s">
        <v>1890</v>
      </c>
      <c r="D265" t="str">
        <f t="shared" si="4"/>
        <v>2012-05-01</v>
      </c>
    </row>
    <row r="266" spans="3:4" x14ac:dyDescent="0.25">
      <c r="C266" s="70" t="s">
        <v>1858</v>
      </c>
      <c r="D266" t="str">
        <f t="shared" si="4"/>
        <v>2011-10-01</v>
      </c>
    </row>
    <row r="267" spans="3:4" x14ac:dyDescent="0.25">
      <c r="C267" s="70" t="s">
        <v>1863</v>
      </c>
      <c r="D267" t="str">
        <f t="shared" si="4"/>
        <v>2012-11-01</v>
      </c>
    </row>
    <row r="268" spans="3:4" x14ac:dyDescent="0.25">
      <c r="C268" s="70" t="s">
        <v>1860</v>
      </c>
      <c r="D268" t="str">
        <f t="shared" si="4"/>
        <v>2010-11-01</v>
      </c>
    </row>
    <row r="269" spans="3:4" x14ac:dyDescent="0.25">
      <c r="C269" s="70" t="s">
        <v>1898</v>
      </c>
      <c r="D269" t="str">
        <f t="shared" si="4"/>
        <v>2011-04-01</v>
      </c>
    </row>
    <row r="270" spans="3:4" x14ac:dyDescent="0.25">
      <c r="C270" s="70" t="s">
        <v>1860</v>
      </c>
      <c r="D270" t="str">
        <f t="shared" si="4"/>
        <v>2010-11-01</v>
      </c>
    </row>
    <row r="271" spans="3:4" x14ac:dyDescent="0.25">
      <c r="C271" s="70" t="s">
        <v>1868</v>
      </c>
      <c r="D271" t="str">
        <f t="shared" si="4"/>
        <v>2011-07-01</v>
      </c>
    </row>
    <row r="272" spans="3:4" x14ac:dyDescent="0.25">
      <c r="C272" s="70" t="s">
        <v>1868</v>
      </c>
      <c r="D272" t="str">
        <f t="shared" si="4"/>
        <v>2011-07-01</v>
      </c>
    </row>
    <row r="273" spans="3:4" x14ac:dyDescent="0.25">
      <c r="C273" s="17" t="s">
        <v>1871</v>
      </c>
      <c r="D273" t="str">
        <f t="shared" si="4"/>
        <v>2012-02-01</v>
      </c>
    </row>
    <row r="274" spans="3:4" x14ac:dyDescent="0.25">
      <c r="C274" s="70" t="s">
        <v>1897</v>
      </c>
      <c r="D274" t="str">
        <f t="shared" si="4"/>
        <v>2010-04-01</v>
      </c>
    </row>
    <row r="275" spans="3:4" x14ac:dyDescent="0.25">
      <c r="C275" s="70" t="s">
        <v>1886</v>
      </c>
      <c r="D275" t="str">
        <f t="shared" si="4"/>
        <v>2010-05-01</v>
      </c>
    </row>
    <row r="276" spans="3:4" x14ac:dyDescent="0.25">
      <c r="C276" s="70" t="s">
        <v>1873</v>
      </c>
      <c r="D276" t="str">
        <f t="shared" si="4"/>
        <v>2010-08-01</v>
      </c>
    </row>
    <row r="277" spans="3:4" x14ac:dyDescent="0.25">
      <c r="C277" s="70" t="s">
        <v>1894</v>
      </c>
      <c r="D277" t="str">
        <f t="shared" si="4"/>
        <v>2010-12-01</v>
      </c>
    </row>
    <row r="278" spans="3:4" x14ac:dyDescent="0.25">
      <c r="C278" s="70" t="s">
        <v>1859</v>
      </c>
      <c r="D278" t="str">
        <f t="shared" si="4"/>
        <v>2011-03-01</v>
      </c>
    </row>
    <row r="279" spans="3:4" x14ac:dyDescent="0.25">
      <c r="C279" s="70" t="s">
        <v>1859</v>
      </c>
      <c r="D279" t="str">
        <f t="shared" si="4"/>
        <v>2011-03-01</v>
      </c>
    </row>
    <row r="280" spans="3:4" x14ac:dyDescent="0.25">
      <c r="C280" s="70" t="s">
        <v>1893</v>
      </c>
      <c r="D280" t="str">
        <f t="shared" si="4"/>
        <v>2010-06-01</v>
      </c>
    </row>
    <row r="281" spans="3:4" x14ac:dyDescent="0.25">
      <c r="C281" s="70" t="s">
        <v>1865</v>
      </c>
      <c r="D281" t="str">
        <f t="shared" si="4"/>
        <v>2011-01-01</v>
      </c>
    </row>
    <row r="282" spans="3:4" x14ac:dyDescent="0.25">
      <c r="C282" s="70" t="s">
        <v>1862</v>
      </c>
      <c r="D282" t="str">
        <f t="shared" si="4"/>
        <v>2011-08-01</v>
      </c>
    </row>
    <row r="283" spans="3:4" x14ac:dyDescent="0.25">
      <c r="C283" s="70" t="s">
        <v>1862</v>
      </c>
      <c r="D283" t="str">
        <f t="shared" si="4"/>
        <v>2011-08-01</v>
      </c>
    </row>
    <row r="284" spans="3:4" x14ac:dyDescent="0.25">
      <c r="C284" s="70" t="s">
        <v>1869</v>
      </c>
      <c r="D284" t="str">
        <f t="shared" si="4"/>
        <v>2011-09-01</v>
      </c>
    </row>
    <row r="285" spans="3:4" x14ac:dyDescent="0.25">
      <c r="C285" s="70" t="s">
        <v>1873</v>
      </c>
      <c r="D285" t="str">
        <f t="shared" si="4"/>
        <v>2010-08-01</v>
      </c>
    </row>
    <row r="286" spans="3:4" x14ac:dyDescent="0.25">
      <c r="C286" s="70" t="s">
        <v>1873</v>
      </c>
      <c r="D286" t="str">
        <f t="shared" si="4"/>
        <v>2010-08-01</v>
      </c>
    </row>
    <row r="287" spans="3:4" x14ac:dyDescent="0.25">
      <c r="C287" s="70" t="s">
        <v>1864</v>
      </c>
      <c r="D287" t="str">
        <f t="shared" si="4"/>
        <v>2010-09-01</v>
      </c>
    </row>
    <row r="288" spans="3:4" x14ac:dyDescent="0.25">
      <c r="C288" s="70" t="s">
        <v>1893</v>
      </c>
      <c r="D288" t="str">
        <f t="shared" si="4"/>
        <v>2010-06-01</v>
      </c>
    </row>
    <row r="289" spans="3:4" x14ac:dyDescent="0.25">
      <c r="C289" s="70" t="s">
        <v>1867</v>
      </c>
      <c r="D289" t="str">
        <f t="shared" si="4"/>
        <v>2011-05-01</v>
      </c>
    </row>
    <row r="290" spans="3:4" x14ac:dyDescent="0.25">
      <c r="C290" s="70" t="s">
        <v>1900</v>
      </c>
      <c r="D290" t="str">
        <f t="shared" si="4"/>
        <v>2009-05-01</v>
      </c>
    </row>
    <row r="291" spans="3:4" x14ac:dyDescent="0.25">
      <c r="C291" s="70" t="s">
        <v>1901</v>
      </c>
      <c r="D291" t="str">
        <f t="shared" si="4"/>
        <v>2010-01-01</v>
      </c>
    </row>
    <row r="292" spans="3:4" x14ac:dyDescent="0.25">
      <c r="C292" s="70" t="s">
        <v>1876</v>
      </c>
      <c r="D292" t="str">
        <f t="shared" si="4"/>
        <v>2011-02-01</v>
      </c>
    </row>
    <row r="293" spans="3:4" x14ac:dyDescent="0.25">
      <c r="C293" s="70" t="s">
        <v>1877</v>
      </c>
      <c r="D293" t="str">
        <f t="shared" si="4"/>
        <v>2011-11-01</v>
      </c>
    </row>
    <row r="294" spans="3:4" x14ac:dyDescent="0.25">
      <c r="C294" s="70" t="s">
        <v>1886</v>
      </c>
      <c r="D294" t="str">
        <f t="shared" si="4"/>
        <v>2010-05-01</v>
      </c>
    </row>
    <row r="295" spans="3:4" x14ac:dyDescent="0.25">
      <c r="C295" s="70" t="s">
        <v>1893</v>
      </c>
      <c r="D295" t="str">
        <f t="shared" si="4"/>
        <v>2010-06-01</v>
      </c>
    </row>
    <row r="296" spans="3:4" x14ac:dyDescent="0.25">
      <c r="C296" s="70" t="s">
        <v>1893</v>
      </c>
      <c r="D296" t="str">
        <f t="shared" si="4"/>
        <v>2010-06-01</v>
      </c>
    </row>
    <row r="297" spans="3:4" x14ac:dyDescent="0.25">
      <c r="C297" s="70" t="s">
        <v>1893</v>
      </c>
      <c r="D297" t="str">
        <f t="shared" si="4"/>
        <v>2010-06-01</v>
      </c>
    </row>
    <row r="298" spans="3:4" x14ac:dyDescent="0.25">
      <c r="C298" s="70" t="s">
        <v>1893</v>
      </c>
      <c r="D298" t="str">
        <f t="shared" si="4"/>
        <v>2010-06-01</v>
      </c>
    </row>
    <row r="299" spans="3:4" x14ac:dyDescent="0.25">
      <c r="C299" s="70" t="s">
        <v>1866</v>
      </c>
      <c r="D299" t="str">
        <f t="shared" si="4"/>
        <v>2010-07-01</v>
      </c>
    </row>
    <row r="300" spans="3:4" x14ac:dyDescent="0.25">
      <c r="C300" s="70" t="s">
        <v>1873</v>
      </c>
      <c r="D300" t="str">
        <f t="shared" si="4"/>
        <v>2010-08-01</v>
      </c>
    </row>
    <row r="301" spans="3:4" x14ac:dyDescent="0.25">
      <c r="C301" s="70" t="s">
        <v>1873</v>
      </c>
      <c r="D301" t="str">
        <f t="shared" si="4"/>
        <v>2010-08-01</v>
      </c>
    </row>
    <row r="302" spans="3:4" x14ac:dyDescent="0.25">
      <c r="C302" s="70" t="s">
        <v>1873</v>
      </c>
      <c r="D302" t="str">
        <f t="shared" si="4"/>
        <v>2010-08-01</v>
      </c>
    </row>
    <row r="303" spans="3:4" x14ac:dyDescent="0.25">
      <c r="C303" s="70" t="s">
        <v>1873</v>
      </c>
      <c r="D303" t="str">
        <f t="shared" si="4"/>
        <v>2010-08-01</v>
      </c>
    </row>
    <row r="304" spans="3:4" x14ac:dyDescent="0.25">
      <c r="C304" s="70" t="s">
        <v>1894</v>
      </c>
      <c r="D304" t="str">
        <f t="shared" si="4"/>
        <v>2010-12-01</v>
      </c>
    </row>
    <row r="305" spans="3:4" x14ac:dyDescent="0.25">
      <c r="C305" s="70" t="s">
        <v>1869</v>
      </c>
      <c r="D305" t="str">
        <f t="shared" si="4"/>
        <v>2011-09-01</v>
      </c>
    </row>
    <row r="306" spans="3:4" x14ac:dyDescent="0.25">
      <c r="C306" s="70" t="s">
        <v>1868</v>
      </c>
      <c r="D306" t="str">
        <f t="shared" si="4"/>
        <v>2011-07-01</v>
      </c>
    </row>
    <row r="307" spans="3:4" x14ac:dyDescent="0.25">
      <c r="C307" s="70" t="s">
        <v>1863</v>
      </c>
      <c r="D307" t="str">
        <f t="shared" si="4"/>
        <v>2012-11-01</v>
      </c>
    </row>
    <row r="308" spans="3:4" x14ac:dyDescent="0.25">
      <c r="C308" s="70" t="s">
        <v>1877</v>
      </c>
      <c r="D308" t="str">
        <f t="shared" si="4"/>
        <v>2011-11-01</v>
      </c>
    </row>
    <row r="309" spans="3:4" x14ac:dyDescent="0.25">
      <c r="C309" s="70" t="s">
        <v>1877</v>
      </c>
      <c r="D309" t="str">
        <f t="shared" si="4"/>
        <v>2011-11-01</v>
      </c>
    </row>
    <row r="310" spans="3:4" x14ac:dyDescent="0.25">
      <c r="C310" s="70" t="s">
        <v>1863</v>
      </c>
      <c r="D310" t="str">
        <f t="shared" si="4"/>
        <v>2012-11-01</v>
      </c>
    </row>
    <row r="311" spans="3:4" x14ac:dyDescent="0.25">
      <c r="C311" s="70" t="s">
        <v>1894</v>
      </c>
      <c r="D311" t="str">
        <f t="shared" si="4"/>
        <v>2010-12-01</v>
      </c>
    </row>
    <row r="312" spans="3:4" x14ac:dyDescent="0.25">
      <c r="C312" s="70" t="s">
        <v>1890</v>
      </c>
      <c r="D312" t="str">
        <f t="shared" si="4"/>
        <v>2012-05-01</v>
      </c>
    </row>
    <row r="313" spans="3:4" x14ac:dyDescent="0.25">
      <c r="C313" s="70" t="s">
        <v>1890</v>
      </c>
      <c r="D313" t="str">
        <f t="shared" si="4"/>
        <v>2012-05-01</v>
      </c>
    </row>
    <row r="314" spans="3:4" x14ac:dyDescent="0.25">
      <c r="C314" s="70" t="s">
        <v>1890</v>
      </c>
      <c r="D314" t="str">
        <f t="shared" si="4"/>
        <v>2012-05-01</v>
      </c>
    </row>
    <row r="315" spans="3:4" x14ac:dyDescent="0.25">
      <c r="C315" s="70" t="s">
        <v>1899</v>
      </c>
      <c r="D315" t="str">
        <f t="shared" si="4"/>
        <v>2012-06-01</v>
      </c>
    </row>
    <row r="316" spans="3:4" x14ac:dyDescent="0.25">
      <c r="C316" s="70" t="s">
        <v>1899</v>
      </c>
      <c r="D316" t="str">
        <f t="shared" si="4"/>
        <v>2012-06-01</v>
      </c>
    </row>
    <row r="317" spans="3:4" x14ac:dyDescent="0.25">
      <c r="C317" s="70" t="s">
        <v>1896</v>
      </c>
      <c r="D317" t="str">
        <f t="shared" si="4"/>
        <v>2012-10-01</v>
      </c>
    </row>
    <row r="318" spans="3:4" x14ac:dyDescent="0.25">
      <c r="C318" s="70" t="s">
        <v>1876</v>
      </c>
      <c r="D318" t="str">
        <f t="shared" si="4"/>
        <v>2011-02-01</v>
      </c>
    </row>
    <row r="319" spans="3:4" x14ac:dyDescent="0.25">
      <c r="C319" s="70" t="s">
        <v>1863</v>
      </c>
      <c r="D319" t="str">
        <f t="shared" si="4"/>
        <v>2012-11-01</v>
      </c>
    </row>
    <row r="320" spans="3:4" x14ac:dyDescent="0.25">
      <c r="C320" s="70" t="s">
        <v>1891</v>
      </c>
      <c r="D320" t="str">
        <f t="shared" si="4"/>
        <v>2012-07-01</v>
      </c>
    </row>
    <row r="321" spans="3:4" x14ac:dyDescent="0.25">
      <c r="C321" s="70" t="s">
        <v>1869</v>
      </c>
      <c r="D321" t="str">
        <f t="shared" si="4"/>
        <v>2011-09-01</v>
      </c>
    </row>
    <row r="322" spans="3:4" x14ac:dyDescent="0.25">
      <c r="C322" s="70" t="s">
        <v>1891</v>
      </c>
      <c r="D322" t="str">
        <f t="shared" si="4"/>
        <v>2012-07-01</v>
      </c>
    </row>
    <row r="323" spans="3:4" x14ac:dyDescent="0.25">
      <c r="C323" s="70" t="s">
        <v>1882</v>
      </c>
      <c r="D323" t="str">
        <f t="shared" ref="D323:D386" si="5">CONCATENATE(C323, "-01")</f>
        <v>2009-09-01</v>
      </c>
    </row>
    <row r="324" spans="3:4" x14ac:dyDescent="0.25">
      <c r="C324" s="70" t="s">
        <v>1900</v>
      </c>
      <c r="D324" t="str">
        <f t="shared" si="5"/>
        <v>2009-05-01</v>
      </c>
    </row>
    <row r="325" spans="3:4" x14ac:dyDescent="0.25">
      <c r="C325" s="70" t="s">
        <v>1897</v>
      </c>
      <c r="D325" t="str">
        <f t="shared" si="5"/>
        <v>2010-04-01</v>
      </c>
    </row>
    <row r="326" spans="3:4" x14ac:dyDescent="0.25">
      <c r="C326" s="70" t="s">
        <v>1897</v>
      </c>
      <c r="D326" t="str">
        <f t="shared" si="5"/>
        <v>2010-04-01</v>
      </c>
    </row>
    <row r="327" spans="3:4" x14ac:dyDescent="0.25">
      <c r="C327" s="17" t="s">
        <v>1871</v>
      </c>
      <c r="D327" t="str">
        <f t="shared" si="5"/>
        <v>2012-02-01</v>
      </c>
    </row>
    <row r="328" spans="3:4" x14ac:dyDescent="0.25">
      <c r="C328" s="70" t="s">
        <v>1897</v>
      </c>
      <c r="D328" t="str">
        <f t="shared" si="5"/>
        <v>2010-04-01</v>
      </c>
    </row>
    <row r="329" spans="3:4" x14ac:dyDescent="0.25">
      <c r="C329" s="70" t="s">
        <v>1867</v>
      </c>
      <c r="D329" t="str">
        <f t="shared" si="5"/>
        <v>2011-05-01</v>
      </c>
    </row>
    <row r="330" spans="3:4" x14ac:dyDescent="0.25">
      <c r="C330" s="70" t="s">
        <v>1859</v>
      </c>
      <c r="D330" t="str">
        <f t="shared" si="5"/>
        <v>2011-03-01</v>
      </c>
    </row>
    <row r="331" spans="3:4" x14ac:dyDescent="0.25">
      <c r="C331" s="70" t="s">
        <v>1867</v>
      </c>
      <c r="D331" t="str">
        <f t="shared" si="5"/>
        <v>2011-05-01</v>
      </c>
    </row>
    <row r="332" spans="3:4" x14ac:dyDescent="0.25">
      <c r="C332" s="70" t="s">
        <v>1889</v>
      </c>
      <c r="D332" t="str">
        <f t="shared" si="5"/>
        <v>2012-01-01</v>
      </c>
    </row>
    <row r="333" spans="3:4" x14ac:dyDescent="0.25">
      <c r="C333" s="70" t="s">
        <v>1871</v>
      </c>
      <c r="D333" t="str">
        <f t="shared" si="5"/>
        <v>2012-02-01</v>
      </c>
    </row>
    <row r="334" spans="3:4" x14ac:dyDescent="0.25">
      <c r="C334" s="70" t="s">
        <v>1863</v>
      </c>
      <c r="D334" t="str">
        <f t="shared" si="5"/>
        <v>2012-11-01</v>
      </c>
    </row>
    <row r="335" spans="3:4" x14ac:dyDescent="0.25">
      <c r="C335" s="70" t="s">
        <v>1859</v>
      </c>
      <c r="D335" t="str">
        <f t="shared" si="5"/>
        <v>2011-03-01</v>
      </c>
    </row>
    <row r="336" spans="3:4" x14ac:dyDescent="0.25">
      <c r="C336" s="70" t="s">
        <v>1901</v>
      </c>
      <c r="D336" t="str">
        <f t="shared" si="5"/>
        <v>2010-01-01</v>
      </c>
    </row>
    <row r="337" spans="3:4" x14ac:dyDescent="0.25">
      <c r="C337" s="70" t="s">
        <v>1901</v>
      </c>
      <c r="D337" t="str">
        <f t="shared" si="5"/>
        <v>2010-01-01</v>
      </c>
    </row>
    <row r="338" spans="3:4" x14ac:dyDescent="0.25">
      <c r="C338" s="70" t="s">
        <v>1901</v>
      </c>
      <c r="D338" t="str">
        <f t="shared" si="5"/>
        <v>2010-01-01</v>
      </c>
    </row>
    <row r="339" spans="3:4" x14ac:dyDescent="0.25">
      <c r="C339" s="70" t="s">
        <v>1873</v>
      </c>
      <c r="D339" t="str">
        <f t="shared" si="5"/>
        <v>2010-08-01</v>
      </c>
    </row>
    <row r="340" spans="3:4" x14ac:dyDescent="0.25">
      <c r="C340" s="70" t="s">
        <v>1865</v>
      </c>
      <c r="D340" t="str">
        <f t="shared" si="5"/>
        <v>2011-01-01</v>
      </c>
    </row>
    <row r="341" spans="3:4" x14ac:dyDescent="0.25">
      <c r="C341" s="70" t="s">
        <v>1865</v>
      </c>
      <c r="D341" t="str">
        <f t="shared" si="5"/>
        <v>2011-01-01</v>
      </c>
    </row>
    <row r="342" spans="3:4" x14ac:dyDescent="0.25">
      <c r="C342" s="70" t="s">
        <v>1868</v>
      </c>
      <c r="D342" t="str">
        <f t="shared" si="5"/>
        <v>2011-07-01</v>
      </c>
    </row>
    <row r="343" spans="3:4" x14ac:dyDescent="0.25">
      <c r="C343" s="70" t="s">
        <v>1878</v>
      </c>
      <c r="D343" t="str">
        <f t="shared" si="5"/>
        <v>2012-04-01</v>
      </c>
    </row>
    <row r="344" spans="3:4" x14ac:dyDescent="0.25">
      <c r="C344" s="17" t="s">
        <v>1899</v>
      </c>
      <c r="D344" t="str">
        <f t="shared" si="5"/>
        <v>2012-06-01</v>
      </c>
    </row>
    <row r="345" spans="3:4" x14ac:dyDescent="0.25">
      <c r="C345" s="70" t="s">
        <v>1877</v>
      </c>
      <c r="D345" t="str">
        <f t="shared" si="5"/>
        <v>2011-11-01</v>
      </c>
    </row>
    <row r="346" spans="3:4" x14ac:dyDescent="0.25">
      <c r="C346" s="17" t="s">
        <v>1895</v>
      </c>
      <c r="D346" t="str">
        <f t="shared" si="5"/>
        <v>2012-03-01</v>
      </c>
    </row>
    <row r="347" spans="3:4" x14ac:dyDescent="0.25">
      <c r="C347" s="17" t="s">
        <v>1890</v>
      </c>
      <c r="D347" t="str">
        <f t="shared" si="5"/>
        <v>2012-05-01</v>
      </c>
    </row>
    <row r="348" spans="3:4" x14ac:dyDescent="0.25">
      <c r="C348" s="17" t="s">
        <v>1890</v>
      </c>
      <c r="D348" t="str">
        <f t="shared" si="5"/>
        <v>2012-05-01</v>
      </c>
    </row>
    <row r="349" spans="3:4" x14ac:dyDescent="0.25">
      <c r="C349" s="17" t="s">
        <v>1872</v>
      </c>
      <c r="D349" t="str">
        <f t="shared" si="5"/>
        <v>2012-08-01</v>
      </c>
    </row>
    <row r="350" spans="3:4" x14ac:dyDescent="0.25">
      <c r="C350" s="17" t="s">
        <v>1863</v>
      </c>
      <c r="D350" t="str">
        <f t="shared" si="5"/>
        <v>2012-11-01</v>
      </c>
    </row>
    <row r="351" spans="3:4" x14ac:dyDescent="0.25">
      <c r="C351" s="70" t="s">
        <v>1898</v>
      </c>
      <c r="D351" t="str">
        <f t="shared" si="5"/>
        <v>2011-04-01</v>
      </c>
    </row>
    <row r="352" spans="3:4" x14ac:dyDescent="0.25">
      <c r="C352" s="70" t="s">
        <v>1867</v>
      </c>
      <c r="D352" t="str">
        <f t="shared" si="5"/>
        <v>2011-05-01</v>
      </c>
    </row>
    <row r="353" spans="3:4" x14ac:dyDescent="0.25">
      <c r="C353" s="70" t="s">
        <v>1862</v>
      </c>
      <c r="D353" t="str">
        <f t="shared" si="5"/>
        <v>2011-08-01</v>
      </c>
    </row>
    <row r="354" spans="3:4" x14ac:dyDescent="0.25">
      <c r="C354" s="70" t="s">
        <v>1862</v>
      </c>
      <c r="D354" t="str">
        <f t="shared" si="5"/>
        <v>2011-08-01</v>
      </c>
    </row>
    <row r="355" spans="3:4" x14ac:dyDescent="0.25">
      <c r="C355" s="70" t="s">
        <v>1873</v>
      </c>
      <c r="D355" t="str">
        <f t="shared" si="5"/>
        <v>2010-08-01</v>
      </c>
    </row>
    <row r="356" spans="3:4" x14ac:dyDescent="0.25">
      <c r="C356" s="70" t="s">
        <v>1892</v>
      </c>
      <c r="D356" t="str">
        <f t="shared" si="5"/>
        <v>2010-10-01</v>
      </c>
    </row>
    <row r="357" spans="3:4" x14ac:dyDescent="0.25">
      <c r="C357" s="70" t="s">
        <v>1892</v>
      </c>
      <c r="D357" t="str">
        <f t="shared" si="5"/>
        <v>2010-10-01</v>
      </c>
    </row>
    <row r="358" spans="3:4" x14ac:dyDescent="0.25">
      <c r="C358" s="70" t="s">
        <v>1892</v>
      </c>
      <c r="D358" t="str">
        <f t="shared" si="5"/>
        <v>2010-10-01</v>
      </c>
    </row>
    <row r="359" spans="3:4" x14ac:dyDescent="0.25">
      <c r="C359" s="70" t="s">
        <v>1859</v>
      </c>
      <c r="D359" t="str">
        <f t="shared" si="5"/>
        <v>2011-03-01</v>
      </c>
    </row>
    <row r="360" spans="3:4" x14ac:dyDescent="0.25">
      <c r="C360" s="70" t="s">
        <v>1859</v>
      </c>
      <c r="D360" t="str">
        <f t="shared" si="5"/>
        <v>2011-03-01</v>
      </c>
    </row>
    <row r="361" spans="3:4" x14ac:dyDescent="0.25">
      <c r="C361" s="17" t="s">
        <v>1871</v>
      </c>
      <c r="D361" t="str">
        <f t="shared" si="5"/>
        <v>2012-02-01</v>
      </c>
    </row>
    <row r="362" spans="3:4" x14ac:dyDescent="0.25">
      <c r="C362" s="17" t="s">
        <v>1890</v>
      </c>
      <c r="D362" t="str">
        <f t="shared" si="5"/>
        <v>2012-05-01</v>
      </c>
    </row>
    <row r="363" spans="3:4" x14ac:dyDescent="0.25">
      <c r="C363" s="70" t="s">
        <v>1864</v>
      </c>
      <c r="D363" t="str">
        <f t="shared" si="5"/>
        <v>2010-09-01</v>
      </c>
    </row>
    <row r="364" spans="3:4" x14ac:dyDescent="0.25">
      <c r="C364" s="70" t="s">
        <v>1887</v>
      </c>
      <c r="D364" t="str">
        <f t="shared" si="5"/>
        <v>2011-06-01</v>
      </c>
    </row>
    <row r="365" spans="3:4" x14ac:dyDescent="0.25">
      <c r="C365" s="70" t="s">
        <v>1860</v>
      </c>
      <c r="D365" t="str">
        <f t="shared" si="5"/>
        <v>2010-11-01</v>
      </c>
    </row>
    <row r="366" spans="3:4" x14ac:dyDescent="0.25">
      <c r="C366" s="70" t="s">
        <v>1897</v>
      </c>
      <c r="D366" t="str">
        <f t="shared" si="5"/>
        <v>2010-04-01</v>
      </c>
    </row>
    <row r="367" spans="3:4" x14ac:dyDescent="0.25">
      <c r="C367" s="70" t="s">
        <v>1897</v>
      </c>
      <c r="D367" t="str">
        <f t="shared" si="5"/>
        <v>2010-04-01</v>
      </c>
    </row>
    <row r="368" spans="3:4" x14ac:dyDescent="0.25">
      <c r="C368" s="70" t="s">
        <v>1864</v>
      </c>
      <c r="D368" t="str">
        <f t="shared" si="5"/>
        <v>2010-09-01</v>
      </c>
    </row>
    <row r="369" spans="3:4" x14ac:dyDescent="0.25">
      <c r="C369" s="70" t="s">
        <v>1888</v>
      </c>
      <c r="D369" t="str">
        <f t="shared" si="5"/>
        <v>2011-12-01</v>
      </c>
    </row>
    <row r="370" spans="3:4" x14ac:dyDescent="0.25">
      <c r="C370" s="70" t="s">
        <v>1882</v>
      </c>
      <c r="D370" t="str">
        <f t="shared" si="5"/>
        <v>2009-09-01</v>
      </c>
    </row>
    <row r="371" spans="3:4" x14ac:dyDescent="0.25">
      <c r="C371" s="70" t="s">
        <v>1859</v>
      </c>
      <c r="D371" t="str">
        <f t="shared" si="5"/>
        <v>2011-03-01</v>
      </c>
    </row>
    <row r="372" spans="3:4" x14ac:dyDescent="0.25">
      <c r="C372" s="70" t="s">
        <v>1859</v>
      </c>
      <c r="D372" t="str">
        <f t="shared" si="5"/>
        <v>2011-03-01</v>
      </c>
    </row>
    <row r="373" spans="3:4" x14ac:dyDescent="0.25">
      <c r="C373" s="70" t="s">
        <v>1860</v>
      </c>
      <c r="D373" t="str">
        <f t="shared" si="5"/>
        <v>2010-11-01</v>
      </c>
    </row>
    <row r="374" spans="3:4" x14ac:dyDescent="0.25">
      <c r="C374" s="70" t="s">
        <v>1866</v>
      </c>
      <c r="D374" t="str">
        <f t="shared" si="5"/>
        <v>2010-07-01</v>
      </c>
    </row>
    <row r="375" spans="3:4" x14ac:dyDescent="0.25">
      <c r="C375" s="70" t="s">
        <v>1863</v>
      </c>
      <c r="D375" t="str">
        <f t="shared" si="5"/>
        <v>2012-11-01</v>
      </c>
    </row>
    <row r="376" spans="3:4" x14ac:dyDescent="0.25">
      <c r="C376" s="70" t="s">
        <v>1882</v>
      </c>
      <c r="D376" t="str">
        <f t="shared" si="5"/>
        <v>2009-09-01</v>
      </c>
    </row>
    <row r="377" spans="3:4" x14ac:dyDescent="0.25">
      <c r="C377" s="70" t="s">
        <v>1882</v>
      </c>
      <c r="D377" t="str">
        <f t="shared" si="5"/>
        <v>2009-09-01</v>
      </c>
    </row>
    <row r="378" spans="3:4" x14ac:dyDescent="0.25">
      <c r="C378" s="70" t="s">
        <v>1865</v>
      </c>
      <c r="D378" t="str">
        <f t="shared" si="5"/>
        <v>2011-01-01</v>
      </c>
    </row>
    <row r="379" spans="3:4" x14ac:dyDescent="0.25">
      <c r="C379" s="70" t="s">
        <v>1882</v>
      </c>
      <c r="D379" t="str">
        <f t="shared" si="5"/>
        <v>2009-09-01</v>
      </c>
    </row>
    <row r="380" spans="3:4" x14ac:dyDescent="0.25">
      <c r="C380" s="70" t="s">
        <v>1885</v>
      </c>
      <c r="D380" t="str">
        <f t="shared" si="5"/>
        <v>2010-02-01</v>
      </c>
    </row>
    <row r="381" spans="3:4" x14ac:dyDescent="0.25">
      <c r="C381" s="70" t="s">
        <v>1887</v>
      </c>
      <c r="D381" t="str">
        <f t="shared" si="5"/>
        <v>2011-06-01</v>
      </c>
    </row>
    <row r="382" spans="3:4" x14ac:dyDescent="0.25">
      <c r="C382" s="70" t="s">
        <v>1891</v>
      </c>
      <c r="D382" t="str">
        <f t="shared" si="5"/>
        <v>2012-07-01</v>
      </c>
    </row>
    <row r="383" spans="3:4" x14ac:dyDescent="0.25">
      <c r="C383" s="70" t="s">
        <v>1891</v>
      </c>
      <c r="D383" t="str">
        <f t="shared" si="5"/>
        <v>2012-07-01</v>
      </c>
    </row>
    <row r="384" spans="3:4" x14ac:dyDescent="0.25">
      <c r="C384" s="70" t="s">
        <v>1893</v>
      </c>
      <c r="D384" t="str">
        <f t="shared" si="5"/>
        <v>2010-06-01</v>
      </c>
    </row>
    <row r="385" spans="3:4" x14ac:dyDescent="0.25">
      <c r="C385" s="70" t="s">
        <v>1893</v>
      </c>
      <c r="D385" t="str">
        <f t="shared" si="5"/>
        <v>2010-06-01</v>
      </c>
    </row>
    <row r="386" spans="3:4" x14ac:dyDescent="0.25">
      <c r="C386" s="70" t="s">
        <v>1860</v>
      </c>
      <c r="D386" t="str">
        <f t="shared" si="5"/>
        <v>2010-11-01</v>
      </c>
    </row>
    <row r="387" spans="3:4" x14ac:dyDescent="0.25">
      <c r="C387" s="70" t="s">
        <v>1868</v>
      </c>
      <c r="D387" t="str">
        <f t="shared" ref="D387:D450" si="6">CONCATENATE(C387, "-01")</f>
        <v>2011-07-01</v>
      </c>
    </row>
    <row r="388" spans="3:4" x14ac:dyDescent="0.25">
      <c r="C388" s="70" t="s">
        <v>1863</v>
      </c>
      <c r="D388" t="str">
        <f t="shared" si="6"/>
        <v>2012-11-01</v>
      </c>
    </row>
    <row r="389" spans="3:4" x14ac:dyDescent="0.25">
      <c r="C389" s="70" t="s">
        <v>1894</v>
      </c>
      <c r="D389" t="str">
        <f t="shared" si="6"/>
        <v>2010-12-01</v>
      </c>
    </row>
    <row r="390" spans="3:4" x14ac:dyDescent="0.25">
      <c r="C390" s="70" t="s">
        <v>1894</v>
      </c>
      <c r="D390" t="str">
        <f t="shared" si="6"/>
        <v>2010-12-01</v>
      </c>
    </row>
    <row r="391" spans="3:4" x14ac:dyDescent="0.25">
      <c r="C391" s="70" t="s">
        <v>1860</v>
      </c>
      <c r="D391" t="str">
        <f t="shared" si="6"/>
        <v>2010-11-01</v>
      </c>
    </row>
    <row r="392" spans="3:4" x14ac:dyDescent="0.25">
      <c r="C392" s="70" t="s">
        <v>1864</v>
      </c>
      <c r="D392" t="str">
        <f t="shared" si="6"/>
        <v>2010-09-01</v>
      </c>
    </row>
    <row r="393" spans="3:4" x14ac:dyDescent="0.25">
      <c r="C393" s="17" t="s">
        <v>1890</v>
      </c>
      <c r="D393" t="str">
        <f t="shared" si="6"/>
        <v>2012-05-01</v>
      </c>
    </row>
    <row r="394" spans="3:4" x14ac:dyDescent="0.25">
      <c r="C394" s="70" t="s">
        <v>1881</v>
      </c>
      <c r="D394" t="str">
        <f t="shared" si="6"/>
        <v>2009-08-01</v>
      </c>
    </row>
    <row r="395" spans="3:4" x14ac:dyDescent="0.25">
      <c r="C395" s="70" t="s">
        <v>1862</v>
      </c>
      <c r="D395" t="str">
        <f t="shared" si="6"/>
        <v>2011-08-01</v>
      </c>
    </row>
    <row r="396" spans="3:4" x14ac:dyDescent="0.25">
      <c r="C396" s="71" t="s">
        <v>1889</v>
      </c>
      <c r="D396" t="str">
        <f t="shared" si="6"/>
        <v>2012-01-01</v>
      </c>
    </row>
    <row r="397" spans="3:4" x14ac:dyDescent="0.25">
      <c r="C397" s="70" t="s">
        <v>1863</v>
      </c>
      <c r="D397" t="str">
        <f t="shared" si="6"/>
        <v>2012-11-01</v>
      </c>
    </row>
    <row r="398" spans="3:4" x14ac:dyDescent="0.25">
      <c r="C398" s="70" t="s">
        <v>1892</v>
      </c>
      <c r="D398" t="str">
        <f t="shared" si="6"/>
        <v>2010-10-01</v>
      </c>
    </row>
    <row r="399" spans="3:4" x14ac:dyDescent="0.25">
      <c r="C399" s="70" t="s">
        <v>1876</v>
      </c>
      <c r="D399" t="str">
        <f t="shared" si="6"/>
        <v>2011-02-01</v>
      </c>
    </row>
    <row r="400" spans="3:4" x14ac:dyDescent="0.25">
      <c r="C400" s="70" t="s">
        <v>1886</v>
      </c>
      <c r="D400" t="str">
        <f t="shared" si="6"/>
        <v>2010-05-01</v>
      </c>
    </row>
    <row r="401" spans="3:4" x14ac:dyDescent="0.25">
      <c r="C401" s="70" t="s">
        <v>1865</v>
      </c>
      <c r="D401" t="str">
        <f t="shared" si="6"/>
        <v>2011-01-01</v>
      </c>
    </row>
    <row r="402" spans="3:4" x14ac:dyDescent="0.25">
      <c r="C402" s="70" t="s">
        <v>1858</v>
      </c>
      <c r="D402" t="str">
        <f t="shared" si="6"/>
        <v>2011-10-01</v>
      </c>
    </row>
    <row r="403" spans="3:4" x14ac:dyDescent="0.25">
      <c r="C403" s="70" t="s">
        <v>1876</v>
      </c>
      <c r="D403" t="str">
        <f t="shared" si="6"/>
        <v>2011-02-01</v>
      </c>
    </row>
    <row r="404" spans="3:4" x14ac:dyDescent="0.25">
      <c r="C404" s="70" t="s">
        <v>1867</v>
      </c>
      <c r="D404" t="str">
        <f t="shared" si="6"/>
        <v>2011-05-01</v>
      </c>
    </row>
    <row r="405" spans="3:4" x14ac:dyDescent="0.25">
      <c r="C405" s="70" t="s">
        <v>1876</v>
      </c>
      <c r="D405" t="str">
        <f t="shared" si="6"/>
        <v>2011-02-01</v>
      </c>
    </row>
    <row r="406" spans="3:4" x14ac:dyDescent="0.25">
      <c r="C406" s="70" t="s">
        <v>1878</v>
      </c>
      <c r="D406" t="str">
        <f t="shared" si="6"/>
        <v>2012-04-01</v>
      </c>
    </row>
    <row r="407" spans="3:4" x14ac:dyDescent="0.25">
      <c r="C407" s="70" t="s">
        <v>1868</v>
      </c>
      <c r="D407" t="str">
        <f t="shared" si="6"/>
        <v>2011-07-01</v>
      </c>
    </row>
    <row r="408" spans="3:4" x14ac:dyDescent="0.25">
      <c r="C408" s="70" t="s">
        <v>1859</v>
      </c>
      <c r="D408" t="str">
        <f t="shared" si="6"/>
        <v>2011-03-01</v>
      </c>
    </row>
    <row r="409" spans="3:4" x14ac:dyDescent="0.25">
      <c r="C409" s="17" t="s">
        <v>1890</v>
      </c>
      <c r="D409" t="str">
        <f t="shared" si="6"/>
        <v>2012-05-01</v>
      </c>
    </row>
    <row r="410" spans="3:4" x14ac:dyDescent="0.25">
      <c r="C410" s="17" t="s">
        <v>1890</v>
      </c>
      <c r="D410" t="str">
        <f t="shared" si="6"/>
        <v>2012-05-01</v>
      </c>
    </row>
    <row r="411" spans="3:4" x14ac:dyDescent="0.25">
      <c r="C411" s="70" t="s">
        <v>1877</v>
      </c>
      <c r="D411" t="str">
        <f t="shared" si="6"/>
        <v>2011-11-01</v>
      </c>
    </row>
    <row r="412" spans="3:4" x14ac:dyDescent="0.25">
      <c r="C412" s="17" t="s">
        <v>1871</v>
      </c>
      <c r="D412" t="str">
        <f t="shared" si="6"/>
        <v>2012-02-01</v>
      </c>
    </row>
    <row r="413" spans="3:4" x14ac:dyDescent="0.25">
      <c r="C413" s="70" t="s">
        <v>1868</v>
      </c>
      <c r="D413" t="str">
        <f t="shared" si="6"/>
        <v>2011-07-01</v>
      </c>
    </row>
    <row r="414" spans="3:4" x14ac:dyDescent="0.25">
      <c r="C414" s="70" t="s">
        <v>1894</v>
      </c>
      <c r="D414" t="str">
        <f t="shared" si="6"/>
        <v>2010-12-01</v>
      </c>
    </row>
    <row r="415" spans="3:4" x14ac:dyDescent="0.25">
      <c r="C415" s="70" t="s">
        <v>1888</v>
      </c>
      <c r="D415" t="str">
        <f t="shared" si="6"/>
        <v>2011-12-01</v>
      </c>
    </row>
    <row r="416" spans="3:4" x14ac:dyDescent="0.25">
      <c r="C416" s="70" t="s">
        <v>1858</v>
      </c>
      <c r="D416" t="str">
        <f t="shared" si="6"/>
        <v>2011-10-01</v>
      </c>
    </row>
    <row r="417" spans="3:4" x14ac:dyDescent="0.25">
      <c r="C417" s="70" t="s">
        <v>1896</v>
      </c>
      <c r="D417" t="str">
        <f t="shared" si="6"/>
        <v>2012-10-01</v>
      </c>
    </row>
    <row r="418" spans="3:4" x14ac:dyDescent="0.25">
      <c r="C418" s="70" t="s">
        <v>1897</v>
      </c>
      <c r="D418" t="str">
        <f t="shared" si="6"/>
        <v>2010-04-01</v>
      </c>
    </row>
    <row r="419" spans="3:4" x14ac:dyDescent="0.25">
      <c r="C419" s="70" t="s">
        <v>1882</v>
      </c>
      <c r="D419" t="str">
        <f t="shared" si="6"/>
        <v>2009-09-01</v>
      </c>
    </row>
    <row r="420" spans="3:4" x14ac:dyDescent="0.25">
      <c r="C420" s="70" t="s">
        <v>1883</v>
      </c>
      <c r="D420" t="str">
        <f t="shared" si="6"/>
        <v>2009-10-01</v>
      </c>
    </row>
    <row r="421" spans="3:4" x14ac:dyDescent="0.25">
      <c r="C421" s="70" t="s">
        <v>1875</v>
      </c>
      <c r="D421" t="str">
        <f t="shared" si="6"/>
        <v>2010-03-01</v>
      </c>
    </row>
    <row r="422" spans="3:4" x14ac:dyDescent="0.25">
      <c r="C422" s="70" t="s">
        <v>1897</v>
      </c>
      <c r="D422" t="str">
        <f t="shared" si="6"/>
        <v>2010-04-01</v>
      </c>
    </row>
    <row r="423" spans="3:4" x14ac:dyDescent="0.25">
      <c r="C423" s="70" t="s">
        <v>1886</v>
      </c>
      <c r="D423" t="str">
        <f t="shared" si="6"/>
        <v>2010-05-01</v>
      </c>
    </row>
    <row r="424" spans="3:4" x14ac:dyDescent="0.25">
      <c r="C424" s="70" t="s">
        <v>1873</v>
      </c>
      <c r="D424" t="str">
        <f t="shared" si="6"/>
        <v>2010-08-01</v>
      </c>
    </row>
    <row r="425" spans="3:4" x14ac:dyDescent="0.25">
      <c r="C425" s="70" t="s">
        <v>1873</v>
      </c>
      <c r="D425" t="str">
        <f t="shared" si="6"/>
        <v>2010-08-01</v>
      </c>
    </row>
    <row r="426" spans="3:4" x14ac:dyDescent="0.25">
      <c r="C426" s="70" t="s">
        <v>1873</v>
      </c>
      <c r="D426" t="str">
        <f t="shared" si="6"/>
        <v>2010-08-01</v>
      </c>
    </row>
    <row r="427" spans="3:4" x14ac:dyDescent="0.25">
      <c r="C427" s="70" t="s">
        <v>1876</v>
      </c>
      <c r="D427" t="str">
        <f t="shared" si="6"/>
        <v>2011-02-01</v>
      </c>
    </row>
    <row r="428" spans="3:4" x14ac:dyDescent="0.25">
      <c r="C428" s="70" t="s">
        <v>1859</v>
      </c>
      <c r="D428" t="str">
        <f t="shared" si="6"/>
        <v>2011-03-01</v>
      </c>
    </row>
    <row r="429" spans="3:4" x14ac:dyDescent="0.25">
      <c r="C429" s="70" t="s">
        <v>1867</v>
      </c>
      <c r="D429" t="str">
        <f t="shared" si="6"/>
        <v>2011-05-01</v>
      </c>
    </row>
    <row r="430" spans="3:4" x14ac:dyDescent="0.25">
      <c r="C430" s="70" t="s">
        <v>1901</v>
      </c>
      <c r="D430" t="str">
        <f t="shared" si="6"/>
        <v>2010-01-01</v>
      </c>
    </row>
    <row r="431" spans="3:4" x14ac:dyDescent="0.25">
      <c r="C431" s="70" t="s">
        <v>1864</v>
      </c>
      <c r="D431" t="str">
        <f t="shared" si="6"/>
        <v>2010-09-01</v>
      </c>
    </row>
    <row r="432" spans="3:4" x14ac:dyDescent="0.25">
      <c r="C432" s="70" t="s">
        <v>1864</v>
      </c>
      <c r="D432" t="str">
        <f t="shared" si="6"/>
        <v>2010-09-01</v>
      </c>
    </row>
    <row r="433" spans="3:4" x14ac:dyDescent="0.25">
      <c r="C433" s="70" t="s">
        <v>1868</v>
      </c>
      <c r="D433" t="str">
        <f t="shared" si="6"/>
        <v>2011-07-01</v>
      </c>
    </row>
    <row r="434" spans="3:4" x14ac:dyDescent="0.25">
      <c r="C434" s="70" t="s">
        <v>1862</v>
      </c>
      <c r="D434" t="str">
        <f t="shared" si="6"/>
        <v>2011-08-01</v>
      </c>
    </row>
    <row r="435" spans="3:4" x14ac:dyDescent="0.25">
      <c r="C435" s="70" t="s">
        <v>1862</v>
      </c>
      <c r="D435" t="str">
        <f t="shared" si="6"/>
        <v>2011-08-01</v>
      </c>
    </row>
    <row r="436" spans="3:4" x14ac:dyDescent="0.25">
      <c r="C436" s="70" t="s">
        <v>1862</v>
      </c>
      <c r="D436" t="str">
        <f t="shared" si="6"/>
        <v>2011-08-01</v>
      </c>
    </row>
    <row r="437" spans="3:4" x14ac:dyDescent="0.25">
      <c r="C437" s="70" t="s">
        <v>1862</v>
      </c>
      <c r="D437" t="str">
        <f t="shared" si="6"/>
        <v>2011-08-01</v>
      </c>
    </row>
    <row r="438" spans="3:4" x14ac:dyDescent="0.25">
      <c r="C438" s="70" t="s">
        <v>1869</v>
      </c>
      <c r="D438" t="str">
        <f t="shared" si="6"/>
        <v>2011-09-01</v>
      </c>
    </row>
    <row r="439" spans="3:4" x14ac:dyDescent="0.25">
      <c r="C439" s="70" t="s">
        <v>1863</v>
      </c>
      <c r="D439" t="str">
        <f t="shared" si="6"/>
        <v>2012-11-01</v>
      </c>
    </row>
    <row r="440" spans="3:4" x14ac:dyDescent="0.25">
      <c r="C440" s="70" t="s">
        <v>1896</v>
      </c>
      <c r="D440" t="str">
        <f t="shared" si="6"/>
        <v>2012-10-01</v>
      </c>
    </row>
    <row r="441" spans="3:4" x14ac:dyDescent="0.25">
      <c r="C441" s="70" t="s">
        <v>1897</v>
      </c>
      <c r="D441" t="str">
        <f t="shared" si="6"/>
        <v>2010-04-01</v>
      </c>
    </row>
    <row r="442" spans="3:4" x14ac:dyDescent="0.25">
      <c r="C442" s="70" t="s">
        <v>1860</v>
      </c>
      <c r="D442" t="str">
        <f t="shared" si="6"/>
        <v>2010-11-01</v>
      </c>
    </row>
    <row r="443" spans="3:4" x14ac:dyDescent="0.25">
      <c r="C443" s="70" t="s">
        <v>1891</v>
      </c>
      <c r="D443" t="str">
        <f t="shared" si="6"/>
        <v>2012-07-01</v>
      </c>
    </row>
    <row r="444" spans="3:4" x14ac:dyDescent="0.25">
      <c r="C444" s="70" t="s">
        <v>1899</v>
      </c>
      <c r="D444" t="str">
        <f t="shared" si="6"/>
        <v>2012-06-01</v>
      </c>
    </row>
    <row r="445" spans="3:4" x14ac:dyDescent="0.25">
      <c r="C445" s="70" t="s">
        <v>1860</v>
      </c>
      <c r="D445" t="str">
        <f t="shared" si="6"/>
        <v>2010-11-01</v>
      </c>
    </row>
    <row r="446" spans="3:4" x14ac:dyDescent="0.25">
      <c r="C446" s="70" t="s">
        <v>1868</v>
      </c>
      <c r="D446" t="str">
        <f t="shared" si="6"/>
        <v>2011-07-01</v>
      </c>
    </row>
    <row r="447" spans="3:4" x14ac:dyDescent="0.25">
      <c r="C447" s="70" t="s">
        <v>1862</v>
      </c>
      <c r="D447" t="str">
        <f t="shared" si="6"/>
        <v>2011-08-01</v>
      </c>
    </row>
    <row r="448" spans="3:4" x14ac:dyDescent="0.25">
      <c r="C448" s="70" t="s">
        <v>1891</v>
      </c>
      <c r="D448" t="str">
        <f t="shared" si="6"/>
        <v>2012-07-01</v>
      </c>
    </row>
    <row r="449" spans="3:4" x14ac:dyDescent="0.25">
      <c r="C449" s="70" t="s">
        <v>1876</v>
      </c>
      <c r="D449" t="str">
        <f t="shared" si="6"/>
        <v>2011-02-01</v>
      </c>
    </row>
    <row r="450" spans="3:4" x14ac:dyDescent="0.25">
      <c r="C450" s="70" t="s">
        <v>1865</v>
      </c>
      <c r="D450" t="str">
        <f t="shared" si="6"/>
        <v>2011-01-01</v>
      </c>
    </row>
    <row r="451" spans="3:4" x14ac:dyDescent="0.25">
      <c r="C451" s="70" t="s">
        <v>1876</v>
      </c>
      <c r="D451" t="str">
        <f t="shared" ref="D451:D514" si="7">CONCATENATE(C451, "-01")</f>
        <v>2011-02-01</v>
      </c>
    </row>
    <row r="452" spans="3:4" x14ac:dyDescent="0.25">
      <c r="C452" s="70" t="s">
        <v>1876</v>
      </c>
      <c r="D452" t="str">
        <f t="shared" si="7"/>
        <v>2011-02-01</v>
      </c>
    </row>
    <row r="453" spans="3:4" x14ac:dyDescent="0.25">
      <c r="C453" s="17" t="s">
        <v>1871</v>
      </c>
      <c r="D453" t="str">
        <f t="shared" si="7"/>
        <v>2012-02-01</v>
      </c>
    </row>
    <row r="454" spans="3:4" x14ac:dyDescent="0.25">
      <c r="C454" s="70" t="s">
        <v>1889</v>
      </c>
      <c r="D454" t="str">
        <f t="shared" si="7"/>
        <v>2012-01-01</v>
      </c>
    </row>
    <row r="455" spans="3:4" x14ac:dyDescent="0.25">
      <c r="C455" s="70" t="s">
        <v>1889</v>
      </c>
      <c r="D455" t="str">
        <f t="shared" si="7"/>
        <v>2012-01-01</v>
      </c>
    </row>
    <row r="456" spans="3:4" x14ac:dyDescent="0.25">
      <c r="C456" s="70" t="s">
        <v>1872</v>
      </c>
      <c r="D456" t="str">
        <f t="shared" si="7"/>
        <v>2012-08-01</v>
      </c>
    </row>
    <row r="457" spans="3:4" x14ac:dyDescent="0.25">
      <c r="C457" s="70" t="s">
        <v>1872</v>
      </c>
      <c r="D457" t="str">
        <f t="shared" si="7"/>
        <v>2012-08-01</v>
      </c>
    </row>
    <row r="458" spans="3:4" x14ac:dyDescent="0.25">
      <c r="C458" s="70" t="s">
        <v>1863</v>
      </c>
      <c r="D458" t="str">
        <f t="shared" si="7"/>
        <v>2012-11-01</v>
      </c>
    </row>
    <row r="459" spans="3:4" x14ac:dyDescent="0.25">
      <c r="C459" s="70" t="s">
        <v>1863</v>
      </c>
      <c r="D459" t="str">
        <f t="shared" si="7"/>
        <v>2012-11-01</v>
      </c>
    </row>
    <row r="460" spans="3:4" x14ac:dyDescent="0.25">
      <c r="C460" s="70" t="s">
        <v>1902</v>
      </c>
      <c r="D460" t="str">
        <f t="shared" si="7"/>
        <v>2009-01-01</v>
      </c>
    </row>
    <row r="461" spans="3:4" x14ac:dyDescent="0.25">
      <c r="C461" s="70" t="s">
        <v>1902</v>
      </c>
      <c r="D461" t="str">
        <f t="shared" si="7"/>
        <v>2009-01-01</v>
      </c>
    </row>
    <row r="462" spans="3:4" x14ac:dyDescent="0.25">
      <c r="C462" s="70" t="s">
        <v>1903</v>
      </c>
      <c r="D462" t="str">
        <f t="shared" si="7"/>
        <v>2009-03-01</v>
      </c>
    </row>
    <row r="463" spans="3:4" x14ac:dyDescent="0.25">
      <c r="C463" s="70" t="s">
        <v>1892</v>
      </c>
      <c r="D463" t="str">
        <f t="shared" si="7"/>
        <v>2010-10-01</v>
      </c>
    </row>
    <row r="464" spans="3:4" x14ac:dyDescent="0.25">
      <c r="C464" s="70" t="s">
        <v>1892</v>
      </c>
      <c r="D464" t="str">
        <f t="shared" si="7"/>
        <v>2010-10-01</v>
      </c>
    </row>
    <row r="465" spans="3:4" x14ac:dyDescent="0.25">
      <c r="C465" s="70" t="s">
        <v>1858</v>
      </c>
      <c r="D465" t="str">
        <f t="shared" si="7"/>
        <v>2011-10-01</v>
      </c>
    </row>
    <row r="466" spans="3:4" x14ac:dyDescent="0.25">
      <c r="C466" s="70" t="s">
        <v>1890</v>
      </c>
      <c r="D466" t="str">
        <f t="shared" si="7"/>
        <v>2012-05-01</v>
      </c>
    </row>
    <row r="467" spans="3:4" x14ac:dyDescent="0.25">
      <c r="C467" s="72" t="s">
        <v>1878</v>
      </c>
      <c r="D467" t="str">
        <f t="shared" si="7"/>
        <v>2012-04-01</v>
      </c>
    </row>
    <row r="468" spans="3:4" x14ac:dyDescent="0.25">
      <c r="C468" s="72" t="s">
        <v>1878</v>
      </c>
      <c r="D468" t="str">
        <f t="shared" si="7"/>
        <v>2012-04-01</v>
      </c>
    </row>
    <row r="469" spans="3:4" x14ac:dyDescent="0.25">
      <c r="C469" s="70" t="s">
        <v>1862</v>
      </c>
      <c r="D469" t="str">
        <f t="shared" si="7"/>
        <v>2011-08-01</v>
      </c>
    </row>
    <row r="470" spans="3:4" x14ac:dyDescent="0.25">
      <c r="C470" s="72" t="s">
        <v>1899</v>
      </c>
      <c r="D470" t="str">
        <f t="shared" si="7"/>
        <v>2012-06-01</v>
      </c>
    </row>
    <row r="471" spans="3:4" x14ac:dyDescent="0.25">
      <c r="C471" s="72" t="s">
        <v>1899</v>
      </c>
      <c r="D471" t="str">
        <f t="shared" si="7"/>
        <v>2012-06-01</v>
      </c>
    </row>
    <row r="472" spans="3:4" x14ac:dyDescent="0.25">
      <c r="C472" s="72" t="s">
        <v>1899</v>
      </c>
      <c r="D472" t="str">
        <f t="shared" si="7"/>
        <v>2012-06-01</v>
      </c>
    </row>
    <row r="473" spans="3:4" x14ac:dyDescent="0.25">
      <c r="C473" s="72" t="s">
        <v>1872</v>
      </c>
      <c r="D473" t="str">
        <f t="shared" si="7"/>
        <v>2012-08-01</v>
      </c>
    </row>
    <row r="474" spans="3:4" x14ac:dyDescent="0.25">
      <c r="C474" s="70" t="s">
        <v>4724</v>
      </c>
      <c r="D474" t="str">
        <f t="shared" si="7"/>
        <v>2013-02-01</v>
      </c>
    </row>
    <row r="475" spans="3:4" x14ac:dyDescent="0.25">
      <c r="C475" s="72" t="s">
        <v>1863</v>
      </c>
      <c r="D475" t="str">
        <f t="shared" si="7"/>
        <v>2012-11-01</v>
      </c>
    </row>
    <row r="476" spans="3:4" x14ac:dyDescent="0.25">
      <c r="C476" s="70" t="s">
        <v>1873</v>
      </c>
      <c r="D476" t="str">
        <f t="shared" si="7"/>
        <v>2010-08-01</v>
      </c>
    </row>
    <row r="477" spans="3:4" x14ac:dyDescent="0.25">
      <c r="C477" s="70" t="s">
        <v>1873</v>
      </c>
      <c r="D477" t="str">
        <f t="shared" si="7"/>
        <v>2010-08-01</v>
      </c>
    </row>
    <row r="478" spans="3:4" x14ac:dyDescent="0.25">
      <c r="C478" s="17" t="s">
        <v>1871</v>
      </c>
      <c r="D478" t="str">
        <f t="shared" si="7"/>
        <v>2012-02-01</v>
      </c>
    </row>
    <row r="479" spans="3:4" x14ac:dyDescent="0.25">
      <c r="C479" s="70" t="s">
        <v>1886</v>
      </c>
      <c r="D479" t="str">
        <f t="shared" si="7"/>
        <v>2010-05-01</v>
      </c>
    </row>
    <row r="480" spans="3:4" x14ac:dyDescent="0.25">
      <c r="C480" s="70" t="s">
        <v>1893</v>
      </c>
      <c r="D480" t="str">
        <f t="shared" si="7"/>
        <v>2010-06-01</v>
      </c>
    </row>
    <row r="481" spans="3:4" x14ac:dyDescent="0.25">
      <c r="C481" s="70" t="s">
        <v>1858</v>
      </c>
      <c r="D481" t="str">
        <f t="shared" si="7"/>
        <v>2011-10-01</v>
      </c>
    </row>
    <row r="482" spans="3:4" x14ac:dyDescent="0.25">
      <c r="C482" s="70" t="s">
        <v>1867</v>
      </c>
      <c r="D482" t="str">
        <f t="shared" si="7"/>
        <v>2011-05-01</v>
      </c>
    </row>
    <row r="483" spans="3:4" x14ac:dyDescent="0.25">
      <c r="C483" s="70" t="s">
        <v>1862</v>
      </c>
      <c r="D483" t="str">
        <f t="shared" si="7"/>
        <v>2011-08-01</v>
      </c>
    </row>
    <row r="484" spans="3:4" x14ac:dyDescent="0.25">
      <c r="C484" s="70" t="s">
        <v>1877</v>
      </c>
      <c r="D484" t="str">
        <f t="shared" si="7"/>
        <v>2011-11-01</v>
      </c>
    </row>
    <row r="485" spans="3:4" x14ac:dyDescent="0.25">
      <c r="C485" s="72" t="s">
        <v>1889</v>
      </c>
      <c r="D485" t="str">
        <f t="shared" si="7"/>
        <v>2012-01-01</v>
      </c>
    </row>
    <row r="486" spans="3:4" x14ac:dyDescent="0.25">
      <c r="C486" s="72" t="s">
        <v>1870</v>
      </c>
      <c r="D486" t="str">
        <f t="shared" si="7"/>
        <v>2012-09-01</v>
      </c>
    </row>
    <row r="487" spans="3:4" x14ac:dyDescent="0.25">
      <c r="C487" s="17" t="s">
        <v>1871</v>
      </c>
      <c r="D487" t="str">
        <f t="shared" si="7"/>
        <v>2012-02-01</v>
      </c>
    </row>
    <row r="488" spans="3:4" x14ac:dyDescent="0.25">
      <c r="C488" s="17" t="s">
        <v>1890</v>
      </c>
      <c r="D488" t="str">
        <f t="shared" si="7"/>
        <v>2012-05-01</v>
      </c>
    </row>
    <row r="489" spans="3:4" x14ac:dyDescent="0.25">
      <c r="C489" s="17" t="s">
        <v>1872</v>
      </c>
      <c r="D489" t="str">
        <f t="shared" si="7"/>
        <v>2012-08-01</v>
      </c>
    </row>
    <row r="490" spans="3:4" x14ac:dyDescent="0.25">
      <c r="C490" s="72" t="s">
        <v>1863</v>
      </c>
      <c r="D490" t="str">
        <f t="shared" si="7"/>
        <v>2012-11-01</v>
      </c>
    </row>
    <row r="491" spans="3:4" x14ac:dyDescent="0.25">
      <c r="C491" s="72" t="s">
        <v>1863</v>
      </c>
      <c r="D491" t="str">
        <f t="shared" si="7"/>
        <v>2012-11-01</v>
      </c>
    </row>
    <row r="492" spans="3:4" x14ac:dyDescent="0.25">
      <c r="C492" s="70" t="s">
        <v>1864</v>
      </c>
      <c r="D492" t="str">
        <f t="shared" si="7"/>
        <v>2010-09-01</v>
      </c>
    </row>
    <row r="493" spans="3:4" x14ac:dyDescent="0.25">
      <c r="C493" s="17" t="s">
        <v>1871</v>
      </c>
      <c r="D493" t="str">
        <f t="shared" si="7"/>
        <v>2012-02-01</v>
      </c>
    </row>
    <row r="494" spans="3:4" x14ac:dyDescent="0.25">
      <c r="C494" s="70" t="s">
        <v>1863</v>
      </c>
      <c r="D494" t="str">
        <f t="shared" si="7"/>
        <v>2012-11-01</v>
      </c>
    </row>
    <row r="495" spans="3:4" x14ac:dyDescent="0.25">
      <c r="C495" s="70" t="s">
        <v>1870</v>
      </c>
      <c r="D495" t="str">
        <f t="shared" si="7"/>
        <v>2012-09-01</v>
      </c>
    </row>
    <row r="496" spans="3:4" x14ac:dyDescent="0.25">
      <c r="C496" s="70" t="s">
        <v>1859</v>
      </c>
      <c r="D496" t="str">
        <f t="shared" si="7"/>
        <v>2011-03-01</v>
      </c>
    </row>
    <row r="497" spans="3:4" x14ac:dyDescent="0.25">
      <c r="C497" s="70" t="s">
        <v>1863</v>
      </c>
      <c r="D497" t="str">
        <f t="shared" si="7"/>
        <v>2012-11-01</v>
      </c>
    </row>
    <row r="498" spans="3:4" x14ac:dyDescent="0.25">
      <c r="C498" s="70" t="s">
        <v>1876</v>
      </c>
      <c r="D498" t="str">
        <f t="shared" si="7"/>
        <v>2011-02-01</v>
      </c>
    </row>
    <row r="499" spans="3:4" x14ac:dyDescent="0.25">
      <c r="C499" s="70" t="s">
        <v>1882</v>
      </c>
      <c r="D499" t="str">
        <f t="shared" si="7"/>
        <v>2009-09-01</v>
      </c>
    </row>
    <row r="500" spans="3:4" x14ac:dyDescent="0.25">
      <c r="C500" s="70" t="s">
        <v>1869</v>
      </c>
      <c r="D500" t="str">
        <f t="shared" si="7"/>
        <v>2011-09-01</v>
      </c>
    </row>
    <row r="501" spans="3:4" x14ac:dyDescent="0.25">
      <c r="C501" s="70" t="s">
        <v>1892</v>
      </c>
      <c r="D501" t="str">
        <f t="shared" si="7"/>
        <v>2010-10-01</v>
      </c>
    </row>
    <row r="502" spans="3:4" x14ac:dyDescent="0.25">
      <c r="C502" s="70" t="s">
        <v>1892</v>
      </c>
      <c r="D502" t="str">
        <f t="shared" si="7"/>
        <v>2010-10-01</v>
      </c>
    </row>
    <row r="503" spans="3:4" x14ac:dyDescent="0.25">
      <c r="C503" s="70" t="s">
        <v>1892</v>
      </c>
      <c r="D503" t="str">
        <f t="shared" si="7"/>
        <v>2010-10-01</v>
      </c>
    </row>
    <row r="504" spans="3:4" x14ac:dyDescent="0.25">
      <c r="C504" s="70" t="s">
        <v>1894</v>
      </c>
      <c r="D504" t="str">
        <f t="shared" si="7"/>
        <v>2010-12-01</v>
      </c>
    </row>
    <row r="505" spans="3:4" x14ac:dyDescent="0.25">
      <c r="C505" s="70" t="s">
        <v>1865</v>
      </c>
      <c r="D505" t="str">
        <f t="shared" si="7"/>
        <v>2011-01-01</v>
      </c>
    </row>
    <row r="506" spans="3:4" x14ac:dyDescent="0.25">
      <c r="C506" s="70" t="s">
        <v>1859</v>
      </c>
      <c r="D506" t="str">
        <f t="shared" si="7"/>
        <v>2011-03-01</v>
      </c>
    </row>
    <row r="507" spans="3:4" x14ac:dyDescent="0.25">
      <c r="C507" s="70" t="s">
        <v>1859</v>
      </c>
      <c r="D507" t="str">
        <f t="shared" si="7"/>
        <v>2011-03-01</v>
      </c>
    </row>
    <row r="508" spans="3:4" x14ac:dyDescent="0.25">
      <c r="C508" s="70" t="s">
        <v>1869</v>
      </c>
      <c r="D508" t="str">
        <f t="shared" si="7"/>
        <v>2011-09-01</v>
      </c>
    </row>
    <row r="509" spans="3:4" x14ac:dyDescent="0.25">
      <c r="C509" s="70" t="s">
        <v>1877</v>
      </c>
      <c r="D509" t="str">
        <f t="shared" si="7"/>
        <v>2011-11-01</v>
      </c>
    </row>
    <row r="510" spans="3:4" x14ac:dyDescent="0.25">
      <c r="C510" s="70" t="s">
        <v>1877</v>
      </c>
      <c r="D510" t="str">
        <f t="shared" si="7"/>
        <v>2011-11-01</v>
      </c>
    </row>
    <row r="511" spans="3:4" x14ac:dyDescent="0.25">
      <c r="C511" s="17" t="s">
        <v>1871</v>
      </c>
      <c r="D511" t="str">
        <f t="shared" si="7"/>
        <v>2012-02-01</v>
      </c>
    </row>
    <row r="512" spans="3:4" x14ac:dyDescent="0.25">
      <c r="C512" s="17" t="s">
        <v>1895</v>
      </c>
      <c r="D512" t="str">
        <f t="shared" si="7"/>
        <v>2012-03-01</v>
      </c>
    </row>
    <row r="513" spans="3:4" x14ac:dyDescent="0.25">
      <c r="C513" s="17" t="s">
        <v>1895</v>
      </c>
      <c r="D513" t="str">
        <f t="shared" si="7"/>
        <v>2012-03-01</v>
      </c>
    </row>
    <row r="514" spans="3:4" x14ac:dyDescent="0.25">
      <c r="C514" s="17" t="s">
        <v>1895</v>
      </c>
      <c r="D514" t="str">
        <f t="shared" si="7"/>
        <v>2012-03-01</v>
      </c>
    </row>
    <row r="515" spans="3:4" x14ac:dyDescent="0.25">
      <c r="C515" s="17" t="s">
        <v>1895</v>
      </c>
      <c r="D515" t="str">
        <f t="shared" ref="D515:D578" si="8">CONCATENATE(C515, "-01")</f>
        <v>2012-03-01</v>
      </c>
    </row>
    <row r="516" spans="3:4" x14ac:dyDescent="0.25">
      <c r="C516" s="17" t="s">
        <v>1895</v>
      </c>
      <c r="D516" t="str">
        <f t="shared" si="8"/>
        <v>2012-03-01</v>
      </c>
    </row>
    <row r="517" spans="3:4" x14ac:dyDescent="0.25">
      <c r="C517" s="17" t="s">
        <v>1890</v>
      </c>
      <c r="D517" t="str">
        <f t="shared" si="8"/>
        <v>2012-05-01</v>
      </c>
    </row>
    <row r="518" spans="3:4" x14ac:dyDescent="0.25">
      <c r="C518" s="17" t="s">
        <v>1870</v>
      </c>
      <c r="D518" t="str">
        <f t="shared" si="8"/>
        <v>2012-09-01</v>
      </c>
    </row>
    <row r="519" spans="3:4" x14ac:dyDescent="0.25">
      <c r="C519" s="70" t="s">
        <v>1881</v>
      </c>
      <c r="D519" t="str">
        <f t="shared" si="8"/>
        <v>2009-08-01</v>
      </c>
    </row>
    <row r="520" spans="3:4" x14ac:dyDescent="0.25">
      <c r="C520" s="70" t="s">
        <v>1881</v>
      </c>
      <c r="D520" t="str">
        <f t="shared" si="8"/>
        <v>2009-08-01</v>
      </c>
    </row>
    <row r="521" spans="3:4" x14ac:dyDescent="0.25">
      <c r="C521" s="70" t="s">
        <v>1881</v>
      </c>
      <c r="D521" t="str">
        <f t="shared" si="8"/>
        <v>2009-08-01</v>
      </c>
    </row>
    <row r="522" spans="3:4" x14ac:dyDescent="0.25">
      <c r="C522" s="70" t="s">
        <v>1884</v>
      </c>
      <c r="D522" t="str">
        <f t="shared" si="8"/>
        <v>2009-11-01</v>
      </c>
    </row>
    <row r="523" spans="3:4" x14ac:dyDescent="0.25">
      <c r="C523" s="70" t="s">
        <v>1884</v>
      </c>
      <c r="D523" t="str">
        <f t="shared" si="8"/>
        <v>2009-11-01</v>
      </c>
    </row>
    <row r="524" spans="3:4" x14ac:dyDescent="0.25">
      <c r="C524" s="70" t="s">
        <v>1884</v>
      </c>
      <c r="D524" t="str">
        <f t="shared" si="8"/>
        <v>2009-11-01</v>
      </c>
    </row>
    <row r="525" spans="3:4" x14ac:dyDescent="0.25">
      <c r="C525" s="70" t="s">
        <v>1884</v>
      </c>
      <c r="D525" t="str">
        <f t="shared" si="8"/>
        <v>2009-11-01</v>
      </c>
    </row>
    <row r="526" spans="3:4" x14ac:dyDescent="0.25">
      <c r="C526" s="70" t="s">
        <v>1884</v>
      </c>
      <c r="D526" t="str">
        <f t="shared" si="8"/>
        <v>2009-11-01</v>
      </c>
    </row>
    <row r="527" spans="3:4" x14ac:dyDescent="0.25">
      <c r="C527" s="70" t="s">
        <v>1874</v>
      </c>
      <c r="D527" t="str">
        <f t="shared" si="8"/>
        <v>2009-12-01</v>
      </c>
    </row>
    <row r="528" spans="3:4" x14ac:dyDescent="0.25">
      <c r="C528" s="70" t="s">
        <v>1901</v>
      </c>
      <c r="D528" t="str">
        <f t="shared" si="8"/>
        <v>2010-01-01</v>
      </c>
    </row>
    <row r="529" spans="3:4" x14ac:dyDescent="0.25">
      <c r="C529" s="70" t="s">
        <v>1886</v>
      </c>
      <c r="D529" t="str">
        <f t="shared" si="8"/>
        <v>2010-05-01</v>
      </c>
    </row>
    <row r="530" spans="3:4" x14ac:dyDescent="0.25">
      <c r="C530" s="70" t="s">
        <v>1886</v>
      </c>
      <c r="D530" t="str">
        <f t="shared" si="8"/>
        <v>2010-05-01</v>
      </c>
    </row>
    <row r="531" spans="3:4" x14ac:dyDescent="0.25">
      <c r="C531" s="70" t="s">
        <v>1886</v>
      </c>
      <c r="D531" t="str">
        <f t="shared" si="8"/>
        <v>2010-05-01</v>
      </c>
    </row>
    <row r="532" spans="3:4" x14ac:dyDescent="0.25">
      <c r="C532" s="70" t="s">
        <v>1896</v>
      </c>
      <c r="D532" t="str">
        <f t="shared" si="8"/>
        <v>2012-10-01</v>
      </c>
    </row>
    <row r="533" spans="3:4" x14ac:dyDescent="0.25">
      <c r="C533" s="70" t="s">
        <v>1873</v>
      </c>
      <c r="D533" t="str">
        <f t="shared" si="8"/>
        <v>2010-08-01</v>
      </c>
    </row>
    <row r="534" spans="3:4" x14ac:dyDescent="0.25">
      <c r="C534" s="70" t="s">
        <v>1864</v>
      </c>
      <c r="D534" t="str">
        <f t="shared" si="8"/>
        <v>2010-09-01</v>
      </c>
    </row>
    <row r="535" spans="3:4" x14ac:dyDescent="0.25">
      <c r="C535" s="70" t="s">
        <v>1864</v>
      </c>
      <c r="D535" t="str">
        <f t="shared" si="8"/>
        <v>2010-09-01</v>
      </c>
    </row>
    <row r="536" spans="3:4" x14ac:dyDescent="0.25">
      <c r="C536" s="70" t="s">
        <v>1865</v>
      </c>
      <c r="D536" t="str">
        <f t="shared" si="8"/>
        <v>2011-01-01</v>
      </c>
    </row>
    <row r="537" spans="3:4" x14ac:dyDescent="0.25">
      <c r="C537" s="70" t="s">
        <v>1867</v>
      </c>
      <c r="D537" t="str">
        <f t="shared" si="8"/>
        <v>2011-05-01</v>
      </c>
    </row>
    <row r="538" spans="3:4" x14ac:dyDescent="0.25">
      <c r="C538" s="70" t="s">
        <v>1892</v>
      </c>
      <c r="D538" t="str">
        <f t="shared" si="8"/>
        <v>2010-10-01</v>
      </c>
    </row>
    <row r="539" spans="3:4" x14ac:dyDescent="0.25">
      <c r="C539" s="70" t="s">
        <v>1865</v>
      </c>
      <c r="D539" t="str">
        <f t="shared" si="8"/>
        <v>2011-01-01</v>
      </c>
    </row>
    <row r="540" spans="3:4" x14ac:dyDescent="0.25">
      <c r="C540" s="70" t="s">
        <v>1865</v>
      </c>
      <c r="D540" t="str">
        <f t="shared" si="8"/>
        <v>2011-01-01</v>
      </c>
    </row>
    <row r="541" spans="3:4" x14ac:dyDescent="0.25">
      <c r="C541" s="17" t="s">
        <v>1871</v>
      </c>
      <c r="D541" t="str">
        <f t="shared" si="8"/>
        <v>2012-02-01</v>
      </c>
    </row>
    <row r="542" spans="3:4" x14ac:dyDescent="0.25">
      <c r="C542" s="17" t="s">
        <v>1871</v>
      </c>
      <c r="D542" t="str">
        <f t="shared" si="8"/>
        <v>2012-02-01</v>
      </c>
    </row>
    <row r="543" spans="3:4" x14ac:dyDescent="0.25">
      <c r="C543" s="17" t="s">
        <v>1863</v>
      </c>
      <c r="D543" t="str">
        <f t="shared" si="8"/>
        <v>2012-11-01</v>
      </c>
    </row>
    <row r="544" spans="3:4" x14ac:dyDescent="0.25">
      <c r="C544" s="70" t="s">
        <v>1897</v>
      </c>
      <c r="D544" t="str">
        <f t="shared" si="8"/>
        <v>2010-04-01</v>
      </c>
    </row>
    <row r="545" spans="3:4" x14ac:dyDescent="0.25">
      <c r="C545" s="70" t="s">
        <v>1876</v>
      </c>
      <c r="D545" t="str">
        <f t="shared" si="8"/>
        <v>2011-02-01</v>
      </c>
    </row>
    <row r="546" spans="3:4" x14ac:dyDescent="0.25">
      <c r="C546" s="70" t="s">
        <v>1882</v>
      </c>
      <c r="D546" t="str">
        <f t="shared" si="8"/>
        <v>2009-09-01</v>
      </c>
    </row>
    <row r="547" spans="3:4" x14ac:dyDescent="0.25">
      <c r="C547" s="70" t="s">
        <v>1874</v>
      </c>
      <c r="D547" t="str">
        <f t="shared" si="8"/>
        <v>2009-12-01</v>
      </c>
    </row>
    <row r="548" spans="3:4" x14ac:dyDescent="0.25">
      <c r="C548" s="70" t="s">
        <v>1874</v>
      </c>
      <c r="D548" t="str">
        <f t="shared" si="8"/>
        <v>2009-12-01</v>
      </c>
    </row>
    <row r="549" spans="3:4" x14ac:dyDescent="0.25">
      <c r="C549" s="70" t="s">
        <v>1875</v>
      </c>
      <c r="D549" t="str">
        <f t="shared" si="8"/>
        <v>2010-03-01</v>
      </c>
    </row>
    <row r="550" spans="3:4" x14ac:dyDescent="0.25">
      <c r="C550" s="70" t="s">
        <v>1875</v>
      </c>
      <c r="D550" t="str">
        <f t="shared" si="8"/>
        <v>2010-03-01</v>
      </c>
    </row>
    <row r="551" spans="3:4" x14ac:dyDescent="0.25">
      <c r="C551" s="70" t="s">
        <v>1897</v>
      </c>
      <c r="D551" t="str">
        <f t="shared" si="8"/>
        <v>2010-04-01</v>
      </c>
    </row>
    <row r="552" spans="3:4" x14ac:dyDescent="0.25">
      <c r="C552" s="70" t="s">
        <v>1897</v>
      </c>
      <c r="D552" t="str">
        <f t="shared" si="8"/>
        <v>2010-04-01</v>
      </c>
    </row>
    <row r="553" spans="3:4" x14ac:dyDescent="0.25">
      <c r="C553" s="70" t="s">
        <v>1864</v>
      </c>
      <c r="D553" t="str">
        <f t="shared" si="8"/>
        <v>2010-09-01</v>
      </c>
    </row>
    <row r="554" spans="3:4" x14ac:dyDescent="0.25">
      <c r="C554" s="70" t="s">
        <v>1864</v>
      </c>
      <c r="D554" t="str">
        <f t="shared" si="8"/>
        <v>2010-09-01</v>
      </c>
    </row>
    <row r="555" spans="3:4" x14ac:dyDescent="0.25">
      <c r="C555" s="70" t="s">
        <v>1892</v>
      </c>
      <c r="D555" t="str">
        <f t="shared" si="8"/>
        <v>2010-10-01</v>
      </c>
    </row>
    <row r="556" spans="3:4" x14ac:dyDescent="0.25">
      <c r="C556" s="70" t="s">
        <v>1892</v>
      </c>
      <c r="D556" t="str">
        <f t="shared" si="8"/>
        <v>2010-10-01</v>
      </c>
    </row>
    <row r="557" spans="3:4" x14ac:dyDescent="0.25">
      <c r="C557" s="70" t="s">
        <v>1892</v>
      </c>
      <c r="D557" t="str">
        <f t="shared" si="8"/>
        <v>2010-10-01</v>
      </c>
    </row>
    <row r="558" spans="3:4" x14ac:dyDescent="0.25">
      <c r="C558" s="70" t="s">
        <v>1898</v>
      </c>
      <c r="D558" t="str">
        <f t="shared" si="8"/>
        <v>2011-04-01</v>
      </c>
    </row>
    <row r="559" spans="3:4" x14ac:dyDescent="0.25">
      <c r="C559" s="70" t="s">
        <v>1867</v>
      </c>
      <c r="D559" t="str">
        <f t="shared" si="8"/>
        <v>2011-05-01</v>
      </c>
    </row>
    <row r="560" spans="3:4" x14ac:dyDescent="0.25">
      <c r="C560" s="70" t="s">
        <v>1886</v>
      </c>
      <c r="D560" t="str">
        <f t="shared" si="8"/>
        <v>2010-05-01</v>
      </c>
    </row>
    <row r="561" spans="3:4" x14ac:dyDescent="0.25">
      <c r="C561" s="70" t="s">
        <v>1893</v>
      </c>
      <c r="D561" t="str">
        <f t="shared" si="8"/>
        <v>2010-06-01</v>
      </c>
    </row>
    <row r="562" spans="3:4" x14ac:dyDescent="0.25">
      <c r="C562" s="70" t="s">
        <v>1888</v>
      </c>
      <c r="D562" t="str">
        <f t="shared" si="8"/>
        <v>2011-12-01</v>
      </c>
    </row>
    <row r="563" spans="3:4" x14ac:dyDescent="0.25">
      <c r="C563" s="70" t="s">
        <v>1869</v>
      </c>
      <c r="D563" t="str">
        <f t="shared" si="8"/>
        <v>2011-09-01</v>
      </c>
    </row>
    <row r="564" spans="3:4" x14ac:dyDescent="0.25">
      <c r="C564" s="17" t="s">
        <v>1863</v>
      </c>
      <c r="D564" t="str">
        <f t="shared" si="8"/>
        <v>2012-11-01</v>
      </c>
    </row>
    <row r="565" spans="3:4" x14ac:dyDescent="0.25">
      <c r="C565" s="70" t="s">
        <v>1878</v>
      </c>
      <c r="D565" t="str">
        <f t="shared" si="8"/>
        <v>2012-04-01</v>
      </c>
    </row>
    <row r="566" spans="3:4" x14ac:dyDescent="0.25">
      <c r="C566" s="70" t="s">
        <v>1872</v>
      </c>
      <c r="D566" t="str">
        <f t="shared" si="8"/>
        <v>2012-08-01</v>
      </c>
    </row>
    <row r="567" spans="3:4" x14ac:dyDescent="0.25">
      <c r="C567" s="70" t="s">
        <v>1863</v>
      </c>
      <c r="D567" t="str">
        <f t="shared" si="8"/>
        <v>2012-11-01</v>
      </c>
    </row>
    <row r="568" spans="3:4" x14ac:dyDescent="0.25">
      <c r="C568" s="70" t="s">
        <v>1862</v>
      </c>
      <c r="D568" t="str">
        <f t="shared" si="8"/>
        <v>2011-08-01</v>
      </c>
    </row>
    <row r="569" spans="3:4" x14ac:dyDescent="0.25">
      <c r="C569" s="70" t="s">
        <v>1898</v>
      </c>
      <c r="D569" t="str">
        <f t="shared" si="8"/>
        <v>2011-04-01</v>
      </c>
    </row>
    <row r="570" spans="3:4" x14ac:dyDescent="0.25">
      <c r="C570" s="17" t="s">
        <v>1895</v>
      </c>
      <c r="D570" t="str">
        <f t="shared" si="8"/>
        <v>2012-03-01</v>
      </c>
    </row>
    <row r="571" spans="3:4" x14ac:dyDescent="0.25">
      <c r="C571" s="70" t="s">
        <v>1883</v>
      </c>
      <c r="D571" t="str">
        <f t="shared" si="8"/>
        <v>2009-10-01</v>
      </c>
    </row>
    <row r="572" spans="3:4" x14ac:dyDescent="0.25">
      <c r="C572" s="70" t="s">
        <v>1883</v>
      </c>
      <c r="D572" t="str">
        <f t="shared" si="8"/>
        <v>2009-10-01</v>
      </c>
    </row>
    <row r="573" spans="3:4" x14ac:dyDescent="0.25">
      <c r="C573" s="70" t="s">
        <v>1893</v>
      </c>
      <c r="D573" t="str">
        <f t="shared" si="8"/>
        <v>2010-06-01</v>
      </c>
    </row>
    <row r="574" spans="3:4" x14ac:dyDescent="0.25">
      <c r="C574" s="70" t="s">
        <v>1859</v>
      </c>
      <c r="D574" t="str">
        <f t="shared" si="8"/>
        <v>2011-03-01</v>
      </c>
    </row>
    <row r="575" spans="3:4" x14ac:dyDescent="0.25">
      <c r="C575" s="70" t="s">
        <v>1860</v>
      </c>
      <c r="D575" t="str">
        <f t="shared" si="8"/>
        <v>2010-11-01</v>
      </c>
    </row>
    <row r="576" spans="3:4" x14ac:dyDescent="0.25">
      <c r="C576" s="70" t="s">
        <v>1876</v>
      </c>
      <c r="D576" t="str">
        <f t="shared" si="8"/>
        <v>2011-02-01</v>
      </c>
    </row>
    <row r="577" spans="3:4" x14ac:dyDescent="0.25">
      <c r="C577" s="70" t="s">
        <v>1898</v>
      </c>
      <c r="D577" t="str">
        <f t="shared" si="8"/>
        <v>2011-04-01</v>
      </c>
    </row>
    <row r="578" spans="3:4" x14ac:dyDescent="0.25">
      <c r="C578" s="70" t="s">
        <v>1867</v>
      </c>
      <c r="D578" t="str">
        <f t="shared" si="8"/>
        <v>2011-05-01</v>
      </c>
    </row>
    <row r="579" spans="3:4" x14ac:dyDescent="0.25">
      <c r="C579" s="70" t="s">
        <v>1887</v>
      </c>
      <c r="D579" t="str">
        <f t="shared" ref="D579:D642" si="9">CONCATENATE(C579, "-01")</f>
        <v>2011-06-01</v>
      </c>
    </row>
    <row r="580" spans="3:4" x14ac:dyDescent="0.25">
      <c r="C580" s="70" t="s">
        <v>1887</v>
      </c>
      <c r="D580" t="str">
        <f t="shared" si="9"/>
        <v>2011-06-01</v>
      </c>
    </row>
    <row r="581" spans="3:4" x14ac:dyDescent="0.25">
      <c r="C581" s="70" t="s">
        <v>1862</v>
      </c>
      <c r="D581" t="str">
        <f t="shared" si="9"/>
        <v>2011-08-01</v>
      </c>
    </row>
    <row r="582" spans="3:4" x14ac:dyDescent="0.25">
      <c r="C582" s="70" t="s">
        <v>1889</v>
      </c>
      <c r="D582" t="str">
        <f t="shared" si="9"/>
        <v>2012-01-01</v>
      </c>
    </row>
    <row r="583" spans="3:4" x14ac:dyDescent="0.25">
      <c r="C583" s="70" t="s">
        <v>1882</v>
      </c>
      <c r="D583" t="str">
        <f t="shared" si="9"/>
        <v>2009-09-01</v>
      </c>
    </row>
    <row r="584" spans="3:4" x14ac:dyDescent="0.25">
      <c r="C584" s="70" t="s">
        <v>1858</v>
      </c>
      <c r="D584" t="str">
        <f t="shared" si="9"/>
        <v>2011-10-01</v>
      </c>
    </row>
    <row r="585" spans="3:4" x14ac:dyDescent="0.25">
      <c r="C585" s="17" t="s">
        <v>1890</v>
      </c>
      <c r="D585" t="str">
        <f t="shared" si="9"/>
        <v>2012-05-01</v>
      </c>
    </row>
    <row r="586" spans="3:4" x14ac:dyDescent="0.25">
      <c r="C586" s="70" t="s">
        <v>1874</v>
      </c>
      <c r="D586" t="str">
        <f t="shared" si="9"/>
        <v>2009-12-01</v>
      </c>
    </row>
    <row r="587" spans="3:4" x14ac:dyDescent="0.25">
      <c r="C587" s="70" t="s">
        <v>1885</v>
      </c>
      <c r="D587" t="str">
        <f t="shared" si="9"/>
        <v>2010-02-01</v>
      </c>
    </row>
    <row r="588" spans="3:4" x14ac:dyDescent="0.25">
      <c r="C588" s="70" t="s">
        <v>1885</v>
      </c>
      <c r="D588" t="str">
        <f t="shared" si="9"/>
        <v>2010-02-01</v>
      </c>
    </row>
    <row r="589" spans="3:4" x14ac:dyDescent="0.25">
      <c r="C589" s="70" t="s">
        <v>1885</v>
      </c>
      <c r="D589" t="str">
        <f t="shared" si="9"/>
        <v>2010-02-01</v>
      </c>
    </row>
    <row r="590" spans="3:4" x14ac:dyDescent="0.25">
      <c r="C590" s="70" t="s">
        <v>1858</v>
      </c>
      <c r="D590" t="str">
        <f t="shared" si="9"/>
        <v>2011-10-01</v>
      </c>
    </row>
    <row r="591" spans="3:4" x14ac:dyDescent="0.25">
      <c r="C591" s="70" t="s">
        <v>1896</v>
      </c>
      <c r="D591" t="str">
        <f t="shared" si="9"/>
        <v>2012-10-01</v>
      </c>
    </row>
    <row r="592" spans="3:4" x14ac:dyDescent="0.25">
      <c r="C592" s="70" t="s">
        <v>1872</v>
      </c>
      <c r="D592" t="str">
        <f t="shared" si="9"/>
        <v>2012-08-01</v>
      </c>
    </row>
    <row r="593" spans="3:4" x14ac:dyDescent="0.25">
      <c r="C593" s="70" t="s">
        <v>1876</v>
      </c>
      <c r="D593" t="str">
        <f t="shared" si="9"/>
        <v>2011-02-01</v>
      </c>
    </row>
    <row r="594" spans="3:4" x14ac:dyDescent="0.25">
      <c r="C594" s="70" t="s">
        <v>1876</v>
      </c>
      <c r="D594" t="str">
        <f t="shared" si="9"/>
        <v>2011-02-01</v>
      </c>
    </row>
    <row r="595" spans="3:4" x14ac:dyDescent="0.25">
      <c r="C595" s="70" t="s">
        <v>1876</v>
      </c>
      <c r="D595" t="str">
        <f t="shared" si="9"/>
        <v>2011-02-01</v>
      </c>
    </row>
    <row r="596" spans="3:4" x14ac:dyDescent="0.25">
      <c r="C596" s="70" t="s">
        <v>1873</v>
      </c>
      <c r="D596" t="str">
        <f t="shared" si="9"/>
        <v>2010-08-01</v>
      </c>
    </row>
    <row r="597" spans="3:4" x14ac:dyDescent="0.25">
      <c r="C597" s="70" t="s">
        <v>1873</v>
      </c>
      <c r="D597" t="str">
        <f t="shared" si="9"/>
        <v>2010-08-01</v>
      </c>
    </row>
    <row r="598" spans="3:4" x14ac:dyDescent="0.25">
      <c r="C598" s="17" t="s">
        <v>1890</v>
      </c>
      <c r="D598" t="str">
        <f t="shared" si="9"/>
        <v>2012-05-01</v>
      </c>
    </row>
    <row r="599" spans="3:4" x14ac:dyDescent="0.25">
      <c r="C599" s="17" t="s">
        <v>1863</v>
      </c>
      <c r="D599" t="str">
        <f t="shared" si="9"/>
        <v>2012-11-01</v>
      </c>
    </row>
    <row r="600" spans="3:4" x14ac:dyDescent="0.25">
      <c r="C600" s="70" t="s">
        <v>1860</v>
      </c>
      <c r="D600" t="str">
        <f t="shared" si="9"/>
        <v>2010-11-01</v>
      </c>
    </row>
    <row r="601" spans="3:4" x14ac:dyDescent="0.25">
      <c r="C601" s="70" t="s">
        <v>1868</v>
      </c>
      <c r="D601" t="str">
        <f t="shared" si="9"/>
        <v>2011-07-01</v>
      </c>
    </row>
    <row r="602" spans="3:4" x14ac:dyDescent="0.25">
      <c r="C602" s="70" t="s">
        <v>1891</v>
      </c>
      <c r="D602" t="str">
        <f t="shared" si="9"/>
        <v>2012-07-01</v>
      </c>
    </row>
    <row r="603" spans="3:4" x14ac:dyDescent="0.25">
      <c r="C603" s="70" t="s">
        <v>1883</v>
      </c>
      <c r="D603" t="str">
        <f t="shared" si="9"/>
        <v>2009-10-01</v>
      </c>
    </row>
    <row r="604" spans="3:4" x14ac:dyDescent="0.25">
      <c r="C604" s="70" t="s">
        <v>1883</v>
      </c>
      <c r="D604" t="str">
        <f t="shared" si="9"/>
        <v>2009-10-01</v>
      </c>
    </row>
    <row r="605" spans="3:4" x14ac:dyDescent="0.25">
      <c r="C605" s="70" t="s">
        <v>1901</v>
      </c>
      <c r="D605" t="str">
        <f t="shared" si="9"/>
        <v>2010-01-01</v>
      </c>
    </row>
    <row r="606" spans="3:4" x14ac:dyDescent="0.25">
      <c r="C606" s="70" t="s">
        <v>1897</v>
      </c>
      <c r="D606" t="str">
        <f t="shared" si="9"/>
        <v>2010-04-01</v>
      </c>
    </row>
    <row r="607" spans="3:4" x14ac:dyDescent="0.25">
      <c r="C607" s="70" t="s">
        <v>1897</v>
      </c>
      <c r="D607" t="str">
        <f t="shared" si="9"/>
        <v>2010-04-01</v>
      </c>
    </row>
    <row r="608" spans="3:4" x14ac:dyDescent="0.25">
      <c r="C608" s="70" t="s">
        <v>1886</v>
      </c>
      <c r="D608" t="str">
        <f t="shared" si="9"/>
        <v>2010-05-01</v>
      </c>
    </row>
    <row r="609" spans="3:4" x14ac:dyDescent="0.25">
      <c r="C609" s="70" t="s">
        <v>1898</v>
      </c>
      <c r="D609" t="str">
        <f t="shared" si="9"/>
        <v>2011-04-01</v>
      </c>
    </row>
    <row r="610" spans="3:4" x14ac:dyDescent="0.25">
      <c r="C610" s="70" t="s">
        <v>1867</v>
      </c>
      <c r="D610" t="str">
        <f t="shared" si="9"/>
        <v>2011-05-01</v>
      </c>
    </row>
    <row r="611" spans="3:4" x14ac:dyDescent="0.25">
      <c r="C611" s="70" t="s">
        <v>1867</v>
      </c>
      <c r="D611" t="str">
        <f t="shared" si="9"/>
        <v>2011-05-01</v>
      </c>
    </row>
    <row r="612" spans="3:4" x14ac:dyDescent="0.25">
      <c r="C612" s="71" t="s">
        <v>1890</v>
      </c>
      <c r="D612" t="str">
        <f t="shared" si="9"/>
        <v>2012-05-01</v>
      </c>
    </row>
    <row r="613" spans="3:4" x14ac:dyDescent="0.25">
      <c r="C613" s="70" t="s">
        <v>1866</v>
      </c>
      <c r="D613" t="str">
        <f t="shared" si="9"/>
        <v>2010-07-01</v>
      </c>
    </row>
    <row r="614" spans="3:4" x14ac:dyDescent="0.25">
      <c r="C614" s="70" t="s">
        <v>1859</v>
      </c>
      <c r="D614" t="str">
        <f t="shared" si="9"/>
        <v>2011-03-01</v>
      </c>
    </row>
    <row r="615" spans="3:4" x14ac:dyDescent="0.25">
      <c r="C615" s="70" t="s">
        <v>1863</v>
      </c>
      <c r="D615" t="str">
        <f t="shared" si="9"/>
        <v>2012-11-01</v>
      </c>
    </row>
    <row r="616" spans="3:4" x14ac:dyDescent="0.25">
      <c r="C616" s="70" t="s">
        <v>1872</v>
      </c>
      <c r="D616" t="str">
        <f t="shared" si="9"/>
        <v>2012-08-01</v>
      </c>
    </row>
    <row r="617" spans="3:4" x14ac:dyDescent="0.25">
      <c r="C617" s="70" t="s">
        <v>1880</v>
      </c>
      <c r="D617" t="str">
        <f t="shared" si="9"/>
        <v>2009-07-01</v>
      </c>
    </row>
    <row r="618" spans="3:4" x14ac:dyDescent="0.25">
      <c r="C618" s="70" t="s">
        <v>1859</v>
      </c>
      <c r="D618" t="str">
        <f t="shared" si="9"/>
        <v>2011-03-01</v>
      </c>
    </row>
    <row r="619" spans="3:4" x14ac:dyDescent="0.25">
      <c r="C619" s="70" t="s">
        <v>1891</v>
      </c>
      <c r="D619" t="str">
        <f t="shared" si="9"/>
        <v>2012-07-01</v>
      </c>
    </row>
    <row r="620" spans="3:4" x14ac:dyDescent="0.25">
      <c r="C620" s="70" t="s">
        <v>1876</v>
      </c>
      <c r="D620" t="str">
        <f t="shared" si="9"/>
        <v>2011-02-01</v>
      </c>
    </row>
    <row r="621" spans="3:4" x14ac:dyDescent="0.25">
      <c r="C621" s="71" t="s">
        <v>1889</v>
      </c>
      <c r="D621" t="str">
        <f t="shared" si="9"/>
        <v>2012-01-01</v>
      </c>
    </row>
    <row r="622" spans="3:4" x14ac:dyDescent="0.25">
      <c r="C622" s="71" t="s">
        <v>1871</v>
      </c>
      <c r="D622" t="str">
        <f t="shared" si="9"/>
        <v>2012-02-01</v>
      </c>
    </row>
    <row r="623" spans="3:4" x14ac:dyDescent="0.25">
      <c r="C623" s="70" t="s">
        <v>1889</v>
      </c>
      <c r="D623" t="str">
        <f t="shared" si="9"/>
        <v>2012-01-01</v>
      </c>
    </row>
    <row r="624" spans="3:4" x14ac:dyDescent="0.25">
      <c r="C624" s="70" t="s">
        <v>1863</v>
      </c>
      <c r="D624" t="str">
        <f t="shared" si="9"/>
        <v>2012-11-01</v>
      </c>
    </row>
    <row r="625" spans="3:4" x14ac:dyDescent="0.25">
      <c r="C625" s="70" t="s">
        <v>1892</v>
      </c>
      <c r="D625" t="str">
        <f t="shared" si="9"/>
        <v>2010-10-01</v>
      </c>
    </row>
    <row r="626" spans="3:4" x14ac:dyDescent="0.25">
      <c r="C626" s="70" t="s">
        <v>1876</v>
      </c>
      <c r="D626" t="str">
        <f t="shared" si="9"/>
        <v>2011-02-01</v>
      </c>
    </row>
    <row r="627" spans="3:4" x14ac:dyDescent="0.25">
      <c r="C627" s="17" t="s">
        <v>1871</v>
      </c>
      <c r="D627" t="str">
        <f t="shared" si="9"/>
        <v>2012-02-01</v>
      </c>
    </row>
    <row r="628" spans="3:4" x14ac:dyDescent="0.25">
      <c r="C628" s="70" t="s">
        <v>1874</v>
      </c>
      <c r="D628" t="str">
        <f t="shared" si="9"/>
        <v>2009-12-01</v>
      </c>
    </row>
    <row r="629" spans="3:4" x14ac:dyDescent="0.25">
      <c r="C629" s="70" t="s">
        <v>1875</v>
      </c>
      <c r="D629" t="str">
        <f t="shared" si="9"/>
        <v>2010-03-01</v>
      </c>
    </row>
    <row r="630" spans="3:4" x14ac:dyDescent="0.25">
      <c r="C630" s="70" t="s">
        <v>1893</v>
      </c>
      <c r="D630" t="str">
        <f t="shared" si="9"/>
        <v>2010-06-01</v>
      </c>
    </row>
    <row r="631" spans="3:4" x14ac:dyDescent="0.25">
      <c r="C631" s="70" t="s">
        <v>1893</v>
      </c>
      <c r="D631" t="str">
        <f t="shared" si="9"/>
        <v>2010-06-01</v>
      </c>
    </row>
    <row r="632" spans="3:4" x14ac:dyDescent="0.25">
      <c r="C632" s="70" t="s">
        <v>1873</v>
      </c>
      <c r="D632" t="str">
        <f t="shared" si="9"/>
        <v>2010-08-01</v>
      </c>
    </row>
    <row r="633" spans="3:4" x14ac:dyDescent="0.25">
      <c r="C633" s="70" t="s">
        <v>1873</v>
      </c>
      <c r="D633" t="str">
        <f t="shared" si="9"/>
        <v>2010-08-01</v>
      </c>
    </row>
    <row r="634" spans="3:4" x14ac:dyDescent="0.25">
      <c r="C634" s="70" t="s">
        <v>1864</v>
      </c>
      <c r="D634" t="str">
        <f t="shared" si="9"/>
        <v>2010-09-01</v>
      </c>
    </row>
    <row r="635" spans="3:4" x14ac:dyDescent="0.25">
      <c r="C635" s="70" t="s">
        <v>1864</v>
      </c>
      <c r="D635" t="str">
        <f t="shared" si="9"/>
        <v>2010-09-01</v>
      </c>
    </row>
    <row r="636" spans="3:4" x14ac:dyDescent="0.25">
      <c r="C636" s="70" t="s">
        <v>1867</v>
      </c>
      <c r="D636" t="str">
        <f t="shared" si="9"/>
        <v>2011-05-01</v>
      </c>
    </row>
    <row r="637" spans="3:4" x14ac:dyDescent="0.25">
      <c r="C637" s="70" t="s">
        <v>1868</v>
      </c>
      <c r="D637" t="str">
        <f t="shared" si="9"/>
        <v>2011-07-01</v>
      </c>
    </row>
    <row r="638" spans="3:4" x14ac:dyDescent="0.25">
      <c r="C638" s="70" t="s">
        <v>1895</v>
      </c>
      <c r="D638" t="str">
        <f t="shared" si="9"/>
        <v>2012-03-01</v>
      </c>
    </row>
    <row r="639" spans="3:4" x14ac:dyDescent="0.25">
      <c r="C639" s="70" t="s">
        <v>1863</v>
      </c>
      <c r="D639" t="str">
        <f t="shared" si="9"/>
        <v>2012-11-01</v>
      </c>
    </row>
    <row r="640" spans="3:4" x14ac:dyDescent="0.25">
      <c r="C640" s="70" t="s">
        <v>1877</v>
      </c>
      <c r="D640" t="str">
        <f t="shared" si="9"/>
        <v>2011-11-01</v>
      </c>
    </row>
    <row r="641" spans="3:4" x14ac:dyDescent="0.25">
      <c r="C641" s="70" t="s">
        <v>1863</v>
      </c>
      <c r="D641" t="str">
        <f t="shared" si="9"/>
        <v>2012-11-01</v>
      </c>
    </row>
    <row r="642" spans="3:4" x14ac:dyDescent="0.25">
      <c r="C642" s="70" t="s">
        <v>1882</v>
      </c>
      <c r="D642" t="str">
        <f t="shared" si="9"/>
        <v>2009-09-01</v>
      </c>
    </row>
    <row r="643" spans="3:4" x14ac:dyDescent="0.25">
      <c r="C643" s="70" t="s">
        <v>1867</v>
      </c>
      <c r="D643" t="str">
        <f t="shared" ref="D643:D706" si="10">CONCATENATE(C643, "-01")</f>
        <v>2011-05-01</v>
      </c>
    </row>
    <row r="644" spans="3:4" x14ac:dyDescent="0.25">
      <c r="C644" s="70" t="s">
        <v>1877</v>
      </c>
      <c r="D644" t="str">
        <f t="shared" si="10"/>
        <v>2011-11-01</v>
      </c>
    </row>
    <row r="645" spans="3:4" x14ac:dyDescent="0.25">
      <c r="C645" s="70" t="s">
        <v>1900</v>
      </c>
      <c r="D645" t="str">
        <f t="shared" si="10"/>
        <v>2009-05-01</v>
      </c>
    </row>
    <row r="646" spans="3:4" x14ac:dyDescent="0.25">
      <c r="C646" s="70" t="s">
        <v>1861</v>
      </c>
      <c r="D646" t="str">
        <f t="shared" si="10"/>
        <v>2009-06-01</v>
      </c>
    </row>
    <row r="647" spans="3:4" x14ac:dyDescent="0.25">
      <c r="C647" s="70" t="s">
        <v>1869</v>
      </c>
      <c r="D647" t="str">
        <f t="shared" si="10"/>
        <v>2011-09-01</v>
      </c>
    </row>
    <row r="648" spans="3:4" x14ac:dyDescent="0.25">
      <c r="C648" s="70" t="s">
        <v>1863</v>
      </c>
      <c r="D648" t="str">
        <f t="shared" si="10"/>
        <v>2012-11-01</v>
      </c>
    </row>
    <row r="649" spans="3:4" x14ac:dyDescent="0.25">
      <c r="C649" s="70" t="s">
        <v>1870</v>
      </c>
      <c r="D649" t="str">
        <f t="shared" si="10"/>
        <v>2012-09-01</v>
      </c>
    </row>
    <row r="650" spans="3:4" x14ac:dyDescent="0.25">
      <c r="C650" s="70" t="s">
        <v>1896</v>
      </c>
      <c r="D650" t="str">
        <f t="shared" si="10"/>
        <v>2012-10-01</v>
      </c>
    </row>
    <row r="651" spans="3:4" x14ac:dyDescent="0.25">
      <c r="C651" s="70" t="s">
        <v>1871</v>
      </c>
      <c r="D651" t="str">
        <f t="shared" si="10"/>
        <v>2012-02-01</v>
      </c>
    </row>
    <row r="652" spans="3:4" x14ac:dyDescent="0.25">
      <c r="C652" s="70" t="s">
        <v>1862</v>
      </c>
      <c r="D652" t="str">
        <f t="shared" si="10"/>
        <v>2011-08-01</v>
      </c>
    </row>
    <row r="653" spans="3:4" x14ac:dyDescent="0.25">
      <c r="C653" s="70" t="s">
        <v>1877</v>
      </c>
      <c r="D653" t="str">
        <f t="shared" si="10"/>
        <v>2011-11-01</v>
      </c>
    </row>
    <row r="654" spans="3:4" x14ac:dyDescent="0.25">
      <c r="C654" s="70" t="s">
        <v>1888</v>
      </c>
      <c r="D654" t="str">
        <f t="shared" si="10"/>
        <v>2011-12-01</v>
      </c>
    </row>
    <row r="655" spans="3:4" x14ac:dyDescent="0.25">
      <c r="C655" s="70" t="s">
        <v>1899</v>
      </c>
      <c r="D655" t="str">
        <f t="shared" si="10"/>
        <v>2012-06-01</v>
      </c>
    </row>
    <row r="656" spans="3:4" x14ac:dyDescent="0.25">
      <c r="C656" s="70" t="s">
        <v>1876</v>
      </c>
      <c r="D656" t="str">
        <f t="shared" si="10"/>
        <v>2011-02-01</v>
      </c>
    </row>
    <row r="657" spans="3:4" x14ac:dyDescent="0.25">
      <c r="C657" s="70" t="s">
        <v>1889</v>
      </c>
      <c r="D657" t="str">
        <f t="shared" si="10"/>
        <v>2012-01-01</v>
      </c>
    </row>
    <row r="658" spans="3:4" x14ac:dyDescent="0.25">
      <c r="C658" s="70" t="s">
        <v>1872</v>
      </c>
      <c r="D658" t="str">
        <f t="shared" si="10"/>
        <v>2012-08-01</v>
      </c>
    </row>
    <row r="659" spans="3:4" x14ac:dyDescent="0.25">
      <c r="C659" s="70" t="s">
        <v>1870</v>
      </c>
      <c r="D659" t="str">
        <f t="shared" si="10"/>
        <v>2012-09-01</v>
      </c>
    </row>
    <row r="660" spans="3:4" x14ac:dyDescent="0.25">
      <c r="C660" s="70" t="s">
        <v>1870</v>
      </c>
      <c r="D660" t="str">
        <f t="shared" si="10"/>
        <v>2012-09-01</v>
      </c>
    </row>
    <row r="661" spans="3:4" x14ac:dyDescent="0.25">
      <c r="C661" s="70" t="s">
        <v>1870</v>
      </c>
      <c r="D661" t="str">
        <f t="shared" si="10"/>
        <v>2012-09-01</v>
      </c>
    </row>
    <row r="662" spans="3:4" x14ac:dyDescent="0.25">
      <c r="C662" s="70" t="s">
        <v>1892</v>
      </c>
      <c r="D662" t="str">
        <f t="shared" si="10"/>
        <v>2010-10-01</v>
      </c>
    </row>
    <row r="663" spans="3:4" x14ac:dyDescent="0.25">
      <c r="C663" s="70" t="s">
        <v>1871</v>
      </c>
      <c r="D663" t="str">
        <f t="shared" si="10"/>
        <v>2012-02-01</v>
      </c>
    </row>
    <row r="664" spans="3:4" x14ac:dyDescent="0.25">
      <c r="C664" s="70" t="s">
        <v>1871</v>
      </c>
      <c r="D664" t="str">
        <f t="shared" si="10"/>
        <v>2012-02-01</v>
      </c>
    </row>
    <row r="665" spans="3:4" x14ac:dyDescent="0.25">
      <c r="C665" s="70" t="s">
        <v>1895</v>
      </c>
      <c r="D665" t="str">
        <f t="shared" si="10"/>
        <v>2012-03-01</v>
      </c>
    </row>
    <row r="666" spans="3:4" x14ac:dyDescent="0.25">
      <c r="C666" s="70" t="s">
        <v>1895</v>
      </c>
      <c r="D666" t="str">
        <f t="shared" si="10"/>
        <v>2012-03-01</v>
      </c>
    </row>
    <row r="667" spans="3:4" x14ac:dyDescent="0.25">
      <c r="C667" s="70" t="s">
        <v>1896</v>
      </c>
      <c r="D667" t="str">
        <f t="shared" si="10"/>
        <v>2012-10-01</v>
      </c>
    </row>
    <row r="668" spans="3:4" x14ac:dyDescent="0.25">
      <c r="C668" s="70" t="s">
        <v>1892</v>
      </c>
      <c r="D668" t="str">
        <f t="shared" si="10"/>
        <v>2010-10-01</v>
      </c>
    </row>
    <row r="669" spans="3:4" x14ac:dyDescent="0.25">
      <c r="C669" s="70" t="s">
        <v>1863</v>
      </c>
      <c r="D669" t="str">
        <f t="shared" si="10"/>
        <v>2012-11-01</v>
      </c>
    </row>
    <row r="670" spans="3:4" x14ac:dyDescent="0.25">
      <c r="C670" s="70" t="s">
        <v>1860</v>
      </c>
      <c r="D670" t="str">
        <f t="shared" si="10"/>
        <v>2010-11-01</v>
      </c>
    </row>
    <row r="671" spans="3:4" x14ac:dyDescent="0.25">
      <c r="C671" s="70" t="s">
        <v>1902</v>
      </c>
      <c r="D671" t="str">
        <f t="shared" si="10"/>
        <v>2009-01-01</v>
      </c>
    </row>
    <row r="672" spans="3:4" x14ac:dyDescent="0.25">
      <c r="C672" s="70" t="s">
        <v>1902</v>
      </c>
      <c r="D672" t="str">
        <f t="shared" si="10"/>
        <v>2009-01-01</v>
      </c>
    </row>
    <row r="673" spans="3:4" x14ac:dyDescent="0.25">
      <c r="C673" s="70" t="s">
        <v>1903</v>
      </c>
      <c r="D673" t="str">
        <f t="shared" si="10"/>
        <v>2009-03-01</v>
      </c>
    </row>
    <row r="674" spans="3:4" x14ac:dyDescent="0.25">
      <c r="C674" s="70" t="s">
        <v>1886</v>
      </c>
      <c r="D674" t="str">
        <f t="shared" si="10"/>
        <v>2010-05-01</v>
      </c>
    </row>
    <row r="675" spans="3:4" x14ac:dyDescent="0.25">
      <c r="C675" s="70" t="s">
        <v>1864</v>
      </c>
      <c r="D675" t="str">
        <f t="shared" si="10"/>
        <v>2010-09-01</v>
      </c>
    </row>
    <row r="676" spans="3:4" x14ac:dyDescent="0.25">
      <c r="C676" s="70" t="s">
        <v>1859</v>
      </c>
      <c r="D676" t="str">
        <f t="shared" si="10"/>
        <v>2011-03-01</v>
      </c>
    </row>
    <row r="677" spans="3:4" x14ac:dyDescent="0.25">
      <c r="C677" s="70" t="s">
        <v>1865</v>
      </c>
      <c r="D677" t="str">
        <f t="shared" si="10"/>
        <v>2011-01-01</v>
      </c>
    </row>
    <row r="678" spans="3:4" x14ac:dyDescent="0.25">
      <c r="C678" s="70" t="s">
        <v>1858</v>
      </c>
      <c r="D678" t="str">
        <f t="shared" si="10"/>
        <v>2011-10-01</v>
      </c>
    </row>
    <row r="679" spans="3:4" x14ac:dyDescent="0.25">
      <c r="C679" s="70" t="s">
        <v>1877</v>
      </c>
      <c r="D679" t="str">
        <f t="shared" si="10"/>
        <v>2011-11-01</v>
      </c>
    </row>
    <row r="680" spans="3:4" x14ac:dyDescent="0.25">
      <c r="C680" s="70" t="s">
        <v>1889</v>
      </c>
      <c r="D680" t="str">
        <f t="shared" si="10"/>
        <v>2012-01-01</v>
      </c>
    </row>
    <row r="681" spans="3:4" x14ac:dyDescent="0.25">
      <c r="C681" s="70" t="s">
        <v>1878</v>
      </c>
      <c r="D681" t="str">
        <f t="shared" si="10"/>
        <v>2012-04-01</v>
      </c>
    </row>
    <row r="682" spans="3:4" x14ac:dyDescent="0.25">
      <c r="C682" s="70" t="s">
        <v>1878</v>
      </c>
      <c r="D682" t="str">
        <f t="shared" si="10"/>
        <v>2012-04-01</v>
      </c>
    </row>
    <row r="683" spans="3:4" x14ac:dyDescent="0.25">
      <c r="C683" s="70" t="s">
        <v>1863</v>
      </c>
      <c r="D683" t="str">
        <f t="shared" si="10"/>
        <v>2012-11-01</v>
      </c>
    </row>
    <row r="684" spans="3:4" x14ac:dyDescent="0.25">
      <c r="C684" s="70" t="s">
        <v>1893</v>
      </c>
      <c r="D684" t="str">
        <f t="shared" si="10"/>
        <v>2010-06-01</v>
      </c>
    </row>
    <row r="685" spans="3:4" x14ac:dyDescent="0.25">
      <c r="C685" s="70" t="s">
        <v>1858</v>
      </c>
      <c r="D685" t="str">
        <f t="shared" si="10"/>
        <v>2011-10-01</v>
      </c>
    </row>
    <row r="686" spans="3:4" x14ac:dyDescent="0.25">
      <c r="C686" s="70" t="s">
        <v>1869</v>
      </c>
      <c r="D686" t="str">
        <f t="shared" si="10"/>
        <v>2011-09-01</v>
      </c>
    </row>
    <row r="687" spans="3:4" x14ac:dyDescent="0.25">
      <c r="C687" s="70" t="s">
        <v>1876</v>
      </c>
      <c r="D687" t="str">
        <f t="shared" si="10"/>
        <v>2011-02-01</v>
      </c>
    </row>
    <row r="688" spans="3:4" x14ac:dyDescent="0.25">
      <c r="C688" s="70" t="s">
        <v>1894</v>
      </c>
      <c r="D688" t="str">
        <f t="shared" si="10"/>
        <v>2010-12-01</v>
      </c>
    </row>
    <row r="689" spans="3:4" x14ac:dyDescent="0.25">
      <c r="C689" s="70" t="s">
        <v>1893</v>
      </c>
      <c r="D689" t="str">
        <f t="shared" si="10"/>
        <v>2010-06-01</v>
      </c>
    </row>
    <row r="690" spans="3:4" x14ac:dyDescent="0.25">
      <c r="C690" s="70" t="s">
        <v>1863</v>
      </c>
      <c r="D690" t="str">
        <f t="shared" si="10"/>
        <v>2012-11-01</v>
      </c>
    </row>
    <row r="691" spans="3:4" x14ac:dyDescent="0.25">
      <c r="C691" s="70" t="s">
        <v>1895</v>
      </c>
      <c r="D691" t="str">
        <f t="shared" si="10"/>
        <v>2012-03-01</v>
      </c>
    </row>
    <row r="692" spans="3:4" x14ac:dyDescent="0.25">
      <c r="C692" s="70" t="s">
        <v>1865</v>
      </c>
      <c r="D692" t="str">
        <f t="shared" si="10"/>
        <v>2011-01-01</v>
      </c>
    </row>
    <row r="693" spans="3:4" x14ac:dyDescent="0.25">
      <c r="C693" s="70" t="s">
        <v>1873</v>
      </c>
      <c r="D693" t="str">
        <f t="shared" si="10"/>
        <v>2010-08-01</v>
      </c>
    </row>
    <row r="694" spans="3:4" x14ac:dyDescent="0.25">
      <c r="C694" s="70" t="s">
        <v>1892</v>
      </c>
      <c r="D694" t="str">
        <f t="shared" si="10"/>
        <v>2010-10-01</v>
      </c>
    </row>
    <row r="695" spans="3:4" x14ac:dyDescent="0.25">
      <c r="C695" s="70" t="s">
        <v>1876</v>
      </c>
      <c r="D695" t="str">
        <f t="shared" si="10"/>
        <v>2011-02-01</v>
      </c>
    </row>
    <row r="696" spans="3:4" x14ac:dyDescent="0.25">
      <c r="C696" s="70" t="s">
        <v>1876</v>
      </c>
      <c r="D696" t="str">
        <f t="shared" si="10"/>
        <v>2011-02-01</v>
      </c>
    </row>
    <row r="697" spans="3:4" x14ac:dyDescent="0.25">
      <c r="C697" s="17" t="s">
        <v>1871</v>
      </c>
      <c r="D697" t="str">
        <f t="shared" si="10"/>
        <v>2012-02-01</v>
      </c>
    </row>
    <row r="698" spans="3:4" x14ac:dyDescent="0.25">
      <c r="C698" s="17" t="s">
        <v>1871</v>
      </c>
      <c r="D698" t="str">
        <f t="shared" si="10"/>
        <v>2012-02-01</v>
      </c>
    </row>
    <row r="699" spans="3:4" x14ac:dyDescent="0.25">
      <c r="C699" s="70" t="s">
        <v>1862</v>
      </c>
      <c r="D699" t="str">
        <f t="shared" si="10"/>
        <v>2011-08-01</v>
      </c>
    </row>
    <row r="700" spans="3:4" x14ac:dyDescent="0.25">
      <c r="C700" s="70" t="s">
        <v>1862</v>
      </c>
      <c r="D700" t="str">
        <f t="shared" si="10"/>
        <v>2011-08-01</v>
      </c>
    </row>
    <row r="701" spans="3:4" x14ac:dyDescent="0.25">
      <c r="C701" s="70" t="s">
        <v>1862</v>
      </c>
      <c r="D701" t="str">
        <f t="shared" si="10"/>
        <v>2011-08-01</v>
      </c>
    </row>
    <row r="702" spans="3:4" x14ac:dyDescent="0.25">
      <c r="C702" s="70" t="s">
        <v>1862</v>
      </c>
      <c r="D702" t="str">
        <f t="shared" si="10"/>
        <v>2011-08-01</v>
      </c>
    </row>
    <row r="703" spans="3:4" x14ac:dyDescent="0.25">
      <c r="C703" s="17" t="s">
        <v>1899</v>
      </c>
      <c r="D703" t="str">
        <f t="shared" si="10"/>
        <v>2012-06-01</v>
      </c>
    </row>
    <row r="704" spans="3:4" x14ac:dyDescent="0.25">
      <c r="C704" s="70" t="s">
        <v>1893</v>
      </c>
      <c r="D704" t="str">
        <f t="shared" si="10"/>
        <v>2010-06-01</v>
      </c>
    </row>
    <row r="705" spans="3:4" x14ac:dyDescent="0.25">
      <c r="C705" s="70" t="s">
        <v>1893</v>
      </c>
      <c r="D705" t="str">
        <f t="shared" si="10"/>
        <v>2010-06-01</v>
      </c>
    </row>
    <row r="706" spans="3:4" x14ac:dyDescent="0.25">
      <c r="C706" s="70" t="s">
        <v>1900</v>
      </c>
      <c r="D706" t="str">
        <f t="shared" si="10"/>
        <v>2009-05-01</v>
      </c>
    </row>
    <row r="707" spans="3:4" x14ac:dyDescent="0.25">
      <c r="C707" s="70" t="s">
        <v>1894</v>
      </c>
      <c r="D707" t="str">
        <f t="shared" ref="D707:D770" si="11">CONCATENATE(C707, "-01")</f>
        <v>2010-12-01</v>
      </c>
    </row>
    <row r="708" spans="3:4" x14ac:dyDescent="0.25">
      <c r="C708" s="70" t="s">
        <v>1896</v>
      </c>
      <c r="D708" t="str">
        <f t="shared" si="11"/>
        <v>2012-10-01</v>
      </c>
    </row>
    <row r="709" spans="3:4" x14ac:dyDescent="0.25">
      <c r="C709" s="70" t="s">
        <v>1870</v>
      </c>
      <c r="D709" t="str">
        <f t="shared" si="11"/>
        <v>2012-09-01</v>
      </c>
    </row>
    <row r="710" spans="3:4" x14ac:dyDescent="0.25">
      <c r="C710" s="17" t="s">
        <v>1891</v>
      </c>
      <c r="D710" t="str">
        <f t="shared" si="11"/>
        <v>2012-07-01</v>
      </c>
    </row>
    <row r="711" spans="3:4" x14ac:dyDescent="0.25">
      <c r="C711" s="70" t="s">
        <v>1894</v>
      </c>
      <c r="D711" t="str">
        <f t="shared" si="11"/>
        <v>2010-12-01</v>
      </c>
    </row>
    <row r="712" spans="3:4" x14ac:dyDescent="0.25">
      <c r="C712" s="70" t="s">
        <v>1896</v>
      </c>
      <c r="D712" t="str">
        <f t="shared" si="11"/>
        <v>2012-10-01</v>
      </c>
    </row>
    <row r="713" spans="3:4" x14ac:dyDescent="0.25">
      <c r="C713" s="70" t="s">
        <v>1891</v>
      </c>
      <c r="D713" t="str">
        <f t="shared" si="11"/>
        <v>2012-07-01</v>
      </c>
    </row>
    <row r="714" spans="3:4" x14ac:dyDescent="0.25">
      <c r="C714" s="70" t="s">
        <v>1892</v>
      </c>
      <c r="D714" t="str">
        <f t="shared" si="11"/>
        <v>2010-10-01</v>
      </c>
    </row>
    <row r="715" spans="3:4" x14ac:dyDescent="0.25">
      <c r="C715" s="70" t="s">
        <v>1867</v>
      </c>
      <c r="D715" t="str">
        <f t="shared" si="11"/>
        <v>2011-05-01</v>
      </c>
    </row>
    <row r="716" spans="3:4" x14ac:dyDescent="0.25">
      <c r="C716" s="70" t="s">
        <v>1895</v>
      </c>
      <c r="D716" t="str">
        <f t="shared" si="11"/>
        <v>2012-03-01</v>
      </c>
    </row>
    <row r="717" spans="3:4" x14ac:dyDescent="0.25">
      <c r="C717" s="70" t="s">
        <v>1893</v>
      </c>
      <c r="D717" t="str">
        <f t="shared" si="11"/>
        <v>2010-06-01</v>
      </c>
    </row>
    <row r="718" spans="3:4" x14ac:dyDescent="0.25">
      <c r="C718" s="70" t="s">
        <v>1873</v>
      </c>
      <c r="D718" t="str">
        <f t="shared" si="11"/>
        <v>2010-08-01</v>
      </c>
    </row>
    <row r="719" spans="3:4" x14ac:dyDescent="0.25">
      <c r="C719" s="70" t="s">
        <v>1892</v>
      </c>
      <c r="D719" t="str">
        <f t="shared" si="11"/>
        <v>2010-10-01</v>
      </c>
    </row>
    <row r="720" spans="3:4" x14ac:dyDescent="0.25">
      <c r="C720" s="70" t="s">
        <v>1892</v>
      </c>
      <c r="D720" t="str">
        <f t="shared" si="11"/>
        <v>2010-10-01</v>
      </c>
    </row>
    <row r="721" spans="3:4" x14ac:dyDescent="0.25">
      <c r="C721" s="70" t="s">
        <v>1892</v>
      </c>
      <c r="D721" t="str">
        <f t="shared" si="11"/>
        <v>2010-10-01</v>
      </c>
    </row>
    <row r="722" spans="3:4" x14ac:dyDescent="0.25">
      <c r="C722" s="70" t="s">
        <v>1869</v>
      </c>
      <c r="D722" t="str">
        <f t="shared" si="11"/>
        <v>2011-09-01</v>
      </c>
    </row>
    <row r="723" spans="3:4" x14ac:dyDescent="0.25">
      <c r="C723" s="70" t="s">
        <v>1877</v>
      </c>
      <c r="D723" t="str">
        <f t="shared" si="11"/>
        <v>2011-11-01</v>
      </c>
    </row>
    <row r="724" spans="3:4" x14ac:dyDescent="0.25">
      <c r="C724" s="70" t="s">
        <v>1895</v>
      </c>
      <c r="D724" t="str">
        <f t="shared" si="11"/>
        <v>2012-03-01</v>
      </c>
    </row>
    <row r="725" spans="3:4" x14ac:dyDescent="0.25">
      <c r="C725" s="70" t="s">
        <v>1890</v>
      </c>
      <c r="D725" t="str">
        <f t="shared" si="11"/>
        <v>2012-05-01</v>
      </c>
    </row>
    <row r="726" spans="3:4" x14ac:dyDescent="0.25">
      <c r="C726" s="70" t="s">
        <v>1860</v>
      </c>
      <c r="D726" t="str">
        <f t="shared" si="11"/>
        <v>2010-11-01</v>
      </c>
    </row>
    <row r="727" spans="3:4" x14ac:dyDescent="0.25">
      <c r="C727" s="70" t="s">
        <v>1860</v>
      </c>
      <c r="D727" t="str">
        <f t="shared" si="11"/>
        <v>2010-11-01</v>
      </c>
    </row>
    <row r="728" spans="3:4" x14ac:dyDescent="0.25">
      <c r="C728" s="70" t="s">
        <v>1860</v>
      </c>
      <c r="D728" t="str">
        <f t="shared" si="11"/>
        <v>2010-11-01</v>
      </c>
    </row>
    <row r="729" spans="3:4" x14ac:dyDescent="0.25">
      <c r="C729" s="70" t="s">
        <v>1870</v>
      </c>
      <c r="D729" t="str">
        <f t="shared" si="11"/>
        <v>2012-09-01</v>
      </c>
    </row>
    <row r="730" spans="3:4" x14ac:dyDescent="0.25">
      <c r="C730" s="70" t="s">
        <v>1893</v>
      </c>
      <c r="D730" t="str">
        <f t="shared" si="11"/>
        <v>2010-06-01</v>
      </c>
    </row>
    <row r="731" spans="3:4" x14ac:dyDescent="0.25">
      <c r="C731" s="70" t="s">
        <v>1899</v>
      </c>
      <c r="D731" t="str">
        <f t="shared" si="11"/>
        <v>2012-06-01</v>
      </c>
    </row>
    <row r="732" spans="3:4" x14ac:dyDescent="0.25">
      <c r="C732" s="70" t="s">
        <v>1893</v>
      </c>
      <c r="D732" t="str">
        <f t="shared" si="11"/>
        <v>2010-06-01</v>
      </c>
    </row>
    <row r="733" spans="3:4" x14ac:dyDescent="0.25">
      <c r="C733" s="70" t="s">
        <v>1860</v>
      </c>
      <c r="D733" t="str">
        <f t="shared" si="11"/>
        <v>2010-11-01</v>
      </c>
    </row>
    <row r="734" spans="3:4" x14ac:dyDescent="0.25">
      <c r="C734" s="70" t="s">
        <v>1860</v>
      </c>
      <c r="D734" t="str">
        <f t="shared" si="11"/>
        <v>2010-11-01</v>
      </c>
    </row>
    <row r="735" spans="3:4" x14ac:dyDescent="0.25">
      <c r="C735" s="70" t="s">
        <v>1894</v>
      </c>
      <c r="D735" t="str">
        <f t="shared" si="11"/>
        <v>2010-12-01</v>
      </c>
    </row>
    <row r="736" spans="3:4" x14ac:dyDescent="0.25">
      <c r="C736" s="70" t="s">
        <v>1891</v>
      </c>
      <c r="D736" t="str">
        <f t="shared" si="11"/>
        <v>2012-07-01</v>
      </c>
    </row>
    <row r="737" spans="3:4" x14ac:dyDescent="0.25">
      <c r="C737" s="70" t="s">
        <v>1886</v>
      </c>
      <c r="D737" t="str">
        <f t="shared" si="11"/>
        <v>2010-05-01</v>
      </c>
    </row>
    <row r="738" spans="3:4" x14ac:dyDescent="0.25">
      <c r="C738" s="70" t="s">
        <v>1898</v>
      </c>
      <c r="D738" t="str">
        <f t="shared" si="11"/>
        <v>2011-04-01</v>
      </c>
    </row>
    <row r="739" spans="3:4" x14ac:dyDescent="0.25">
      <c r="C739" s="70" t="s">
        <v>1867</v>
      </c>
      <c r="D739" t="str">
        <f t="shared" si="11"/>
        <v>2011-05-01</v>
      </c>
    </row>
    <row r="740" spans="3:4" x14ac:dyDescent="0.25">
      <c r="C740" s="70" t="s">
        <v>1864</v>
      </c>
      <c r="D740" t="str">
        <f t="shared" si="11"/>
        <v>2010-09-01</v>
      </c>
    </row>
    <row r="741" spans="3:4" x14ac:dyDescent="0.25">
      <c r="C741" s="70" t="s">
        <v>1877</v>
      </c>
      <c r="D741" t="str">
        <f t="shared" si="11"/>
        <v>2011-11-01</v>
      </c>
    </row>
    <row r="742" spans="3:4" x14ac:dyDescent="0.25">
      <c r="C742" s="70" t="s">
        <v>1863</v>
      </c>
      <c r="D742" t="str">
        <f t="shared" si="11"/>
        <v>2012-11-01</v>
      </c>
    </row>
    <row r="743" spans="3:4" x14ac:dyDescent="0.25">
      <c r="C743" s="70" t="s">
        <v>1859</v>
      </c>
      <c r="D743" t="str">
        <f t="shared" si="11"/>
        <v>2011-03-01</v>
      </c>
    </row>
    <row r="744" spans="3:4" x14ac:dyDescent="0.25">
      <c r="C744" s="70" t="s">
        <v>1868</v>
      </c>
      <c r="D744" t="str">
        <f t="shared" si="11"/>
        <v>2011-07-01</v>
      </c>
    </row>
    <row r="745" spans="3:4" x14ac:dyDescent="0.25">
      <c r="C745" s="70" t="s">
        <v>1864</v>
      </c>
      <c r="D745" t="str">
        <f t="shared" si="11"/>
        <v>2010-09-01</v>
      </c>
    </row>
    <row r="746" spans="3:4" x14ac:dyDescent="0.25">
      <c r="C746" s="70" t="s">
        <v>1873</v>
      </c>
      <c r="D746" t="str">
        <f t="shared" si="11"/>
        <v>2010-08-01</v>
      </c>
    </row>
    <row r="747" spans="3:4" x14ac:dyDescent="0.25">
      <c r="C747" s="70" t="s">
        <v>1863</v>
      </c>
      <c r="D747" t="str">
        <f t="shared" si="11"/>
        <v>2012-11-01</v>
      </c>
    </row>
    <row r="748" spans="3:4" x14ac:dyDescent="0.25">
      <c r="C748" s="70" t="s">
        <v>1882</v>
      </c>
      <c r="D748" t="str">
        <f t="shared" si="11"/>
        <v>2009-09-01</v>
      </c>
    </row>
    <row r="749" spans="3:4" x14ac:dyDescent="0.25">
      <c r="C749" s="70" t="s">
        <v>1862</v>
      </c>
      <c r="D749" t="str">
        <f t="shared" si="11"/>
        <v>2011-08-01</v>
      </c>
    </row>
    <row r="750" spans="3:4" x14ac:dyDescent="0.25">
      <c r="C750" s="70" t="s">
        <v>1872</v>
      </c>
      <c r="D750" t="str">
        <f t="shared" si="11"/>
        <v>2012-08-01</v>
      </c>
    </row>
    <row r="751" spans="3:4" x14ac:dyDescent="0.25">
      <c r="C751" s="70" t="s">
        <v>1867</v>
      </c>
      <c r="D751" t="str">
        <f t="shared" si="11"/>
        <v>2011-05-01</v>
      </c>
    </row>
    <row r="752" spans="3:4" x14ac:dyDescent="0.25">
      <c r="C752" s="71" t="s">
        <v>1868</v>
      </c>
      <c r="D752" t="str">
        <f t="shared" si="11"/>
        <v>2011-07-01</v>
      </c>
    </row>
    <row r="753" spans="3:4" x14ac:dyDescent="0.25">
      <c r="C753" s="71" t="s">
        <v>1868</v>
      </c>
      <c r="D753" t="str">
        <f t="shared" si="11"/>
        <v>2011-07-01</v>
      </c>
    </row>
    <row r="754" spans="3:4" x14ac:dyDescent="0.25">
      <c r="C754" s="71" t="s">
        <v>1878</v>
      </c>
      <c r="D754" t="str">
        <f t="shared" si="11"/>
        <v>2012-04-01</v>
      </c>
    </row>
    <row r="755" spans="3:4" x14ac:dyDescent="0.25">
      <c r="C755" s="71" t="s">
        <v>1890</v>
      </c>
      <c r="D755" t="str">
        <f t="shared" si="11"/>
        <v>2012-05-01</v>
      </c>
    </row>
    <row r="756" spans="3:4" x14ac:dyDescent="0.25">
      <c r="C756" s="71" t="s">
        <v>1899</v>
      </c>
      <c r="D756" t="str">
        <f t="shared" si="11"/>
        <v>2012-06-01</v>
      </c>
    </row>
    <row r="757" spans="3:4" x14ac:dyDescent="0.25">
      <c r="C757" s="71" t="s">
        <v>1899</v>
      </c>
      <c r="D757" t="str">
        <f t="shared" si="11"/>
        <v>2012-06-01</v>
      </c>
    </row>
    <row r="758" spans="3:4" x14ac:dyDescent="0.25">
      <c r="C758" s="71" t="s">
        <v>1891</v>
      </c>
      <c r="D758" t="str">
        <f t="shared" si="11"/>
        <v>2012-07-01</v>
      </c>
    </row>
    <row r="759" spans="3:4" x14ac:dyDescent="0.25">
      <c r="C759" s="71" t="s">
        <v>4725</v>
      </c>
      <c r="D759" t="str">
        <f t="shared" si="11"/>
        <v>2013-01-01</v>
      </c>
    </row>
    <row r="760" spans="3:4" x14ac:dyDescent="0.25">
      <c r="C760" s="71" t="s">
        <v>1870</v>
      </c>
      <c r="D760" t="str">
        <f t="shared" si="11"/>
        <v>2012-09-01</v>
      </c>
    </row>
    <row r="761" spans="3:4" x14ac:dyDescent="0.25">
      <c r="C761" s="70" t="s">
        <v>1864</v>
      </c>
      <c r="D761" t="str">
        <f t="shared" si="11"/>
        <v>2010-09-01</v>
      </c>
    </row>
    <row r="762" spans="3:4" x14ac:dyDescent="0.25">
      <c r="C762" s="70" t="s">
        <v>1882</v>
      </c>
      <c r="D762" t="str">
        <f t="shared" si="11"/>
        <v>2009-09-01</v>
      </c>
    </row>
    <row r="763" spans="3:4" x14ac:dyDescent="0.25">
      <c r="C763" s="70" t="s">
        <v>1895</v>
      </c>
      <c r="D763" t="str">
        <f t="shared" si="11"/>
        <v>2012-03-01</v>
      </c>
    </row>
    <row r="764" spans="3:4" x14ac:dyDescent="0.25">
      <c r="C764" s="70" t="s">
        <v>1899</v>
      </c>
      <c r="D764" t="str">
        <f t="shared" si="11"/>
        <v>2012-06-01</v>
      </c>
    </row>
    <row r="765" spans="3:4" x14ac:dyDescent="0.25">
      <c r="C765" s="70" t="s">
        <v>1891</v>
      </c>
      <c r="D765" t="str">
        <f t="shared" si="11"/>
        <v>2012-07-01</v>
      </c>
    </row>
    <row r="766" spans="3:4" x14ac:dyDescent="0.25">
      <c r="C766" s="70" t="s">
        <v>1862</v>
      </c>
      <c r="D766" t="str">
        <f t="shared" si="11"/>
        <v>2011-08-01</v>
      </c>
    </row>
    <row r="767" spans="3:4" x14ac:dyDescent="0.25">
      <c r="C767" s="70" t="s">
        <v>1873</v>
      </c>
      <c r="D767" t="str">
        <f t="shared" si="11"/>
        <v>2010-08-01</v>
      </c>
    </row>
    <row r="768" spans="3:4" x14ac:dyDescent="0.25">
      <c r="C768" s="70" t="s">
        <v>1894</v>
      </c>
      <c r="D768" t="str">
        <f t="shared" si="11"/>
        <v>2010-12-01</v>
      </c>
    </row>
    <row r="769" spans="3:4" x14ac:dyDescent="0.25">
      <c r="C769" s="70" t="s">
        <v>1868</v>
      </c>
      <c r="D769" t="str">
        <f t="shared" si="11"/>
        <v>2011-07-01</v>
      </c>
    </row>
    <row r="770" spans="3:4" x14ac:dyDescent="0.25">
      <c r="C770" s="70" t="s">
        <v>1870</v>
      </c>
      <c r="D770" t="str">
        <f t="shared" si="11"/>
        <v>2012-09-01</v>
      </c>
    </row>
    <row r="771" spans="3:4" x14ac:dyDescent="0.25">
      <c r="C771" s="70" t="s">
        <v>1873</v>
      </c>
      <c r="D771" t="str">
        <f t="shared" ref="D771:D834" si="12">CONCATENATE(C771, "-01")</f>
        <v>2010-08-01</v>
      </c>
    </row>
    <row r="772" spans="3:4" x14ac:dyDescent="0.25">
      <c r="C772" s="70" t="s">
        <v>1886</v>
      </c>
      <c r="D772" t="str">
        <f t="shared" si="12"/>
        <v>2010-05-01</v>
      </c>
    </row>
    <row r="773" spans="3:4" x14ac:dyDescent="0.25">
      <c r="C773" s="70" t="s">
        <v>1891</v>
      </c>
      <c r="D773" t="str">
        <f t="shared" si="12"/>
        <v>2012-07-01</v>
      </c>
    </row>
    <row r="774" spans="3:4" x14ac:dyDescent="0.25">
      <c r="C774" s="70" t="s">
        <v>1895</v>
      </c>
      <c r="D774" t="str">
        <f t="shared" si="12"/>
        <v>2012-03-01</v>
      </c>
    </row>
    <row r="775" spans="3:4" x14ac:dyDescent="0.25">
      <c r="C775" s="70" t="s">
        <v>1891</v>
      </c>
      <c r="D775" t="str">
        <f t="shared" si="12"/>
        <v>2012-07-01</v>
      </c>
    </row>
    <row r="776" spans="3:4" x14ac:dyDescent="0.25">
      <c r="C776" s="70" t="s">
        <v>1871</v>
      </c>
      <c r="D776" t="str">
        <f t="shared" si="12"/>
        <v>2012-02-01</v>
      </c>
    </row>
    <row r="777" spans="3:4" x14ac:dyDescent="0.25">
      <c r="C777" s="70" t="s">
        <v>1897</v>
      </c>
      <c r="D777" t="str">
        <f t="shared" si="12"/>
        <v>2010-04-01</v>
      </c>
    </row>
    <row r="778" spans="3:4" x14ac:dyDescent="0.25">
      <c r="C778" s="70" t="s">
        <v>1863</v>
      </c>
      <c r="D778" t="str">
        <f t="shared" si="12"/>
        <v>2012-11-01</v>
      </c>
    </row>
    <row r="779" spans="3:4" x14ac:dyDescent="0.25">
      <c r="C779" s="70" t="s">
        <v>1861</v>
      </c>
      <c r="D779" t="str">
        <f t="shared" si="12"/>
        <v>2009-06-01</v>
      </c>
    </row>
    <row r="780" spans="3:4" x14ac:dyDescent="0.25">
      <c r="C780" s="70" t="s">
        <v>1861</v>
      </c>
      <c r="D780" t="str">
        <f t="shared" si="12"/>
        <v>2009-06-01</v>
      </c>
    </row>
    <row r="781" spans="3:4" x14ac:dyDescent="0.25">
      <c r="C781" s="70" t="s">
        <v>1888</v>
      </c>
      <c r="D781" t="str">
        <f t="shared" si="12"/>
        <v>2011-12-01</v>
      </c>
    </row>
    <row r="782" spans="3:4" x14ac:dyDescent="0.25">
      <c r="C782" s="70" t="s">
        <v>1888</v>
      </c>
      <c r="D782" t="str">
        <f t="shared" si="12"/>
        <v>2011-12-01</v>
      </c>
    </row>
    <row r="783" spans="3:4" x14ac:dyDescent="0.25">
      <c r="C783" s="70" t="s">
        <v>1891</v>
      </c>
      <c r="D783" t="str">
        <f t="shared" si="12"/>
        <v>2012-07-01</v>
      </c>
    </row>
    <row r="784" spans="3:4" x14ac:dyDescent="0.25">
      <c r="C784" s="70" t="s">
        <v>1863</v>
      </c>
      <c r="D784" t="str">
        <f t="shared" si="12"/>
        <v>2012-11-01</v>
      </c>
    </row>
    <row r="785" spans="3:4" x14ac:dyDescent="0.25">
      <c r="C785" s="70" t="s">
        <v>1896</v>
      </c>
      <c r="D785" t="str">
        <f t="shared" si="12"/>
        <v>2012-10-01</v>
      </c>
    </row>
    <row r="786" spans="3:4" x14ac:dyDescent="0.25">
      <c r="C786" s="70" t="s">
        <v>1860</v>
      </c>
      <c r="D786" t="str">
        <f t="shared" si="12"/>
        <v>2010-11-01</v>
      </c>
    </row>
    <row r="787" spans="3:4" x14ac:dyDescent="0.25">
      <c r="C787" s="70" t="s">
        <v>1860</v>
      </c>
      <c r="D787" t="str">
        <f t="shared" si="12"/>
        <v>2010-11-01</v>
      </c>
    </row>
    <row r="788" spans="3:4" x14ac:dyDescent="0.25">
      <c r="C788" s="70" t="s">
        <v>1868</v>
      </c>
      <c r="D788" t="str">
        <f t="shared" si="12"/>
        <v>2011-07-01</v>
      </c>
    </row>
    <row r="789" spans="3:4" x14ac:dyDescent="0.25">
      <c r="C789" s="70" t="s">
        <v>1868</v>
      </c>
      <c r="D789" t="str">
        <f t="shared" si="12"/>
        <v>2011-07-01</v>
      </c>
    </row>
    <row r="790" spans="3:4" x14ac:dyDescent="0.25">
      <c r="C790" s="70" t="s">
        <v>1862</v>
      </c>
      <c r="D790" t="str">
        <f t="shared" si="12"/>
        <v>2011-08-01</v>
      </c>
    </row>
    <row r="791" spans="3:4" x14ac:dyDescent="0.25">
      <c r="C791" s="70" t="s">
        <v>1862</v>
      </c>
      <c r="D791" t="str">
        <f t="shared" si="12"/>
        <v>2011-08-01</v>
      </c>
    </row>
    <row r="792" spans="3:4" x14ac:dyDescent="0.25">
      <c r="C792" s="70" t="s">
        <v>1877</v>
      </c>
      <c r="D792" t="str">
        <f t="shared" si="12"/>
        <v>2011-11-01</v>
      </c>
    </row>
    <row r="793" spans="3:4" x14ac:dyDescent="0.25">
      <c r="C793" s="17" t="s">
        <v>1871</v>
      </c>
      <c r="D793" t="str">
        <f t="shared" si="12"/>
        <v>2012-02-01</v>
      </c>
    </row>
    <row r="794" spans="3:4" x14ac:dyDescent="0.25">
      <c r="C794" s="70" t="s">
        <v>1890</v>
      </c>
      <c r="D794" t="str">
        <f t="shared" si="12"/>
        <v>2012-05-01</v>
      </c>
    </row>
    <row r="795" spans="3:4" x14ac:dyDescent="0.25">
      <c r="C795" s="70" t="s">
        <v>1894</v>
      </c>
      <c r="D795" t="str">
        <f t="shared" si="12"/>
        <v>2010-12-01</v>
      </c>
    </row>
    <row r="796" spans="3:4" x14ac:dyDescent="0.25">
      <c r="C796" s="70" t="s">
        <v>1887</v>
      </c>
      <c r="D796" t="str">
        <f t="shared" si="12"/>
        <v>2011-06-01</v>
      </c>
    </row>
    <row r="797" spans="3:4" x14ac:dyDescent="0.25">
      <c r="C797" s="70" t="s">
        <v>1872</v>
      </c>
      <c r="D797" t="str">
        <f t="shared" si="12"/>
        <v>2012-08-01</v>
      </c>
    </row>
    <row r="798" spans="3:4" x14ac:dyDescent="0.25">
      <c r="C798" s="70" t="s">
        <v>1898</v>
      </c>
      <c r="D798" t="str">
        <f t="shared" si="12"/>
        <v>2011-04-01</v>
      </c>
    </row>
    <row r="799" spans="3:4" x14ac:dyDescent="0.25">
      <c r="C799" s="70" t="s">
        <v>1892</v>
      </c>
      <c r="D799" t="str">
        <f t="shared" si="12"/>
        <v>2010-10-01</v>
      </c>
    </row>
    <row r="800" spans="3:4" x14ac:dyDescent="0.25">
      <c r="C800" s="70" t="s">
        <v>1860</v>
      </c>
      <c r="D800" t="str">
        <f t="shared" si="12"/>
        <v>2010-11-01</v>
      </c>
    </row>
    <row r="801" spans="3:4" x14ac:dyDescent="0.25">
      <c r="C801" s="70" t="s">
        <v>1860</v>
      </c>
      <c r="D801" t="str">
        <f t="shared" si="12"/>
        <v>2010-11-01</v>
      </c>
    </row>
    <row r="802" spans="3:4" x14ac:dyDescent="0.25">
      <c r="C802" s="70" t="s">
        <v>1860</v>
      </c>
      <c r="D802" t="str">
        <f t="shared" si="12"/>
        <v>2010-11-01</v>
      </c>
    </row>
    <row r="803" spans="3:4" x14ac:dyDescent="0.25">
      <c r="C803" s="70" t="s">
        <v>1860</v>
      </c>
      <c r="D803" t="str">
        <f t="shared" si="12"/>
        <v>2010-11-01</v>
      </c>
    </row>
    <row r="804" spans="3:4" x14ac:dyDescent="0.25">
      <c r="C804" s="70" t="s">
        <v>1858</v>
      </c>
      <c r="D804" t="str">
        <f t="shared" si="12"/>
        <v>2011-10-01</v>
      </c>
    </row>
    <row r="805" spans="3:4" x14ac:dyDescent="0.25">
      <c r="C805" s="70" t="s">
        <v>1863</v>
      </c>
      <c r="D805" t="str">
        <f t="shared" si="12"/>
        <v>2012-11-01</v>
      </c>
    </row>
    <row r="806" spans="3:4" x14ac:dyDescent="0.25">
      <c r="C806" s="70" t="s">
        <v>1876</v>
      </c>
      <c r="D806" t="str">
        <f t="shared" si="12"/>
        <v>2011-02-01</v>
      </c>
    </row>
    <row r="807" spans="3:4" x14ac:dyDescent="0.25">
      <c r="C807" s="70" t="s">
        <v>1863</v>
      </c>
      <c r="D807" t="str">
        <f t="shared" si="12"/>
        <v>2012-11-01</v>
      </c>
    </row>
    <row r="808" spans="3:4" x14ac:dyDescent="0.25">
      <c r="C808" s="70" t="s">
        <v>1876</v>
      </c>
      <c r="D808" t="str">
        <f t="shared" si="12"/>
        <v>2011-02-01</v>
      </c>
    </row>
    <row r="809" spans="3:4" x14ac:dyDescent="0.25">
      <c r="C809" s="70" t="s">
        <v>1859</v>
      </c>
      <c r="D809" t="str">
        <f t="shared" si="12"/>
        <v>2011-03-01</v>
      </c>
    </row>
    <row r="810" spans="3:4" x14ac:dyDescent="0.25">
      <c r="C810" s="70" t="s">
        <v>1878</v>
      </c>
      <c r="D810" t="str">
        <f t="shared" si="12"/>
        <v>2012-04-01</v>
      </c>
    </row>
    <row r="811" spans="3:4" x14ac:dyDescent="0.25">
      <c r="C811" s="70" t="s">
        <v>1863</v>
      </c>
      <c r="D811" t="str">
        <f t="shared" si="12"/>
        <v>2012-11-01</v>
      </c>
    </row>
    <row r="812" spans="3:4" x14ac:dyDescent="0.25">
      <c r="C812" s="70" t="s">
        <v>1873</v>
      </c>
      <c r="D812" t="str">
        <f t="shared" si="12"/>
        <v>2010-08-01</v>
      </c>
    </row>
    <row r="813" spans="3:4" x14ac:dyDescent="0.25">
      <c r="C813" s="70" t="s">
        <v>1864</v>
      </c>
      <c r="D813" t="str">
        <f t="shared" si="12"/>
        <v>2010-09-01</v>
      </c>
    </row>
    <row r="814" spans="3:4" x14ac:dyDescent="0.25">
      <c r="C814" s="70" t="s">
        <v>1860</v>
      </c>
      <c r="D814" t="str">
        <f t="shared" si="12"/>
        <v>2010-11-01</v>
      </c>
    </row>
    <row r="815" spans="3:4" x14ac:dyDescent="0.25">
      <c r="C815" s="70" t="s">
        <v>1858</v>
      </c>
      <c r="D815" t="str">
        <f t="shared" si="12"/>
        <v>2011-10-01</v>
      </c>
    </row>
    <row r="816" spans="3:4" x14ac:dyDescent="0.25">
      <c r="C816" s="70" t="s">
        <v>1877</v>
      </c>
      <c r="D816" t="str">
        <f t="shared" si="12"/>
        <v>2011-11-01</v>
      </c>
    </row>
    <row r="817" spans="3:4" x14ac:dyDescent="0.25">
      <c r="C817" s="70" t="s">
        <v>1869</v>
      </c>
      <c r="D817" t="str">
        <f t="shared" si="12"/>
        <v>2011-09-01</v>
      </c>
    </row>
    <row r="818" spans="3:4" x14ac:dyDescent="0.25">
      <c r="C818" s="70" t="s">
        <v>1863</v>
      </c>
      <c r="D818" t="str">
        <f t="shared" si="12"/>
        <v>2012-11-01</v>
      </c>
    </row>
    <row r="819" spans="3:4" x14ac:dyDescent="0.25">
      <c r="C819" s="70" t="s">
        <v>1873</v>
      </c>
      <c r="D819" t="str">
        <f t="shared" si="12"/>
        <v>2010-08-01</v>
      </c>
    </row>
    <row r="820" spans="3:4" x14ac:dyDescent="0.25">
      <c r="C820" s="70" t="s">
        <v>1869</v>
      </c>
      <c r="D820" t="str">
        <f t="shared" si="12"/>
        <v>2011-09-01</v>
      </c>
    </row>
    <row r="821" spans="3:4" x14ac:dyDescent="0.25">
      <c r="C821" s="70" t="s">
        <v>1877</v>
      </c>
      <c r="D821" t="str">
        <f t="shared" si="12"/>
        <v>2011-11-01</v>
      </c>
    </row>
    <row r="822" spans="3:4" x14ac:dyDescent="0.25">
      <c r="C822" s="70" t="s">
        <v>1891</v>
      </c>
      <c r="D822" t="str">
        <f t="shared" si="12"/>
        <v>2012-07-01</v>
      </c>
    </row>
    <row r="823" spans="3:4" x14ac:dyDescent="0.25">
      <c r="C823" s="70" t="s">
        <v>1901</v>
      </c>
      <c r="D823" t="str">
        <f t="shared" si="12"/>
        <v>2010-01-01</v>
      </c>
    </row>
    <row r="824" spans="3:4" x14ac:dyDescent="0.25">
      <c r="C824" s="70" t="s">
        <v>1885</v>
      </c>
      <c r="D824" t="str">
        <f t="shared" si="12"/>
        <v>2010-02-01</v>
      </c>
    </row>
    <row r="825" spans="3:4" x14ac:dyDescent="0.25">
      <c r="C825" s="70" t="s">
        <v>1864</v>
      </c>
      <c r="D825" t="str">
        <f t="shared" si="12"/>
        <v>2010-09-01</v>
      </c>
    </row>
    <row r="826" spans="3:4" x14ac:dyDescent="0.25">
      <c r="C826" s="70" t="s">
        <v>1864</v>
      </c>
      <c r="D826" t="str">
        <f t="shared" si="12"/>
        <v>2010-09-01</v>
      </c>
    </row>
    <row r="827" spans="3:4" x14ac:dyDescent="0.25">
      <c r="C827" s="70" t="s">
        <v>1864</v>
      </c>
      <c r="D827" t="str">
        <f t="shared" si="12"/>
        <v>2010-09-01</v>
      </c>
    </row>
    <row r="828" spans="3:4" x14ac:dyDescent="0.25">
      <c r="C828" s="70" t="s">
        <v>1889</v>
      </c>
      <c r="D828" t="str">
        <f t="shared" si="12"/>
        <v>2012-01-01</v>
      </c>
    </row>
    <row r="829" spans="3:4" x14ac:dyDescent="0.25">
      <c r="C829" s="70" t="s">
        <v>1889</v>
      </c>
      <c r="D829" t="str">
        <f t="shared" si="12"/>
        <v>2012-01-01</v>
      </c>
    </row>
    <row r="830" spans="3:4" x14ac:dyDescent="0.25">
      <c r="C830" s="70" t="s">
        <v>1890</v>
      </c>
      <c r="D830" t="str">
        <f t="shared" si="12"/>
        <v>2012-05-01</v>
      </c>
    </row>
    <row r="831" spans="3:4" x14ac:dyDescent="0.25">
      <c r="C831" s="70" t="s">
        <v>1891</v>
      </c>
      <c r="D831" t="str">
        <f t="shared" si="12"/>
        <v>2012-07-01</v>
      </c>
    </row>
    <row r="832" spans="3:4" x14ac:dyDescent="0.25">
      <c r="C832" s="70" t="s">
        <v>1860</v>
      </c>
      <c r="D832" t="str">
        <f t="shared" si="12"/>
        <v>2010-11-01</v>
      </c>
    </row>
    <row r="833" spans="3:4" x14ac:dyDescent="0.25">
      <c r="C833" s="70" t="s">
        <v>1858</v>
      </c>
      <c r="D833" t="str">
        <f t="shared" si="12"/>
        <v>2011-10-01</v>
      </c>
    </row>
    <row r="834" spans="3:4" x14ac:dyDescent="0.25">
      <c r="C834" s="70" t="s">
        <v>1858</v>
      </c>
      <c r="D834" t="str">
        <f t="shared" si="12"/>
        <v>2011-10-01</v>
      </c>
    </row>
    <row r="835" spans="3:4" x14ac:dyDescent="0.25">
      <c r="C835" s="70" t="s">
        <v>1890</v>
      </c>
      <c r="D835" t="str">
        <f t="shared" ref="D835:D898" si="13">CONCATENATE(C835, "-01")</f>
        <v>2012-05-01</v>
      </c>
    </row>
    <row r="836" spans="3:4" x14ac:dyDescent="0.25">
      <c r="C836" s="70" t="s">
        <v>1890</v>
      </c>
      <c r="D836" t="str">
        <f t="shared" si="13"/>
        <v>2012-05-01</v>
      </c>
    </row>
    <row r="837" spans="3:4" x14ac:dyDescent="0.25">
      <c r="C837" s="70" t="s">
        <v>1899</v>
      </c>
      <c r="D837" t="str">
        <f t="shared" si="13"/>
        <v>2012-06-01</v>
      </c>
    </row>
    <row r="838" spans="3:4" x14ac:dyDescent="0.25">
      <c r="C838" s="70" t="s">
        <v>1872</v>
      </c>
      <c r="D838" t="str">
        <f t="shared" si="13"/>
        <v>2012-08-01</v>
      </c>
    </row>
    <row r="839" spans="3:4" x14ac:dyDescent="0.25">
      <c r="C839" s="70" t="s">
        <v>1872</v>
      </c>
      <c r="D839" t="str">
        <f t="shared" si="13"/>
        <v>2012-08-01</v>
      </c>
    </row>
    <row r="840" spans="3:4" x14ac:dyDescent="0.25">
      <c r="C840" s="70" t="s">
        <v>1870</v>
      </c>
      <c r="D840" t="str">
        <f t="shared" si="13"/>
        <v>2012-09-01</v>
      </c>
    </row>
    <row r="841" spans="3:4" x14ac:dyDescent="0.25">
      <c r="C841" s="70" t="s">
        <v>1896</v>
      </c>
      <c r="D841" t="str">
        <f t="shared" si="13"/>
        <v>2012-10-01</v>
      </c>
    </row>
    <row r="842" spans="3:4" x14ac:dyDescent="0.25">
      <c r="C842" s="70" t="s">
        <v>4725</v>
      </c>
      <c r="D842" t="str">
        <f t="shared" si="13"/>
        <v>2013-01-01</v>
      </c>
    </row>
    <row r="843" spans="3:4" x14ac:dyDescent="0.25">
      <c r="C843" s="70" t="s">
        <v>1858</v>
      </c>
      <c r="D843" t="str">
        <f t="shared" si="13"/>
        <v>2011-10-01</v>
      </c>
    </row>
    <row r="844" spans="3:4" x14ac:dyDescent="0.25">
      <c r="C844" s="70" t="s">
        <v>1861</v>
      </c>
      <c r="D844" t="str">
        <f t="shared" si="13"/>
        <v>2009-06-01</v>
      </c>
    </row>
    <row r="845" spans="3:4" x14ac:dyDescent="0.25">
      <c r="C845" s="70" t="s">
        <v>1881</v>
      </c>
      <c r="D845" t="str">
        <f t="shared" si="13"/>
        <v>2009-08-01</v>
      </c>
    </row>
    <row r="846" spans="3:4" x14ac:dyDescent="0.25">
      <c r="C846" s="70" t="s">
        <v>1874</v>
      </c>
      <c r="D846" t="str">
        <f t="shared" si="13"/>
        <v>2009-12-01</v>
      </c>
    </row>
    <row r="847" spans="3:4" x14ac:dyDescent="0.25">
      <c r="C847" s="70" t="s">
        <v>1901</v>
      </c>
      <c r="D847" t="str">
        <f t="shared" si="13"/>
        <v>2010-01-01</v>
      </c>
    </row>
    <row r="848" spans="3:4" x14ac:dyDescent="0.25">
      <c r="C848" s="70" t="s">
        <v>1867</v>
      </c>
      <c r="D848" t="str">
        <f t="shared" si="13"/>
        <v>2011-05-01</v>
      </c>
    </row>
    <row r="849" spans="3:4" x14ac:dyDescent="0.25">
      <c r="C849" s="70" t="s">
        <v>1863</v>
      </c>
      <c r="D849" t="str">
        <f t="shared" si="13"/>
        <v>2012-11-01</v>
      </c>
    </row>
    <row r="850" spans="3:4" x14ac:dyDescent="0.25">
      <c r="C850" s="70" t="s">
        <v>1897</v>
      </c>
      <c r="D850" t="str">
        <f t="shared" si="13"/>
        <v>2010-04-01</v>
      </c>
    </row>
    <row r="851" spans="3:4" x14ac:dyDescent="0.25">
      <c r="C851" s="70" t="s">
        <v>1863</v>
      </c>
      <c r="D851" t="str">
        <f t="shared" si="13"/>
        <v>2012-11-01</v>
      </c>
    </row>
    <row r="852" spans="3:4" x14ac:dyDescent="0.25">
      <c r="C852" s="70" t="s">
        <v>1862</v>
      </c>
      <c r="D852" t="str">
        <f t="shared" si="13"/>
        <v>2011-08-01</v>
      </c>
    </row>
    <row r="853" spans="3:4" x14ac:dyDescent="0.25">
      <c r="C853" s="70" t="s">
        <v>1873</v>
      </c>
      <c r="D853" t="str">
        <f t="shared" si="13"/>
        <v>2010-08-01</v>
      </c>
    </row>
    <row r="854" spans="3:4" x14ac:dyDescent="0.25">
      <c r="C854" s="70" t="s">
        <v>1873</v>
      </c>
      <c r="D854" t="str">
        <f t="shared" si="13"/>
        <v>2010-08-01</v>
      </c>
    </row>
    <row r="855" spans="3:4" x14ac:dyDescent="0.25">
      <c r="C855" s="70" t="s">
        <v>1860</v>
      </c>
      <c r="D855" t="str">
        <f t="shared" si="13"/>
        <v>2010-11-01</v>
      </c>
    </row>
    <row r="856" spans="3:4" x14ac:dyDescent="0.25">
      <c r="C856" s="70" t="s">
        <v>1863</v>
      </c>
      <c r="D856" t="str">
        <f t="shared" si="13"/>
        <v>2012-11-01</v>
      </c>
    </row>
    <row r="857" spans="3:4" x14ac:dyDescent="0.25">
      <c r="C857" s="70" t="s">
        <v>1885</v>
      </c>
      <c r="D857" t="str">
        <f t="shared" si="13"/>
        <v>2010-02-01</v>
      </c>
    </row>
    <row r="858" spans="3:4" x14ac:dyDescent="0.25">
      <c r="C858" s="70" t="s">
        <v>1860</v>
      </c>
      <c r="D858" t="str">
        <f t="shared" si="13"/>
        <v>2010-11-01</v>
      </c>
    </row>
    <row r="859" spans="3:4" x14ac:dyDescent="0.25">
      <c r="C859" s="70" t="s">
        <v>1863</v>
      </c>
      <c r="D859" t="str">
        <f t="shared" si="13"/>
        <v>2012-11-01</v>
      </c>
    </row>
    <row r="860" spans="3:4" x14ac:dyDescent="0.25">
      <c r="C860" s="70" t="s">
        <v>1891</v>
      </c>
      <c r="D860" t="str">
        <f t="shared" si="13"/>
        <v>2012-07-01</v>
      </c>
    </row>
    <row r="861" spans="3:4" x14ac:dyDescent="0.25">
      <c r="C861" s="70" t="s">
        <v>1896</v>
      </c>
      <c r="D861" t="str">
        <f t="shared" si="13"/>
        <v>2012-10-01</v>
      </c>
    </row>
    <row r="862" spans="3:4" x14ac:dyDescent="0.25">
      <c r="C862" s="70" t="s">
        <v>1876</v>
      </c>
      <c r="D862" t="str">
        <f t="shared" si="13"/>
        <v>2011-02-01</v>
      </c>
    </row>
    <row r="863" spans="3:4" x14ac:dyDescent="0.25">
      <c r="C863" s="70" t="s">
        <v>1876</v>
      </c>
      <c r="D863" t="str">
        <f t="shared" si="13"/>
        <v>2011-02-01</v>
      </c>
    </row>
    <row r="864" spans="3:4" x14ac:dyDescent="0.25">
      <c r="C864" s="70" t="s">
        <v>1876</v>
      </c>
      <c r="D864" t="str">
        <f t="shared" si="13"/>
        <v>2011-02-01</v>
      </c>
    </row>
    <row r="865" spans="3:4" x14ac:dyDescent="0.25">
      <c r="C865" s="70" t="s">
        <v>1876</v>
      </c>
      <c r="D865" t="str">
        <f t="shared" si="13"/>
        <v>2011-02-01</v>
      </c>
    </row>
    <row r="866" spans="3:4" x14ac:dyDescent="0.25">
      <c r="C866" s="17" t="s">
        <v>1871</v>
      </c>
      <c r="D866" t="str">
        <f t="shared" si="13"/>
        <v>2012-02-01</v>
      </c>
    </row>
    <row r="867" spans="3:4" x14ac:dyDescent="0.25">
      <c r="C867" s="70" t="s">
        <v>1863</v>
      </c>
      <c r="D867" t="str">
        <f t="shared" si="13"/>
        <v>2012-11-01</v>
      </c>
    </row>
    <row r="868" spans="3:4" x14ac:dyDescent="0.25">
      <c r="C868" s="70" t="s">
        <v>1891</v>
      </c>
      <c r="D868" t="str">
        <f t="shared" si="13"/>
        <v>2012-07-01</v>
      </c>
    </row>
    <row r="869" spans="3:4" x14ac:dyDescent="0.25">
      <c r="C869" s="70" t="s">
        <v>1875</v>
      </c>
      <c r="D869" t="str">
        <f t="shared" si="13"/>
        <v>2010-03-01</v>
      </c>
    </row>
    <row r="870" spans="3:4" x14ac:dyDescent="0.25">
      <c r="C870" s="70" t="s">
        <v>1866</v>
      </c>
      <c r="D870" t="str">
        <f t="shared" si="13"/>
        <v>2010-07-01</v>
      </c>
    </row>
    <row r="871" spans="3:4" x14ac:dyDescent="0.25">
      <c r="C871" s="70" t="s">
        <v>1866</v>
      </c>
      <c r="D871" t="str">
        <f t="shared" si="13"/>
        <v>2010-07-01</v>
      </c>
    </row>
    <row r="872" spans="3:4" x14ac:dyDescent="0.25">
      <c r="C872" s="70" t="s">
        <v>1863</v>
      </c>
      <c r="D872" t="str">
        <f t="shared" si="13"/>
        <v>2012-11-01</v>
      </c>
    </row>
    <row r="873" spans="3:4" x14ac:dyDescent="0.25">
      <c r="C873" s="70" t="s">
        <v>1896</v>
      </c>
      <c r="D873" t="str">
        <f t="shared" si="13"/>
        <v>2012-10-01</v>
      </c>
    </row>
    <row r="874" spans="3:4" x14ac:dyDescent="0.25">
      <c r="C874" s="70" t="s">
        <v>1873</v>
      </c>
      <c r="D874" t="str">
        <f t="shared" si="13"/>
        <v>2010-08-01</v>
      </c>
    </row>
    <row r="875" spans="3:4" x14ac:dyDescent="0.25">
      <c r="C875" s="70" t="s">
        <v>1892</v>
      </c>
      <c r="D875" t="str">
        <f t="shared" si="13"/>
        <v>2010-10-01</v>
      </c>
    </row>
    <row r="876" spans="3:4" x14ac:dyDescent="0.25">
      <c r="C876" s="70" t="s">
        <v>1860</v>
      </c>
      <c r="D876" t="str">
        <f t="shared" si="13"/>
        <v>2010-11-01</v>
      </c>
    </row>
    <row r="877" spans="3:4" x14ac:dyDescent="0.25">
      <c r="C877" s="70" t="s">
        <v>1894</v>
      </c>
      <c r="D877" t="str">
        <f t="shared" si="13"/>
        <v>2010-12-01</v>
      </c>
    </row>
    <row r="878" spans="3:4" x14ac:dyDescent="0.25">
      <c r="C878" s="70" t="s">
        <v>1894</v>
      </c>
      <c r="D878" t="str">
        <f t="shared" si="13"/>
        <v>2010-12-01</v>
      </c>
    </row>
    <row r="879" spans="3:4" x14ac:dyDescent="0.25">
      <c r="C879" s="70" t="s">
        <v>1894</v>
      </c>
      <c r="D879" t="str">
        <f t="shared" si="13"/>
        <v>2010-12-01</v>
      </c>
    </row>
    <row r="880" spans="3:4" x14ac:dyDescent="0.25">
      <c r="C880" s="70" t="s">
        <v>1863</v>
      </c>
      <c r="D880" t="str">
        <f t="shared" si="13"/>
        <v>2012-11-01</v>
      </c>
    </row>
    <row r="881" spans="3:4" x14ac:dyDescent="0.25">
      <c r="C881" s="70" t="s">
        <v>1896</v>
      </c>
      <c r="D881" t="str">
        <f t="shared" si="13"/>
        <v>2012-10-01</v>
      </c>
    </row>
    <row r="882" spans="3:4" x14ac:dyDescent="0.25">
      <c r="C882" s="70" t="s">
        <v>1886</v>
      </c>
      <c r="D882" t="str">
        <f t="shared" si="13"/>
        <v>2010-05-01</v>
      </c>
    </row>
    <row r="883" spans="3:4" x14ac:dyDescent="0.25">
      <c r="C883" s="70" t="s">
        <v>1873</v>
      </c>
      <c r="D883" t="str">
        <f t="shared" si="13"/>
        <v>2010-08-01</v>
      </c>
    </row>
    <row r="884" spans="3:4" x14ac:dyDescent="0.25">
      <c r="C884" s="70" t="s">
        <v>1864</v>
      </c>
      <c r="D884" t="str">
        <f t="shared" si="13"/>
        <v>2010-09-01</v>
      </c>
    </row>
    <row r="885" spans="3:4" x14ac:dyDescent="0.25">
      <c r="C885" s="70" t="s">
        <v>1860</v>
      </c>
      <c r="D885" t="str">
        <f t="shared" si="13"/>
        <v>2010-11-01</v>
      </c>
    </row>
    <row r="886" spans="3:4" x14ac:dyDescent="0.25">
      <c r="C886" s="70" t="s">
        <v>1860</v>
      </c>
      <c r="D886" t="str">
        <f t="shared" si="13"/>
        <v>2010-11-01</v>
      </c>
    </row>
    <row r="887" spans="3:4" x14ac:dyDescent="0.25">
      <c r="C887" s="70" t="s">
        <v>1860</v>
      </c>
      <c r="D887" t="str">
        <f t="shared" si="13"/>
        <v>2010-11-01</v>
      </c>
    </row>
    <row r="888" spans="3:4" x14ac:dyDescent="0.25">
      <c r="C888" s="70" t="s">
        <v>1894</v>
      </c>
      <c r="D888" t="str">
        <f t="shared" si="13"/>
        <v>2010-12-01</v>
      </c>
    </row>
    <row r="889" spans="3:4" x14ac:dyDescent="0.25">
      <c r="C889" s="70" t="s">
        <v>1886</v>
      </c>
      <c r="D889" t="str">
        <f t="shared" si="13"/>
        <v>2010-05-01</v>
      </c>
    </row>
    <row r="890" spans="3:4" x14ac:dyDescent="0.25">
      <c r="C890" s="70" t="s">
        <v>1863</v>
      </c>
      <c r="D890" t="str">
        <f t="shared" si="13"/>
        <v>2012-11-01</v>
      </c>
    </row>
    <row r="891" spans="3:4" x14ac:dyDescent="0.25">
      <c r="C891" s="70" t="s">
        <v>1870</v>
      </c>
      <c r="D891" t="str">
        <f t="shared" si="13"/>
        <v>2012-09-01</v>
      </c>
    </row>
    <row r="892" spans="3:4" x14ac:dyDescent="0.25">
      <c r="C892" s="70" t="s">
        <v>1876</v>
      </c>
      <c r="D892" t="str">
        <f t="shared" si="13"/>
        <v>2011-02-01</v>
      </c>
    </row>
    <row r="893" spans="3:4" x14ac:dyDescent="0.25">
      <c r="C893" s="70" t="s">
        <v>1867</v>
      </c>
      <c r="D893" t="str">
        <f t="shared" si="13"/>
        <v>2011-05-01</v>
      </c>
    </row>
    <row r="894" spans="3:4" x14ac:dyDescent="0.25">
      <c r="C894" s="70" t="s">
        <v>1867</v>
      </c>
      <c r="D894" t="str">
        <f t="shared" si="13"/>
        <v>2011-05-01</v>
      </c>
    </row>
    <row r="895" spans="3:4" x14ac:dyDescent="0.25">
      <c r="C895" s="70" t="s">
        <v>1867</v>
      </c>
      <c r="D895" t="str">
        <f t="shared" si="13"/>
        <v>2011-05-01</v>
      </c>
    </row>
    <row r="896" spans="3:4" x14ac:dyDescent="0.25">
      <c r="C896" s="70" t="s">
        <v>1867</v>
      </c>
      <c r="D896" t="str">
        <f t="shared" si="13"/>
        <v>2011-05-01</v>
      </c>
    </row>
    <row r="897" spans="3:4" x14ac:dyDescent="0.25">
      <c r="C897" s="70" t="s">
        <v>1867</v>
      </c>
      <c r="D897" t="str">
        <f t="shared" si="13"/>
        <v>2011-05-01</v>
      </c>
    </row>
    <row r="898" spans="3:4" x14ac:dyDescent="0.25">
      <c r="C898" s="70" t="s">
        <v>1887</v>
      </c>
      <c r="D898" t="str">
        <f t="shared" si="13"/>
        <v>2011-06-01</v>
      </c>
    </row>
    <row r="899" spans="3:4" x14ac:dyDescent="0.25">
      <c r="C899" s="17" t="s">
        <v>1891</v>
      </c>
      <c r="D899" t="str">
        <f t="shared" ref="D899:D962" si="14">CONCATENATE(C899, "-01")</f>
        <v>2012-07-01</v>
      </c>
    </row>
    <row r="900" spans="3:4" x14ac:dyDescent="0.25">
      <c r="C900" s="70" t="s">
        <v>1880</v>
      </c>
      <c r="D900" t="str">
        <f t="shared" si="14"/>
        <v>2009-07-01</v>
      </c>
    </row>
    <row r="901" spans="3:4" x14ac:dyDescent="0.25">
      <c r="C901" s="70" t="s">
        <v>1898</v>
      </c>
      <c r="D901" t="str">
        <f t="shared" si="14"/>
        <v>2011-04-01</v>
      </c>
    </row>
    <row r="902" spans="3:4" x14ac:dyDescent="0.25">
      <c r="C902" s="17" t="s">
        <v>1871</v>
      </c>
      <c r="D902" t="str">
        <f t="shared" si="14"/>
        <v>2012-02-01</v>
      </c>
    </row>
    <row r="903" spans="3:4" x14ac:dyDescent="0.25">
      <c r="C903" s="17" t="s">
        <v>1871</v>
      </c>
      <c r="D903" t="str">
        <f t="shared" si="14"/>
        <v>2012-02-01</v>
      </c>
    </row>
    <row r="904" spans="3:4" x14ac:dyDescent="0.25">
      <c r="C904" s="17" t="s">
        <v>1895</v>
      </c>
      <c r="D904" t="str">
        <f t="shared" si="14"/>
        <v>2012-03-01</v>
      </c>
    </row>
    <row r="905" spans="3:4" x14ac:dyDescent="0.25">
      <c r="C905" s="17" t="s">
        <v>1890</v>
      </c>
      <c r="D905" t="str">
        <f t="shared" si="14"/>
        <v>2012-05-01</v>
      </c>
    </row>
    <row r="906" spans="3:4" x14ac:dyDescent="0.25">
      <c r="C906" s="17" t="s">
        <v>1890</v>
      </c>
      <c r="D906" t="str">
        <f t="shared" si="14"/>
        <v>2012-05-01</v>
      </c>
    </row>
    <row r="907" spans="3:4" x14ac:dyDescent="0.25">
      <c r="C907" s="17" t="s">
        <v>1891</v>
      </c>
      <c r="D907" t="str">
        <f t="shared" si="14"/>
        <v>2012-07-01</v>
      </c>
    </row>
    <row r="908" spans="3:4" x14ac:dyDescent="0.25">
      <c r="C908" s="73" t="s">
        <v>1870</v>
      </c>
      <c r="D908" t="str">
        <f t="shared" si="14"/>
        <v>2012-09-01</v>
      </c>
    </row>
    <row r="909" spans="3:4" x14ac:dyDescent="0.25">
      <c r="C909" s="73" t="s">
        <v>1870</v>
      </c>
      <c r="D909" t="str">
        <f t="shared" si="14"/>
        <v>2012-09-01</v>
      </c>
    </row>
    <row r="910" spans="3:4" x14ac:dyDescent="0.25">
      <c r="C910" s="73" t="s">
        <v>1896</v>
      </c>
      <c r="D910" t="str">
        <f t="shared" si="14"/>
        <v>2012-10-01</v>
      </c>
    </row>
    <row r="911" spans="3:4" x14ac:dyDescent="0.25">
      <c r="C911" s="73" t="s">
        <v>1896</v>
      </c>
      <c r="D911" t="str">
        <f t="shared" si="14"/>
        <v>2012-10-01</v>
      </c>
    </row>
    <row r="912" spans="3:4" x14ac:dyDescent="0.25">
      <c r="C912" s="70" t="s">
        <v>1864</v>
      </c>
      <c r="D912" t="str">
        <f t="shared" si="14"/>
        <v>2010-09-01</v>
      </c>
    </row>
    <row r="913" spans="3:4" x14ac:dyDescent="0.25">
      <c r="C913" s="70" t="s">
        <v>1863</v>
      </c>
      <c r="D913" t="str">
        <f t="shared" si="14"/>
        <v>2012-11-01</v>
      </c>
    </row>
    <row r="914" spans="3:4" x14ac:dyDescent="0.25">
      <c r="C914" s="70" t="s">
        <v>1895</v>
      </c>
      <c r="D914" t="str">
        <f t="shared" si="14"/>
        <v>2012-03-01</v>
      </c>
    </row>
    <row r="915" spans="3:4" x14ac:dyDescent="0.25">
      <c r="C915" s="70" t="s">
        <v>1895</v>
      </c>
      <c r="D915" t="str">
        <f t="shared" si="14"/>
        <v>2012-03-01</v>
      </c>
    </row>
    <row r="916" spans="3:4" x14ac:dyDescent="0.25">
      <c r="C916" s="70" t="s">
        <v>1863</v>
      </c>
      <c r="D916" t="str">
        <f t="shared" si="14"/>
        <v>2012-11-01</v>
      </c>
    </row>
    <row r="917" spans="3:4" x14ac:dyDescent="0.25">
      <c r="C917" s="70" t="s">
        <v>1896</v>
      </c>
      <c r="D917" t="str">
        <f t="shared" si="14"/>
        <v>2012-10-01</v>
      </c>
    </row>
    <row r="918" spans="3:4" x14ac:dyDescent="0.25">
      <c r="C918" s="70" t="s">
        <v>1863</v>
      </c>
      <c r="D918" t="str">
        <f t="shared" si="14"/>
        <v>2012-11-01</v>
      </c>
    </row>
    <row r="919" spans="3:4" x14ac:dyDescent="0.25">
      <c r="C919" s="17" t="s">
        <v>1871</v>
      </c>
      <c r="D919" t="str">
        <f t="shared" si="14"/>
        <v>2012-02-01</v>
      </c>
    </row>
    <row r="920" spans="3:4" x14ac:dyDescent="0.25">
      <c r="C920" s="70" t="s">
        <v>1863</v>
      </c>
      <c r="D920" t="str">
        <f t="shared" si="14"/>
        <v>2012-11-01</v>
      </c>
    </row>
    <row r="921" spans="3:4" x14ac:dyDescent="0.25">
      <c r="C921" s="70" t="s">
        <v>1864</v>
      </c>
      <c r="D921" t="str">
        <f t="shared" si="14"/>
        <v>2010-09-01</v>
      </c>
    </row>
    <row r="922" spans="3:4" x14ac:dyDescent="0.25">
      <c r="C922" s="70" t="s">
        <v>1896</v>
      </c>
      <c r="D922" t="str">
        <f t="shared" si="14"/>
        <v>2012-10-01</v>
      </c>
    </row>
    <row r="923" spans="3:4" x14ac:dyDescent="0.25">
      <c r="C923" s="70" t="s">
        <v>1896</v>
      </c>
      <c r="D923" t="str">
        <f t="shared" si="14"/>
        <v>2012-10-01</v>
      </c>
    </row>
    <row r="924" spans="3:4" x14ac:dyDescent="0.25">
      <c r="C924" s="70" t="s">
        <v>1882</v>
      </c>
      <c r="D924" t="str">
        <f t="shared" si="14"/>
        <v>2009-09-01</v>
      </c>
    </row>
    <row r="925" spans="3:4" x14ac:dyDescent="0.25">
      <c r="C925" s="70" t="s">
        <v>1869</v>
      </c>
      <c r="D925" t="str">
        <f t="shared" si="14"/>
        <v>2011-09-01</v>
      </c>
    </row>
    <row r="926" spans="3:4" x14ac:dyDescent="0.25">
      <c r="C926" s="70" t="s">
        <v>1871</v>
      </c>
      <c r="D926" t="str">
        <f t="shared" si="14"/>
        <v>2012-02-01</v>
      </c>
    </row>
    <row r="927" spans="3:4" x14ac:dyDescent="0.25">
      <c r="C927" s="70" t="s">
        <v>1890</v>
      </c>
      <c r="D927" t="str">
        <f t="shared" si="14"/>
        <v>2012-05-01</v>
      </c>
    </row>
    <row r="928" spans="3:4" x14ac:dyDescent="0.25">
      <c r="C928" s="70" t="s">
        <v>1870</v>
      </c>
      <c r="D928" t="str">
        <f t="shared" si="14"/>
        <v>2012-09-01</v>
      </c>
    </row>
    <row r="929" spans="3:4" x14ac:dyDescent="0.25">
      <c r="C929" s="70" t="s">
        <v>1870</v>
      </c>
      <c r="D929" t="str">
        <f t="shared" si="14"/>
        <v>2012-09-01</v>
      </c>
    </row>
    <row r="930" spans="3:4" x14ac:dyDescent="0.25">
      <c r="C930" s="70" t="s">
        <v>1869</v>
      </c>
      <c r="D930" t="str">
        <f t="shared" si="14"/>
        <v>2011-09-01</v>
      </c>
    </row>
    <row r="931" spans="3:4" x14ac:dyDescent="0.25">
      <c r="C931" s="70" t="s">
        <v>1869</v>
      </c>
      <c r="D931" t="str">
        <f t="shared" si="14"/>
        <v>2011-09-01</v>
      </c>
    </row>
    <row r="932" spans="3:4" x14ac:dyDescent="0.25">
      <c r="C932" s="70" t="s">
        <v>1863</v>
      </c>
      <c r="D932" t="str">
        <f t="shared" si="14"/>
        <v>2012-11-01</v>
      </c>
    </row>
    <row r="933" spans="3:4" x14ac:dyDescent="0.25">
      <c r="C933" s="70" t="s">
        <v>1869</v>
      </c>
      <c r="D933" t="str">
        <f t="shared" si="14"/>
        <v>2011-09-01</v>
      </c>
    </row>
    <row r="934" spans="3:4" x14ac:dyDescent="0.25">
      <c r="C934" s="70" t="s">
        <v>1868</v>
      </c>
      <c r="D934" t="str">
        <f t="shared" si="14"/>
        <v>2011-07-01</v>
      </c>
    </row>
    <row r="935" spans="3:4" x14ac:dyDescent="0.25">
      <c r="C935" s="70" t="s">
        <v>1858</v>
      </c>
      <c r="D935" t="str">
        <f t="shared" si="14"/>
        <v>2011-10-01</v>
      </c>
    </row>
    <row r="936" spans="3:4" x14ac:dyDescent="0.25">
      <c r="C936" s="70" t="s">
        <v>1858</v>
      </c>
      <c r="D936" t="str">
        <f t="shared" si="14"/>
        <v>2011-10-01</v>
      </c>
    </row>
    <row r="937" spans="3:4" x14ac:dyDescent="0.25">
      <c r="C937" s="17" t="s">
        <v>1895</v>
      </c>
      <c r="D937" t="str">
        <f t="shared" si="14"/>
        <v>2012-03-01</v>
      </c>
    </row>
    <row r="938" spans="3:4" x14ac:dyDescent="0.25">
      <c r="C938" s="70" t="s">
        <v>1859</v>
      </c>
      <c r="D938" t="str">
        <f t="shared" si="14"/>
        <v>2011-03-01</v>
      </c>
    </row>
    <row r="939" spans="3:4" x14ac:dyDescent="0.25">
      <c r="C939" s="70" t="s">
        <v>1859</v>
      </c>
      <c r="D939" t="str">
        <f t="shared" si="14"/>
        <v>2011-03-01</v>
      </c>
    </row>
    <row r="940" spans="3:4" x14ac:dyDescent="0.25">
      <c r="C940" s="70" t="s">
        <v>1859</v>
      </c>
      <c r="D940" t="str">
        <f t="shared" si="14"/>
        <v>2011-03-01</v>
      </c>
    </row>
    <row r="941" spans="3:4" x14ac:dyDescent="0.25">
      <c r="C941" s="70" t="s">
        <v>1889</v>
      </c>
      <c r="D941" t="str">
        <f t="shared" si="14"/>
        <v>2012-01-01</v>
      </c>
    </row>
    <row r="942" spans="3:4" x14ac:dyDescent="0.25">
      <c r="C942" s="70" t="s">
        <v>1889</v>
      </c>
      <c r="D942" t="str">
        <f t="shared" si="14"/>
        <v>2012-01-01</v>
      </c>
    </row>
    <row r="943" spans="3:4" x14ac:dyDescent="0.25">
      <c r="C943" s="70" t="s">
        <v>1863</v>
      </c>
      <c r="D943" t="str">
        <f t="shared" si="14"/>
        <v>2012-11-01</v>
      </c>
    </row>
    <row r="944" spans="3:4" x14ac:dyDescent="0.25">
      <c r="C944" s="70" t="s">
        <v>1894</v>
      </c>
      <c r="D944" t="str">
        <f t="shared" si="14"/>
        <v>2010-12-01</v>
      </c>
    </row>
    <row r="945" spans="3:4" x14ac:dyDescent="0.25">
      <c r="C945" s="70" t="s">
        <v>1860</v>
      </c>
      <c r="D945" t="str">
        <f t="shared" si="14"/>
        <v>2010-11-01</v>
      </c>
    </row>
    <row r="946" spans="3:4" x14ac:dyDescent="0.25">
      <c r="C946" s="70" t="s">
        <v>1863</v>
      </c>
      <c r="D946" t="str">
        <f t="shared" si="14"/>
        <v>2012-11-01</v>
      </c>
    </row>
    <row r="947" spans="3:4" x14ac:dyDescent="0.25">
      <c r="C947" s="70" t="s">
        <v>1866</v>
      </c>
      <c r="D947" t="str">
        <f t="shared" si="14"/>
        <v>2010-07-01</v>
      </c>
    </row>
    <row r="948" spans="3:4" x14ac:dyDescent="0.25">
      <c r="C948" s="70" t="s">
        <v>1866</v>
      </c>
      <c r="D948" t="str">
        <f t="shared" si="14"/>
        <v>2010-07-01</v>
      </c>
    </row>
    <row r="949" spans="3:4" x14ac:dyDescent="0.25">
      <c r="C949" s="70" t="s">
        <v>1863</v>
      </c>
      <c r="D949" t="str">
        <f t="shared" si="14"/>
        <v>2012-11-01</v>
      </c>
    </row>
    <row r="950" spans="3:4" x14ac:dyDescent="0.25">
      <c r="C950" s="70" t="s">
        <v>1886</v>
      </c>
      <c r="D950" t="str">
        <f t="shared" si="14"/>
        <v>2010-05-01</v>
      </c>
    </row>
    <row r="951" spans="3:4" x14ac:dyDescent="0.25">
      <c r="C951" s="70" t="s">
        <v>1866</v>
      </c>
      <c r="D951" t="str">
        <f t="shared" si="14"/>
        <v>2010-07-01</v>
      </c>
    </row>
    <row r="952" spans="3:4" x14ac:dyDescent="0.25">
      <c r="C952" s="70" t="s">
        <v>1873</v>
      </c>
      <c r="D952" t="str">
        <f t="shared" si="14"/>
        <v>2010-08-01</v>
      </c>
    </row>
    <row r="953" spans="3:4" x14ac:dyDescent="0.25">
      <c r="C953" s="70" t="s">
        <v>1860</v>
      </c>
      <c r="D953" t="str">
        <f t="shared" si="14"/>
        <v>2010-11-01</v>
      </c>
    </row>
    <row r="954" spans="3:4" x14ac:dyDescent="0.25">
      <c r="C954" s="70" t="s">
        <v>1860</v>
      </c>
      <c r="D954" t="str">
        <f t="shared" si="14"/>
        <v>2010-11-01</v>
      </c>
    </row>
    <row r="955" spans="3:4" x14ac:dyDescent="0.25">
      <c r="C955" s="70" t="s">
        <v>1860</v>
      </c>
      <c r="D955" t="str">
        <f t="shared" si="14"/>
        <v>2010-11-01</v>
      </c>
    </row>
    <row r="956" spans="3:4" x14ac:dyDescent="0.25">
      <c r="C956" s="70" t="s">
        <v>1887</v>
      </c>
      <c r="D956" t="str">
        <f t="shared" si="14"/>
        <v>2011-06-01</v>
      </c>
    </row>
    <row r="957" spans="3:4" x14ac:dyDescent="0.25">
      <c r="C957" s="70" t="s">
        <v>1868</v>
      </c>
      <c r="D957" t="str">
        <f t="shared" si="14"/>
        <v>2011-07-01</v>
      </c>
    </row>
    <row r="958" spans="3:4" x14ac:dyDescent="0.25">
      <c r="C958" s="70" t="s">
        <v>1862</v>
      </c>
      <c r="D958" t="str">
        <f t="shared" si="14"/>
        <v>2011-08-01</v>
      </c>
    </row>
    <row r="959" spans="3:4" x14ac:dyDescent="0.25">
      <c r="C959" s="17" t="s">
        <v>1871</v>
      </c>
      <c r="D959" t="str">
        <f t="shared" si="14"/>
        <v>2012-02-01</v>
      </c>
    </row>
    <row r="960" spans="3:4" x14ac:dyDescent="0.25">
      <c r="C960" s="17" t="s">
        <v>1871</v>
      </c>
      <c r="D960" t="str">
        <f t="shared" si="14"/>
        <v>2012-02-01</v>
      </c>
    </row>
    <row r="961" spans="3:4" x14ac:dyDescent="0.25">
      <c r="C961" s="17" t="s">
        <v>1871</v>
      </c>
      <c r="D961" t="str">
        <f t="shared" si="14"/>
        <v>2012-02-01</v>
      </c>
    </row>
    <row r="962" spans="3:4" x14ac:dyDescent="0.25">
      <c r="C962" s="17" t="s">
        <v>1872</v>
      </c>
      <c r="D962" t="str">
        <f t="shared" si="14"/>
        <v>2012-08-01</v>
      </c>
    </row>
    <row r="963" spans="3:4" x14ac:dyDescent="0.25">
      <c r="C963" s="17" t="s">
        <v>1872</v>
      </c>
      <c r="D963" t="str">
        <f t="shared" ref="D963:D1026" si="15">CONCATENATE(C963, "-01")</f>
        <v>2012-08-01</v>
      </c>
    </row>
    <row r="964" spans="3:4" x14ac:dyDescent="0.25">
      <c r="C964" s="17" t="s">
        <v>1872</v>
      </c>
      <c r="D964" t="str">
        <f t="shared" si="15"/>
        <v>2012-08-01</v>
      </c>
    </row>
    <row r="965" spans="3:4" x14ac:dyDescent="0.25">
      <c r="C965" s="70" t="s">
        <v>1861</v>
      </c>
      <c r="D965" t="str">
        <f t="shared" si="15"/>
        <v>2009-06-01</v>
      </c>
    </row>
    <row r="966" spans="3:4" x14ac:dyDescent="0.25">
      <c r="C966" s="70" t="s">
        <v>1885</v>
      </c>
      <c r="D966" t="str">
        <f t="shared" si="15"/>
        <v>2010-02-01</v>
      </c>
    </row>
    <row r="967" spans="3:4" x14ac:dyDescent="0.25">
      <c r="C967" s="70" t="s">
        <v>1902</v>
      </c>
      <c r="D967" t="str">
        <f t="shared" si="15"/>
        <v>2009-01-01</v>
      </c>
    </row>
    <row r="968" spans="3:4" x14ac:dyDescent="0.25">
      <c r="C968" s="70" t="s">
        <v>1860</v>
      </c>
      <c r="D968" t="str">
        <f t="shared" si="15"/>
        <v>2010-11-01</v>
      </c>
    </row>
    <row r="969" spans="3:4" x14ac:dyDescent="0.25">
      <c r="C969" s="70" t="s">
        <v>1860</v>
      </c>
      <c r="D969" t="str">
        <f t="shared" si="15"/>
        <v>2010-11-01</v>
      </c>
    </row>
    <row r="970" spans="3:4" x14ac:dyDescent="0.25">
      <c r="C970" s="70" t="s">
        <v>1894</v>
      </c>
      <c r="D970" t="str">
        <f t="shared" si="15"/>
        <v>2010-12-01</v>
      </c>
    </row>
    <row r="971" spans="3:4" x14ac:dyDescent="0.25">
      <c r="C971" s="70" t="s">
        <v>1859</v>
      </c>
      <c r="D971" t="str">
        <f t="shared" si="15"/>
        <v>2011-03-01</v>
      </c>
    </row>
    <row r="972" spans="3:4" x14ac:dyDescent="0.25">
      <c r="C972" s="70" t="s">
        <v>1859</v>
      </c>
      <c r="D972" t="str">
        <f t="shared" si="15"/>
        <v>2011-03-01</v>
      </c>
    </row>
    <row r="973" spans="3:4" x14ac:dyDescent="0.25">
      <c r="C973" s="70" t="s">
        <v>1859</v>
      </c>
      <c r="D973" t="str">
        <f t="shared" si="15"/>
        <v>2011-03-01</v>
      </c>
    </row>
    <row r="974" spans="3:4" x14ac:dyDescent="0.25">
      <c r="C974" s="70" t="s">
        <v>1895</v>
      </c>
      <c r="D974" t="str">
        <f t="shared" si="15"/>
        <v>2012-03-01</v>
      </c>
    </row>
    <row r="975" spans="3:4" x14ac:dyDescent="0.25">
      <c r="C975" s="70" t="s">
        <v>4726</v>
      </c>
      <c r="D975" t="str">
        <f t="shared" si="15"/>
        <v>2012-12-01</v>
      </c>
    </row>
    <row r="976" spans="3:4" x14ac:dyDescent="0.25">
      <c r="C976" s="70" t="s">
        <v>1860</v>
      </c>
      <c r="D976" t="str">
        <f t="shared" si="15"/>
        <v>2010-11-01</v>
      </c>
    </row>
    <row r="977" spans="3:4" x14ac:dyDescent="0.25">
      <c r="C977" s="70" t="s">
        <v>1860</v>
      </c>
      <c r="D977" t="str">
        <f t="shared" si="15"/>
        <v>2010-11-01</v>
      </c>
    </row>
    <row r="978" spans="3:4" x14ac:dyDescent="0.25">
      <c r="C978" s="70" t="s">
        <v>1860</v>
      </c>
      <c r="D978" t="str">
        <f t="shared" si="15"/>
        <v>2010-11-01</v>
      </c>
    </row>
    <row r="979" spans="3:4" x14ac:dyDescent="0.25">
      <c r="C979" s="70" t="s">
        <v>1868</v>
      </c>
      <c r="D979" t="str">
        <f t="shared" si="15"/>
        <v>2011-07-01</v>
      </c>
    </row>
    <row r="980" spans="3:4" x14ac:dyDescent="0.25">
      <c r="C980" s="70" t="s">
        <v>1869</v>
      </c>
      <c r="D980" t="str">
        <f t="shared" si="15"/>
        <v>2011-09-01</v>
      </c>
    </row>
    <row r="981" spans="3:4" x14ac:dyDescent="0.25">
      <c r="C981" s="70" t="s">
        <v>1858</v>
      </c>
      <c r="D981" t="str">
        <f t="shared" si="15"/>
        <v>2011-10-01</v>
      </c>
    </row>
    <row r="982" spans="3:4" x14ac:dyDescent="0.25">
      <c r="C982" s="17" t="s">
        <v>1871</v>
      </c>
      <c r="D982" t="str">
        <f t="shared" si="15"/>
        <v>2012-02-01</v>
      </c>
    </row>
    <row r="983" spans="3:4" x14ac:dyDescent="0.25">
      <c r="C983" s="70" t="s">
        <v>1890</v>
      </c>
      <c r="D983" t="str">
        <f t="shared" si="15"/>
        <v>2012-05-01</v>
      </c>
    </row>
    <row r="984" spans="3:4" x14ac:dyDescent="0.25">
      <c r="C984" s="70" t="s">
        <v>1890</v>
      </c>
      <c r="D984" t="str">
        <f t="shared" si="15"/>
        <v>2012-05-01</v>
      </c>
    </row>
    <row r="985" spans="3:4" x14ac:dyDescent="0.25">
      <c r="C985" s="70" t="s">
        <v>1872</v>
      </c>
      <c r="D985" t="str">
        <f t="shared" si="15"/>
        <v>2012-08-01</v>
      </c>
    </row>
    <row r="986" spans="3:4" x14ac:dyDescent="0.25">
      <c r="C986" s="70" t="s">
        <v>1863</v>
      </c>
      <c r="D986" t="str">
        <f t="shared" si="15"/>
        <v>2012-11-01</v>
      </c>
    </row>
    <row r="987" spans="3:4" x14ac:dyDescent="0.25">
      <c r="C987" s="70" t="s">
        <v>1899</v>
      </c>
      <c r="D987" t="str">
        <f t="shared" si="15"/>
        <v>2012-06-01</v>
      </c>
    </row>
    <row r="988" spans="3:4" x14ac:dyDescent="0.25">
      <c r="C988" s="70" t="s">
        <v>1899</v>
      </c>
      <c r="D988" t="str">
        <f t="shared" si="15"/>
        <v>2012-06-01</v>
      </c>
    </row>
    <row r="989" spans="3:4" x14ac:dyDescent="0.25">
      <c r="C989" s="70" t="s">
        <v>1860</v>
      </c>
      <c r="D989" t="str">
        <f t="shared" si="15"/>
        <v>2010-11-01</v>
      </c>
    </row>
    <row r="990" spans="3:4" x14ac:dyDescent="0.25">
      <c r="C990" s="70" t="s">
        <v>1895</v>
      </c>
      <c r="D990" t="str">
        <f t="shared" si="15"/>
        <v>2012-03-01</v>
      </c>
    </row>
    <row r="991" spans="3:4" x14ac:dyDescent="0.25">
      <c r="C991" s="70" t="s">
        <v>1877</v>
      </c>
      <c r="D991" t="str">
        <f t="shared" si="15"/>
        <v>2011-11-01</v>
      </c>
    </row>
    <row r="992" spans="3:4" x14ac:dyDescent="0.25">
      <c r="C992" s="70" t="s">
        <v>1863</v>
      </c>
      <c r="D992" t="str">
        <f t="shared" si="15"/>
        <v>2012-11-01</v>
      </c>
    </row>
    <row r="993" spans="3:4" x14ac:dyDescent="0.25">
      <c r="C993" s="70" t="s">
        <v>1864</v>
      </c>
      <c r="D993" t="str">
        <f t="shared" si="15"/>
        <v>2010-09-01</v>
      </c>
    </row>
    <row r="994" spans="3:4" x14ac:dyDescent="0.25">
      <c r="C994" s="70" t="s">
        <v>1891</v>
      </c>
      <c r="D994" t="str">
        <f t="shared" si="15"/>
        <v>2012-07-01</v>
      </c>
    </row>
    <row r="995" spans="3:4" x14ac:dyDescent="0.25">
      <c r="C995" s="70" t="s">
        <v>1859</v>
      </c>
      <c r="D995" t="str">
        <f t="shared" si="15"/>
        <v>2011-03-01</v>
      </c>
    </row>
    <row r="996" spans="3:4" x14ac:dyDescent="0.25">
      <c r="C996" s="70" t="s">
        <v>1863</v>
      </c>
      <c r="D996" t="str">
        <f t="shared" si="15"/>
        <v>2012-11-01</v>
      </c>
    </row>
    <row r="997" spans="3:4" x14ac:dyDescent="0.25">
      <c r="C997" s="70" t="s">
        <v>1875</v>
      </c>
      <c r="D997" t="str">
        <f t="shared" si="15"/>
        <v>2010-03-01</v>
      </c>
    </row>
    <row r="998" spans="3:4" x14ac:dyDescent="0.25">
      <c r="C998" s="70" t="s">
        <v>1858</v>
      </c>
      <c r="D998" t="str">
        <f t="shared" si="15"/>
        <v>2011-10-01</v>
      </c>
    </row>
    <row r="999" spans="3:4" x14ac:dyDescent="0.25">
      <c r="C999" s="70" t="s">
        <v>1886</v>
      </c>
      <c r="D999" t="str">
        <f t="shared" si="15"/>
        <v>2010-05-01</v>
      </c>
    </row>
    <row r="1000" spans="3:4" x14ac:dyDescent="0.25">
      <c r="C1000" s="70" t="s">
        <v>1891</v>
      </c>
      <c r="D1000" t="str">
        <f t="shared" si="15"/>
        <v>2012-07-01</v>
      </c>
    </row>
    <row r="1001" spans="3:4" x14ac:dyDescent="0.25">
      <c r="C1001" s="70" t="s">
        <v>1863</v>
      </c>
      <c r="D1001" t="str">
        <f t="shared" si="15"/>
        <v>2012-11-01</v>
      </c>
    </row>
    <row r="1002" spans="3:4" x14ac:dyDescent="0.25">
      <c r="C1002" s="70" t="s">
        <v>1896</v>
      </c>
      <c r="D1002" t="str">
        <f t="shared" si="15"/>
        <v>2012-10-01</v>
      </c>
    </row>
    <row r="1003" spans="3:4" x14ac:dyDescent="0.25">
      <c r="C1003" s="70" t="s">
        <v>1864</v>
      </c>
      <c r="D1003" t="str">
        <f t="shared" si="15"/>
        <v>2010-09-01</v>
      </c>
    </row>
    <row r="1004" spans="3:4" x14ac:dyDescent="0.25">
      <c r="C1004" s="70" t="s">
        <v>1865</v>
      </c>
      <c r="D1004" t="str">
        <f t="shared" si="15"/>
        <v>2011-01-01</v>
      </c>
    </row>
    <row r="1005" spans="3:4" x14ac:dyDescent="0.25">
      <c r="C1005" s="70" t="s">
        <v>1882</v>
      </c>
      <c r="D1005" t="str">
        <f t="shared" si="15"/>
        <v>2009-09-01</v>
      </c>
    </row>
    <row r="1006" spans="3:4" x14ac:dyDescent="0.25">
      <c r="C1006" s="70" t="s">
        <v>1860</v>
      </c>
      <c r="D1006" t="str">
        <f t="shared" si="15"/>
        <v>2010-11-01</v>
      </c>
    </row>
    <row r="1007" spans="3:4" x14ac:dyDescent="0.25">
      <c r="C1007" s="70" t="s">
        <v>1869</v>
      </c>
      <c r="D1007" t="str">
        <f t="shared" si="15"/>
        <v>2011-09-01</v>
      </c>
    </row>
    <row r="1008" spans="3:4" x14ac:dyDescent="0.25">
      <c r="C1008" s="70" t="s">
        <v>1886</v>
      </c>
      <c r="D1008" t="str">
        <f t="shared" si="15"/>
        <v>2010-05-01</v>
      </c>
    </row>
    <row r="1009" spans="3:4" x14ac:dyDescent="0.25">
      <c r="C1009" s="70" t="s">
        <v>1858</v>
      </c>
      <c r="D1009" t="str">
        <f t="shared" si="15"/>
        <v>2011-10-01</v>
      </c>
    </row>
    <row r="1010" spans="3:4" x14ac:dyDescent="0.25">
      <c r="C1010" s="70" t="s">
        <v>1881</v>
      </c>
      <c r="D1010" t="str">
        <f t="shared" si="15"/>
        <v>2009-08-01</v>
      </c>
    </row>
    <row r="1011" spans="3:4" x14ac:dyDescent="0.25">
      <c r="C1011" s="70" t="s">
        <v>1876</v>
      </c>
      <c r="D1011" t="str">
        <f t="shared" si="15"/>
        <v>2011-02-01</v>
      </c>
    </row>
    <row r="1012" spans="3:4" x14ac:dyDescent="0.25">
      <c r="C1012" s="70" t="s">
        <v>1876</v>
      </c>
      <c r="D1012" t="str">
        <f t="shared" si="15"/>
        <v>2011-02-01</v>
      </c>
    </row>
    <row r="1013" spans="3:4" x14ac:dyDescent="0.25">
      <c r="C1013" s="70" t="s">
        <v>1859</v>
      </c>
      <c r="D1013" t="str">
        <f t="shared" si="15"/>
        <v>2011-03-01</v>
      </c>
    </row>
    <row r="1014" spans="3:4" x14ac:dyDescent="0.25">
      <c r="C1014" s="70" t="s">
        <v>1869</v>
      </c>
      <c r="D1014" t="str">
        <f t="shared" si="15"/>
        <v>2011-09-01</v>
      </c>
    </row>
    <row r="1015" spans="3:4" x14ac:dyDescent="0.25">
      <c r="C1015" s="70" t="s">
        <v>1863</v>
      </c>
      <c r="D1015" t="str">
        <f t="shared" si="15"/>
        <v>2012-11-01</v>
      </c>
    </row>
    <row r="1016" spans="3:4" x14ac:dyDescent="0.25">
      <c r="C1016" s="70" t="s">
        <v>1859</v>
      </c>
      <c r="D1016" t="str">
        <f t="shared" si="15"/>
        <v>2011-03-01</v>
      </c>
    </row>
    <row r="1017" spans="3:4" x14ac:dyDescent="0.25">
      <c r="C1017" s="70" t="s">
        <v>1859</v>
      </c>
      <c r="D1017" t="str">
        <f t="shared" si="15"/>
        <v>2011-03-01</v>
      </c>
    </row>
    <row r="1018" spans="3:4" x14ac:dyDescent="0.25">
      <c r="C1018" s="70" t="s">
        <v>1862</v>
      </c>
      <c r="D1018" t="str">
        <f t="shared" si="15"/>
        <v>2011-08-01</v>
      </c>
    </row>
    <row r="1019" spans="3:4" x14ac:dyDescent="0.25">
      <c r="C1019" s="70" t="s">
        <v>1877</v>
      </c>
      <c r="D1019" t="str">
        <f t="shared" si="15"/>
        <v>2011-11-01</v>
      </c>
    </row>
    <row r="1020" spans="3:4" x14ac:dyDescent="0.25">
      <c r="C1020" s="70" t="s">
        <v>1877</v>
      </c>
      <c r="D1020" t="str">
        <f t="shared" si="15"/>
        <v>2011-11-01</v>
      </c>
    </row>
    <row r="1021" spans="3:4" x14ac:dyDescent="0.25">
      <c r="C1021" s="17" t="s">
        <v>1871</v>
      </c>
      <c r="D1021" t="str">
        <f t="shared" si="15"/>
        <v>2012-02-01</v>
      </c>
    </row>
    <row r="1022" spans="3:4" x14ac:dyDescent="0.25">
      <c r="C1022" s="70" t="s">
        <v>1875</v>
      </c>
      <c r="D1022" t="str">
        <f t="shared" si="15"/>
        <v>2010-03-01</v>
      </c>
    </row>
    <row r="1023" spans="3:4" x14ac:dyDescent="0.25">
      <c r="C1023" s="70" t="s">
        <v>1876</v>
      </c>
      <c r="D1023" t="str">
        <f t="shared" si="15"/>
        <v>2011-02-01</v>
      </c>
    </row>
    <row r="1024" spans="3:4" x14ac:dyDescent="0.25">
      <c r="C1024" s="70" t="s">
        <v>1866</v>
      </c>
      <c r="D1024" t="str">
        <f t="shared" si="15"/>
        <v>2010-07-01</v>
      </c>
    </row>
    <row r="1025" spans="3:4" x14ac:dyDescent="0.25">
      <c r="C1025" s="70" t="s">
        <v>1866</v>
      </c>
      <c r="D1025" t="str">
        <f t="shared" si="15"/>
        <v>2010-07-01</v>
      </c>
    </row>
    <row r="1026" spans="3:4" x14ac:dyDescent="0.25">
      <c r="C1026" s="70" t="s">
        <v>1892</v>
      </c>
      <c r="D1026" t="str">
        <f t="shared" si="15"/>
        <v>2010-10-01</v>
      </c>
    </row>
    <row r="1027" spans="3:4" x14ac:dyDescent="0.25">
      <c r="C1027" s="70" t="s">
        <v>1869</v>
      </c>
      <c r="D1027" t="str">
        <f t="shared" ref="D1027:D1090" si="16">CONCATENATE(C1027, "-01")</f>
        <v>2011-09-01</v>
      </c>
    </row>
    <row r="1028" spans="3:4" x14ac:dyDescent="0.25">
      <c r="C1028" s="70" t="s">
        <v>1869</v>
      </c>
      <c r="D1028" t="str">
        <f t="shared" si="16"/>
        <v>2011-09-01</v>
      </c>
    </row>
    <row r="1029" spans="3:4" x14ac:dyDescent="0.25">
      <c r="C1029" s="70" t="s">
        <v>1869</v>
      </c>
      <c r="D1029" t="str">
        <f t="shared" si="16"/>
        <v>2011-09-01</v>
      </c>
    </row>
    <row r="1030" spans="3:4" x14ac:dyDescent="0.25">
      <c r="C1030" s="70" t="s">
        <v>1858</v>
      </c>
      <c r="D1030" t="str">
        <f t="shared" si="16"/>
        <v>2011-10-01</v>
      </c>
    </row>
    <row r="1031" spans="3:4" x14ac:dyDescent="0.25">
      <c r="C1031" s="70" t="s">
        <v>1891</v>
      </c>
      <c r="D1031" t="str">
        <f t="shared" si="16"/>
        <v>2012-07-01</v>
      </c>
    </row>
    <row r="1032" spans="3:4" x14ac:dyDescent="0.25">
      <c r="C1032" s="70" t="s">
        <v>1891</v>
      </c>
      <c r="D1032" t="str">
        <f t="shared" si="16"/>
        <v>2012-07-01</v>
      </c>
    </row>
    <row r="1033" spans="3:4" x14ac:dyDescent="0.25">
      <c r="C1033" s="70" t="s">
        <v>1870</v>
      </c>
      <c r="D1033" t="str">
        <f t="shared" si="16"/>
        <v>2012-09-01</v>
      </c>
    </row>
    <row r="1034" spans="3:4" x14ac:dyDescent="0.25">
      <c r="C1034" s="70" t="s">
        <v>1887</v>
      </c>
      <c r="D1034" t="str">
        <f t="shared" si="16"/>
        <v>2011-06-01</v>
      </c>
    </row>
    <row r="1035" spans="3:4" x14ac:dyDescent="0.25">
      <c r="C1035" s="70" t="s">
        <v>1869</v>
      </c>
      <c r="D1035" t="str">
        <f t="shared" si="16"/>
        <v>2011-09-01</v>
      </c>
    </row>
    <row r="1036" spans="3:4" x14ac:dyDescent="0.25">
      <c r="C1036" s="70" t="s">
        <v>1859</v>
      </c>
      <c r="D1036" t="str">
        <f t="shared" si="16"/>
        <v>2011-03-01</v>
      </c>
    </row>
    <row r="1037" spans="3:4" x14ac:dyDescent="0.25">
      <c r="C1037" s="70" t="s">
        <v>1891</v>
      </c>
      <c r="D1037" t="str">
        <f t="shared" si="16"/>
        <v>2012-07-01</v>
      </c>
    </row>
    <row r="1038" spans="3:4" x14ac:dyDescent="0.25">
      <c r="C1038" s="70" t="s">
        <v>1881</v>
      </c>
      <c r="D1038" t="str">
        <f t="shared" si="16"/>
        <v>2009-08-01</v>
      </c>
    </row>
    <row r="1039" spans="3:4" x14ac:dyDescent="0.25">
      <c r="C1039" s="70" t="s">
        <v>1871</v>
      </c>
      <c r="D1039" t="str">
        <f t="shared" si="16"/>
        <v>2012-02-01</v>
      </c>
    </row>
    <row r="1040" spans="3:4" x14ac:dyDescent="0.25">
      <c r="C1040" s="70" t="s">
        <v>1863</v>
      </c>
      <c r="D1040" t="str">
        <f t="shared" si="16"/>
        <v>2012-11-01</v>
      </c>
    </row>
    <row r="1041" spans="3:4" x14ac:dyDescent="0.25">
      <c r="C1041" s="70" t="s">
        <v>1877</v>
      </c>
      <c r="D1041" t="str">
        <f t="shared" si="16"/>
        <v>2011-11-01</v>
      </c>
    </row>
    <row r="1042" spans="3:4" x14ac:dyDescent="0.25">
      <c r="C1042" s="70" t="s">
        <v>1871</v>
      </c>
      <c r="D1042" t="str">
        <f t="shared" si="16"/>
        <v>2012-02-01</v>
      </c>
    </row>
    <row r="1043" spans="3:4" x14ac:dyDescent="0.25">
      <c r="C1043" s="70" t="s">
        <v>1872</v>
      </c>
      <c r="D1043" t="str">
        <f t="shared" si="16"/>
        <v>2012-08-01</v>
      </c>
    </row>
    <row r="1044" spans="3:4" x14ac:dyDescent="0.25">
      <c r="C1044" s="70" t="s">
        <v>1892</v>
      </c>
      <c r="D1044" t="str">
        <f t="shared" si="16"/>
        <v>2010-10-01</v>
      </c>
    </row>
    <row r="1045" spans="3:4" x14ac:dyDescent="0.25">
      <c r="C1045" s="70" t="s">
        <v>1878</v>
      </c>
      <c r="D1045" t="str">
        <f t="shared" si="16"/>
        <v>2012-04-01</v>
      </c>
    </row>
    <row r="1046" spans="3:4" x14ac:dyDescent="0.25">
      <c r="C1046" s="70" t="s">
        <v>1896</v>
      </c>
      <c r="D1046" t="str">
        <f t="shared" si="16"/>
        <v>2012-10-01</v>
      </c>
    </row>
    <row r="1047" spans="3:4" x14ac:dyDescent="0.25">
      <c r="C1047" s="70" t="s">
        <v>1876</v>
      </c>
      <c r="D1047" t="str">
        <f t="shared" si="16"/>
        <v>2011-02-01</v>
      </c>
    </row>
    <row r="1048" spans="3:4" x14ac:dyDescent="0.25">
      <c r="C1048" s="70" t="s">
        <v>1876</v>
      </c>
      <c r="D1048" t="str">
        <f t="shared" si="16"/>
        <v>2011-02-01</v>
      </c>
    </row>
    <row r="1049" spans="3:4" x14ac:dyDescent="0.25">
      <c r="C1049" s="70" t="s">
        <v>1898</v>
      </c>
      <c r="D1049" t="str">
        <f t="shared" si="16"/>
        <v>2011-04-01</v>
      </c>
    </row>
    <row r="1050" spans="3:4" x14ac:dyDescent="0.25">
      <c r="C1050" s="70" t="s">
        <v>1887</v>
      </c>
      <c r="D1050" t="str">
        <f t="shared" si="16"/>
        <v>2011-06-01</v>
      </c>
    </row>
    <row r="1051" spans="3:4" x14ac:dyDescent="0.25">
      <c r="C1051" s="70" t="s">
        <v>1894</v>
      </c>
      <c r="D1051" t="str">
        <f t="shared" si="16"/>
        <v>2010-12-01</v>
      </c>
    </row>
    <row r="1052" spans="3:4" x14ac:dyDescent="0.25">
      <c r="C1052" s="35" t="s">
        <v>1858</v>
      </c>
      <c r="D1052" t="str">
        <f t="shared" si="16"/>
        <v>2011-10-01</v>
      </c>
    </row>
    <row r="1053" spans="3:4" x14ac:dyDescent="0.25">
      <c r="C1053" s="70" t="s">
        <v>1858</v>
      </c>
      <c r="D1053" t="str">
        <f t="shared" si="16"/>
        <v>2011-10-01</v>
      </c>
    </row>
    <row r="1054" spans="3:4" x14ac:dyDescent="0.25">
      <c r="C1054" s="70" t="s">
        <v>1891</v>
      </c>
      <c r="D1054" t="str">
        <f t="shared" si="16"/>
        <v>2012-07-01</v>
      </c>
    </row>
    <row r="1055" spans="3:4" x14ac:dyDescent="0.25">
      <c r="C1055" s="70" t="s">
        <v>1891</v>
      </c>
      <c r="D1055" t="str">
        <f t="shared" si="16"/>
        <v>2012-07-01</v>
      </c>
    </row>
    <row r="1056" spans="3:4" x14ac:dyDescent="0.25">
      <c r="C1056" s="70" t="s">
        <v>1863</v>
      </c>
      <c r="D1056" t="str">
        <f t="shared" si="16"/>
        <v>2012-11-01</v>
      </c>
    </row>
    <row r="1057" spans="3:4" x14ac:dyDescent="0.25">
      <c r="C1057" s="70" t="s">
        <v>1904</v>
      </c>
      <c r="D1057" t="str">
        <f t="shared" si="16"/>
        <v>2008-12-01</v>
      </c>
    </row>
    <row r="1058" spans="3:4" x14ac:dyDescent="0.25">
      <c r="C1058" s="70" t="s">
        <v>1903</v>
      </c>
      <c r="D1058" t="str">
        <f t="shared" si="16"/>
        <v>2009-03-01</v>
      </c>
    </row>
    <row r="1059" spans="3:4" x14ac:dyDescent="0.25">
      <c r="C1059" s="70" t="s">
        <v>1880</v>
      </c>
      <c r="D1059" t="str">
        <f t="shared" si="16"/>
        <v>2009-07-01</v>
      </c>
    </row>
    <row r="1060" spans="3:4" x14ac:dyDescent="0.25">
      <c r="C1060" s="70" t="s">
        <v>1883</v>
      </c>
      <c r="D1060" t="str">
        <f t="shared" si="16"/>
        <v>2009-10-01</v>
      </c>
    </row>
    <row r="1061" spans="3:4" x14ac:dyDescent="0.25">
      <c r="C1061" s="70" t="s">
        <v>1864</v>
      </c>
      <c r="D1061" t="str">
        <f t="shared" si="16"/>
        <v>2010-09-01</v>
      </c>
    </row>
    <row r="1062" spans="3:4" x14ac:dyDescent="0.25">
      <c r="C1062" s="70" t="s">
        <v>1859</v>
      </c>
      <c r="D1062" t="str">
        <f t="shared" si="16"/>
        <v>2011-03-01</v>
      </c>
    </row>
    <row r="1063" spans="3:4" x14ac:dyDescent="0.25">
      <c r="C1063" s="17" t="s">
        <v>1871</v>
      </c>
      <c r="D1063" t="str">
        <f t="shared" si="16"/>
        <v>2012-02-01</v>
      </c>
    </row>
    <row r="1064" spans="3:4" x14ac:dyDescent="0.25">
      <c r="C1064" s="70" t="s">
        <v>1869</v>
      </c>
      <c r="D1064" t="str">
        <f t="shared" si="16"/>
        <v>2011-09-01</v>
      </c>
    </row>
    <row r="1065" spans="3:4" x14ac:dyDescent="0.25">
      <c r="C1065" s="70" t="s">
        <v>1892</v>
      </c>
      <c r="D1065" t="str">
        <f t="shared" si="16"/>
        <v>2010-10-01</v>
      </c>
    </row>
    <row r="1066" spans="3:4" x14ac:dyDescent="0.25">
      <c r="C1066" s="70" t="s">
        <v>1892</v>
      </c>
      <c r="D1066" t="str">
        <f t="shared" si="16"/>
        <v>2010-10-01</v>
      </c>
    </row>
    <row r="1067" spans="3:4" x14ac:dyDescent="0.25">
      <c r="C1067" s="70" t="s">
        <v>1892</v>
      </c>
      <c r="D1067" t="str">
        <f t="shared" si="16"/>
        <v>2010-10-01</v>
      </c>
    </row>
    <row r="1068" spans="3:4" x14ac:dyDescent="0.25">
      <c r="C1068" s="70" t="s">
        <v>1891</v>
      </c>
      <c r="D1068" t="str">
        <f t="shared" si="16"/>
        <v>2012-07-01</v>
      </c>
    </row>
    <row r="1069" spans="3:4" x14ac:dyDescent="0.25">
      <c r="C1069" s="70" t="s">
        <v>1891</v>
      </c>
      <c r="D1069" t="str">
        <f t="shared" si="16"/>
        <v>2012-07-01</v>
      </c>
    </row>
    <row r="1070" spans="3:4" x14ac:dyDescent="0.25">
      <c r="C1070" s="70" t="s">
        <v>1872</v>
      </c>
      <c r="D1070" t="str">
        <f t="shared" si="16"/>
        <v>2012-08-01</v>
      </c>
    </row>
    <row r="1071" spans="3:4" x14ac:dyDescent="0.25">
      <c r="C1071" s="70" t="s">
        <v>1872</v>
      </c>
      <c r="D1071" t="str">
        <f t="shared" si="16"/>
        <v>2012-08-01</v>
      </c>
    </row>
    <row r="1072" spans="3:4" x14ac:dyDescent="0.25">
      <c r="C1072" s="70" t="s">
        <v>1863</v>
      </c>
      <c r="D1072" t="str">
        <f t="shared" si="16"/>
        <v>2012-11-01</v>
      </c>
    </row>
    <row r="1073" spans="3:4" x14ac:dyDescent="0.25">
      <c r="C1073" s="70" t="s">
        <v>1864</v>
      </c>
      <c r="D1073" t="str">
        <f t="shared" si="16"/>
        <v>2010-09-01</v>
      </c>
    </row>
    <row r="1074" spans="3:4" x14ac:dyDescent="0.25">
      <c r="C1074" s="70" t="s">
        <v>1882</v>
      </c>
      <c r="D1074" t="str">
        <f t="shared" si="16"/>
        <v>2009-09-01</v>
      </c>
    </row>
    <row r="1075" spans="3:4" x14ac:dyDescent="0.25">
      <c r="C1075" s="70" t="s">
        <v>1864</v>
      </c>
      <c r="D1075" t="str">
        <f t="shared" si="16"/>
        <v>2010-09-01</v>
      </c>
    </row>
    <row r="1076" spans="3:4" x14ac:dyDescent="0.25">
      <c r="C1076" s="70" t="s">
        <v>1876</v>
      </c>
      <c r="D1076" t="str">
        <f t="shared" si="16"/>
        <v>2011-02-01</v>
      </c>
    </row>
    <row r="1077" spans="3:4" x14ac:dyDescent="0.25">
      <c r="C1077" s="70" t="s">
        <v>1877</v>
      </c>
      <c r="D1077" t="str">
        <f t="shared" si="16"/>
        <v>2011-11-01</v>
      </c>
    </row>
    <row r="1078" spans="3:4" x14ac:dyDescent="0.25">
      <c r="C1078" s="17" t="s">
        <v>1890</v>
      </c>
      <c r="D1078" t="str">
        <f t="shared" si="16"/>
        <v>2012-05-01</v>
      </c>
    </row>
    <row r="1079" spans="3:4" x14ac:dyDescent="0.25">
      <c r="C1079" s="17" t="s">
        <v>1890</v>
      </c>
      <c r="D1079" t="str">
        <f t="shared" si="16"/>
        <v>2012-05-01</v>
      </c>
    </row>
    <row r="1080" spans="3:4" x14ac:dyDescent="0.25">
      <c r="C1080" s="17" t="s">
        <v>1890</v>
      </c>
      <c r="D1080" t="str">
        <f t="shared" si="16"/>
        <v>2012-05-01</v>
      </c>
    </row>
    <row r="1081" spans="3:4" x14ac:dyDescent="0.25">
      <c r="C1081" s="17" t="s">
        <v>1890</v>
      </c>
      <c r="D1081" t="str">
        <f t="shared" si="16"/>
        <v>2012-05-01</v>
      </c>
    </row>
    <row r="1082" spans="3:4" x14ac:dyDescent="0.25">
      <c r="C1082" s="17" t="s">
        <v>1890</v>
      </c>
      <c r="D1082" t="str">
        <f t="shared" si="16"/>
        <v>2012-05-01</v>
      </c>
    </row>
    <row r="1083" spans="3:4" x14ac:dyDescent="0.25">
      <c r="C1083" s="70" t="s">
        <v>1876</v>
      </c>
      <c r="D1083" t="str">
        <f t="shared" si="16"/>
        <v>2011-02-01</v>
      </c>
    </row>
    <row r="1084" spans="3:4" x14ac:dyDescent="0.25">
      <c r="C1084" s="70" t="s">
        <v>1876</v>
      </c>
      <c r="D1084" t="str">
        <f t="shared" si="16"/>
        <v>2011-02-01</v>
      </c>
    </row>
    <row r="1085" spans="3:4" x14ac:dyDescent="0.25">
      <c r="C1085" s="70" t="s">
        <v>1860</v>
      </c>
      <c r="D1085" t="str">
        <f t="shared" si="16"/>
        <v>2010-11-01</v>
      </c>
    </row>
    <row r="1086" spans="3:4" x14ac:dyDescent="0.25">
      <c r="C1086" s="70" t="s">
        <v>1872</v>
      </c>
      <c r="D1086" t="str">
        <f t="shared" si="16"/>
        <v>2012-08-01</v>
      </c>
    </row>
    <row r="1087" spans="3:4" x14ac:dyDescent="0.25">
      <c r="C1087" s="70" t="s">
        <v>1858</v>
      </c>
      <c r="D1087" t="str">
        <f t="shared" si="16"/>
        <v>2011-10-01</v>
      </c>
    </row>
    <row r="1088" spans="3:4" x14ac:dyDescent="0.25">
      <c r="C1088" s="70" t="s">
        <v>1864</v>
      </c>
      <c r="D1088" t="str">
        <f t="shared" si="16"/>
        <v>2010-09-01</v>
      </c>
    </row>
    <row r="1089" spans="3:4" x14ac:dyDescent="0.25">
      <c r="C1089" s="70" t="s">
        <v>1858</v>
      </c>
      <c r="D1089" t="str">
        <f t="shared" si="16"/>
        <v>2011-10-01</v>
      </c>
    </row>
    <row r="1090" spans="3:4" x14ac:dyDescent="0.25">
      <c r="C1090" s="70" t="s">
        <v>1863</v>
      </c>
      <c r="D1090" t="str">
        <f t="shared" si="16"/>
        <v>2012-11-01</v>
      </c>
    </row>
    <row r="1091" spans="3:4" x14ac:dyDescent="0.25">
      <c r="C1091" s="70" t="s">
        <v>1886</v>
      </c>
      <c r="D1091" t="str">
        <f t="shared" ref="D1091:D1154" si="17">CONCATENATE(C1091, "-01")</f>
        <v>2010-05-01</v>
      </c>
    </row>
    <row r="1092" spans="3:4" x14ac:dyDescent="0.25">
      <c r="C1092" s="70" t="s">
        <v>1873</v>
      </c>
      <c r="D1092" t="str">
        <f t="shared" si="17"/>
        <v>2010-08-01</v>
      </c>
    </row>
    <row r="1093" spans="3:4" x14ac:dyDescent="0.25">
      <c r="C1093" s="70" t="s">
        <v>1876</v>
      </c>
      <c r="D1093" t="str">
        <f t="shared" si="17"/>
        <v>2011-02-01</v>
      </c>
    </row>
    <row r="1094" spans="3:4" x14ac:dyDescent="0.25">
      <c r="C1094" s="70" t="s">
        <v>1876</v>
      </c>
      <c r="D1094" t="str">
        <f t="shared" si="17"/>
        <v>2011-02-01</v>
      </c>
    </row>
    <row r="1095" spans="3:4" x14ac:dyDescent="0.25">
      <c r="C1095" s="70" t="s">
        <v>1894</v>
      </c>
      <c r="D1095" t="str">
        <f t="shared" si="17"/>
        <v>2010-12-01</v>
      </c>
    </row>
    <row r="1096" spans="3:4" x14ac:dyDescent="0.25">
      <c r="C1096" s="70" t="s">
        <v>1862</v>
      </c>
      <c r="D1096" t="str">
        <f t="shared" si="17"/>
        <v>2011-08-01</v>
      </c>
    </row>
    <row r="1097" spans="3:4" x14ac:dyDescent="0.25">
      <c r="C1097" s="70" t="s">
        <v>1876</v>
      </c>
      <c r="D1097" t="str">
        <f t="shared" si="17"/>
        <v>2011-02-01</v>
      </c>
    </row>
    <row r="1098" spans="3:4" x14ac:dyDescent="0.25">
      <c r="C1098" s="70" t="s">
        <v>1872</v>
      </c>
      <c r="D1098" t="str">
        <f t="shared" si="17"/>
        <v>2012-08-01</v>
      </c>
    </row>
    <row r="1099" spans="3:4" x14ac:dyDescent="0.25">
      <c r="C1099" s="70" t="s">
        <v>1876</v>
      </c>
      <c r="D1099" t="str">
        <f t="shared" si="17"/>
        <v>2011-02-01</v>
      </c>
    </row>
    <row r="1100" spans="3:4" x14ac:dyDescent="0.25">
      <c r="C1100" s="70" t="s">
        <v>1876</v>
      </c>
      <c r="D1100" t="str">
        <f t="shared" si="17"/>
        <v>2011-02-01</v>
      </c>
    </row>
    <row r="1101" spans="3:4" x14ac:dyDescent="0.25">
      <c r="C1101" s="70" t="s">
        <v>1892</v>
      </c>
      <c r="D1101" t="str">
        <f t="shared" si="17"/>
        <v>2010-10-01</v>
      </c>
    </row>
    <row r="1102" spans="3:4" x14ac:dyDescent="0.25">
      <c r="C1102" s="17" t="s">
        <v>1871</v>
      </c>
      <c r="D1102" t="str">
        <f t="shared" si="17"/>
        <v>2012-02-01</v>
      </c>
    </row>
    <row r="1103" spans="3:4" x14ac:dyDescent="0.25">
      <c r="C1103" s="70" t="s">
        <v>1865</v>
      </c>
      <c r="D1103" t="str">
        <f t="shared" si="17"/>
        <v>2011-01-01</v>
      </c>
    </row>
    <row r="1104" spans="3:4" x14ac:dyDescent="0.25">
      <c r="C1104" s="70" t="s">
        <v>1874</v>
      </c>
      <c r="D1104" t="str">
        <f t="shared" si="17"/>
        <v>2009-12-01</v>
      </c>
    </row>
    <row r="1105" spans="3:4" x14ac:dyDescent="0.25">
      <c r="C1105" s="70" t="s">
        <v>1893</v>
      </c>
      <c r="D1105" t="str">
        <f t="shared" si="17"/>
        <v>2010-06-01</v>
      </c>
    </row>
    <row r="1106" spans="3:4" x14ac:dyDescent="0.25">
      <c r="C1106" s="70" t="s">
        <v>1893</v>
      </c>
      <c r="D1106" t="str">
        <f t="shared" si="17"/>
        <v>2010-06-01</v>
      </c>
    </row>
    <row r="1107" spans="3:4" x14ac:dyDescent="0.25">
      <c r="C1107" s="70" t="s">
        <v>1893</v>
      </c>
      <c r="D1107" t="str">
        <f t="shared" si="17"/>
        <v>2010-06-01</v>
      </c>
    </row>
    <row r="1108" spans="3:4" x14ac:dyDescent="0.25">
      <c r="C1108" s="70" t="s">
        <v>1893</v>
      </c>
      <c r="D1108" t="str">
        <f t="shared" si="17"/>
        <v>2010-06-01</v>
      </c>
    </row>
    <row r="1109" spans="3:4" x14ac:dyDescent="0.25">
      <c r="C1109" s="70" t="s">
        <v>1893</v>
      </c>
      <c r="D1109" t="str">
        <f t="shared" si="17"/>
        <v>2010-06-01</v>
      </c>
    </row>
    <row r="1110" spans="3:4" x14ac:dyDescent="0.25">
      <c r="C1110" s="70" t="s">
        <v>1893</v>
      </c>
      <c r="D1110" t="str">
        <f t="shared" si="17"/>
        <v>2010-06-01</v>
      </c>
    </row>
    <row r="1111" spans="3:4" x14ac:dyDescent="0.25">
      <c r="C1111" s="70" t="s">
        <v>1893</v>
      </c>
      <c r="D1111" t="str">
        <f t="shared" si="17"/>
        <v>2010-06-01</v>
      </c>
    </row>
    <row r="1112" spans="3:4" x14ac:dyDescent="0.25">
      <c r="C1112" s="70" t="s">
        <v>1873</v>
      </c>
      <c r="D1112" t="str">
        <f t="shared" si="17"/>
        <v>2010-08-01</v>
      </c>
    </row>
    <row r="1113" spans="3:4" x14ac:dyDescent="0.25">
      <c r="C1113" s="70" t="s">
        <v>1873</v>
      </c>
      <c r="D1113" t="str">
        <f t="shared" si="17"/>
        <v>2010-08-01</v>
      </c>
    </row>
    <row r="1114" spans="3:4" x14ac:dyDescent="0.25">
      <c r="C1114" s="70" t="s">
        <v>1864</v>
      </c>
      <c r="D1114" t="str">
        <f t="shared" si="17"/>
        <v>2010-09-01</v>
      </c>
    </row>
    <row r="1115" spans="3:4" x14ac:dyDescent="0.25">
      <c r="C1115" s="70" t="s">
        <v>1864</v>
      </c>
      <c r="D1115" t="str">
        <f t="shared" si="17"/>
        <v>2010-09-01</v>
      </c>
    </row>
    <row r="1116" spans="3:4" x14ac:dyDescent="0.25">
      <c r="C1116" s="70" t="s">
        <v>1864</v>
      </c>
      <c r="D1116" t="str">
        <f t="shared" si="17"/>
        <v>2010-09-01</v>
      </c>
    </row>
    <row r="1117" spans="3:4" x14ac:dyDescent="0.25">
      <c r="C1117" s="70" t="s">
        <v>1864</v>
      </c>
      <c r="D1117" t="str">
        <f t="shared" si="17"/>
        <v>2010-09-01</v>
      </c>
    </row>
    <row r="1118" spans="3:4" x14ac:dyDescent="0.25">
      <c r="C1118" s="70" t="s">
        <v>1864</v>
      </c>
      <c r="D1118" t="str">
        <f t="shared" si="17"/>
        <v>2010-09-01</v>
      </c>
    </row>
    <row r="1119" spans="3:4" x14ac:dyDescent="0.25">
      <c r="C1119" s="70" t="s">
        <v>1864</v>
      </c>
      <c r="D1119" t="str">
        <f t="shared" si="17"/>
        <v>2010-09-01</v>
      </c>
    </row>
    <row r="1120" spans="3:4" x14ac:dyDescent="0.25">
      <c r="C1120" s="70" t="s">
        <v>1892</v>
      </c>
      <c r="D1120" t="str">
        <f t="shared" si="17"/>
        <v>2010-10-01</v>
      </c>
    </row>
    <row r="1121" spans="3:4" x14ac:dyDescent="0.25">
      <c r="C1121" s="70" t="s">
        <v>1892</v>
      </c>
      <c r="D1121" t="str">
        <f t="shared" si="17"/>
        <v>2010-10-01</v>
      </c>
    </row>
    <row r="1122" spans="3:4" x14ac:dyDescent="0.25">
      <c r="C1122" s="70" t="s">
        <v>1859</v>
      </c>
      <c r="D1122" t="str">
        <f t="shared" si="17"/>
        <v>2011-03-01</v>
      </c>
    </row>
    <row r="1123" spans="3:4" x14ac:dyDescent="0.25">
      <c r="C1123" s="70" t="s">
        <v>1858</v>
      </c>
      <c r="D1123" t="str">
        <f t="shared" si="17"/>
        <v>2011-10-01</v>
      </c>
    </row>
    <row r="1124" spans="3:4" x14ac:dyDescent="0.25">
      <c r="C1124" s="70" t="s">
        <v>1858</v>
      </c>
      <c r="D1124" t="str">
        <f t="shared" si="17"/>
        <v>2011-10-01</v>
      </c>
    </row>
    <row r="1125" spans="3:4" x14ac:dyDescent="0.25">
      <c r="C1125" s="70" t="s">
        <v>1867</v>
      </c>
      <c r="D1125" t="str">
        <f t="shared" si="17"/>
        <v>2011-05-01</v>
      </c>
    </row>
    <row r="1126" spans="3:4" x14ac:dyDescent="0.25">
      <c r="C1126" s="70" t="s">
        <v>1877</v>
      </c>
      <c r="D1126" t="str">
        <f t="shared" si="17"/>
        <v>2011-11-01</v>
      </c>
    </row>
    <row r="1127" spans="3:4" x14ac:dyDescent="0.25">
      <c r="C1127" s="70" t="s">
        <v>1877</v>
      </c>
      <c r="D1127" t="str">
        <f t="shared" si="17"/>
        <v>2011-11-01</v>
      </c>
    </row>
    <row r="1128" spans="3:4" x14ac:dyDescent="0.25">
      <c r="C1128" s="70" t="s">
        <v>1889</v>
      </c>
      <c r="D1128" t="str">
        <f t="shared" si="17"/>
        <v>2012-01-01</v>
      </c>
    </row>
    <row r="1129" spans="3:4" x14ac:dyDescent="0.25">
      <c r="C1129" s="70" t="s">
        <v>1890</v>
      </c>
      <c r="D1129" t="str">
        <f t="shared" si="17"/>
        <v>2012-05-01</v>
      </c>
    </row>
    <row r="1130" spans="3:4" x14ac:dyDescent="0.25">
      <c r="C1130" s="70" t="s">
        <v>1890</v>
      </c>
      <c r="D1130" t="str">
        <f t="shared" si="17"/>
        <v>2012-05-01</v>
      </c>
    </row>
    <row r="1131" spans="3:4" x14ac:dyDescent="0.25">
      <c r="C1131" s="70" t="s">
        <v>1890</v>
      </c>
      <c r="D1131" t="str">
        <f t="shared" si="17"/>
        <v>2012-05-01</v>
      </c>
    </row>
    <row r="1132" spans="3:4" x14ac:dyDescent="0.25">
      <c r="C1132" s="70" t="s">
        <v>1890</v>
      </c>
      <c r="D1132" t="str">
        <f t="shared" si="17"/>
        <v>2012-05-01</v>
      </c>
    </row>
    <row r="1133" spans="3:4" x14ac:dyDescent="0.25">
      <c r="C1133" s="70" t="s">
        <v>1890</v>
      </c>
      <c r="D1133" t="str">
        <f t="shared" si="17"/>
        <v>2012-05-01</v>
      </c>
    </row>
    <row r="1134" spans="3:4" x14ac:dyDescent="0.25">
      <c r="C1134" s="70" t="s">
        <v>1899</v>
      </c>
      <c r="D1134" t="str">
        <f t="shared" si="17"/>
        <v>2012-06-01</v>
      </c>
    </row>
    <row r="1135" spans="3:4" x14ac:dyDescent="0.25">
      <c r="C1135" s="70" t="s">
        <v>1899</v>
      </c>
      <c r="D1135" t="str">
        <f t="shared" si="17"/>
        <v>2012-06-01</v>
      </c>
    </row>
    <row r="1136" spans="3:4" x14ac:dyDescent="0.25">
      <c r="C1136" s="70" t="s">
        <v>1899</v>
      </c>
      <c r="D1136" t="str">
        <f t="shared" si="17"/>
        <v>2012-06-01</v>
      </c>
    </row>
    <row r="1137" spans="3:4" x14ac:dyDescent="0.25">
      <c r="C1137" s="70" t="s">
        <v>1872</v>
      </c>
      <c r="D1137" t="str">
        <f t="shared" si="17"/>
        <v>2012-08-01</v>
      </c>
    </row>
    <row r="1138" spans="3:4" x14ac:dyDescent="0.25">
      <c r="C1138" s="70" t="s">
        <v>1890</v>
      </c>
      <c r="D1138" t="str">
        <f t="shared" si="17"/>
        <v>2012-05-01</v>
      </c>
    </row>
    <row r="1139" spans="3:4" x14ac:dyDescent="0.25">
      <c r="C1139" s="70" t="s">
        <v>1891</v>
      </c>
      <c r="D1139" t="str">
        <f t="shared" si="17"/>
        <v>2012-07-01</v>
      </c>
    </row>
    <row r="1140" spans="3:4" x14ac:dyDescent="0.25">
      <c r="C1140" s="70" t="s">
        <v>1891</v>
      </c>
      <c r="D1140" t="str">
        <f t="shared" si="17"/>
        <v>2012-07-01</v>
      </c>
    </row>
    <row r="1141" spans="3:4" x14ac:dyDescent="0.25">
      <c r="C1141" s="70" t="s">
        <v>1891</v>
      </c>
      <c r="D1141" t="str">
        <f t="shared" si="17"/>
        <v>2012-07-01</v>
      </c>
    </row>
    <row r="1142" spans="3:4" x14ac:dyDescent="0.25">
      <c r="C1142" s="70" t="s">
        <v>1872</v>
      </c>
      <c r="D1142" t="str">
        <f t="shared" si="17"/>
        <v>2012-08-01</v>
      </c>
    </row>
    <row r="1143" spans="3:4" x14ac:dyDescent="0.25">
      <c r="C1143" s="70" t="s">
        <v>1872</v>
      </c>
      <c r="D1143" t="str">
        <f t="shared" si="17"/>
        <v>2012-08-01</v>
      </c>
    </row>
    <row r="1144" spans="3:4" x14ac:dyDescent="0.25">
      <c r="C1144" s="70" t="s">
        <v>1896</v>
      </c>
      <c r="D1144" t="str">
        <f t="shared" si="17"/>
        <v>2012-10-01</v>
      </c>
    </row>
    <row r="1145" spans="3:4" x14ac:dyDescent="0.25">
      <c r="C1145" s="70" t="s">
        <v>1896</v>
      </c>
      <c r="D1145" t="str">
        <f t="shared" si="17"/>
        <v>2012-10-01</v>
      </c>
    </row>
    <row r="1146" spans="3:4" x14ac:dyDescent="0.25">
      <c r="C1146" s="70" t="s">
        <v>1896</v>
      </c>
      <c r="D1146" t="str">
        <f t="shared" si="17"/>
        <v>2012-10-01</v>
      </c>
    </row>
    <row r="1147" spans="3:4" x14ac:dyDescent="0.25">
      <c r="C1147" s="70" t="s">
        <v>1896</v>
      </c>
      <c r="D1147" t="str">
        <f t="shared" si="17"/>
        <v>2012-10-01</v>
      </c>
    </row>
    <row r="1148" spans="3:4" x14ac:dyDescent="0.25">
      <c r="C1148" s="70" t="s">
        <v>1896</v>
      </c>
      <c r="D1148" t="str">
        <f t="shared" si="17"/>
        <v>2012-10-01</v>
      </c>
    </row>
    <row r="1149" spans="3:4" x14ac:dyDescent="0.25">
      <c r="C1149" s="70" t="s">
        <v>1896</v>
      </c>
      <c r="D1149" t="str">
        <f t="shared" si="17"/>
        <v>2012-10-01</v>
      </c>
    </row>
    <row r="1150" spans="3:4" x14ac:dyDescent="0.25">
      <c r="C1150" s="70" t="s">
        <v>1896</v>
      </c>
      <c r="D1150" t="str">
        <f t="shared" si="17"/>
        <v>2012-10-01</v>
      </c>
    </row>
    <row r="1151" spans="3:4" x14ac:dyDescent="0.25">
      <c r="C1151" s="70" t="s">
        <v>1863</v>
      </c>
      <c r="D1151" t="str">
        <f t="shared" si="17"/>
        <v>2012-11-01</v>
      </c>
    </row>
    <row r="1152" spans="3:4" x14ac:dyDescent="0.25">
      <c r="C1152" s="70" t="s">
        <v>1894</v>
      </c>
      <c r="D1152" t="str">
        <f t="shared" si="17"/>
        <v>2010-12-01</v>
      </c>
    </row>
    <row r="1153" spans="3:4" x14ac:dyDescent="0.25">
      <c r="C1153" s="70" t="s">
        <v>1876</v>
      </c>
      <c r="D1153" t="str">
        <f t="shared" si="17"/>
        <v>2011-02-01</v>
      </c>
    </row>
    <row r="1154" spans="3:4" x14ac:dyDescent="0.25">
      <c r="C1154" s="70" t="s">
        <v>1864</v>
      </c>
      <c r="D1154" t="str">
        <f t="shared" si="17"/>
        <v>2010-09-01</v>
      </c>
    </row>
    <row r="1155" spans="3:4" x14ac:dyDescent="0.25">
      <c r="C1155" s="70" t="s">
        <v>1865</v>
      </c>
      <c r="D1155" t="str">
        <f t="shared" ref="D1155:D1218" si="18">CONCATENATE(C1155, "-01")</f>
        <v>2011-01-01</v>
      </c>
    </row>
    <row r="1156" spans="3:4" x14ac:dyDescent="0.25">
      <c r="C1156" s="70" t="s">
        <v>1869</v>
      </c>
      <c r="D1156" t="str">
        <f t="shared" si="18"/>
        <v>2011-09-01</v>
      </c>
    </row>
    <row r="1157" spans="3:4" x14ac:dyDescent="0.25">
      <c r="C1157" s="70" t="s">
        <v>1862</v>
      </c>
      <c r="D1157" t="str">
        <f t="shared" si="18"/>
        <v>2011-08-01</v>
      </c>
    </row>
    <row r="1158" spans="3:4" x14ac:dyDescent="0.25">
      <c r="C1158" s="70" t="s">
        <v>1876</v>
      </c>
      <c r="D1158" t="str">
        <f t="shared" si="18"/>
        <v>2011-02-01</v>
      </c>
    </row>
    <row r="1159" spans="3:4" x14ac:dyDescent="0.25">
      <c r="C1159" s="70" t="s">
        <v>1883</v>
      </c>
      <c r="D1159" t="str">
        <f t="shared" si="18"/>
        <v>2009-10-01</v>
      </c>
    </row>
    <row r="1160" spans="3:4" x14ac:dyDescent="0.25">
      <c r="C1160" s="70" t="s">
        <v>1860</v>
      </c>
      <c r="D1160" t="str">
        <f t="shared" si="18"/>
        <v>2010-11-01</v>
      </c>
    </row>
    <row r="1161" spans="3:4" x14ac:dyDescent="0.25">
      <c r="C1161" s="70" t="s">
        <v>1860</v>
      </c>
      <c r="D1161" t="str">
        <f t="shared" si="18"/>
        <v>2010-11-01</v>
      </c>
    </row>
    <row r="1162" spans="3:4" x14ac:dyDescent="0.25">
      <c r="C1162" s="70" t="s">
        <v>1884</v>
      </c>
      <c r="D1162" t="str">
        <f t="shared" si="18"/>
        <v>2009-11-01</v>
      </c>
    </row>
    <row r="1163" spans="3:4" x14ac:dyDescent="0.25">
      <c r="C1163" s="70" t="s">
        <v>1874</v>
      </c>
      <c r="D1163" t="str">
        <f t="shared" si="18"/>
        <v>2009-12-01</v>
      </c>
    </row>
    <row r="1164" spans="3:4" x14ac:dyDescent="0.25">
      <c r="C1164" s="70" t="s">
        <v>1885</v>
      </c>
      <c r="D1164" t="str">
        <f t="shared" si="18"/>
        <v>2010-02-01</v>
      </c>
    </row>
    <row r="1165" spans="3:4" x14ac:dyDescent="0.25">
      <c r="C1165" s="70" t="s">
        <v>1885</v>
      </c>
      <c r="D1165" t="str">
        <f t="shared" si="18"/>
        <v>2010-02-01</v>
      </c>
    </row>
    <row r="1166" spans="3:4" x14ac:dyDescent="0.25">
      <c r="C1166" s="70" t="s">
        <v>1864</v>
      </c>
      <c r="D1166" t="str">
        <f t="shared" si="18"/>
        <v>2010-09-01</v>
      </c>
    </row>
    <row r="1167" spans="3:4" x14ac:dyDescent="0.25">
      <c r="C1167" s="70" t="s">
        <v>1869</v>
      </c>
      <c r="D1167" t="str">
        <f t="shared" si="18"/>
        <v>2011-09-01</v>
      </c>
    </row>
    <row r="1168" spans="3:4" x14ac:dyDescent="0.25">
      <c r="C1168" s="70" t="s">
        <v>1871</v>
      </c>
      <c r="D1168" t="str">
        <f t="shared" si="18"/>
        <v>2012-02-01</v>
      </c>
    </row>
    <row r="1169" spans="3:4" x14ac:dyDescent="0.25">
      <c r="C1169" s="70" t="s">
        <v>1895</v>
      </c>
      <c r="D1169" t="str">
        <f t="shared" si="18"/>
        <v>2012-03-01</v>
      </c>
    </row>
    <row r="1170" spans="3:4" x14ac:dyDescent="0.25">
      <c r="C1170" s="70" t="s">
        <v>1878</v>
      </c>
      <c r="D1170" t="str">
        <f t="shared" si="18"/>
        <v>2012-04-01</v>
      </c>
    </row>
    <row r="1171" spans="3:4" x14ac:dyDescent="0.25">
      <c r="C1171" s="70" t="s">
        <v>1891</v>
      </c>
      <c r="D1171" t="str">
        <f t="shared" si="18"/>
        <v>2012-07-01</v>
      </c>
    </row>
    <row r="1172" spans="3:4" x14ac:dyDescent="0.25">
      <c r="C1172" s="70" t="s">
        <v>1877</v>
      </c>
      <c r="D1172" t="str">
        <f t="shared" si="18"/>
        <v>2011-11-01</v>
      </c>
    </row>
    <row r="1173" spans="3:4" x14ac:dyDescent="0.25">
      <c r="C1173" s="70" t="s">
        <v>1861</v>
      </c>
      <c r="D1173" t="str">
        <f t="shared" si="18"/>
        <v>2009-06-01</v>
      </c>
    </row>
    <row r="1174" spans="3:4" x14ac:dyDescent="0.25">
      <c r="C1174" s="70" t="s">
        <v>1867</v>
      </c>
      <c r="D1174" t="str">
        <f t="shared" si="18"/>
        <v>2011-05-01</v>
      </c>
    </row>
    <row r="1175" spans="3:4" x14ac:dyDescent="0.25">
      <c r="C1175" s="70" t="s">
        <v>1863</v>
      </c>
      <c r="D1175" t="str">
        <f t="shared" si="18"/>
        <v>2012-11-01</v>
      </c>
    </row>
    <row r="1176" spans="3:4" x14ac:dyDescent="0.25">
      <c r="C1176" s="70" t="s">
        <v>1883</v>
      </c>
      <c r="D1176" t="str">
        <f t="shared" si="18"/>
        <v>2009-10-01</v>
      </c>
    </row>
    <row r="1177" spans="3:4" x14ac:dyDescent="0.25">
      <c r="C1177" s="70" t="s">
        <v>1884</v>
      </c>
      <c r="D1177" t="str">
        <f t="shared" si="18"/>
        <v>2009-11-01</v>
      </c>
    </row>
    <row r="1178" spans="3:4" x14ac:dyDescent="0.25">
      <c r="C1178" s="70" t="s">
        <v>1860</v>
      </c>
      <c r="D1178" t="str">
        <f t="shared" si="18"/>
        <v>2010-11-01</v>
      </c>
    </row>
    <row r="1179" spans="3:4" x14ac:dyDescent="0.25">
      <c r="C1179" s="70" t="s">
        <v>1859</v>
      </c>
      <c r="D1179" t="str">
        <f t="shared" si="18"/>
        <v>2011-03-01</v>
      </c>
    </row>
    <row r="1180" spans="3:4" x14ac:dyDescent="0.25">
      <c r="C1180" s="70" t="s">
        <v>1875</v>
      </c>
      <c r="D1180" t="str">
        <f t="shared" si="18"/>
        <v>2010-03-01</v>
      </c>
    </row>
    <row r="1181" spans="3:4" x14ac:dyDescent="0.25">
      <c r="C1181" s="70" t="s">
        <v>1875</v>
      </c>
      <c r="D1181" t="str">
        <f t="shared" si="18"/>
        <v>2010-03-01</v>
      </c>
    </row>
    <row r="1182" spans="3:4" x14ac:dyDescent="0.25">
      <c r="C1182" s="70" t="s">
        <v>1887</v>
      </c>
      <c r="D1182" t="str">
        <f t="shared" si="18"/>
        <v>2011-06-01</v>
      </c>
    </row>
    <row r="1183" spans="3:4" x14ac:dyDescent="0.25">
      <c r="C1183" s="70" t="s">
        <v>1894</v>
      </c>
      <c r="D1183" t="str">
        <f t="shared" si="18"/>
        <v>2010-12-01</v>
      </c>
    </row>
    <row r="1184" spans="3:4" x14ac:dyDescent="0.25">
      <c r="C1184" s="70" t="s">
        <v>1859</v>
      </c>
      <c r="D1184" t="str">
        <f t="shared" si="18"/>
        <v>2011-03-01</v>
      </c>
    </row>
    <row r="1185" spans="3:4" x14ac:dyDescent="0.25">
      <c r="C1185" s="70" t="s">
        <v>1862</v>
      </c>
      <c r="D1185" t="str">
        <f t="shared" si="18"/>
        <v>2011-08-01</v>
      </c>
    </row>
    <row r="1186" spans="3:4" x14ac:dyDescent="0.25">
      <c r="C1186" s="70" t="s">
        <v>1889</v>
      </c>
      <c r="D1186" t="str">
        <f t="shared" si="18"/>
        <v>2012-01-01</v>
      </c>
    </row>
    <row r="1187" spans="3:4" x14ac:dyDescent="0.25">
      <c r="C1187" s="70" t="s">
        <v>1863</v>
      </c>
      <c r="D1187" t="str">
        <f t="shared" si="18"/>
        <v>2012-11-01</v>
      </c>
    </row>
    <row r="1188" spans="3:4" x14ac:dyDescent="0.25">
      <c r="C1188" s="70" t="s">
        <v>1870</v>
      </c>
      <c r="D1188" t="str">
        <f t="shared" si="18"/>
        <v>2012-09-01</v>
      </c>
    </row>
    <row r="1189" spans="3:4" x14ac:dyDescent="0.25">
      <c r="C1189" s="70" t="s">
        <v>1886</v>
      </c>
      <c r="D1189" t="str">
        <f t="shared" si="18"/>
        <v>2010-05-01</v>
      </c>
    </row>
    <row r="1190" spans="3:4" x14ac:dyDescent="0.25">
      <c r="C1190" s="70" t="s">
        <v>1866</v>
      </c>
      <c r="D1190" t="str">
        <f t="shared" si="18"/>
        <v>2010-07-01</v>
      </c>
    </row>
    <row r="1191" spans="3:4" x14ac:dyDescent="0.25">
      <c r="C1191" s="70" t="s">
        <v>1890</v>
      </c>
      <c r="D1191" t="str">
        <f t="shared" si="18"/>
        <v>2012-05-01</v>
      </c>
    </row>
    <row r="1192" spans="3:4" x14ac:dyDescent="0.25">
      <c r="C1192" s="70" t="s">
        <v>1864</v>
      </c>
      <c r="D1192" t="str">
        <f t="shared" si="18"/>
        <v>2010-09-01</v>
      </c>
    </row>
    <row r="1193" spans="3:4" x14ac:dyDescent="0.25">
      <c r="C1193" s="70" t="s">
        <v>1860</v>
      </c>
      <c r="D1193" t="str">
        <f t="shared" si="18"/>
        <v>2010-11-01</v>
      </c>
    </row>
    <row r="1194" spans="3:4" x14ac:dyDescent="0.25">
      <c r="C1194" s="70" t="s">
        <v>1883</v>
      </c>
      <c r="D1194" t="str">
        <f t="shared" si="18"/>
        <v>2009-10-01</v>
      </c>
    </row>
    <row r="1195" spans="3:4" x14ac:dyDescent="0.25">
      <c r="C1195" s="70" t="s">
        <v>1876</v>
      </c>
      <c r="D1195" t="str">
        <f t="shared" si="18"/>
        <v>2011-02-01</v>
      </c>
    </row>
    <row r="1196" spans="3:4" x14ac:dyDescent="0.25">
      <c r="C1196" s="70" t="s">
        <v>1883</v>
      </c>
      <c r="D1196" t="str">
        <f t="shared" si="18"/>
        <v>2009-10-01</v>
      </c>
    </row>
    <row r="1197" spans="3:4" x14ac:dyDescent="0.25">
      <c r="C1197" s="70" t="s">
        <v>1883</v>
      </c>
      <c r="D1197" t="str">
        <f t="shared" si="18"/>
        <v>2009-10-01</v>
      </c>
    </row>
    <row r="1198" spans="3:4" x14ac:dyDescent="0.25">
      <c r="C1198" s="70" t="s">
        <v>1874</v>
      </c>
      <c r="D1198" t="str">
        <f t="shared" si="18"/>
        <v>2009-12-01</v>
      </c>
    </row>
    <row r="1199" spans="3:4" x14ac:dyDescent="0.25">
      <c r="C1199" s="70" t="s">
        <v>1897</v>
      </c>
      <c r="D1199" t="str">
        <f t="shared" si="18"/>
        <v>2010-04-01</v>
      </c>
    </row>
    <row r="1200" spans="3:4" x14ac:dyDescent="0.25">
      <c r="C1200" s="70" t="s">
        <v>1865</v>
      </c>
      <c r="D1200" t="str">
        <f t="shared" si="18"/>
        <v>2011-01-01</v>
      </c>
    </row>
    <row r="1201" spans="3:4" x14ac:dyDescent="0.25">
      <c r="C1201" s="70" t="s">
        <v>1876</v>
      </c>
      <c r="D1201" t="str">
        <f t="shared" si="18"/>
        <v>2011-02-01</v>
      </c>
    </row>
    <row r="1202" spans="3:4" x14ac:dyDescent="0.25">
      <c r="C1202" s="70" t="s">
        <v>1876</v>
      </c>
      <c r="D1202" t="str">
        <f t="shared" si="18"/>
        <v>2011-02-01</v>
      </c>
    </row>
    <row r="1203" spans="3:4" x14ac:dyDescent="0.25">
      <c r="C1203" s="70" t="s">
        <v>1898</v>
      </c>
      <c r="D1203" t="str">
        <f t="shared" si="18"/>
        <v>2011-04-01</v>
      </c>
    </row>
    <row r="1204" spans="3:4" x14ac:dyDescent="0.25">
      <c r="C1204" s="70" t="s">
        <v>1898</v>
      </c>
      <c r="D1204" t="str">
        <f t="shared" si="18"/>
        <v>2011-04-01</v>
      </c>
    </row>
    <row r="1205" spans="3:4" x14ac:dyDescent="0.25">
      <c r="C1205" s="70" t="s">
        <v>1899</v>
      </c>
      <c r="D1205" t="str">
        <f t="shared" si="18"/>
        <v>2012-06-01</v>
      </c>
    </row>
    <row r="1206" spans="3:4" x14ac:dyDescent="0.25">
      <c r="C1206" s="70" t="s">
        <v>1899</v>
      </c>
      <c r="D1206" t="str">
        <f t="shared" si="18"/>
        <v>2012-06-01</v>
      </c>
    </row>
    <row r="1207" spans="3:4" x14ac:dyDescent="0.25">
      <c r="C1207" s="70" t="s">
        <v>1891</v>
      </c>
      <c r="D1207" t="str">
        <f t="shared" si="18"/>
        <v>2012-07-01</v>
      </c>
    </row>
    <row r="1208" spans="3:4" x14ac:dyDescent="0.25">
      <c r="C1208" s="70" t="s">
        <v>1895</v>
      </c>
      <c r="D1208" t="str">
        <f t="shared" si="18"/>
        <v>2012-03-01</v>
      </c>
    </row>
    <row r="1209" spans="3:4" x14ac:dyDescent="0.25">
      <c r="C1209" s="70" t="s">
        <v>1863</v>
      </c>
      <c r="D1209" t="str">
        <f t="shared" si="18"/>
        <v>2012-11-01</v>
      </c>
    </row>
    <row r="1210" spans="3:4" x14ac:dyDescent="0.25">
      <c r="C1210" s="70" t="s">
        <v>1878</v>
      </c>
      <c r="D1210" t="str">
        <f t="shared" si="18"/>
        <v>2012-04-01</v>
      </c>
    </row>
    <row r="1211" spans="3:4" x14ac:dyDescent="0.25">
      <c r="C1211" s="70" t="s">
        <v>1877</v>
      </c>
      <c r="D1211" t="str">
        <f t="shared" si="18"/>
        <v>2011-11-01</v>
      </c>
    </row>
    <row r="1212" spans="3:4" x14ac:dyDescent="0.25">
      <c r="C1212" s="70" t="s">
        <v>1876</v>
      </c>
      <c r="D1212" t="str">
        <f t="shared" si="18"/>
        <v>2011-02-01</v>
      </c>
    </row>
    <row r="1213" spans="3:4" x14ac:dyDescent="0.25">
      <c r="C1213" s="70" t="s">
        <v>1863</v>
      </c>
      <c r="D1213" t="str">
        <f t="shared" si="18"/>
        <v>2012-11-01</v>
      </c>
    </row>
    <row r="1214" spans="3:4" x14ac:dyDescent="0.25">
      <c r="C1214" s="70" t="s">
        <v>1869</v>
      </c>
      <c r="D1214" t="str">
        <f t="shared" si="18"/>
        <v>2011-09-01</v>
      </c>
    </row>
    <row r="1215" spans="3:4" x14ac:dyDescent="0.25">
      <c r="C1215" s="70" t="s">
        <v>1858</v>
      </c>
      <c r="D1215" t="str">
        <f t="shared" si="18"/>
        <v>2011-10-01</v>
      </c>
    </row>
    <row r="1216" spans="3:4" x14ac:dyDescent="0.25">
      <c r="C1216" s="70" t="s">
        <v>1871</v>
      </c>
      <c r="D1216" t="str">
        <f t="shared" si="18"/>
        <v>2012-02-01</v>
      </c>
    </row>
    <row r="1217" spans="3:4" x14ac:dyDescent="0.25">
      <c r="C1217" s="70" t="s">
        <v>1879</v>
      </c>
      <c r="D1217" t="str">
        <f t="shared" si="18"/>
        <v>2009-04-01</v>
      </c>
    </row>
    <row r="1218" spans="3:4" x14ac:dyDescent="0.25">
      <c r="C1218" s="70" t="s">
        <v>1880</v>
      </c>
      <c r="D1218" t="str">
        <f t="shared" si="18"/>
        <v>2009-07-01</v>
      </c>
    </row>
    <row r="1219" spans="3:4" x14ac:dyDescent="0.25">
      <c r="C1219" s="70" t="s">
        <v>1860</v>
      </c>
      <c r="D1219" t="str">
        <f t="shared" ref="D1219:D1258" si="19">CONCATENATE(C1219, "-01")</f>
        <v>2010-11-01</v>
      </c>
    </row>
    <row r="1220" spans="3:4" x14ac:dyDescent="0.25">
      <c r="C1220" s="70" t="s">
        <v>1860</v>
      </c>
      <c r="D1220" t="str">
        <f t="shared" si="19"/>
        <v>2010-11-01</v>
      </c>
    </row>
    <row r="1221" spans="3:4" x14ac:dyDescent="0.25">
      <c r="C1221" s="70" t="s">
        <v>1859</v>
      </c>
      <c r="D1221" t="str">
        <f t="shared" si="19"/>
        <v>2011-03-01</v>
      </c>
    </row>
    <row r="1222" spans="3:4" x14ac:dyDescent="0.25">
      <c r="C1222" s="70" t="s">
        <v>1868</v>
      </c>
      <c r="D1222" t="str">
        <f t="shared" si="19"/>
        <v>2011-07-01</v>
      </c>
    </row>
    <row r="1223" spans="3:4" x14ac:dyDescent="0.25">
      <c r="C1223" s="70" t="s">
        <v>1868</v>
      </c>
      <c r="D1223" t="str">
        <f t="shared" si="19"/>
        <v>2011-07-01</v>
      </c>
    </row>
    <row r="1224" spans="3:4" x14ac:dyDescent="0.25">
      <c r="C1224" s="70" t="s">
        <v>1887</v>
      </c>
      <c r="D1224" t="str">
        <f t="shared" si="19"/>
        <v>2011-06-01</v>
      </c>
    </row>
    <row r="1225" spans="3:4" x14ac:dyDescent="0.25">
      <c r="C1225" s="70" t="s">
        <v>1863</v>
      </c>
      <c r="D1225" t="str">
        <f t="shared" si="19"/>
        <v>2012-11-01</v>
      </c>
    </row>
    <row r="1226" spans="3:4" x14ac:dyDescent="0.25">
      <c r="C1226" s="70" t="s">
        <v>1878</v>
      </c>
      <c r="D1226" t="str">
        <f t="shared" si="19"/>
        <v>2012-04-01</v>
      </c>
    </row>
    <row r="1227" spans="3:4" x14ac:dyDescent="0.25">
      <c r="C1227" s="70" t="s">
        <v>1888</v>
      </c>
      <c r="D1227" t="str">
        <f t="shared" si="19"/>
        <v>2011-12-01</v>
      </c>
    </row>
    <row r="1228" spans="3:4" x14ac:dyDescent="0.25">
      <c r="C1228" s="70" t="s">
        <v>1895</v>
      </c>
      <c r="D1228" t="str">
        <f t="shared" si="19"/>
        <v>2012-03-01</v>
      </c>
    </row>
    <row r="1229" spans="3:4" x14ac:dyDescent="0.25">
      <c r="C1229" s="70" t="s">
        <v>1895</v>
      </c>
      <c r="D1229" t="str">
        <f t="shared" si="19"/>
        <v>2012-03-01</v>
      </c>
    </row>
    <row r="1230" spans="3:4" x14ac:dyDescent="0.25">
      <c r="C1230" s="70" t="s">
        <v>1895</v>
      </c>
      <c r="D1230" t="str">
        <f t="shared" si="19"/>
        <v>2012-03-01</v>
      </c>
    </row>
    <row r="1231" spans="3:4" x14ac:dyDescent="0.25">
      <c r="C1231" s="70" t="s">
        <v>1895</v>
      </c>
      <c r="D1231" t="str">
        <f t="shared" si="19"/>
        <v>2012-03-01</v>
      </c>
    </row>
    <row r="1232" spans="3:4" x14ac:dyDescent="0.25">
      <c r="C1232" s="70" t="s">
        <v>1895</v>
      </c>
      <c r="D1232" t="str">
        <f t="shared" si="19"/>
        <v>2012-03-01</v>
      </c>
    </row>
    <row r="1233" spans="3:4" x14ac:dyDescent="0.25">
      <c r="C1233" s="70" t="s">
        <v>1895</v>
      </c>
      <c r="D1233" t="str">
        <f t="shared" si="19"/>
        <v>2012-03-01</v>
      </c>
    </row>
    <row r="1234" spans="3:4" x14ac:dyDescent="0.25">
      <c r="C1234" s="70" t="s">
        <v>1895</v>
      </c>
      <c r="D1234" t="str">
        <f t="shared" si="19"/>
        <v>2012-03-01</v>
      </c>
    </row>
    <row r="1235" spans="3:4" x14ac:dyDescent="0.25">
      <c r="C1235" s="70" t="s">
        <v>1892</v>
      </c>
      <c r="D1235" t="str">
        <f t="shared" si="19"/>
        <v>2010-10-01</v>
      </c>
    </row>
    <row r="1236" spans="3:4" x14ac:dyDescent="0.25">
      <c r="C1236" s="70" t="s">
        <v>1892</v>
      </c>
      <c r="D1236" t="str">
        <f t="shared" si="19"/>
        <v>2010-10-01</v>
      </c>
    </row>
    <row r="1237" spans="3:4" x14ac:dyDescent="0.25">
      <c r="C1237" s="70" t="s">
        <v>1863</v>
      </c>
      <c r="D1237" t="str">
        <f t="shared" si="19"/>
        <v>2012-11-01</v>
      </c>
    </row>
    <row r="1238" spans="3:4" x14ac:dyDescent="0.25">
      <c r="C1238" s="70" t="s">
        <v>1892</v>
      </c>
      <c r="D1238" t="str">
        <f t="shared" si="19"/>
        <v>2010-10-01</v>
      </c>
    </row>
    <row r="1239" spans="3:4" x14ac:dyDescent="0.25">
      <c r="C1239" s="70" t="s">
        <v>1894</v>
      </c>
      <c r="D1239" t="str">
        <f t="shared" si="19"/>
        <v>2010-12-01</v>
      </c>
    </row>
    <row r="1240" spans="3:4" x14ac:dyDescent="0.25">
      <c r="C1240" s="70" t="s">
        <v>1867</v>
      </c>
      <c r="D1240" t="str">
        <f t="shared" si="19"/>
        <v>2011-05-01</v>
      </c>
    </row>
    <row r="1241" spans="3:4" x14ac:dyDescent="0.25">
      <c r="C1241" s="70" t="s">
        <v>1889</v>
      </c>
      <c r="D1241" t="str">
        <f t="shared" si="19"/>
        <v>2012-01-01</v>
      </c>
    </row>
    <row r="1242" spans="3:4" x14ac:dyDescent="0.25">
      <c r="C1242" s="70" t="s">
        <v>1881</v>
      </c>
      <c r="D1242" t="str">
        <f t="shared" si="19"/>
        <v>2009-08-01</v>
      </c>
    </row>
    <row r="1243" spans="3:4" x14ac:dyDescent="0.25">
      <c r="C1243" s="70" t="s">
        <v>1901</v>
      </c>
      <c r="D1243" t="str">
        <f t="shared" si="19"/>
        <v>2010-01-01</v>
      </c>
    </row>
    <row r="1244" spans="3:4" x14ac:dyDescent="0.25">
      <c r="C1244" s="70" t="s">
        <v>1901</v>
      </c>
      <c r="D1244" t="str">
        <f t="shared" si="19"/>
        <v>2010-01-01</v>
      </c>
    </row>
    <row r="1245" spans="3:4" x14ac:dyDescent="0.25">
      <c r="C1245" s="70" t="s">
        <v>1882</v>
      </c>
      <c r="D1245" t="str">
        <f t="shared" si="19"/>
        <v>2009-09-01</v>
      </c>
    </row>
    <row r="1246" spans="3:4" x14ac:dyDescent="0.25">
      <c r="C1246" s="70" t="s">
        <v>1883</v>
      </c>
      <c r="D1246" t="str">
        <f t="shared" si="19"/>
        <v>2009-10-01</v>
      </c>
    </row>
    <row r="1247" spans="3:4" x14ac:dyDescent="0.25">
      <c r="C1247" s="70" t="s">
        <v>1874</v>
      </c>
      <c r="D1247" t="str">
        <f t="shared" si="19"/>
        <v>2009-12-01</v>
      </c>
    </row>
    <row r="1248" spans="3:4" x14ac:dyDescent="0.25">
      <c r="C1248" s="70" t="s">
        <v>1898</v>
      </c>
      <c r="D1248" t="str">
        <f t="shared" si="19"/>
        <v>2011-04-01</v>
      </c>
    </row>
    <row r="1249" spans="3:4" x14ac:dyDescent="0.25">
      <c r="C1249" s="70" t="s">
        <v>1898</v>
      </c>
      <c r="D1249" t="str">
        <f t="shared" si="19"/>
        <v>2011-04-01</v>
      </c>
    </row>
    <row r="1250" spans="3:4" x14ac:dyDescent="0.25">
      <c r="C1250" s="70" t="s">
        <v>1868</v>
      </c>
      <c r="D1250" t="str">
        <f t="shared" si="19"/>
        <v>2011-07-01</v>
      </c>
    </row>
    <row r="1251" spans="3:4" x14ac:dyDescent="0.25">
      <c r="C1251" s="70" t="s">
        <v>1869</v>
      </c>
      <c r="D1251" t="str">
        <f t="shared" si="19"/>
        <v>2011-09-01</v>
      </c>
    </row>
    <row r="1252" spans="3:4" x14ac:dyDescent="0.25">
      <c r="C1252" s="70" t="s">
        <v>1877</v>
      </c>
      <c r="D1252" t="str">
        <f t="shared" si="19"/>
        <v>2011-11-01</v>
      </c>
    </row>
    <row r="1253" spans="3:4" x14ac:dyDescent="0.25">
      <c r="C1253" s="70" t="s">
        <v>1869</v>
      </c>
      <c r="D1253" t="str">
        <f t="shared" si="19"/>
        <v>2011-09-01</v>
      </c>
    </row>
    <row r="1254" spans="3:4" x14ac:dyDescent="0.25">
      <c r="C1254" s="70" t="s">
        <v>1863</v>
      </c>
      <c r="D1254" t="str">
        <f t="shared" si="19"/>
        <v>2012-11-01</v>
      </c>
    </row>
    <row r="1255" spans="3:4" x14ac:dyDescent="0.25">
      <c r="C1255" s="70" t="s">
        <v>1869</v>
      </c>
      <c r="D1255" t="str">
        <f t="shared" si="19"/>
        <v>2011-09-01</v>
      </c>
    </row>
    <row r="1256" spans="3:4" x14ac:dyDescent="0.25">
      <c r="C1256" s="70" t="s">
        <v>1863</v>
      </c>
      <c r="D1256" t="str">
        <f t="shared" si="19"/>
        <v>2012-11-01</v>
      </c>
    </row>
    <row r="1257" spans="3:4" x14ac:dyDescent="0.25">
      <c r="C1257" s="70" t="s">
        <v>1886</v>
      </c>
      <c r="D1257" t="str">
        <f t="shared" si="19"/>
        <v>2010-05-01</v>
      </c>
    </row>
    <row r="1258" spans="3:4" x14ac:dyDescent="0.25">
      <c r="C1258" s="70" t="s">
        <v>1863</v>
      </c>
      <c r="D1258" t="str">
        <f t="shared" si="19"/>
        <v>2012-11-01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58"/>
  <sheetViews>
    <sheetView workbookViewId="0">
      <selection activeCell="D1" sqref="D1:D1048576"/>
    </sheetView>
  </sheetViews>
  <sheetFormatPr baseColWidth="10" defaultRowHeight="15" x14ac:dyDescent="0.25"/>
  <cols>
    <col min="2" max="2" width="11.42578125" style="3"/>
    <col min="3" max="3" width="4.5703125" style="75" customWidth="1"/>
  </cols>
  <sheetData>
    <row r="1" spans="3:4" x14ac:dyDescent="0.25">
      <c r="C1" s="77" t="s">
        <v>4731</v>
      </c>
      <c r="D1" s="77" t="s">
        <v>4731</v>
      </c>
    </row>
    <row r="2" spans="3:4" x14ac:dyDescent="0.25">
      <c r="C2" s="78">
        <v>0</v>
      </c>
      <c r="D2">
        <f>C2*100</f>
        <v>0</v>
      </c>
    </row>
    <row r="3" spans="3:4" x14ac:dyDescent="0.25">
      <c r="C3" s="78">
        <v>0.1</v>
      </c>
      <c r="D3">
        <f t="shared" ref="D3:D66" si="0">C3*100</f>
        <v>10</v>
      </c>
    </row>
    <row r="4" spans="3:4" x14ac:dyDescent="0.25">
      <c r="C4" s="78">
        <v>0</v>
      </c>
      <c r="D4">
        <f t="shared" si="0"/>
        <v>0</v>
      </c>
    </row>
    <row r="5" spans="3:4" x14ac:dyDescent="0.25">
      <c r="C5" s="78">
        <v>0</v>
      </c>
      <c r="D5">
        <f t="shared" si="0"/>
        <v>0</v>
      </c>
    </row>
    <row r="6" spans="3:4" x14ac:dyDescent="0.25">
      <c r="C6" s="78">
        <v>0</v>
      </c>
      <c r="D6">
        <f t="shared" si="0"/>
        <v>0</v>
      </c>
    </row>
    <row r="7" spans="3:4" x14ac:dyDescent="0.25">
      <c r="C7" s="78">
        <v>0</v>
      </c>
      <c r="D7">
        <f t="shared" si="0"/>
        <v>0</v>
      </c>
    </row>
    <row r="8" spans="3:4" x14ac:dyDescent="0.25">
      <c r="C8" s="78">
        <v>0</v>
      </c>
      <c r="D8">
        <f t="shared" si="0"/>
        <v>0</v>
      </c>
    </row>
    <row r="9" spans="3:4" x14ac:dyDescent="0.25">
      <c r="C9" s="78">
        <v>0</v>
      </c>
      <c r="D9">
        <f t="shared" si="0"/>
        <v>0</v>
      </c>
    </row>
    <row r="10" spans="3:4" x14ac:dyDescent="0.25">
      <c r="C10" s="78">
        <v>0</v>
      </c>
      <c r="D10">
        <f t="shared" si="0"/>
        <v>0</v>
      </c>
    </row>
    <row r="11" spans="3:4" x14ac:dyDescent="0.25">
      <c r="C11" s="78">
        <v>0</v>
      </c>
      <c r="D11">
        <f t="shared" si="0"/>
        <v>0</v>
      </c>
    </row>
    <row r="12" spans="3:4" x14ac:dyDescent="0.25">
      <c r="C12" s="78">
        <v>0</v>
      </c>
      <c r="D12">
        <f t="shared" si="0"/>
        <v>0</v>
      </c>
    </row>
    <row r="13" spans="3:4" x14ac:dyDescent="0.25">
      <c r="C13" s="78">
        <v>0</v>
      </c>
      <c r="D13">
        <f t="shared" si="0"/>
        <v>0</v>
      </c>
    </row>
    <row r="14" spans="3:4" x14ac:dyDescent="0.25">
      <c r="C14" s="78">
        <v>0</v>
      </c>
      <c r="D14">
        <f t="shared" si="0"/>
        <v>0</v>
      </c>
    </row>
    <row r="15" spans="3:4" x14ac:dyDescent="0.25">
      <c r="C15" s="78">
        <v>0.8</v>
      </c>
      <c r="D15">
        <f t="shared" si="0"/>
        <v>80</v>
      </c>
    </row>
    <row r="16" spans="3:4" x14ac:dyDescent="0.25">
      <c r="C16" s="78">
        <v>0</v>
      </c>
      <c r="D16">
        <f t="shared" si="0"/>
        <v>0</v>
      </c>
    </row>
    <row r="17" spans="3:4" x14ac:dyDescent="0.25">
      <c r="C17" s="78">
        <v>0</v>
      </c>
      <c r="D17">
        <f t="shared" si="0"/>
        <v>0</v>
      </c>
    </row>
    <row r="18" spans="3:4" x14ac:dyDescent="0.25">
      <c r="C18" s="78">
        <v>0</v>
      </c>
      <c r="D18">
        <f t="shared" si="0"/>
        <v>0</v>
      </c>
    </row>
    <row r="19" spans="3:4" x14ac:dyDescent="0.25">
      <c r="C19" s="78">
        <v>0</v>
      </c>
      <c r="D19">
        <f t="shared" si="0"/>
        <v>0</v>
      </c>
    </row>
    <row r="20" spans="3:4" x14ac:dyDescent="0.25">
      <c r="C20" s="78">
        <v>0</v>
      </c>
      <c r="D20">
        <f t="shared" si="0"/>
        <v>0</v>
      </c>
    </row>
    <row r="21" spans="3:4" x14ac:dyDescent="0.25">
      <c r="C21" s="78">
        <v>0</v>
      </c>
      <c r="D21">
        <f t="shared" si="0"/>
        <v>0</v>
      </c>
    </row>
    <row r="22" spans="3:4" x14ac:dyDescent="0.25">
      <c r="C22" s="78">
        <v>0</v>
      </c>
      <c r="D22">
        <f t="shared" si="0"/>
        <v>0</v>
      </c>
    </row>
    <row r="23" spans="3:4" x14ac:dyDescent="0.25">
      <c r="C23" s="78">
        <v>0</v>
      </c>
      <c r="D23">
        <f t="shared" si="0"/>
        <v>0</v>
      </c>
    </row>
    <row r="24" spans="3:4" x14ac:dyDescent="0.25">
      <c r="C24" s="78">
        <v>0</v>
      </c>
      <c r="D24">
        <f t="shared" si="0"/>
        <v>0</v>
      </c>
    </row>
    <row r="25" spans="3:4" x14ac:dyDescent="0.25">
      <c r="C25" s="78">
        <v>0</v>
      </c>
      <c r="D25">
        <f t="shared" si="0"/>
        <v>0</v>
      </c>
    </row>
    <row r="26" spans="3:4" x14ac:dyDescent="0.25">
      <c r="C26" s="78">
        <v>0</v>
      </c>
      <c r="D26">
        <f t="shared" si="0"/>
        <v>0</v>
      </c>
    </row>
    <row r="27" spans="3:4" x14ac:dyDescent="0.25">
      <c r="C27" s="78">
        <v>0</v>
      </c>
      <c r="D27">
        <f t="shared" si="0"/>
        <v>0</v>
      </c>
    </row>
    <row r="28" spans="3:4" x14ac:dyDescent="0.25">
      <c r="C28" s="78">
        <v>0</v>
      </c>
      <c r="D28">
        <f t="shared" si="0"/>
        <v>0</v>
      </c>
    </row>
    <row r="29" spans="3:4" x14ac:dyDescent="0.25">
      <c r="C29" s="78">
        <v>0</v>
      </c>
      <c r="D29">
        <f t="shared" si="0"/>
        <v>0</v>
      </c>
    </row>
    <row r="30" spans="3:4" x14ac:dyDescent="0.25">
      <c r="C30" s="78">
        <v>0</v>
      </c>
      <c r="D30">
        <f t="shared" si="0"/>
        <v>0</v>
      </c>
    </row>
    <row r="31" spans="3:4" x14ac:dyDescent="0.25">
      <c r="C31" s="78">
        <v>0</v>
      </c>
      <c r="D31">
        <f t="shared" si="0"/>
        <v>0</v>
      </c>
    </row>
    <row r="32" spans="3:4" x14ac:dyDescent="0.25">
      <c r="C32" s="78">
        <v>0</v>
      </c>
      <c r="D32">
        <f t="shared" si="0"/>
        <v>0</v>
      </c>
    </row>
    <row r="33" spans="3:4" x14ac:dyDescent="0.25">
      <c r="C33" s="78">
        <v>0</v>
      </c>
      <c r="D33">
        <f t="shared" si="0"/>
        <v>0</v>
      </c>
    </row>
    <row r="34" spans="3:4" x14ac:dyDescent="0.25">
      <c r="C34" s="78">
        <v>0</v>
      </c>
      <c r="D34">
        <f t="shared" si="0"/>
        <v>0</v>
      </c>
    </row>
    <row r="35" spans="3:4" x14ac:dyDescent="0.25">
      <c r="C35" s="78">
        <v>0.1</v>
      </c>
      <c r="D35">
        <f t="shared" si="0"/>
        <v>10</v>
      </c>
    </row>
    <row r="36" spans="3:4" x14ac:dyDescent="0.25">
      <c r="C36" s="78">
        <v>0</v>
      </c>
      <c r="D36">
        <f t="shared" si="0"/>
        <v>0</v>
      </c>
    </row>
    <row r="37" spans="3:4" x14ac:dyDescent="0.25">
      <c r="C37" s="78">
        <v>0</v>
      </c>
      <c r="D37">
        <f t="shared" si="0"/>
        <v>0</v>
      </c>
    </row>
    <row r="38" spans="3:4" x14ac:dyDescent="0.25">
      <c r="C38" s="78">
        <v>0</v>
      </c>
      <c r="D38">
        <f t="shared" si="0"/>
        <v>0</v>
      </c>
    </row>
    <row r="39" spans="3:4" x14ac:dyDescent="0.25">
      <c r="C39" s="78">
        <v>0</v>
      </c>
      <c r="D39">
        <f t="shared" si="0"/>
        <v>0</v>
      </c>
    </row>
    <row r="40" spans="3:4" x14ac:dyDescent="0.25">
      <c r="C40" s="78">
        <v>0</v>
      </c>
      <c r="D40">
        <f t="shared" si="0"/>
        <v>0</v>
      </c>
    </row>
    <row r="41" spans="3:4" x14ac:dyDescent="0.25">
      <c r="C41" s="78">
        <v>0</v>
      </c>
      <c r="D41">
        <f t="shared" si="0"/>
        <v>0</v>
      </c>
    </row>
    <row r="42" spans="3:4" x14ac:dyDescent="0.25">
      <c r="C42" s="78">
        <v>0</v>
      </c>
      <c r="D42">
        <f t="shared" si="0"/>
        <v>0</v>
      </c>
    </row>
    <row r="43" spans="3:4" x14ac:dyDescent="0.25">
      <c r="C43" s="78">
        <v>0</v>
      </c>
      <c r="D43">
        <f t="shared" si="0"/>
        <v>0</v>
      </c>
    </row>
    <row r="44" spans="3:4" x14ac:dyDescent="0.25">
      <c r="C44" s="78">
        <v>0</v>
      </c>
      <c r="D44">
        <f t="shared" si="0"/>
        <v>0</v>
      </c>
    </row>
    <row r="45" spans="3:4" x14ac:dyDescent="0.25">
      <c r="C45" s="78">
        <v>0</v>
      </c>
      <c r="D45">
        <f t="shared" si="0"/>
        <v>0</v>
      </c>
    </row>
    <row r="46" spans="3:4" x14ac:dyDescent="0.25">
      <c r="C46" s="78">
        <v>0</v>
      </c>
      <c r="D46">
        <f t="shared" si="0"/>
        <v>0</v>
      </c>
    </row>
    <row r="47" spans="3:4" x14ac:dyDescent="0.25">
      <c r="C47" s="78">
        <v>0</v>
      </c>
      <c r="D47">
        <f t="shared" si="0"/>
        <v>0</v>
      </c>
    </row>
    <row r="48" spans="3:4" x14ac:dyDescent="0.25">
      <c r="C48" s="78">
        <v>0</v>
      </c>
      <c r="D48">
        <f t="shared" si="0"/>
        <v>0</v>
      </c>
    </row>
    <row r="49" spans="3:4" x14ac:dyDescent="0.25">
      <c r="C49" s="78">
        <v>0</v>
      </c>
      <c r="D49">
        <f t="shared" si="0"/>
        <v>0</v>
      </c>
    </row>
    <row r="50" spans="3:4" x14ac:dyDescent="0.25">
      <c r="C50" s="78">
        <v>0</v>
      </c>
      <c r="D50">
        <f t="shared" si="0"/>
        <v>0</v>
      </c>
    </row>
    <row r="51" spans="3:4" x14ac:dyDescent="0.25">
      <c r="C51" s="78">
        <v>0</v>
      </c>
      <c r="D51">
        <f t="shared" si="0"/>
        <v>0</v>
      </c>
    </row>
    <row r="52" spans="3:4" x14ac:dyDescent="0.25">
      <c r="C52" s="78">
        <v>0</v>
      </c>
      <c r="D52">
        <f t="shared" si="0"/>
        <v>0</v>
      </c>
    </row>
    <row r="53" spans="3:4" x14ac:dyDescent="0.25">
      <c r="C53" s="78">
        <v>0</v>
      </c>
      <c r="D53">
        <f t="shared" si="0"/>
        <v>0</v>
      </c>
    </row>
    <row r="54" spans="3:4" x14ac:dyDescent="0.25">
      <c r="C54" s="78">
        <v>0</v>
      </c>
      <c r="D54">
        <f t="shared" si="0"/>
        <v>0</v>
      </c>
    </row>
    <row r="55" spans="3:4" x14ac:dyDescent="0.25">
      <c r="C55" s="78">
        <v>0</v>
      </c>
      <c r="D55">
        <f t="shared" si="0"/>
        <v>0</v>
      </c>
    </row>
    <row r="56" spans="3:4" x14ac:dyDescent="0.25">
      <c r="C56" s="78">
        <v>0</v>
      </c>
      <c r="D56">
        <f t="shared" si="0"/>
        <v>0</v>
      </c>
    </row>
    <row r="57" spans="3:4" x14ac:dyDescent="0.25">
      <c r="C57" s="78">
        <v>0</v>
      </c>
      <c r="D57">
        <f t="shared" si="0"/>
        <v>0</v>
      </c>
    </row>
    <row r="58" spans="3:4" x14ac:dyDescent="0.25">
      <c r="C58" s="78">
        <v>0</v>
      </c>
      <c r="D58">
        <f t="shared" si="0"/>
        <v>0</v>
      </c>
    </row>
    <row r="59" spans="3:4" x14ac:dyDescent="0.25">
      <c r="C59" s="78">
        <v>0</v>
      </c>
      <c r="D59">
        <f t="shared" si="0"/>
        <v>0</v>
      </c>
    </row>
    <row r="60" spans="3:4" x14ac:dyDescent="0.25">
      <c r="C60" s="78">
        <v>0</v>
      </c>
      <c r="D60">
        <f t="shared" si="0"/>
        <v>0</v>
      </c>
    </row>
    <row r="61" spans="3:4" x14ac:dyDescent="0.25">
      <c r="C61" s="78">
        <v>0</v>
      </c>
      <c r="D61">
        <f t="shared" si="0"/>
        <v>0</v>
      </c>
    </row>
    <row r="62" spans="3:4" x14ac:dyDescent="0.25">
      <c r="C62" s="78">
        <v>0</v>
      </c>
      <c r="D62">
        <f t="shared" si="0"/>
        <v>0</v>
      </c>
    </row>
    <row r="63" spans="3:4" x14ac:dyDescent="0.25">
      <c r="C63" s="78">
        <v>0.99</v>
      </c>
      <c r="D63">
        <f t="shared" si="0"/>
        <v>99</v>
      </c>
    </row>
    <row r="64" spans="3:4" x14ac:dyDescent="0.25">
      <c r="C64" s="78">
        <v>0</v>
      </c>
      <c r="D64">
        <f t="shared" si="0"/>
        <v>0</v>
      </c>
    </row>
    <row r="65" spans="3:4" x14ac:dyDescent="0.25">
      <c r="C65" s="78">
        <v>0</v>
      </c>
      <c r="D65">
        <f t="shared" si="0"/>
        <v>0</v>
      </c>
    </row>
    <row r="66" spans="3:4" x14ac:dyDescent="0.25">
      <c r="C66" s="78">
        <v>0</v>
      </c>
      <c r="D66">
        <f t="shared" si="0"/>
        <v>0</v>
      </c>
    </row>
    <row r="67" spans="3:4" x14ac:dyDescent="0.25">
      <c r="C67" s="78">
        <v>0</v>
      </c>
      <c r="D67">
        <f t="shared" ref="D67:D130" si="1">C67*100</f>
        <v>0</v>
      </c>
    </row>
    <row r="68" spans="3:4" x14ac:dyDescent="0.25">
      <c r="C68" s="78">
        <v>0</v>
      </c>
      <c r="D68">
        <f t="shared" si="1"/>
        <v>0</v>
      </c>
    </row>
    <row r="69" spans="3:4" x14ac:dyDescent="0.25">
      <c r="C69" s="78">
        <v>0</v>
      </c>
      <c r="D69">
        <f t="shared" si="1"/>
        <v>0</v>
      </c>
    </row>
    <row r="70" spans="3:4" x14ac:dyDescent="0.25">
      <c r="C70" s="78">
        <v>0</v>
      </c>
      <c r="D70">
        <f t="shared" si="1"/>
        <v>0</v>
      </c>
    </row>
    <row r="71" spans="3:4" x14ac:dyDescent="0.25">
      <c r="C71" s="78">
        <v>0</v>
      </c>
      <c r="D71">
        <f t="shared" si="1"/>
        <v>0</v>
      </c>
    </row>
    <row r="72" spans="3:4" x14ac:dyDescent="0.25">
      <c r="C72" s="78">
        <v>0</v>
      </c>
      <c r="D72">
        <f t="shared" si="1"/>
        <v>0</v>
      </c>
    </row>
    <row r="73" spans="3:4" x14ac:dyDescent="0.25">
      <c r="C73" s="78">
        <v>0</v>
      </c>
      <c r="D73">
        <f t="shared" si="1"/>
        <v>0</v>
      </c>
    </row>
    <row r="74" spans="3:4" x14ac:dyDescent="0.25">
      <c r="C74" s="78">
        <v>0</v>
      </c>
      <c r="D74">
        <f t="shared" si="1"/>
        <v>0</v>
      </c>
    </row>
    <row r="75" spans="3:4" x14ac:dyDescent="0.25">
      <c r="C75" s="78">
        <v>0</v>
      </c>
      <c r="D75">
        <f t="shared" si="1"/>
        <v>0</v>
      </c>
    </row>
    <row r="76" spans="3:4" x14ac:dyDescent="0.25">
      <c r="C76" s="78">
        <v>0</v>
      </c>
      <c r="D76">
        <f t="shared" si="1"/>
        <v>0</v>
      </c>
    </row>
    <row r="77" spans="3:4" x14ac:dyDescent="0.25">
      <c r="C77" s="78">
        <v>0</v>
      </c>
      <c r="D77">
        <f t="shared" si="1"/>
        <v>0</v>
      </c>
    </row>
    <row r="78" spans="3:4" x14ac:dyDescent="0.25">
      <c r="C78" s="78">
        <v>0</v>
      </c>
      <c r="D78">
        <f t="shared" si="1"/>
        <v>0</v>
      </c>
    </row>
    <row r="79" spans="3:4" x14ac:dyDescent="0.25">
      <c r="C79" s="78">
        <v>0</v>
      </c>
      <c r="D79">
        <f t="shared" si="1"/>
        <v>0</v>
      </c>
    </row>
    <row r="80" spans="3:4" x14ac:dyDescent="0.25">
      <c r="C80" s="78">
        <v>0</v>
      </c>
      <c r="D80">
        <f t="shared" si="1"/>
        <v>0</v>
      </c>
    </row>
    <row r="81" spans="3:4" x14ac:dyDescent="0.25">
      <c r="C81" s="78">
        <v>0</v>
      </c>
      <c r="D81">
        <f t="shared" si="1"/>
        <v>0</v>
      </c>
    </row>
    <row r="82" spans="3:4" x14ac:dyDescent="0.25">
      <c r="C82" s="78">
        <v>0</v>
      </c>
      <c r="D82">
        <f t="shared" si="1"/>
        <v>0</v>
      </c>
    </row>
    <row r="83" spans="3:4" x14ac:dyDescent="0.25">
      <c r="C83" s="78">
        <v>0</v>
      </c>
      <c r="D83">
        <f t="shared" si="1"/>
        <v>0</v>
      </c>
    </row>
    <row r="84" spans="3:4" x14ac:dyDescent="0.25">
      <c r="C84" s="78">
        <v>0</v>
      </c>
      <c r="D84">
        <f t="shared" si="1"/>
        <v>0</v>
      </c>
    </row>
    <row r="85" spans="3:4" x14ac:dyDescent="0.25">
      <c r="C85" s="78">
        <v>0</v>
      </c>
      <c r="D85">
        <f t="shared" si="1"/>
        <v>0</v>
      </c>
    </row>
    <row r="86" spans="3:4" x14ac:dyDescent="0.25">
      <c r="C86" s="78">
        <v>0</v>
      </c>
      <c r="D86">
        <f t="shared" si="1"/>
        <v>0</v>
      </c>
    </row>
    <row r="87" spans="3:4" x14ac:dyDescent="0.25">
      <c r="C87" s="78">
        <v>0</v>
      </c>
      <c r="D87">
        <f t="shared" si="1"/>
        <v>0</v>
      </c>
    </row>
    <row r="88" spans="3:4" x14ac:dyDescent="0.25">
      <c r="C88" s="78">
        <v>0</v>
      </c>
      <c r="D88">
        <f t="shared" si="1"/>
        <v>0</v>
      </c>
    </row>
    <row r="89" spans="3:4" x14ac:dyDescent="0.25">
      <c r="C89" s="78">
        <v>0.8</v>
      </c>
      <c r="D89">
        <f t="shared" si="1"/>
        <v>80</v>
      </c>
    </row>
    <row r="90" spans="3:4" x14ac:dyDescent="0.25">
      <c r="C90" s="78">
        <v>0</v>
      </c>
      <c r="D90">
        <f t="shared" si="1"/>
        <v>0</v>
      </c>
    </row>
    <row r="91" spans="3:4" x14ac:dyDescent="0.25">
      <c r="C91" s="78">
        <v>0</v>
      </c>
      <c r="D91">
        <f t="shared" si="1"/>
        <v>0</v>
      </c>
    </row>
    <row r="92" spans="3:4" x14ac:dyDescent="0.25">
      <c r="C92" s="78">
        <v>0</v>
      </c>
      <c r="D92">
        <f t="shared" si="1"/>
        <v>0</v>
      </c>
    </row>
    <row r="93" spans="3:4" x14ac:dyDescent="0.25">
      <c r="C93" s="78">
        <v>0</v>
      </c>
      <c r="D93">
        <f t="shared" si="1"/>
        <v>0</v>
      </c>
    </row>
    <row r="94" spans="3:4" x14ac:dyDescent="0.25">
      <c r="C94" s="78">
        <v>0</v>
      </c>
      <c r="D94">
        <f t="shared" si="1"/>
        <v>0</v>
      </c>
    </row>
    <row r="95" spans="3:4" x14ac:dyDescent="0.25">
      <c r="C95" s="78">
        <v>0</v>
      </c>
      <c r="D95">
        <f t="shared" si="1"/>
        <v>0</v>
      </c>
    </row>
    <row r="96" spans="3:4" x14ac:dyDescent="0.25">
      <c r="C96" s="78">
        <v>0</v>
      </c>
      <c r="D96">
        <f t="shared" si="1"/>
        <v>0</v>
      </c>
    </row>
    <row r="97" spans="3:4" x14ac:dyDescent="0.25">
      <c r="C97" s="78">
        <v>0</v>
      </c>
      <c r="D97">
        <f t="shared" si="1"/>
        <v>0</v>
      </c>
    </row>
    <row r="98" spans="3:4" x14ac:dyDescent="0.25">
      <c r="C98" s="78">
        <v>0</v>
      </c>
      <c r="D98">
        <f t="shared" si="1"/>
        <v>0</v>
      </c>
    </row>
    <row r="99" spans="3:4" x14ac:dyDescent="0.25">
      <c r="C99" s="78">
        <v>0</v>
      </c>
      <c r="D99">
        <f t="shared" si="1"/>
        <v>0</v>
      </c>
    </row>
    <row r="100" spans="3:4" x14ac:dyDescent="0.25">
      <c r="C100" s="78">
        <v>0</v>
      </c>
      <c r="D100">
        <f t="shared" si="1"/>
        <v>0</v>
      </c>
    </row>
    <row r="101" spans="3:4" x14ac:dyDescent="0.25">
      <c r="C101" s="78">
        <v>0</v>
      </c>
      <c r="D101">
        <f t="shared" si="1"/>
        <v>0</v>
      </c>
    </row>
    <row r="102" spans="3:4" x14ac:dyDescent="0.25">
      <c r="C102" s="78">
        <v>0</v>
      </c>
      <c r="D102">
        <f t="shared" si="1"/>
        <v>0</v>
      </c>
    </row>
    <row r="103" spans="3:4" x14ac:dyDescent="0.25">
      <c r="C103" s="78">
        <v>0</v>
      </c>
      <c r="D103">
        <f t="shared" si="1"/>
        <v>0</v>
      </c>
    </row>
    <row r="104" spans="3:4" x14ac:dyDescent="0.25">
      <c r="C104" s="78">
        <v>0</v>
      </c>
      <c r="D104">
        <f t="shared" si="1"/>
        <v>0</v>
      </c>
    </row>
    <row r="105" spans="3:4" x14ac:dyDescent="0.25">
      <c r="C105" s="78">
        <v>0</v>
      </c>
      <c r="D105">
        <f t="shared" si="1"/>
        <v>0</v>
      </c>
    </row>
    <row r="106" spans="3:4" x14ac:dyDescent="0.25">
      <c r="C106" s="78">
        <v>0</v>
      </c>
      <c r="D106">
        <f t="shared" si="1"/>
        <v>0</v>
      </c>
    </row>
    <row r="107" spans="3:4" x14ac:dyDescent="0.25">
      <c r="C107" s="78">
        <v>0</v>
      </c>
      <c r="D107">
        <f t="shared" si="1"/>
        <v>0</v>
      </c>
    </row>
    <row r="108" spans="3:4" x14ac:dyDescent="0.25">
      <c r="C108" s="78">
        <v>0</v>
      </c>
      <c r="D108">
        <f t="shared" si="1"/>
        <v>0</v>
      </c>
    </row>
    <row r="109" spans="3:4" x14ac:dyDescent="0.25">
      <c r="C109" s="78">
        <v>0</v>
      </c>
      <c r="D109">
        <f t="shared" si="1"/>
        <v>0</v>
      </c>
    </row>
    <row r="110" spans="3:4" x14ac:dyDescent="0.25">
      <c r="C110" s="78">
        <v>0</v>
      </c>
      <c r="D110">
        <f t="shared" si="1"/>
        <v>0</v>
      </c>
    </row>
    <row r="111" spans="3:4" x14ac:dyDescent="0.25">
      <c r="C111" s="78">
        <v>0</v>
      </c>
      <c r="D111">
        <f t="shared" si="1"/>
        <v>0</v>
      </c>
    </row>
    <row r="112" spans="3:4" x14ac:dyDescent="0.25">
      <c r="C112" s="78">
        <v>0</v>
      </c>
      <c r="D112">
        <f t="shared" si="1"/>
        <v>0</v>
      </c>
    </row>
    <row r="113" spans="3:4" x14ac:dyDescent="0.25">
      <c r="C113" s="78">
        <v>0</v>
      </c>
      <c r="D113">
        <f t="shared" si="1"/>
        <v>0</v>
      </c>
    </row>
    <row r="114" spans="3:4" x14ac:dyDescent="0.25">
      <c r="C114" s="78">
        <v>0</v>
      </c>
      <c r="D114">
        <f t="shared" si="1"/>
        <v>0</v>
      </c>
    </row>
    <row r="115" spans="3:4" x14ac:dyDescent="0.25">
      <c r="C115" s="78">
        <v>0</v>
      </c>
      <c r="D115">
        <f t="shared" si="1"/>
        <v>0</v>
      </c>
    </row>
    <row r="116" spans="3:4" x14ac:dyDescent="0.25">
      <c r="C116" s="78">
        <v>0</v>
      </c>
      <c r="D116">
        <f t="shared" si="1"/>
        <v>0</v>
      </c>
    </row>
    <row r="117" spans="3:4" x14ac:dyDescent="0.25">
      <c r="C117" s="78">
        <v>0</v>
      </c>
      <c r="D117">
        <f t="shared" si="1"/>
        <v>0</v>
      </c>
    </row>
    <row r="118" spans="3:4" x14ac:dyDescent="0.25">
      <c r="C118" s="78">
        <v>0</v>
      </c>
      <c r="D118">
        <f t="shared" si="1"/>
        <v>0</v>
      </c>
    </row>
    <row r="119" spans="3:4" x14ac:dyDescent="0.25">
      <c r="C119" s="78">
        <v>0</v>
      </c>
      <c r="D119">
        <f t="shared" si="1"/>
        <v>0</v>
      </c>
    </row>
    <row r="120" spans="3:4" x14ac:dyDescent="0.25">
      <c r="C120" s="78">
        <v>0</v>
      </c>
      <c r="D120">
        <f t="shared" si="1"/>
        <v>0</v>
      </c>
    </row>
    <row r="121" spans="3:4" x14ac:dyDescent="0.25">
      <c r="C121" s="78">
        <v>0</v>
      </c>
      <c r="D121">
        <f t="shared" si="1"/>
        <v>0</v>
      </c>
    </row>
    <row r="122" spans="3:4" x14ac:dyDescent="0.25">
      <c r="C122" s="78">
        <v>0</v>
      </c>
      <c r="D122">
        <f t="shared" si="1"/>
        <v>0</v>
      </c>
    </row>
    <row r="123" spans="3:4" x14ac:dyDescent="0.25">
      <c r="C123" s="78">
        <v>0</v>
      </c>
      <c r="D123">
        <f t="shared" si="1"/>
        <v>0</v>
      </c>
    </row>
    <row r="124" spans="3:4" x14ac:dyDescent="0.25">
      <c r="C124" s="78">
        <v>0</v>
      </c>
      <c r="D124">
        <f t="shared" si="1"/>
        <v>0</v>
      </c>
    </row>
    <row r="125" spans="3:4" x14ac:dyDescent="0.25">
      <c r="C125" s="78">
        <v>0.8</v>
      </c>
      <c r="D125">
        <f t="shared" si="1"/>
        <v>80</v>
      </c>
    </row>
    <row r="126" spans="3:4" x14ac:dyDescent="0.25">
      <c r="C126" s="78">
        <v>0</v>
      </c>
      <c r="D126">
        <f t="shared" si="1"/>
        <v>0</v>
      </c>
    </row>
    <row r="127" spans="3:4" x14ac:dyDescent="0.25">
      <c r="C127" s="78">
        <v>0.8</v>
      </c>
      <c r="D127">
        <f t="shared" si="1"/>
        <v>80</v>
      </c>
    </row>
    <row r="128" spans="3:4" x14ac:dyDescent="0.25">
      <c r="C128" s="78">
        <v>0</v>
      </c>
      <c r="D128">
        <f t="shared" si="1"/>
        <v>0</v>
      </c>
    </row>
    <row r="129" spans="3:4" x14ac:dyDescent="0.25">
      <c r="C129" s="78">
        <v>0</v>
      </c>
      <c r="D129">
        <f t="shared" si="1"/>
        <v>0</v>
      </c>
    </row>
    <row r="130" spans="3:4" x14ac:dyDescent="0.25">
      <c r="C130" s="78">
        <v>0</v>
      </c>
      <c r="D130">
        <f t="shared" si="1"/>
        <v>0</v>
      </c>
    </row>
    <row r="131" spans="3:4" x14ac:dyDescent="0.25">
      <c r="C131" s="78">
        <v>0</v>
      </c>
      <c r="D131">
        <f t="shared" ref="D131:D194" si="2">C131*100</f>
        <v>0</v>
      </c>
    </row>
    <row r="132" spans="3:4" x14ac:dyDescent="0.25">
      <c r="C132" s="78">
        <v>0</v>
      </c>
      <c r="D132">
        <f t="shared" si="2"/>
        <v>0</v>
      </c>
    </row>
    <row r="133" spans="3:4" x14ac:dyDescent="0.25">
      <c r="C133" s="78">
        <v>0</v>
      </c>
      <c r="D133">
        <f t="shared" si="2"/>
        <v>0</v>
      </c>
    </row>
    <row r="134" spans="3:4" x14ac:dyDescent="0.25">
      <c r="C134" s="78">
        <v>0</v>
      </c>
      <c r="D134">
        <f t="shared" si="2"/>
        <v>0</v>
      </c>
    </row>
    <row r="135" spans="3:4" x14ac:dyDescent="0.25">
      <c r="C135" s="78">
        <v>0</v>
      </c>
      <c r="D135">
        <f t="shared" si="2"/>
        <v>0</v>
      </c>
    </row>
    <row r="136" spans="3:4" x14ac:dyDescent="0.25">
      <c r="C136" s="78">
        <v>0</v>
      </c>
      <c r="D136">
        <f t="shared" si="2"/>
        <v>0</v>
      </c>
    </row>
    <row r="137" spans="3:4" x14ac:dyDescent="0.25">
      <c r="C137" s="78">
        <v>0</v>
      </c>
      <c r="D137">
        <f t="shared" si="2"/>
        <v>0</v>
      </c>
    </row>
    <row r="138" spans="3:4" x14ac:dyDescent="0.25">
      <c r="C138" s="78">
        <v>0</v>
      </c>
      <c r="D138">
        <f t="shared" si="2"/>
        <v>0</v>
      </c>
    </row>
    <row r="139" spans="3:4" x14ac:dyDescent="0.25">
      <c r="C139" s="78">
        <v>0</v>
      </c>
      <c r="D139">
        <f t="shared" si="2"/>
        <v>0</v>
      </c>
    </row>
    <row r="140" spans="3:4" x14ac:dyDescent="0.25">
      <c r="C140" s="78">
        <v>0</v>
      </c>
      <c r="D140">
        <f t="shared" si="2"/>
        <v>0</v>
      </c>
    </row>
    <row r="141" spans="3:4" x14ac:dyDescent="0.25">
      <c r="C141" s="78">
        <v>0</v>
      </c>
      <c r="D141">
        <f t="shared" si="2"/>
        <v>0</v>
      </c>
    </row>
    <row r="142" spans="3:4" x14ac:dyDescent="0.25">
      <c r="C142" s="78">
        <v>0</v>
      </c>
      <c r="D142">
        <f t="shared" si="2"/>
        <v>0</v>
      </c>
    </row>
    <row r="143" spans="3:4" x14ac:dyDescent="0.25">
      <c r="C143" s="78">
        <v>0</v>
      </c>
      <c r="D143">
        <f t="shared" si="2"/>
        <v>0</v>
      </c>
    </row>
    <row r="144" spans="3:4" x14ac:dyDescent="0.25">
      <c r="C144" s="78">
        <v>0</v>
      </c>
      <c r="D144">
        <f t="shared" si="2"/>
        <v>0</v>
      </c>
    </row>
    <row r="145" spans="3:4" x14ac:dyDescent="0.25">
      <c r="C145" s="78">
        <v>0</v>
      </c>
      <c r="D145">
        <f t="shared" si="2"/>
        <v>0</v>
      </c>
    </row>
    <row r="146" spans="3:4" x14ac:dyDescent="0.25">
      <c r="C146" s="78">
        <v>0</v>
      </c>
      <c r="D146">
        <f t="shared" si="2"/>
        <v>0</v>
      </c>
    </row>
    <row r="147" spans="3:4" x14ac:dyDescent="0.25">
      <c r="C147" s="78">
        <v>0</v>
      </c>
      <c r="D147">
        <f t="shared" si="2"/>
        <v>0</v>
      </c>
    </row>
    <row r="148" spans="3:4" x14ac:dyDescent="0.25">
      <c r="C148" s="78">
        <v>0</v>
      </c>
      <c r="D148">
        <f t="shared" si="2"/>
        <v>0</v>
      </c>
    </row>
    <row r="149" spans="3:4" x14ac:dyDescent="0.25">
      <c r="C149" s="78">
        <v>0</v>
      </c>
      <c r="D149">
        <f t="shared" si="2"/>
        <v>0</v>
      </c>
    </row>
    <row r="150" spans="3:4" x14ac:dyDescent="0.25">
      <c r="C150" s="78">
        <v>0</v>
      </c>
      <c r="D150">
        <f t="shared" si="2"/>
        <v>0</v>
      </c>
    </row>
    <row r="151" spans="3:4" x14ac:dyDescent="0.25">
      <c r="C151" s="78">
        <v>0</v>
      </c>
      <c r="D151">
        <f t="shared" si="2"/>
        <v>0</v>
      </c>
    </row>
    <row r="152" spans="3:4" x14ac:dyDescent="0.25">
      <c r="C152" s="78">
        <v>0</v>
      </c>
      <c r="D152">
        <f t="shared" si="2"/>
        <v>0</v>
      </c>
    </row>
    <row r="153" spans="3:4" x14ac:dyDescent="0.25">
      <c r="C153" s="78">
        <v>0</v>
      </c>
      <c r="D153">
        <f t="shared" si="2"/>
        <v>0</v>
      </c>
    </row>
    <row r="154" spans="3:4" x14ac:dyDescent="0.25">
      <c r="C154" s="78">
        <v>0</v>
      </c>
      <c r="D154">
        <f t="shared" si="2"/>
        <v>0</v>
      </c>
    </row>
    <row r="155" spans="3:4" x14ac:dyDescent="0.25">
      <c r="C155" s="78">
        <v>0</v>
      </c>
      <c r="D155">
        <f t="shared" si="2"/>
        <v>0</v>
      </c>
    </row>
    <row r="156" spans="3:4" x14ac:dyDescent="0.25">
      <c r="C156" s="78">
        <v>0</v>
      </c>
      <c r="D156">
        <f t="shared" si="2"/>
        <v>0</v>
      </c>
    </row>
    <row r="157" spans="3:4" x14ac:dyDescent="0.25">
      <c r="C157" s="78">
        <v>0</v>
      </c>
      <c r="D157">
        <f t="shared" si="2"/>
        <v>0</v>
      </c>
    </row>
    <row r="158" spans="3:4" x14ac:dyDescent="0.25">
      <c r="C158" s="78">
        <v>0</v>
      </c>
      <c r="D158">
        <f t="shared" si="2"/>
        <v>0</v>
      </c>
    </row>
    <row r="159" spans="3:4" x14ac:dyDescent="0.25">
      <c r="C159" s="78">
        <v>0.1</v>
      </c>
      <c r="D159">
        <f t="shared" si="2"/>
        <v>10</v>
      </c>
    </row>
    <row r="160" spans="3:4" x14ac:dyDescent="0.25">
      <c r="C160" s="78">
        <v>0</v>
      </c>
      <c r="D160">
        <f t="shared" si="2"/>
        <v>0</v>
      </c>
    </row>
    <row r="161" spans="3:4" x14ac:dyDescent="0.25">
      <c r="C161" s="78">
        <v>0</v>
      </c>
      <c r="D161">
        <f t="shared" si="2"/>
        <v>0</v>
      </c>
    </row>
    <row r="162" spans="3:4" x14ac:dyDescent="0.25">
      <c r="C162" s="78">
        <v>0.1</v>
      </c>
      <c r="D162">
        <f t="shared" si="2"/>
        <v>10</v>
      </c>
    </row>
    <row r="163" spans="3:4" x14ac:dyDescent="0.25">
      <c r="C163" s="78">
        <v>0</v>
      </c>
      <c r="D163">
        <f t="shared" si="2"/>
        <v>0</v>
      </c>
    </row>
    <row r="164" spans="3:4" x14ac:dyDescent="0.25">
      <c r="C164" s="78">
        <v>0.1</v>
      </c>
      <c r="D164">
        <f t="shared" si="2"/>
        <v>10</v>
      </c>
    </row>
    <row r="165" spans="3:4" x14ac:dyDescent="0.25">
      <c r="C165" s="78">
        <v>0</v>
      </c>
      <c r="D165">
        <f t="shared" si="2"/>
        <v>0</v>
      </c>
    </row>
    <row r="166" spans="3:4" x14ac:dyDescent="0.25">
      <c r="C166" s="78">
        <v>0</v>
      </c>
      <c r="D166">
        <f t="shared" si="2"/>
        <v>0</v>
      </c>
    </row>
    <row r="167" spans="3:4" x14ac:dyDescent="0.25">
      <c r="C167" s="78">
        <v>0</v>
      </c>
      <c r="D167">
        <f t="shared" si="2"/>
        <v>0</v>
      </c>
    </row>
    <row r="168" spans="3:4" x14ac:dyDescent="0.25">
      <c r="C168" s="78">
        <v>0</v>
      </c>
      <c r="D168">
        <f t="shared" si="2"/>
        <v>0</v>
      </c>
    </row>
    <row r="169" spans="3:4" x14ac:dyDescent="0.25">
      <c r="C169" s="78">
        <v>0</v>
      </c>
      <c r="D169">
        <f t="shared" si="2"/>
        <v>0</v>
      </c>
    </row>
    <row r="170" spans="3:4" x14ac:dyDescent="0.25">
      <c r="C170" s="78">
        <v>0</v>
      </c>
      <c r="D170">
        <f t="shared" si="2"/>
        <v>0</v>
      </c>
    </row>
    <row r="171" spans="3:4" x14ac:dyDescent="0.25">
      <c r="C171" s="78">
        <v>0</v>
      </c>
      <c r="D171">
        <f t="shared" si="2"/>
        <v>0</v>
      </c>
    </row>
    <row r="172" spans="3:4" x14ac:dyDescent="0.25">
      <c r="C172" s="78">
        <v>0</v>
      </c>
      <c r="D172">
        <f t="shared" si="2"/>
        <v>0</v>
      </c>
    </row>
    <row r="173" spans="3:4" x14ac:dyDescent="0.25">
      <c r="C173" s="78">
        <v>0</v>
      </c>
      <c r="D173">
        <f t="shared" si="2"/>
        <v>0</v>
      </c>
    </row>
    <row r="174" spans="3:4" x14ac:dyDescent="0.25">
      <c r="C174" s="78">
        <v>0</v>
      </c>
      <c r="D174">
        <f t="shared" si="2"/>
        <v>0</v>
      </c>
    </row>
    <row r="175" spans="3:4" x14ac:dyDescent="0.25">
      <c r="C175" s="78">
        <v>0</v>
      </c>
      <c r="D175">
        <f t="shared" si="2"/>
        <v>0</v>
      </c>
    </row>
    <row r="176" spans="3:4" x14ac:dyDescent="0.25">
      <c r="C176" s="78">
        <v>0</v>
      </c>
      <c r="D176">
        <f t="shared" si="2"/>
        <v>0</v>
      </c>
    </row>
    <row r="177" spans="3:4" x14ac:dyDescent="0.25">
      <c r="C177" s="78">
        <v>0.8</v>
      </c>
      <c r="D177">
        <f t="shared" si="2"/>
        <v>80</v>
      </c>
    </row>
    <row r="178" spans="3:4" x14ac:dyDescent="0.25">
      <c r="C178" s="78">
        <v>0</v>
      </c>
      <c r="D178">
        <f t="shared" si="2"/>
        <v>0</v>
      </c>
    </row>
    <row r="179" spans="3:4" x14ac:dyDescent="0.25">
      <c r="C179" s="78">
        <v>0</v>
      </c>
      <c r="D179">
        <f t="shared" si="2"/>
        <v>0</v>
      </c>
    </row>
    <row r="180" spans="3:4" x14ac:dyDescent="0.25">
      <c r="C180" s="79">
        <v>0.5</v>
      </c>
      <c r="D180">
        <f t="shared" si="2"/>
        <v>50</v>
      </c>
    </row>
    <row r="181" spans="3:4" x14ac:dyDescent="0.25">
      <c r="C181" s="78">
        <v>0</v>
      </c>
      <c r="D181">
        <f t="shared" si="2"/>
        <v>0</v>
      </c>
    </row>
    <row r="182" spans="3:4" x14ac:dyDescent="0.25">
      <c r="C182" s="78">
        <v>0</v>
      </c>
      <c r="D182">
        <f t="shared" si="2"/>
        <v>0</v>
      </c>
    </row>
    <row r="183" spans="3:4" x14ac:dyDescent="0.25">
      <c r="C183" s="78">
        <v>0</v>
      </c>
      <c r="D183">
        <f t="shared" si="2"/>
        <v>0</v>
      </c>
    </row>
    <row r="184" spans="3:4" x14ac:dyDescent="0.25">
      <c r="C184" s="78">
        <v>0</v>
      </c>
      <c r="D184">
        <f t="shared" si="2"/>
        <v>0</v>
      </c>
    </row>
    <row r="185" spans="3:4" x14ac:dyDescent="0.25">
      <c r="C185" s="78">
        <v>0</v>
      </c>
      <c r="D185">
        <f t="shared" si="2"/>
        <v>0</v>
      </c>
    </row>
    <row r="186" spans="3:4" x14ac:dyDescent="0.25">
      <c r="C186" s="78">
        <v>0</v>
      </c>
      <c r="D186">
        <f t="shared" si="2"/>
        <v>0</v>
      </c>
    </row>
    <row r="187" spans="3:4" x14ac:dyDescent="0.25">
      <c r="C187" s="78">
        <v>0</v>
      </c>
      <c r="D187">
        <f t="shared" si="2"/>
        <v>0</v>
      </c>
    </row>
    <row r="188" spans="3:4" x14ac:dyDescent="0.25">
      <c r="C188" s="78">
        <v>0</v>
      </c>
      <c r="D188">
        <f t="shared" si="2"/>
        <v>0</v>
      </c>
    </row>
    <row r="189" spans="3:4" x14ac:dyDescent="0.25">
      <c r="C189" s="78">
        <v>0</v>
      </c>
      <c r="D189">
        <f t="shared" si="2"/>
        <v>0</v>
      </c>
    </row>
    <row r="190" spans="3:4" x14ac:dyDescent="0.25">
      <c r="C190" s="78">
        <v>0</v>
      </c>
      <c r="D190">
        <f t="shared" si="2"/>
        <v>0</v>
      </c>
    </row>
    <row r="191" spans="3:4" x14ac:dyDescent="0.25">
      <c r="C191" s="78">
        <v>0.1</v>
      </c>
      <c r="D191">
        <f t="shared" si="2"/>
        <v>10</v>
      </c>
    </row>
    <row r="192" spans="3:4" x14ac:dyDescent="0.25">
      <c r="C192" s="78">
        <v>0</v>
      </c>
      <c r="D192">
        <f t="shared" si="2"/>
        <v>0</v>
      </c>
    </row>
    <row r="193" spans="3:4" x14ac:dyDescent="0.25">
      <c r="C193" s="78">
        <v>0</v>
      </c>
      <c r="D193">
        <f t="shared" si="2"/>
        <v>0</v>
      </c>
    </row>
    <row r="194" spans="3:4" x14ac:dyDescent="0.25">
      <c r="C194" s="78">
        <v>0</v>
      </c>
      <c r="D194">
        <f t="shared" si="2"/>
        <v>0</v>
      </c>
    </row>
    <row r="195" spans="3:4" x14ac:dyDescent="0.25">
      <c r="C195" s="78">
        <v>0</v>
      </c>
      <c r="D195">
        <f t="shared" ref="D195:D258" si="3">C195*100</f>
        <v>0</v>
      </c>
    </row>
    <row r="196" spans="3:4" x14ac:dyDescent="0.25">
      <c r="C196" s="78">
        <v>0</v>
      </c>
      <c r="D196">
        <f t="shared" si="3"/>
        <v>0</v>
      </c>
    </row>
    <row r="197" spans="3:4" x14ac:dyDescent="0.25">
      <c r="C197" s="78">
        <v>0</v>
      </c>
      <c r="D197">
        <f t="shared" si="3"/>
        <v>0</v>
      </c>
    </row>
    <row r="198" spans="3:4" x14ac:dyDescent="0.25">
      <c r="C198" s="78">
        <v>0.1</v>
      </c>
      <c r="D198">
        <f t="shared" si="3"/>
        <v>10</v>
      </c>
    </row>
    <row r="199" spans="3:4" x14ac:dyDescent="0.25">
      <c r="C199" s="78">
        <v>0</v>
      </c>
      <c r="D199">
        <f t="shared" si="3"/>
        <v>0</v>
      </c>
    </row>
    <row r="200" spans="3:4" x14ac:dyDescent="0.25">
      <c r="C200" s="78">
        <v>0</v>
      </c>
      <c r="D200">
        <f t="shared" si="3"/>
        <v>0</v>
      </c>
    </row>
    <row r="201" spans="3:4" x14ac:dyDescent="0.25">
      <c r="C201" s="78">
        <v>0</v>
      </c>
      <c r="D201">
        <f t="shared" si="3"/>
        <v>0</v>
      </c>
    </row>
    <row r="202" spans="3:4" x14ac:dyDescent="0.25">
      <c r="C202" s="78">
        <v>0</v>
      </c>
      <c r="D202">
        <f t="shared" si="3"/>
        <v>0</v>
      </c>
    </row>
    <row r="203" spans="3:4" x14ac:dyDescent="0.25">
      <c r="C203" s="78">
        <v>0</v>
      </c>
      <c r="D203">
        <f t="shared" si="3"/>
        <v>0</v>
      </c>
    </row>
    <row r="204" spans="3:4" x14ac:dyDescent="0.25">
      <c r="C204" s="78">
        <v>0</v>
      </c>
      <c r="D204">
        <f t="shared" si="3"/>
        <v>0</v>
      </c>
    </row>
    <row r="205" spans="3:4" x14ac:dyDescent="0.25">
      <c r="C205" s="78">
        <v>0</v>
      </c>
      <c r="D205">
        <f t="shared" si="3"/>
        <v>0</v>
      </c>
    </row>
    <row r="206" spans="3:4" x14ac:dyDescent="0.25">
      <c r="C206" s="78">
        <v>0</v>
      </c>
      <c r="D206">
        <f t="shared" si="3"/>
        <v>0</v>
      </c>
    </row>
    <row r="207" spans="3:4" x14ac:dyDescent="0.25">
      <c r="C207" s="78">
        <v>0</v>
      </c>
      <c r="D207">
        <f t="shared" si="3"/>
        <v>0</v>
      </c>
    </row>
    <row r="208" spans="3:4" x14ac:dyDescent="0.25">
      <c r="C208" s="78">
        <v>0</v>
      </c>
      <c r="D208">
        <f t="shared" si="3"/>
        <v>0</v>
      </c>
    </row>
    <row r="209" spans="3:4" x14ac:dyDescent="0.25">
      <c r="C209" s="78">
        <v>0</v>
      </c>
      <c r="D209">
        <f t="shared" si="3"/>
        <v>0</v>
      </c>
    </row>
    <row r="210" spans="3:4" x14ac:dyDescent="0.25">
      <c r="C210" s="78">
        <v>0</v>
      </c>
      <c r="D210">
        <f t="shared" si="3"/>
        <v>0</v>
      </c>
    </row>
    <row r="211" spans="3:4" x14ac:dyDescent="0.25">
      <c r="C211" s="78">
        <v>0</v>
      </c>
      <c r="D211">
        <f t="shared" si="3"/>
        <v>0</v>
      </c>
    </row>
    <row r="212" spans="3:4" x14ac:dyDescent="0.25">
      <c r="C212" s="78">
        <v>0</v>
      </c>
      <c r="D212">
        <f t="shared" si="3"/>
        <v>0</v>
      </c>
    </row>
    <row r="213" spans="3:4" x14ac:dyDescent="0.25">
      <c r="C213" s="78">
        <v>0</v>
      </c>
      <c r="D213">
        <f t="shared" si="3"/>
        <v>0</v>
      </c>
    </row>
    <row r="214" spans="3:4" x14ac:dyDescent="0.25">
      <c r="C214" s="78">
        <v>0.8</v>
      </c>
      <c r="D214">
        <f t="shared" si="3"/>
        <v>80</v>
      </c>
    </row>
    <row r="215" spans="3:4" x14ac:dyDescent="0.25">
      <c r="C215" s="78">
        <v>0</v>
      </c>
      <c r="D215">
        <f t="shared" si="3"/>
        <v>0</v>
      </c>
    </row>
    <row r="216" spans="3:4" x14ac:dyDescent="0.25">
      <c r="C216" s="78">
        <v>0</v>
      </c>
      <c r="D216">
        <f t="shared" si="3"/>
        <v>0</v>
      </c>
    </row>
    <row r="217" spans="3:4" x14ac:dyDescent="0.25">
      <c r="C217" s="78">
        <v>0</v>
      </c>
      <c r="D217">
        <f t="shared" si="3"/>
        <v>0</v>
      </c>
    </row>
    <row r="218" spans="3:4" x14ac:dyDescent="0.25">
      <c r="C218" s="78">
        <v>0</v>
      </c>
      <c r="D218">
        <f t="shared" si="3"/>
        <v>0</v>
      </c>
    </row>
    <row r="219" spans="3:4" x14ac:dyDescent="0.25">
      <c r="C219" s="78">
        <v>0</v>
      </c>
      <c r="D219">
        <f t="shared" si="3"/>
        <v>0</v>
      </c>
    </row>
    <row r="220" spans="3:4" x14ac:dyDescent="0.25">
      <c r="C220" s="78">
        <v>0</v>
      </c>
      <c r="D220">
        <f t="shared" si="3"/>
        <v>0</v>
      </c>
    </row>
    <row r="221" spans="3:4" x14ac:dyDescent="0.25">
      <c r="C221" s="78">
        <v>0</v>
      </c>
      <c r="D221">
        <f t="shared" si="3"/>
        <v>0</v>
      </c>
    </row>
    <row r="222" spans="3:4" x14ac:dyDescent="0.25">
      <c r="C222" s="78">
        <v>0</v>
      </c>
      <c r="D222">
        <f t="shared" si="3"/>
        <v>0</v>
      </c>
    </row>
    <row r="223" spans="3:4" x14ac:dyDescent="0.25">
      <c r="C223" s="78">
        <v>0</v>
      </c>
      <c r="D223">
        <f t="shared" si="3"/>
        <v>0</v>
      </c>
    </row>
    <row r="224" spans="3:4" x14ac:dyDescent="0.25">
      <c r="C224" s="78">
        <v>0</v>
      </c>
      <c r="D224">
        <f t="shared" si="3"/>
        <v>0</v>
      </c>
    </row>
    <row r="225" spans="3:4" x14ac:dyDescent="0.25">
      <c r="C225" s="78">
        <v>0</v>
      </c>
      <c r="D225">
        <f t="shared" si="3"/>
        <v>0</v>
      </c>
    </row>
    <row r="226" spans="3:4" x14ac:dyDescent="0.25">
      <c r="C226" s="78">
        <v>0</v>
      </c>
      <c r="D226">
        <f t="shared" si="3"/>
        <v>0</v>
      </c>
    </row>
    <row r="227" spans="3:4" x14ac:dyDescent="0.25">
      <c r="C227" s="78">
        <v>0</v>
      </c>
      <c r="D227">
        <f t="shared" si="3"/>
        <v>0</v>
      </c>
    </row>
    <row r="228" spans="3:4" x14ac:dyDescent="0.25">
      <c r="C228" s="78">
        <v>0</v>
      </c>
      <c r="D228">
        <f t="shared" si="3"/>
        <v>0</v>
      </c>
    </row>
    <row r="229" spans="3:4" x14ac:dyDescent="0.25">
      <c r="C229" s="78">
        <v>0</v>
      </c>
      <c r="D229">
        <f t="shared" si="3"/>
        <v>0</v>
      </c>
    </row>
    <row r="230" spans="3:4" x14ac:dyDescent="0.25">
      <c r="C230" s="78">
        <v>0</v>
      </c>
      <c r="D230">
        <f t="shared" si="3"/>
        <v>0</v>
      </c>
    </row>
    <row r="231" spans="3:4" x14ac:dyDescent="0.25">
      <c r="C231" s="78">
        <v>0</v>
      </c>
      <c r="D231">
        <f t="shared" si="3"/>
        <v>0</v>
      </c>
    </row>
    <row r="232" spans="3:4" x14ac:dyDescent="0.25">
      <c r="C232" s="78">
        <v>0</v>
      </c>
      <c r="D232">
        <f t="shared" si="3"/>
        <v>0</v>
      </c>
    </row>
    <row r="233" spans="3:4" x14ac:dyDescent="0.25">
      <c r="C233" s="78">
        <v>0</v>
      </c>
      <c r="D233">
        <f t="shared" si="3"/>
        <v>0</v>
      </c>
    </row>
    <row r="234" spans="3:4" x14ac:dyDescent="0.25">
      <c r="C234" s="78">
        <v>0</v>
      </c>
      <c r="D234">
        <f t="shared" si="3"/>
        <v>0</v>
      </c>
    </row>
    <row r="235" spans="3:4" x14ac:dyDescent="0.25">
      <c r="C235" s="78">
        <v>0</v>
      </c>
      <c r="D235">
        <f t="shared" si="3"/>
        <v>0</v>
      </c>
    </row>
    <row r="236" spans="3:4" x14ac:dyDescent="0.25">
      <c r="C236" s="78">
        <v>0</v>
      </c>
      <c r="D236">
        <f t="shared" si="3"/>
        <v>0</v>
      </c>
    </row>
    <row r="237" spans="3:4" x14ac:dyDescent="0.25">
      <c r="C237" s="78">
        <v>0</v>
      </c>
      <c r="D237">
        <f t="shared" si="3"/>
        <v>0</v>
      </c>
    </row>
    <row r="238" spans="3:4" x14ac:dyDescent="0.25">
      <c r="C238" s="78">
        <v>0</v>
      </c>
      <c r="D238">
        <f t="shared" si="3"/>
        <v>0</v>
      </c>
    </row>
    <row r="239" spans="3:4" x14ac:dyDescent="0.25">
      <c r="C239" s="78">
        <v>0</v>
      </c>
      <c r="D239">
        <f t="shared" si="3"/>
        <v>0</v>
      </c>
    </row>
    <row r="240" spans="3:4" x14ac:dyDescent="0.25">
      <c r="C240" s="78">
        <v>0</v>
      </c>
      <c r="D240">
        <f t="shared" si="3"/>
        <v>0</v>
      </c>
    </row>
    <row r="241" spans="3:4" x14ac:dyDescent="0.25">
      <c r="C241" s="78">
        <v>0.1</v>
      </c>
      <c r="D241">
        <f t="shared" si="3"/>
        <v>10</v>
      </c>
    </row>
    <row r="242" spans="3:4" x14ac:dyDescent="0.25">
      <c r="C242" s="78">
        <v>0</v>
      </c>
      <c r="D242">
        <f t="shared" si="3"/>
        <v>0</v>
      </c>
    </row>
    <row r="243" spans="3:4" x14ac:dyDescent="0.25">
      <c r="C243" s="78">
        <v>0</v>
      </c>
      <c r="D243">
        <f t="shared" si="3"/>
        <v>0</v>
      </c>
    </row>
    <row r="244" spans="3:4" x14ac:dyDescent="0.25">
      <c r="C244" s="78">
        <v>0</v>
      </c>
      <c r="D244">
        <f t="shared" si="3"/>
        <v>0</v>
      </c>
    </row>
    <row r="245" spans="3:4" x14ac:dyDescent="0.25">
      <c r="C245" s="78">
        <v>0</v>
      </c>
      <c r="D245">
        <f t="shared" si="3"/>
        <v>0</v>
      </c>
    </row>
    <row r="246" spans="3:4" x14ac:dyDescent="0.25">
      <c r="C246" s="78">
        <v>0</v>
      </c>
      <c r="D246">
        <f t="shared" si="3"/>
        <v>0</v>
      </c>
    </row>
    <row r="247" spans="3:4" x14ac:dyDescent="0.25">
      <c r="C247" s="78">
        <v>0</v>
      </c>
      <c r="D247">
        <f t="shared" si="3"/>
        <v>0</v>
      </c>
    </row>
    <row r="248" spans="3:4" x14ac:dyDescent="0.25">
      <c r="C248" s="78">
        <v>0</v>
      </c>
      <c r="D248">
        <f t="shared" si="3"/>
        <v>0</v>
      </c>
    </row>
    <row r="249" spans="3:4" x14ac:dyDescent="0.25">
      <c r="C249" s="78">
        <v>0</v>
      </c>
      <c r="D249">
        <f t="shared" si="3"/>
        <v>0</v>
      </c>
    </row>
    <row r="250" spans="3:4" x14ac:dyDescent="0.25">
      <c r="C250" s="78">
        <v>0</v>
      </c>
      <c r="D250">
        <f t="shared" si="3"/>
        <v>0</v>
      </c>
    </row>
    <row r="251" spans="3:4" x14ac:dyDescent="0.25">
      <c r="C251" s="78">
        <v>0</v>
      </c>
      <c r="D251">
        <f t="shared" si="3"/>
        <v>0</v>
      </c>
    </row>
    <row r="252" spans="3:4" x14ac:dyDescent="0.25">
      <c r="C252" s="78">
        <v>0.1</v>
      </c>
      <c r="D252">
        <f t="shared" si="3"/>
        <v>10</v>
      </c>
    </row>
    <row r="253" spans="3:4" x14ac:dyDescent="0.25">
      <c r="C253" s="78">
        <v>0</v>
      </c>
      <c r="D253">
        <f t="shared" si="3"/>
        <v>0</v>
      </c>
    </row>
    <row r="254" spans="3:4" x14ac:dyDescent="0.25">
      <c r="C254" s="78">
        <v>0</v>
      </c>
      <c r="D254">
        <f t="shared" si="3"/>
        <v>0</v>
      </c>
    </row>
    <row r="255" spans="3:4" x14ac:dyDescent="0.25">
      <c r="C255" s="78">
        <v>0</v>
      </c>
      <c r="D255">
        <f t="shared" si="3"/>
        <v>0</v>
      </c>
    </row>
    <row r="256" spans="3:4" x14ac:dyDescent="0.25">
      <c r="C256" s="78">
        <v>0</v>
      </c>
      <c r="D256">
        <f t="shared" si="3"/>
        <v>0</v>
      </c>
    </row>
    <row r="257" spans="3:4" x14ac:dyDescent="0.25">
      <c r="C257" s="78">
        <v>0.99</v>
      </c>
      <c r="D257">
        <f t="shared" si="3"/>
        <v>99</v>
      </c>
    </row>
    <row r="258" spans="3:4" x14ac:dyDescent="0.25">
      <c r="C258" s="78">
        <v>0.99</v>
      </c>
      <c r="D258">
        <f t="shared" si="3"/>
        <v>99</v>
      </c>
    </row>
    <row r="259" spans="3:4" x14ac:dyDescent="0.25">
      <c r="C259" s="78">
        <v>0.99</v>
      </c>
      <c r="D259">
        <f t="shared" ref="D259:D322" si="4">C259*100</f>
        <v>99</v>
      </c>
    </row>
    <row r="260" spans="3:4" x14ac:dyDescent="0.25">
      <c r="C260" s="78">
        <v>0</v>
      </c>
      <c r="D260">
        <f t="shared" si="4"/>
        <v>0</v>
      </c>
    </row>
    <row r="261" spans="3:4" x14ac:dyDescent="0.25">
      <c r="C261" s="78">
        <v>0</v>
      </c>
      <c r="D261">
        <f t="shared" si="4"/>
        <v>0</v>
      </c>
    </row>
    <row r="262" spans="3:4" x14ac:dyDescent="0.25">
      <c r="C262" s="78">
        <v>0</v>
      </c>
      <c r="D262">
        <f t="shared" si="4"/>
        <v>0</v>
      </c>
    </row>
    <row r="263" spans="3:4" x14ac:dyDescent="0.25">
      <c r="C263" s="78">
        <v>0</v>
      </c>
      <c r="D263">
        <f t="shared" si="4"/>
        <v>0</v>
      </c>
    </row>
    <row r="264" spans="3:4" x14ac:dyDescent="0.25">
      <c r="C264" s="78">
        <v>0</v>
      </c>
      <c r="D264">
        <f t="shared" si="4"/>
        <v>0</v>
      </c>
    </row>
    <row r="265" spans="3:4" x14ac:dyDescent="0.25">
      <c r="C265" s="78">
        <v>0</v>
      </c>
      <c r="D265">
        <f t="shared" si="4"/>
        <v>0</v>
      </c>
    </row>
    <row r="266" spans="3:4" x14ac:dyDescent="0.25">
      <c r="C266" s="78">
        <v>0</v>
      </c>
      <c r="D266">
        <f t="shared" si="4"/>
        <v>0</v>
      </c>
    </row>
    <row r="267" spans="3:4" x14ac:dyDescent="0.25">
      <c r="C267" s="78">
        <v>0.1</v>
      </c>
      <c r="D267">
        <f t="shared" si="4"/>
        <v>10</v>
      </c>
    </row>
    <row r="268" spans="3:4" x14ac:dyDescent="0.25">
      <c r="C268" s="78">
        <v>0</v>
      </c>
      <c r="D268">
        <f t="shared" si="4"/>
        <v>0</v>
      </c>
    </row>
    <row r="269" spans="3:4" x14ac:dyDescent="0.25">
      <c r="C269" s="78">
        <v>0</v>
      </c>
      <c r="D269">
        <f t="shared" si="4"/>
        <v>0</v>
      </c>
    </row>
    <row r="270" spans="3:4" x14ac:dyDescent="0.25">
      <c r="C270" s="78">
        <v>0</v>
      </c>
      <c r="D270">
        <f t="shared" si="4"/>
        <v>0</v>
      </c>
    </row>
    <row r="271" spans="3:4" x14ac:dyDescent="0.25">
      <c r="C271" s="78">
        <v>0</v>
      </c>
      <c r="D271">
        <f t="shared" si="4"/>
        <v>0</v>
      </c>
    </row>
    <row r="272" spans="3:4" x14ac:dyDescent="0.25">
      <c r="C272" s="78">
        <v>0</v>
      </c>
      <c r="D272">
        <f t="shared" si="4"/>
        <v>0</v>
      </c>
    </row>
    <row r="273" spans="3:4" x14ac:dyDescent="0.25">
      <c r="C273" s="78">
        <v>0</v>
      </c>
      <c r="D273">
        <f t="shared" si="4"/>
        <v>0</v>
      </c>
    </row>
    <row r="274" spans="3:4" x14ac:dyDescent="0.25">
      <c r="C274" s="78">
        <v>0</v>
      </c>
      <c r="D274">
        <f t="shared" si="4"/>
        <v>0</v>
      </c>
    </row>
    <row r="275" spans="3:4" x14ac:dyDescent="0.25">
      <c r="C275" s="78">
        <v>0</v>
      </c>
      <c r="D275">
        <f t="shared" si="4"/>
        <v>0</v>
      </c>
    </row>
    <row r="276" spans="3:4" x14ac:dyDescent="0.25">
      <c r="C276" s="78">
        <v>0</v>
      </c>
      <c r="D276">
        <f t="shared" si="4"/>
        <v>0</v>
      </c>
    </row>
    <row r="277" spans="3:4" x14ac:dyDescent="0.25">
      <c r="C277" s="78">
        <v>0</v>
      </c>
      <c r="D277">
        <f t="shared" si="4"/>
        <v>0</v>
      </c>
    </row>
    <row r="278" spans="3:4" x14ac:dyDescent="0.25">
      <c r="C278" s="78">
        <v>0</v>
      </c>
      <c r="D278">
        <f t="shared" si="4"/>
        <v>0</v>
      </c>
    </row>
    <row r="279" spans="3:4" x14ac:dyDescent="0.25">
      <c r="C279" s="78">
        <v>0</v>
      </c>
      <c r="D279">
        <f t="shared" si="4"/>
        <v>0</v>
      </c>
    </row>
    <row r="280" spans="3:4" x14ac:dyDescent="0.25">
      <c r="C280" s="78">
        <v>0</v>
      </c>
      <c r="D280">
        <f t="shared" si="4"/>
        <v>0</v>
      </c>
    </row>
    <row r="281" spans="3:4" x14ac:dyDescent="0.25">
      <c r="C281" s="78">
        <v>0</v>
      </c>
      <c r="D281">
        <f t="shared" si="4"/>
        <v>0</v>
      </c>
    </row>
    <row r="282" spans="3:4" x14ac:dyDescent="0.25">
      <c r="C282" s="78">
        <v>0</v>
      </c>
      <c r="D282">
        <f t="shared" si="4"/>
        <v>0</v>
      </c>
    </row>
    <row r="283" spans="3:4" x14ac:dyDescent="0.25">
      <c r="C283" s="78">
        <v>0</v>
      </c>
      <c r="D283">
        <f t="shared" si="4"/>
        <v>0</v>
      </c>
    </row>
    <row r="284" spans="3:4" x14ac:dyDescent="0.25">
      <c r="C284" s="78">
        <v>0</v>
      </c>
      <c r="D284">
        <f t="shared" si="4"/>
        <v>0</v>
      </c>
    </row>
    <row r="285" spans="3:4" x14ac:dyDescent="0.25">
      <c r="C285" s="78">
        <v>0</v>
      </c>
      <c r="D285">
        <f t="shared" si="4"/>
        <v>0</v>
      </c>
    </row>
    <row r="286" spans="3:4" x14ac:dyDescent="0.25">
      <c r="C286" s="78">
        <v>0</v>
      </c>
      <c r="D286">
        <f t="shared" si="4"/>
        <v>0</v>
      </c>
    </row>
    <row r="287" spans="3:4" x14ac:dyDescent="0.25">
      <c r="C287" s="78">
        <v>0</v>
      </c>
      <c r="D287">
        <f t="shared" si="4"/>
        <v>0</v>
      </c>
    </row>
    <row r="288" spans="3:4" x14ac:dyDescent="0.25">
      <c r="C288" s="78">
        <v>0</v>
      </c>
      <c r="D288">
        <f t="shared" si="4"/>
        <v>0</v>
      </c>
    </row>
    <row r="289" spans="3:4" x14ac:dyDescent="0.25">
      <c r="C289" s="78">
        <v>0</v>
      </c>
      <c r="D289">
        <f t="shared" si="4"/>
        <v>0</v>
      </c>
    </row>
    <row r="290" spans="3:4" x14ac:dyDescent="0.25">
      <c r="C290" s="78">
        <v>0</v>
      </c>
      <c r="D290">
        <f t="shared" si="4"/>
        <v>0</v>
      </c>
    </row>
    <row r="291" spans="3:4" x14ac:dyDescent="0.25">
      <c r="C291" s="78">
        <v>0</v>
      </c>
      <c r="D291">
        <f t="shared" si="4"/>
        <v>0</v>
      </c>
    </row>
    <row r="292" spans="3:4" x14ac:dyDescent="0.25">
      <c r="C292" s="78">
        <v>0</v>
      </c>
      <c r="D292">
        <f t="shared" si="4"/>
        <v>0</v>
      </c>
    </row>
    <row r="293" spans="3:4" x14ac:dyDescent="0.25">
      <c r="C293" s="78">
        <v>0</v>
      </c>
      <c r="D293">
        <f t="shared" si="4"/>
        <v>0</v>
      </c>
    </row>
    <row r="294" spans="3:4" x14ac:dyDescent="0.25">
      <c r="C294" s="78">
        <v>0</v>
      </c>
      <c r="D294">
        <f t="shared" si="4"/>
        <v>0</v>
      </c>
    </row>
    <row r="295" spans="3:4" x14ac:dyDescent="0.25">
      <c r="C295" s="78">
        <v>0</v>
      </c>
      <c r="D295">
        <f t="shared" si="4"/>
        <v>0</v>
      </c>
    </row>
    <row r="296" spans="3:4" x14ac:dyDescent="0.25">
      <c r="C296" s="78">
        <v>0</v>
      </c>
      <c r="D296">
        <f t="shared" si="4"/>
        <v>0</v>
      </c>
    </row>
    <row r="297" spans="3:4" x14ac:dyDescent="0.25">
      <c r="C297" s="78">
        <v>0</v>
      </c>
      <c r="D297">
        <f t="shared" si="4"/>
        <v>0</v>
      </c>
    </row>
    <row r="298" spans="3:4" x14ac:dyDescent="0.25">
      <c r="C298" s="78">
        <v>0</v>
      </c>
      <c r="D298">
        <f t="shared" si="4"/>
        <v>0</v>
      </c>
    </row>
    <row r="299" spans="3:4" x14ac:dyDescent="0.25">
      <c r="C299" s="78">
        <v>0</v>
      </c>
      <c r="D299">
        <f t="shared" si="4"/>
        <v>0</v>
      </c>
    </row>
    <row r="300" spans="3:4" x14ac:dyDescent="0.25">
      <c r="C300" s="78">
        <v>0</v>
      </c>
      <c r="D300">
        <f t="shared" si="4"/>
        <v>0</v>
      </c>
    </row>
    <row r="301" spans="3:4" x14ac:dyDescent="0.25">
      <c r="C301" s="78">
        <v>0</v>
      </c>
      <c r="D301">
        <f t="shared" si="4"/>
        <v>0</v>
      </c>
    </row>
    <row r="302" spans="3:4" x14ac:dyDescent="0.25">
      <c r="C302" s="78">
        <v>0</v>
      </c>
      <c r="D302">
        <f t="shared" si="4"/>
        <v>0</v>
      </c>
    </row>
    <row r="303" spans="3:4" x14ac:dyDescent="0.25">
      <c r="C303" s="78">
        <v>0</v>
      </c>
      <c r="D303">
        <f t="shared" si="4"/>
        <v>0</v>
      </c>
    </row>
    <row r="304" spans="3:4" x14ac:dyDescent="0.25">
      <c r="C304" s="78">
        <v>0</v>
      </c>
      <c r="D304">
        <f t="shared" si="4"/>
        <v>0</v>
      </c>
    </row>
    <row r="305" spans="3:4" x14ac:dyDescent="0.25">
      <c r="C305" s="78">
        <v>0</v>
      </c>
      <c r="D305">
        <f t="shared" si="4"/>
        <v>0</v>
      </c>
    </row>
    <row r="306" spans="3:4" x14ac:dyDescent="0.25">
      <c r="C306" s="78">
        <v>0</v>
      </c>
      <c r="D306">
        <f t="shared" si="4"/>
        <v>0</v>
      </c>
    </row>
    <row r="307" spans="3:4" x14ac:dyDescent="0.25">
      <c r="C307" s="78">
        <v>0</v>
      </c>
      <c r="D307">
        <f t="shared" si="4"/>
        <v>0</v>
      </c>
    </row>
    <row r="308" spans="3:4" x14ac:dyDescent="0.25">
      <c r="C308" s="78">
        <v>0</v>
      </c>
      <c r="D308">
        <f t="shared" si="4"/>
        <v>0</v>
      </c>
    </row>
    <row r="309" spans="3:4" x14ac:dyDescent="0.25">
      <c r="C309" s="78">
        <v>0</v>
      </c>
      <c r="D309">
        <f t="shared" si="4"/>
        <v>0</v>
      </c>
    </row>
    <row r="310" spans="3:4" x14ac:dyDescent="0.25">
      <c r="C310" s="78">
        <v>0</v>
      </c>
      <c r="D310">
        <f t="shared" si="4"/>
        <v>0</v>
      </c>
    </row>
    <row r="311" spans="3:4" x14ac:dyDescent="0.25">
      <c r="C311" s="78">
        <v>0</v>
      </c>
      <c r="D311">
        <f t="shared" si="4"/>
        <v>0</v>
      </c>
    </row>
    <row r="312" spans="3:4" x14ac:dyDescent="0.25">
      <c r="C312" s="78">
        <v>0</v>
      </c>
      <c r="D312">
        <f t="shared" si="4"/>
        <v>0</v>
      </c>
    </row>
    <row r="313" spans="3:4" x14ac:dyDescent="0.25">
      <c r="C313" s="78">
        <v>0</v>
      </c>
      <c r="D313">
        <f t="shared" si="4"/>
        <v>0</v>
      </c>
    </row>
    <row r="314" spans="3:4" x14ac:dyDescent="0.25">
      <c r="C314" s="78">
        <v>0</v>
      </c>
      <c r="D314">
        <f t="shared" si="4"/>
        <v>0</v>
      </c>
    </row>
    <row r="315" spans="3:4" x14ac:dyDescent="0.25">
      <c r="C315" s="78">
        <v>0</v>
      </c>
      <c r="D315">
        <f t="shared" si="4"/>
        <v>0</v>
      </c>
    </row>
    <row r="316" spans="3:4" x14ac:dyDescent="0.25">
      <c r="C316" s="78">
        <v>0</v>
      </c>
      <c r="D316">
        <f t="shared" si="4"/>
        <v>0</v>
      </c>
    </row>
    <row r="317" spans="3:4" x14ac:dyDescent="0.25">
      <c r="C317" s="78">
        <v>0.8</v>
      </c>
      <c r="D317">
        <f t="shared" si="4"/>
        <v>80</v>
      </c>
    </row>
    <row r="318" spans="3:4" x14ac:dyDescent="0.25">
      <c r="C318" s="78">
        <v>0</v>
      </c>
      <c r="D318">
        <f t="shared" si="4"/>
        <v>0</v>
      </c>
    </row>
    <row r="319" spans="3:4" x14ac:dyDescent="0.25">
      <c r="C319" s="78">
        <v>0</v>
      </c>
      <c r="D319">
        <f t="shared" si="4"/>
        <v>0</v>
      </c>
    </row>
    <row r="320" spans="3:4" x14ac:dyDescent="0.25">
      <c r="C320" s="78">
        <v>0.99</v>
      </c>
      <c r="D320">
        <f t="shared" si="4"/>
        <v>99</v>
      </c>
    </row>
    <row r="321" spans="3:4" x14ac:dyDescent="0.25">
      <c r="C321" s="78">
        <v>0</v>
      </c>
      <c r="D321">
        <f t="shared" si="4"/>
        <v>0</v>
      </c>
    </row>
    <row r="322" spans="3:4" x14ac:dyDescent="0.25">
      <c r="C322" s="78">
        <v>0</v>
      </c>
      <c r="D322">
        <f t="shared" si="4"/>
        <v>0</v>
      </c>
    </row>
    <row r="323" spans="3:4" x14ac:dyDescent="0.25">
      <c r="C323" s="78">
        <v>0</v>
      </c>
      <c r="D323">
        <f t="shared" ref="D323:D386" si="5">C323*100</f>
        <v>0</v>
      </c>
    </row>
    <row r="324" spans="3:4" x14ac:dyDescent="0.25">
      <c r="C324" s="78">
        <v>0</v>
      </c>
      <c r="D324">
        <f t="shared" si="5"/>
        <v>0</v>
      </c>
    </row>
    <row r="325" spans="3:4" x14ac:dyDescent="0.25">
      <c r="C325" s="78">
        <v>0</v>
      </c>
      <c r="D325">
        <f t="shared" si="5"/>
        <v>0</v>
      </c>
    </row>
    <row r="326" spans="3:4" x14ac:dyDescent="0.25">
      <c r="C326" s="78">
        <v>0</v>
      </c>
      <c r="D326">
        <f t="shared" si="5"/>
        <v>0</v>
      </c>
    </row>
    <row r="327" spans="3:4" x14ac:dyDescent="0.25">
      <c r="C327" s="78">
        <v>0</v>
      </c>
      <c r="D327">
        <f t="shared" si="5"/>
        <v>0</v>
      </c>
    </row>
    <row r="328" spans="3:4" x14ac:dyDescent="0.25">
      <c r="C328" s="78">
        <v>0</v>
      </c>
      <c r="D328">
        <f t="shared" si="5"/>
        <v>0</v>
      </c>
    </row>
    <row r="329" spans="3:4" x14ac:dyDescent="0.25">
      <c r="C329" s="78">
        <v>0</v>
      </c>
      <c r="D329">
        <f t="shared" si="5"/>
        <v>0</v>
      </c>
    </row>
    <row r="330" spans="3:4" x14ac:dyDescent="0.25">
      <c r="C330" s="78">
        <v>0</v>
      </c>
      <c r="D330">
        <f t="shared" si="5"/>
        <v>0</v>
      </c>
    </row>
    <row r="331" spans="3:4" x14ac:dyDescent="0.25">
      <c r="C331" s="78">
        <v>0</v>
      </c>
      <c r="D331">
        <f t="shared" si="5"/>
        <v>0</v>
      </c>
    </row>
    <row r="332" spans="3:4" x14ac:dyDescent="0.25">
      <c r="C332" s="78">
        <v>0</v>
      </c>
      <c r="D332">
        <f t="shared" si="5"/>
        <v>0</v>
      </c>
    </row>
    <row r="333" spans="3:4" x14ac:dyDescent="0.25">
      <c r="C333" s="78">
        <v>0</v>
      </c>
      <c r="D333">
        <f t="shared" si="5"/>
        <v>0</v>
      </c>
    </row>
    <row r="334" spans="3:4" x14ac:dyDescent="0.25">
      <c r="C334" s="78">
        <v>0</v>
      </c>
      <c r="D334">
        <f t="shared" si="5"/>
        <v>0</v>
      </c>
    </row>
    <row r="335" spans="3:4" x14ac:dyDescent="0.25">
      <c r="C335" s="78">
        <v>0</v>
      </c>
      <c r="D335">
        <f t="shared" si="5"/>
        <v>0</v>
      </c>
    </row>
    <row r="336" spans="3:4" x14ac:dyDescent="0.25">
      <c r="C336" s="78">
        <v>0</v>
      </c>
      <c r="D336">
        <f t="shared" si="5"/>
        <v>0</v>
      </c>
    </row>
    <row r="337" spans="3:4" x14ac:dyDescent="0.25">
      <c r="C337" s="78">
        <v>0</v>
      </c>
      <c r="D337">
        <f t="shared" si="5"/>
        <v>0</v>
      </c>
    </row>
    <row r="338" spans="3:4" x14ac:dyDescent="0.25">
      <c r="C338" s="78">
        <v>0</v>
      </c>
      <c r="D338">
        <f t="shared" si="5"/>
        <v>0</v>
      </c>
    </row>
    <row r="339" spans="3:4" x14ac:dyDescent="0.25">
      <c r="C339" s="78">
        <v>0</v>
      </c>
      <c r="D339">
        <f t="shared" si="5"/>
        <v>0</v>
      </c>
    </row>
    <row r="340" spans="3:4" x14ac:dyDescent="0.25">
      <c r="C340" s="78">
        <v>0</v>
      </c>
      <c r="D340">
        <f t="shared" si="5"/>
        <v>0</v>
      </c>
    </row>
    <row r="341" spans="3:4" x14ac:dyDescent="0.25">
      <c r="C341" s="78">
        <v>0</v>
      </c>
      <c r="D341">
        <f t="shared" si="5"/>
        <v>0</v>
      </c>
    </row>
    <row r="342" spans="3:4" x14ac:dyDescent="0.25">
      <c r="C342" s="78">
        <v>0</v>
      </c>
      <c r="D342">
        <f t="shared" si="5"/>
        <v>0</v>
      </c>
    </row>
    <row r="343" spans="3:4" x14ac:dyDescent="0.25">
      <c r="C343" s="78">
        <v>0</v>
      </c>
      <c r="D343">
        <f t="shared" si="5"/>
        <v>0</v>
      </c>
    </row>
    <row r="344" spans="3:4" x14ac:dyDescent="0.25">
      <c r="C344" s="78">
        <v>0</v>
      </c>
      <c r="D344">
        <f t="shared" si="5"/>
        <v>0</v>
      </c>
    </row>
    <row r="345" spans="3:4" x14ac:dyDescent="0.25">
      <c r="C345" s="78">
        <v>0</v>
      </c>
      <c r="D345">
        <f t="shared" si="5"/>
        <v>0</v>
      </c>
    </row>
    <row r="346" spans="3:4" x14ac:dyDescent="0.25">
      <c r="C346" s="78">
        <v>0</v>
      </c>
      <c r="D346">
        <f t="shared" si="5"/>
        <v>0</v>
      </c>
    </row>
    <row r="347" spans="3:4" x14ac:dyDescent="0.25">
      <c r="C347" s="78">
        <v>0</v>
      </c>
      <c r="D347">
        <f t="shared" si="5"/>
        <v>0</v>
      </c>
    </row>
    <row r="348" spans="3:4" x14ac:dyDescent="0.25">
      <c r="C348" s="78">
        <v>0</v>
      </c>
      <c r="D348">
        <f t="shared" si="5"/>
        <v>0</v>
      </c>
    </row>
    <row r="349" spans="3:4" x14ac:dyDescent="0.25">
      <c r="C349" s="78">
        <v>0</v>
      </c>
      <c r="D349">
        <f t="shared" si="5"/>
        <v>0</v>
      </c>
    </row>
    <row r="350" spans="3:4" x14ac:dyDescent="0.25">
      <c r="C350" s="79">
        <v>0.5</v>
      </c>
      <c r="D350">
        <f t="shared" si="5"/>
        <v>50</v>
      </c>
    </row>
    <row r="351" spans="3:4" x14ac:dyDescent="0.25">
      <c r="C351" s="78">
        <v>0</v>
      </c>
      <c r="D351">
        <f t="shared" si="5"/>
        <v>0</v>
      </c>
    </row>
    <row r="352" spans="3:4" x14ac:dyDescent="0.25">
      <c r="C352" s="78">
        <v>0</v>
      </c>
      <c r="D352">
        <f t="shared" si="5"/>
        <v>0</v>
      </c>
    </row>
    <row r="353" spans="3:4" x14ac:dyDescent="0.25">
      <c r="C353" s="78">
        <v>0</v>
      </c>
      <c r="D353">
        <f t="shared" si="5"/>
        <v>0</v>
      </c>
    </row>
    <row r="354" spans="3:4" x14ac:dyDescent="0.25">
      <c r="C354" s="78">
        <v>0</v>
      </c>
      <c r="D354">
        <f t="shared" si="5"/>
        <v>0</v>
      </c>
    </row>
    <row r="355" spans="3:4" x14ac:dyDescent="0.25">
      <c r="C355" s="78">
        <v>0</v>
      </c>
      <c r="D355">
        <f t="shared" si="5"/>
        <v>0</v>
      </c>
    </row>
    <row r="356" spans="3:4" x14ac:dyDescent="0.25">
      <c r="C356" s="78">
        <v>0</v>
      </c>
      <c r="D356">
        <f t="shared" si="5"/>
        <v>0</v>
      </c>
    </row>
    <row r="357" spans="3:4" x14ac:dyDescent="0.25">
      <c r="C357" s="78">
        <v>0</v>
      </c>
      <c r="D357">
        <f t="shared" si="5"/>
        <v>0</v>
      </c>
    </row>
    <row r="358" spans="3:4" x14ac:dyDescent="0.25">
      <c r="C358" s="78">
        <v>0</v>
      </c>
      <c r="D358">
        <f t="shared" si="5"/>
        <v>0</v>
      </c>
    </row>
    <row r="359" spans="3:4" x14ac:dyDescent="0.25">
      <c r="C359" s="78">
        <v>0</v>
      </c>
      <c r="D359">
        <f t="shared" si="5"/>
        <v>0</v>
      </c>
    </row>
    <row r="360" spans="3:4" x14ac:dyDescent="0.25">
      <c r="C360" s="78">
        <v>0</v>
      </c>
      <c r="D360">
        <f t="shared" si="5"/>
        <v>0</v>
      </c>
    </row>
    <row r="361" spans="3:4" x14ac:dyDescent="0.25">
      <c r="C361" s="78">
        <v>0</v>
      </c>
      <c r="D361">
        <f t="shared" si="5"/>
        <v>0</v>
      </c>
    </row>
    <row r="362" spans="3:4" x14ac:dyDescent="0.25">
      <c r="C362" s="78">
        <v>0</v>
      </c>
      <c r="D362">
        <f t="shared" si="5"/>
        <v>0</v>
      </c>
    </row>
    <row r="363" spans="3:4" x14ac:dyDescent="0.25">
      <c r="C363" s="78">
        <v>0</v>
      </c>
      <c r="D363">
        <f t="shared" si="5"/>
        <v>0</v>
      </c>
    </row>
    <row r="364" spans="3:4" x14ac:dyDescent="0.25">
      <c r="C364" s="78">
        <v>0</v>
      </c>
      <c r="D364">
        <f t="shared" si="5"/>
        <v>0</v>
      </c>
    </row>
    <row r="365" spans="3:4" x14ac:dyDescent="0.25">
      <c r="C365" s="78">
        <v>0</v>
      </c>
      <c r="D365">
        <f t="shared" si="5"/>
        <v>0</v>
      </c>
    </row>
    <row r="366" spans="3:4" x14ac:dyDescent="0.25">
      <c r="C366" s="78">
        <v>0</v>
      </c>
      <c r="D366">
        <f t="shared" si="5"/>
        <v>0</v>
      </c>
    </row>
    <row r="367" spans="3:4" x14ac:dyDescent="0.25">
      <c r="C367" s="78">
        <v>0</v>
      </c>
      <c r="D367">
        <f t="shared" si="5"/>
        <v>0</v>
      </c>
    </row>
    <row r="368" spans="3:4" x14ac:dyDescent="0.25">
      <c r="C368" s="78">
        <v>0</v>
      </c>
      <c r="D368">
        <f t="shared" si="5"/>
        <v>0</v>
      </c>
    </row>
    <row r="369" spans="3:4" x14ac:dyDescent="0.25">
      <c r="C369" s="78">
        <v>0</v>
      </c>
      <c r="D369">
        <f t="shared" si="5"/>
        <v>0</v>
      </c>
    </row>
    <row r="370" spans="3:4" x14ac:dyDescent="0.25">
      <c r="C370" s="78">
        <v>0</v>
      </c>
      <c r="D370">
        <f t="shared" si="5"/>
        <v>0</v>
      </c>
    </row>
    <row r="371" spans="3:4" x14ac:dyDescent="0.25">
      <c r="C371" s="78">
        <v>0</v>
      </c>
      <c r="D371">
        <f t="shared" si="5"/>
        <v>0</v>
      </c>
    </row>
    <row r="372" spans="3:4" x14ac:dyDescent="0.25">
      <c r="C372" s="78">
        <v>0</v>
      </c>
      <c r="D372">
        <f t="shared" si="5"/>
        <v>0</v>
      </c>
    </row>
    <row r="373" spans="3:4" x14ac:dyDescent="0.25">
      <c r="C373" s="78">
        <v>0</v>
      </c>
      <c r="D373">
        <f t="shared" si="5"/>
        <v>0</v>
      </c>
    </row>
    <row r="374" spans="3:4" x14ac:dyDescent="0.25">
      <c r="C374" s="78">
        <v>0</v>
      </c>
      <c r="D374">
        <f t="shared" si="5"/>
        <v>0</v>
      </c>
    </row>
    <row r="375" spans="3:4" x14ac:dyDescent="0.25">
      <c r="C375" s="78">
        <v>0</v>
      </c>
      <c r="D375">
        <f t="shared" si="5"/>
        <v>0</v>
      </c>
    </row>
    <row r="376" spans="3:4" x14ac:dyDescent="0.25">
      <c r="C376" s="78">
        <v>0</v>
      </c>
      <c r="D376">
        <f t="shared" si="5"/>
        <v>0</v>
      </c>
    </row>
    <row r="377" spans="3:4" x14ac:dyDescent="0.25">
      <c r="C377" s="78">
        <v>0</v>
      </c>
      <c r="D377">
        <f t="shared" si="5"/>
        <v>0</v>
      </c>
    </row>
    <row r="378" spans="3:4" x14ac:dyDescent="0.25">
      <c r="C378" s="78">
        <v>0</v>
      </c>
      <c r="D378">
        <f t="shared" si="5"/>
        <v>0</v>
      </c>
    </row>
    <row r="379" spans="3:4" x14ac:dyDescent="0.25">
      <c r="C379" s="78">
        <v>0</v>
      </c>
      <c r="D379">
        <f t="shared" si="5"/>
        <v>0</v>
      </c>
    </row>
    <row r="380" spans="3:4" x14ac:dyDescent="0.25">
      <c r="C380" s="78">
        <v>0</v>
      </c>
      <c r="D380">
        <f t="shared" si="5"/>
        <v>0</v>
      </c>
    </row>
    <row r="381" spans="3:4" x14ac:dyDescent="0.25">
      <c r="C381" s="78">
        <v>0</v>
      </c>
      <c r="D381">
        <f t="shared" si="5"/>
        <v>0</v>
      </c>
    </row>
    <row r="382" spans="3:4" x14ac:dyDescent="0.25">
      <c r="C382" s="78">
        <v>0</v>
      </c>
      <c r="D382">
        <f t="shared" si="5"/>
        <v>0</v>
      </c>
    </row>
    <row r="383" spans="3:4" x14ac:dyDescent="0.25">
      <c r="C383" s="78">
        <v>0</v>
      </c>
      <c r="D383">
        <f t="shared" si="5"/>
        <v>0</v>
      </c>
    </row>
    <row r="384" spans="3:4" x14ac:dyDescent="0.25">
      <c r="C384" s="78">
        <v>0</v>
      </c>
      <c r="D384">
        <f t="shared" si="5"/>
        <v>0</v>
      </c>
    </row>
    <row r="385" spans="3:4" x14ac:dyDescent="0.25">
      <c r="C385" s="78">
        <v>0</v>
      </c>
      <c r="D385">
        <f t="shared" si="5"/>
        <v>0</v>
      </c>
    </row>
    <row r="386" spans="3:4" x14ac:dyDescent="0.25">
      <c r="C386" s="78">
        <v>0</v>
      </c>
      <c r="D386">
        <f t="shared" si="5"/>
        <v>0</v>
      </c>
    </row>
    <row r="387" spans="3:4" x14ac:dyDescent="0.25">
      <c r="C387" s="78">
        <v>0</v>
      </c>
      <c r="D387">
        <f t="shared" ref="D387:D450" si="6">C387*100</f>
        <v>0</v>
      </c>
    </row>
    <row r="388" spans="3:4" x14ac:dyDescent="0.25">
      <c r="C388" s="78">
        <v>0</v>
      </c>
      <c r="D388">
        <f t="shared" si="6"/>
        <v>0</v>
      </c>
    </row>
    <row r="389" spans="3:4" x14ac:dyDescent="0.25">
      <c r="C389" s="78">
        <v>0</v>
      </c>
      <c r="D389">
        <f t="shared" si="6"/>
        <v>0</v>
      </c>
    </row>
    <row r="390" spans="3:4" x14ac:dyDescent="0.25">
      <c r="C390" s="78">
        <v>0</v>
      </c>
      <c r="D390">
        <f t="shared" si="6"/>
        <v>0</v>
      </c>
    </row>
    <row r="391" spans="3:4" x14ac:dyDescent="0.25">
      <c r="C391" s="78">
        <v>0</v>
      </c>
      <c r="D391">
        <f t="shared" si="6"/>
        <v>0</v>
      </c>
    </row>
    <row r="392" spans="3:4" x14ac:dyDescent="0.25">
      <c r="C392" s="78">
        <v>0</v>
      </c>
      <c r="D392">
        <f t="shared" si="6"/>
        <v>0</v>
      </c>
    </row>
    <row r="393" spans="3:4" x14ac:dyDescent="0.25">
      <c r="C393" s="78">
        <v>0</v>
      </c>
      <c r="D393">
        <f t="shared" si="6"/>
        <v>0</v>
      </c>
    </row>
    <row r="394" spans="3:4" x14ac:dyDescent="0.25">
      <c r="C394" s="78">
        <v>0</v>
      </c>
      <c r="D394">
        <f t="shared" si="6"/>
        <v>0</v>
      </c>
    </row>
    <row r="395" spans="3:4" x14ac:dyDescent="0.25">
      <c r="C395" s="78">
        <v>0</v>
      </c>
      <c r="D395">
        <f t="shared" si="6"/>
        <v>0</v>
      </c>
    </row>
    <row r="396" spans="3:4" x14ac:dyDescent="0.25">
      <c r="C396" s="78">
        <v>0</v>
      </c>
      <c r="D396">
        <f t="shared" si="6"/>
        <v>0</v>
      </c>
    </row>
    <row r="397" spans="3:4" x14ac:dyDescent="0.25">
      <c r="C397" s="78">
        <v>0</v>
      </c>
      <c r="D397">
        <f t="shared" si="6"/>
        <v>0</v>
      </c>
    </row>
    <row r="398" spans="3:4" x14ac:dyDescent="0.25">
      <c r="C398" s="78">
        <v>0</v>
      </c>
      <c r="D398">
        <f t="shared" si="6"/>
        <v>0</v>
      </c>
    </row>
    <row r="399" spans="3:4" x14ac:dyDescent="0.25">
      <c r="C399" s="78">
        <v>0</v>
      </c>
      <c r="D399">
        <f t="shared" si="6"/>
        <v>0</v>
      </c>
    </row>
    <row r="400" spans="3:4" x14ac:dyDescent="0.25">
      <c r="C400" s="78">
        <v>0</v>
      </c>
      <c r="D400">
        <f t="shared" si="6"/>
        <v>0</v>
      </c>
    </row>
    <row r="401" spans="3:4" x14ac:dyDescent="0.25">
      <c r="C401" s="78">
        <v>0</v>
      </c>
      <c r="D401">
        <f t="shared" si="6"/>
        <v>0</v>
      </c>
    </row>
    <row r="402" spans="3:4" x14ac:dyDescent="0.25">
      <c r="C402" s="78">
        <v>0</v>
      </c>
      <c r="D402">
        <f t="shared" si="6"/>
        <v>0</v>
      </c>
    </row>
    <row r="403" spans="3:4" x14ac:dyDescent="0.25">
      <c r="C403" s="78">
        <v>0</v>
      </c>
      <c r="D403">
        <f t="shared" si="6"/>
        <v>0</v>
      </c>
    </row>
    <row r="404" spans="3:4" x14ac:dyDescent="0.25">
      <c r="C404" s="78">
        <v>0</v>
      </c>
      <c r="D404">
        <f t="shared" si="6"/>
        <v>0</v>
      </c>
    </row>
    <row r="405" spans="3:4" x14ac:dyDescent="0.25">
      <c r="C405" s="78">
        <v>0</v>
      </c>
      <c r="D405">
        <f t="shared" si="6"/>
        <v>0</v>
      </c>
    </row>
    <row r="406" spans="3:4" x14ac:dyDescent="0.25">
      <c r="C406" s="78">
        <v>0</v>
      </c>
      <c r="D406">
        <f t="shared" si="6"/>
        <v>0</v>
      </c>
    </row>
    <row r="407" spans="3:4" x14ac:dyDescent="0.25">
      <c r="C407" s="78">
        <v>0</v>
      </c>
      <c r="D407">
        <f t="shared" si="6"/>
        <v>0</v>
      </c>
    </row>
    <row r="408" spans="3:4" x14ac:dyDescent="0.25">
      <c r="C408" s="78">
        <v>0</v>
      </c>
      <c r="D408">
        <f t="shared" si="6"/>
        <v>0</v>
      </c>
    </row>
    <row r="409" spans="3:4" x14ac:dyDescent="0.25">
      <c r="C409" s="78">
        <v>0</v>
      </c>
      <c r="D409">
        <f t="shared" si="6"/>
        <v>0</v>
      </c>
    </row>
    <row r="410" spans="3:4" x14ac:dyDescent="0.25">
      <c r="C410" s="78">
        <v>0</v>
      </c>
      <c r="D410">
        <f t="shared" si="6"/>
        <v>0</v>
      </c>
    </row>
    <row r="411" spans="3:4" x14ac:dyDescent="0.25">
      <c r="C411" s="78">
        <v>0</v>
      </c>
      <c r="D411">
        <f t="shared" si="6"/>
        <v>0</v>
      </c>
    </row>
    <row r="412" spans="3:4" x14ac:dyDescent="0.25">
      <c r="C412" s="78">
        <v>0</v>
      </c>
      <c r="D412">
        <f t="shared" si="6"/>
        <v>0</v>
      </c>
    </row>
    <row r="413" spans="3:4" x14ac:dyDescent="0.25">
      <c r="C413" s="78">
        <v>0</v>
      </c>
      <c r="D413">
        <f t="shared" si="6"/>
        <v>0</v>
      </c>
    </row>
    <row r="414" spans="3:4" x14ac:dyDescent="0.25">
      <c r="C414" s="78">
        <v>0</v>
      </c>
      <c r="D414">
        <f t="shared" si="6"/>
        <v>0</v>
      </c>
    </row>
    <row r="415" spans="3:4" x14ac:dyDescent="0.25">
      <c r="C415" s="78">
        <v>0</v>
      </c>
      <c r="D415">
        <f t="shared" si="6"/>
        <v>0</v>
      </c>
    </row>
    <row r="416" spans="3:4" x14ac:dyDescent="0.25">
      <c r="C416" s="78">
        <v>0</v>
      </c>
      <c r="D416">
        <f t="shared" si="6"/>
        <v>0</v>
      </c>
    </row>
    <row r="417" spans="3:4" x14ac:dyDescent="0.25">
      <c r="C417" s="78">
        <v>0.8</v>
      </c>
      <c r="D417">
        <f t="shared" si="6"/>
        <v>80</v>
      </c>
    </row>
    <row r="418" spans="3:4" x14ac:dyDescent="0.25">
      <c r="C418" s="78">
        <v>0</v>
      </c>
      <c r="D418">
        <f t="shared" si="6"/>
        <v>0</v>
      </c>
    </row>
    <row r="419" spans="3:4" x14ac:dyDescent="0.25">
      <c r="C419" s="78">
        <v>0</v>
      </c>
      <c r="D419">
        <f t="shared" si="6"/>
        <v>0</v>
      </c>
    </row>
    <row r="420" spans="3:4" x14ac:dyDescent="0.25">
      <c r="C420" s="78">
        <v>0</v>
      </c>
      <c r="D420">
        <f t="shared" si="6"/>
        <v>0</v>
      </c>
    </row>
    <row r="421" spans="3:4" x14ac:dyDescent="0.25">
      <c r="C421" s="78">
        <v>0</v>
      </c>
      <c r="D421">
        <f t="shared" si="6"/>
        <v>0</v>
      </c>
    </row>
    <row r="422" spans="3:4" x14ac:dyDescent="0.25">
      <c r="C422" s="78">
        <v>0</v>
      </c>
      <c r="D422">
        <f t="shared" si="6"/>
        <v>0</v>
      </c>
    </row>
    <row r="423" spans="3:4" x14ac:dyDescent="0.25">
      <c r="C423" s="78">
        <v>0</v>
      </c>
      <c r="D423">
        <f t="shared" si="6"/>
        <v>0</v>
      </c>
    </row>
    <row r="424" spans="3:4" x14ac:dyDescent="0.25">
      <c r="C424" s="78">
        <v>0</v>
      </c>
      <c r="D424">
        <f t="shared" si="6"/>
        <v>0</v>
      </c>
    </row>
    <row r="425" spans="3:4" x14ac:dyDescent="0.25">
      <c r="C425" s="78">
        <v>0</v>
      </c>
      <c r="D425">
        <f t="shared" si="6"/>
        <v>0</v>
      </c>
    </row>
    <row r="426" spans="3:4" x14ac:dyDescent="0.25">
      <c r="C426" s="78">
        <v>0</v>
      </c>
      <c r="D426">
        <f t="shared" si="6"/>
        <v>0</v>
      </c>
    </row>
    <row r="427" spans="3:4" x14ac:dyDescent="0.25">
      <c r="C427" s="78">
        <v>0</v>
      </c>
      <c r="D427">
        <f t="shared" si="6"/>
        <v>0</v>
      </c>
    </row>
    <row r="428" spans="3:4" x14ac:dyDescent="0.25">
      <c r="C428" s="78">
        <v>0</v>
      </c>
      <c r="D428">
        <f t="shared" si="6"/>
        <v>0</v>
      </c>
    </row>
    <row r="429" spans="3:4" x14ac:dyDescent="0.25">
      <c r="C429" s="78">
        <v>0</v>
      </c>
      <c r="D429">
        <f t="shared" si="6"/>
        <v>0</v>
      </c>
    </row>
    <row r="430" spans="3:4" x14ac:dyDescent="0.25">
      <c r="C430" s="78">
        <v>0</v>
      </c>
      <c r="D430">
        <f t="shared" si="6"/>
        <v>0</v>
      </c>
    </row>
    <row r="431" spans="3:4" x14ac:dyDescent="0.25">
      <c r="C431" s="78">
        <v>0</v>
      </c>
      <c r="D431">
        <f t="shared" si="6"/>
        <v>0</v>
      </c>
    </row>
    <row r="432" spans="3:4" x14ac:dyDescent="0.25">
      <c r="C432" s="78">
        <v>0</v>
      </c>
      <c r="D432">
        <f t="shared" si="6"/>
        <v>0</v>
      </c>
    </row>
    <row r="433" spans="3:4" x14ac:dyDescent="0.25">
      <c r="C433" s="78">
        <v>0</v>
      </c>
      <c r="D433">
        <f t="shared" si="6"/>
        <v>0</v>
      </c>
    </row>
    <row r="434" spans="3:4" x14ac:dyDescent="0.25">
      <c r="C434" s="78">
        <v>0</v>
      </c>
      <c r="D434">
        <f t="shared" si="6"/>
        <v>0</v>
      </c>
    </row>
    <row r="435" spans="3:4" x14ac:dyDescent="0.25">
      <c r="C435" s="78">
        <v>0</v>
      </c>
      <c r="D435">
        <f t="shared" si="6"/>
        <v>0</v>
      </c>
    </row>
    <row r="436" spans="3:4" x14ac:dyDescent="0.25">
      <c r="C436" s="78">
        <v>0</v>
      </c>
      <c r="D436">
        <f t="shared" si="6"/>
        <v>0</v>
      </c>
    </row>
    <row r="437" spans="3:4" x14ac:dyDescent="0.25">
      <c r="C437" s="78">
        <v>0</v>
      </c>
      <c r="D437">
        <f t="shared" si="6"/>
        <v>0</v>
      </c>
    </row>
    <row r="438" spans="3:4" x14ac:dyDescent="0.25">
      <c r="C438" s="78">
        <v>0</v>
      </c>
      <c r="D438">
        <f t="shared" si="6"/>
        <v>0</v>
      </c>
    </row>
    <row r="439" spans="3:4" x14ac:dyDescent="0.25">
      <c r="C439" s="78">
        <v>0</v>
      </c>
      <c r="D439">
        <f t="shared" si="6"/>
        <v>0</v>
      </c>
    </row>
    <row r="440" spans="3:4" x14ac:dyDescent="0.25">
      <c r="C440" s="78">
        <v>0.1</v>
      </c>
      <c r="D440">
        <f t="shared" si="6"/>
        <v>10</v>
      </c>
    </row>
    <row r="441" spans="3:4" x14ac:dyDescent="0.25">
      <c r="C441" s="78">
        <v>0</v>
      </c>
      <c r="D441">
        <f t="shared" si="6"/>
        <v>0</v>
      </c>
    </row>
    <row r="442" spans="3:4" x14ac:dyDescent="0.25">
      <c r="C442" s="78">
        <v>0</v>
      </c>
      <c r="D442">
        <f t="shared" si="6"/>
        <v>0</v>
      </c>
    </row>
    <row r="443" spans="3:4" x14ac:dyDescent="0.25">
      <c r="C443" s="78">
        <v>0</v>
      </c>
      <c r="D443">
        <f t="shared" si="6"/>
        <v>0</v>
      </c>
    </row>
    <row r="444" spans="3:4" x14ac:dyDescent="0.25">
      <c r="C444" s="78">
        <v>0</v>
      </c>
      <c r="D444">
        <f t="shared" si="6"/>
        <v>0</v>
      </c>
    </row>
    <row r="445" spans="3:4" x14ac:dyDescent="0.25">
      <c r="C445" s="78">
        <v>0</v>
      </c>
      <c r="D445">
        <f t="shared" si="6"/>
        <v>0</v>
      </c>
    </row>
    <row r="446" spans="3:4" x14ac:dyDescent="0.25">
      <c r="C446" s="78">
        <v>0</v>
      </c>
      <c r="D446">
        <f t="shared" si="6"/>
        <v>0</v>
      </c>
    </row>
    <row r="447" spans="3:4" x14ac:dyDescent="0.25">
      <c r="C447" s="78">
        <v>0</v>
      </c>
      <c r="D447">
        <f t="shared" si="6"/>
        <v>0</v>
      </c>
    </row>
    <row r="448" spans="3:4" x14ac:dyDescent="0.25">
      <c r="C448" s="78">
        <v>0</v>
      </c>
      <c r="D448">
        <f t="shared" si="6"/>
        <v>0</v>
      </c>
    </row>
    <row r="449" spans="3:4" x14ac:dyDescent="0.25">
      <c r="C449" s="78">
        <v>0</v>
      </c>
      <c r="D449">
        <f t="shared" si="6"/>
        <v>0</v>
      </c>
    </row>
    <row r="450" spans="3:4" x14ac:dyDescent="0.25">
      <c r="C450" s="78">
        <v>0</v>
      </c>
      <c r="D450">
        <f t="shared" si="6"/>
        <v>0</v>
      </c>
    </row>
    <row r="451" spans="3:4" x14ac:dyDescent="0.25">
      <c r="C451" s="78">
        <v>0</v>
      </c>
      <c r="D451">
        <f t="shared" ref="D451:D514" si="7">C451*100</f>
        <v>0</v>
      </c>
    </row>
    <row r="452" spans="3:4" x14ac:dyDescent="0.25">
      <c r="C452" s="78">
        <v>0</v>
      </c>
      <c r="D452">
        <f t="shared" si="7"/>
        <v>0</v>
      </c>
    </row>
    <row r="453" spans="3:4" x14ac:dyDescent="0.25">
      <c r="C453" s="78">
        <v>0</v>
      </c>
      <c r="D453">
        <f t="shared" si="7"/>
        <v>0</v>
      </c>
    </row>
    <row r="454" spans="3:4" x14ac:dyDescent="0.25">
      <c r="C454" s="78">
        <v>0</v>
      </c>
      <c r="D454">
        <f t="shared" si="7"/>
        <v>0</v>
      </c>
    </row>
    <row r="455" spans="3:4" x14ac:dyDescent="0.25">
      <c r="C455" s="78">
        <v>0</v>
      </c>
      <c r="D455">
        <f t="shared" si="7"/>
        <v>0</v>
      </c>
    </row>
    <row r="456" spans="3:4" x14ac:dyDescent="0.25">
      <c r="C456" s="78">
        <v>0</v>
      </c>
      <c r="D456">
        <f t="shared" si="7"/>
        <v>0</v>
      </c>
    </row>
    <row r="457" spans="3:4" x14ac:dyDescent="0.25">
      <c r="C457" s="78">
        <v>0</v>
      </c>
      <c r="D457">
        <f t="shared" si="7"/>
        <v>0</v>
      </c>
    </row>
    <row r="458" spans="3:4" x14ac:dyDescent="0.25">
      <c r="C458" s="78">
        <v>0.99</v>
      </c>
      <c r="D458">
        <f t="shared" si="7"/>
        <v>99</v>
      </c>
    </row>
    <row r="459" spans="3:4" x14ac:dyDescent="0.25">
      <c r="C459" s="78">
        <v>0.99</v>
      </c>
      <c r="D459">
        <f t="shared" si="7"/>
        <v>99</v>
      </c>
    </row>
    <row r="460" spans="3:4" x14ac:dyDescent="0.25">
      <c r="C460" s="78">
        <v>0</v>
      </c>
      <c r="D460">
        <f t="shared" si="7"/>
        <v>0</v>
      </c>
    </row>
    <row r="461" spans="3:4" x14ac:dyDescent="0.25">
      <c r="C461" s="78">
        <v>0</v>
      </c>
      <c r="D461">
        <f t="shared" si="7"/>
        <v>0</v>
      </c>
    </row>
    <row r="462" spans="3:4" x14ac:dyDescent="0.25">
      <c r="C462" s="78">
        <v>0</v>
      </c>
      <c r="D462">
        <f t="shared" si="7"/>
        <v>0</v>
      </c>
    </row>
    <row r="463" spans="3:4" x14ac:dyDescent="0.25">
      <c r="C463" s="78">
        <v>0</v>
      </c>
      <c r="D463">
        <f t="shared" si="7"/>
        <v>0</v>
      </c>
    </row>
    <row r="464" spans="3:4" x14ac:dyDescent="0.25">
      <c r="C464" s="78">
        <v>0</v>
      </c>
      <c r="D464">
        <f t="shared" si="7"/>
        <v>0</v>
      </c>
    </row>
    <row r="465" spans="3:4" x14ac:dyDescent="0.25">
      <c r="C465" s="78">
        <v>0</v>
      </c>
      <c r="D465">
        <f t="shared" si="7"/>
        <v>0</v>
      </c>
    </row>
    <row r="466" spans="3:4" x14ac:dyDescent="0.25">
      <c r="C466" s="78">
        <v>0</v>
      </c>
      <c r="D466">
        <f t="shared" si="7"/>
        <v>0</v>
      </c>
    </row>
    <row r="467" spans="3:4" x14ac:dyDescent="0.25">
      <c r="C467" s="78">
        <v>0</v>
      </c>
      <c r="D467">
        <f t="shared" si="7"/>
        <v>0</v>
      </c>
    </row>
    <row r="468" spans="3:4" x14ac:dyDescent="0.25">
      <c r="C468" s="78">
        <v>0</v>
      </c>
      <c r="D468">
        <f t="shared" si="7"/>
        <v>0</v>
      </c>
    </row>
    <row r="469" spans="3:4" x14ac:dyDescent="0.25">
      <c r="C469" s="78">
        <v>0</v>
      </c>
      <c r="D469">
        <f t="shared" si="7"/>
        <v>0</v>
      </c>
    </row>
    <row r="470" spans="3:4" x14ac:dyDescent="0.25">
      <c r="C470" s="78">
        <v>0</v>
      </c>
      <c r="D470">
        <f t="shared" si="7"/>
        <v>0</v>
      </c>
    </row>
    <row r="471" spans="3:4" x14ac:dyDescent="0.25">
      <c r="C471" s="78">
        <v>0</v>
      </c>
      <c r="D471">
        <f t="shared" si="7"/>
        <v>0</v>
      </c>
    </row>
    <row r="472" spans="3:4" x14ac:dyDescent="0.25">
      <c r="C472" s="78">
        <v>0</v>
      </c>
      <c r="D472">
        <f t="shared" si="7"/>
        <v>0</v>
      </c>
    </row>
    <row r="473" spans="3:4" x14ac:dyDescent="0.25">
      <c r="C473" s="78">
        <v>0.1</v>
      </c>
      <c r="D473">
        <f t="shared" si="7"/>
        <v>10</v>
      </c>
    </row>
    <row r="474" spans="3:4" x14ac:dyDescent="0.25">
      <c r="C474" s="78">
        <v>0.1</v>
      </c>
      <c r="D474">
        <f t="shared" si="7"/>
        <v>10</v>
      </c>
    </row>
    <row r="475" spans="3:4" x14ac:dyDescent="0.25">
      <c r="C475" s="78">
        <v>0</v>
      </c>
      <c r="D475">
        <f t="shared" si="7"/>
        <v>0</v>
      </c>
    </row>
    <row r="476" spans="3:4" x14ac:dyDescent="0.25">
      <c r="C476" s="78">
        <v>0</v>
      </c>
      <c r="D476">
        <f t="shared" si="7"/>
        <v>0</v>
      </c>
    </row>
    <row r="477" spans="3:4" x14ac:dyDescent="0.25">
      <c r="C477" s="78">
        <v>0</v>
      </c>
      <c r="D477">
        <f t="shared" si="7"/>
        <v>0</v>
      </c>
    </row>
    <row r="478" spans="3:4" x14ac:dyDescent="0.25">
      <c r="C478" s="78">
        <v>0</v>
      </c>
      <c r="D478">
        <f t="shared" si="7"/>
        <v>0</v>
      </c>
    </row>
    <row r="479" spans="3:4" x14ac:dyDescent="0.25">
      <c r="C479" s="78">
        <v>0</v>
      </c>
      <c r="D479">
        <f t="shared" si="7"/>
        <v>0</v>
      </c>
    </row>
    <row r="480" spans="3:4" x14ac:dyDescent="0.25">
      <c r="C480" s="78">
        <v>0</v>
      </c>
      <c r="D480">
        <f t="shared" si="7"/>
        <v>0</v>
      </c>
    </row>
    <row r="481" spans="3:4" x14ac:dyDescent="0.25">
      <c r="C481" s="78">
        <v>0</v>
      </c>
      <c r="D481">
        <f t="shared" si="7"/>
        <v>0</v>
      </c>
    </row>
    <row r="482" spans="3:4" x14ac:dyDescent="0.25">
      <c r="C482" s="78">
        <v>0</v>
      </c>
      <c r="D482">
        <f t="shared" si="7"/>
        <v>0</v>
      </c>
    </row>
    <row r="483" spans="3:4" x14ac:dyDescent="0.25">
      <c r="C483" s="78">
        <v>0</v>
      </c>
      <c r="D483">
        <f t="shared" si="7"/>
        <v>0</v>
      </c>
    </row>
    <row r="484" spans="3:4" x14ac:dyDescent="0.25">
      <c r="C484" s="78">
        <v>0</v>
      </c>
      <c r="D484">
        <f t="shared" si="7"/>
        <v>0</v>
      </c>
    </row>
    <row r="485" spans="3:4" x14ac:dyDescent="0.25">
      <c r="C485" s="78">
        <v>0</v>
      </c>
      <c r="D485">
        <f t="shared" si="7"/>
        <v>0</v>
      </c>
    </row>
    <row r="486" spans="3:4" x14ac:dyDescent="0.25">
      <c r="C486" s="78">
        <v>0</v>
      </c>
      <c r="D486">
        <f t="shared" si="7"/>
        <v>0</v>
      </c>
    </row>
    <row r="487" spans="3:4" x14ac:dyDescent="0.25">
      <c r="C487" s="78">
        <v>0</v>
      </c>
      <c r="D487">
        <f t="shared" si="7"/>
        <v>0</v>
      </c>
    </row>
    <row r="488" spans="3:4" x14ac:dyDescent="0.25">
      <c r="C488" s="78">
        <v>0</v>
      </c>
      <c r="D488">
        <f t="shared" si="7"/>
        <v>0</v>
      </c>
    </row>
    <row r="489" spans="3:4" x14ac:dyDescent="0.25">
      <c r="C489" s="78">
        <v>0</v>
      </c>
      <c r="D489">
        <f t="shared" si="7"/>
        <v>0</v>
      </c>
    </row>
    <row r="490" spans="3:4" x14ac:dyDescent="0.25">
      <c r="C490" s="78">
        <v>0.5</v>
      </c>
      <c r="D490">
        <f t="shared" si="7"/>
        <v>50</v>
      </c>
    </row>
    <row r="491" spans="3:4" x14ac:dyDescent="0.25">
      <c r="C491" s="78">
        <v>0.5</v>
      </c>
      <c r="D491">
        <f t="shared" si="7"/>
        <v>50</v>
      </c>
    </row>
    <row r="492" spans="3:4" x14ac:dyDescent="0.25">
      <c r="C492" s="78">
        <v>0</v>
      </c>
      <c r="D492">
        <f t="shared" si="7"/>
        <v>0</v>
      </c>
    </row>
    <row r="493" spans="3:4" x14ac:dyDescent="0.25">
      <c r="C493" s="78">
        <v>0</v>
      </c>
      <c r="D493">
        <f t="shared" si="7"/>
        <v>0</v>
      </c>
    </row>
    <row r="494" spans="3:4" x14ac:dyDescent="0.25">
      <c r="C494" s="78">
        <v>0</v>
      </c>
      <c r="D494">
        <f t="shared" si="7"/>
        <v>0</v>
      </c>
    </row>
    <row r="495" spans="3:4" x14ac:dyDescent="0.25">
      <c r="C495" s="78">
        <v>0</v>
      </c>
      <c r="D495">
        <f t="shared" si="7"/>
        <v>0</v>
      </c>
    </row>
    <row r="496" spans="3:4" x14ac:dyDescent="0.25">
      <c r="C496" s="78">
        <v>0</v>
      </c>
      <c r="D496">
        <f t="shared" si="7"/>
        <v>0</v>
      </c>
    </row>
    <row r="497" spans="3:4" x14ac:dyDescent="0.25">
      <c r="C497" s="78">
        <v>0</v>
      </c>
      <c r="D497">
        <f t="shared" si="7"/>
        <v>0</v>
      </c>
    </row>
    <row r="498" spans="3:4" x14ac:dyDescent="0.25">
      <c r="C498" s="78">
        <v>0</v>
      </c>
      <c r="D498">
        <f t="shared" si="7"/>
        <v>0</v>
      </c>
    </row>
    <row r="499" spans="3:4" x14ac:dyDescent="0.25">
      <c r="C499" s="78">
        <v>0</v>
      </c>
      <c r="D499">
        <f t="shared" si="7"/>
        <v>0</v>
      </c>
    </row>
    <row r="500" spans="3:4" x14ac:dyDescent="0.25">
      <c r="C500" s="78">
        <v>0</v>
      </c>
      <c r="D500">
        <f t="shared" si="7"/>
        <v>0</v>
      </c>
    </row>
    <row r="501" spans="3:4" x14ac:dyDescent="0.25">
      <c r="C501" s="78">
        <v>0</v>
      </c>
      <c r="D501">
        <f t="shared" si="7"/>
        <v>0</v>
      </c>
    </row>
    <row r="502" spans="3:4" x14ac:dyDescent="0.25">
      <c r="C502" s="78">
        <v>0</v>
      </c>
      <c r="D502">
        <f t="shared" si="7"/>
        <v>0</v>
      </c>
    </row>
    <row r="503" spans="3:4" x14ac:dyDescent="0.25">
      <c r="C503" s="78">
        <v>0</v>
      </c>
      <c r="D503">
        <f t="shared" si="7"/>
        <v>0</v>
      </c>
    </row>
    <row r="504" spans="3:4" x14ac:dyDescent="0.25">
      <c r="C504" s="78">
        <v>0</v>
      </c>
      <c r="D504">
        <f t="shared" si="7"/>
        <v>0</v>
      </c>
    </row>
    <row r="505" spans="3:4" x14ac:dyDescent="0.25">
      <c r="C505" s="78">
        <v>0</v>
      </c>
      <c r="D505">
        <f t="shared" si="7"/>
        <v>0</v>
      </c>
    </row>
    <row r="506" spans="3:4" x14ac:dyDescent="0.25">
      <c r="C506" s="78">
        <v>0</v>
      </c>
      <c r="D506">
        <f t="shared" si="7"/>
        <v>0</v>
      </c>
    </row>
    <row r="507" spans="3:4" x14ac:dyDescent="0.25">
      <c r="C507" s="78">
        <v>0</v>
      </c>
      <c r="D507">
        <f t="shared" si="7"/>
        <v>0</v>
      </c>
    </row>
    <row r="508" spans="3:4" x14ac:dyDescent="0.25">
      <c r="C508" s="78">
        <v>0</v>
      </c>
      <c r="D508">
        <f t="shared" si="7"/>
        <v>0</v>
      </c>
    </row>
    <row r="509" spans="3:4" x14ac:dyDescent="0.25">
      <c r="C509" s="78">
        <v>0</v>
      </c>
      <c r="D509">
        <f t="shared" si="7"/>
        <v>0</v>
      </c>
    </row>
    <row r="510" spans="3:4" x14ac:dyDescent="0.25">
      <c r="C510" s="78">
        <v>0</v>
      </c>
      <c r="D510">
        <f t="shared" si="7"/>
        <v>0</v>
      </c>
    </row>
    <row r="511" spans="3:4" x14ac:dyDescent="0.25">
      <c r="C511" s="78">
        <v>0</v>
      </c>
      <c r="D511">
        <f t="shared" si="7"/>
        <v>0</v>
      </c>
    </row>
    <row r="512" spans="3:4" x14ac:dyDescent="0.25">
      <c r="C512" s="78">
        <v>0</v>
      </c>
      <c r="D512">
        <f t="shared" si="7"/>
        <v>0</v>
      </c>
    </row>
    <row r="513" spans="3:4" x14ac:dyDescent="0.25">
      <c r="C513" s="78">
        <v>0</v>
      </c>
      <c r="D513">
        <f t="shared" si="7"/>
        <v>0</v>
      </c>
    </row>
    <row r="514" spans="3:4" x14ac:dyDescent="0.25">
      <c r="C514" s="78">
        <v>0</v>
      </c>
      <c r="D514">
        <f t="shared" si="7"/>
        <v>0</v>
      </c>
    </row>
    <row r="515" spans="3:4" x14ac:dyDescent="0.25">
      <c r="C515" s="78">
        <v>0</v>
      </c>
      <c r="D515">
        <f t="shared" ref="D515:D578" si="8">C515*100</f>
        <v>0</v>
      </c>
    </row>
    <row r="516" spans="3:4" x14ac:dyDescent="0.25">
      <c r="C516" s="78">
        <v>0</v>
      </c>
      <c r="D516">
        <f t="shared" si="8"/>
        <v>0</v>
      </c>
    </row>
    <row r="517" spans="3:4" x14ac:dyDescent="0.25">
      <c r="C517" s="78">
        <v>0</v>
      </c>
      <c r="D517">
        <f t="shared" si="8"/>
        <v>0</v>
      </c>
    </row>
    <row r="518" spans="3:4" x14ac:dyDescent="0.25">
      <c r="C518" s="78">
        <v>0</v>
      </c>
      <c r="D518">
        <f t="shared" si="8"/>
        <v>0</v>
      </c>
    </row>
    <row r="519" spans="3:4" x14ac:dyDescent="0.25">
      <c r="C519" s="78">
        <v>0</v>
      </c>
      <c r="D519">
        <f t="shared" si="8"/>
        <v>0</v>
      </c>
    </row>
    <row r="520" spans="3:4" x14ac:dyDescent="0.25">
      <c r="C520" s="78">
        <v>0</v>
      </c>
      <c r="D520">
        <f t="shared" si="8"/>
        <v>0</v>
      </c>
    </row>
    <row r="521" spans="3:4" x14ac:dyDescent="0.25">
      <c r="C521" s="78">
        <v>0</v>
      </c>
      <c r="D521">
        <f t="shared" si="8"/>
        <v>0</v>
      </c>
    </row>
    <row r="522" spans="3:4" x14ac:dyDescent="0.25">
      <c r="C522" s="78">
        <v>0</v>
      </c>
      <c r="D522">
        <f t="shared" si="8"/>
        <v>0</v>
      </c>
    </row>
    <row r="523" spans="3:4" x14ac:dyDescent="0.25">
      <c r="C523" s="78">
        <v>0</v>
      </c>
      <c r="D523">
        <f t="shared" si="8"/>
        <v>0</v>
      </c>
    </row>
    <row r="524" spans="3:4" x14ac:dyDescent="0.25">
      <c r="C524" s="78">
        <v>0</v>
      </c>
      <c r="D524">
        <f t="shared" si="8"/>
        <v>0</v>
      </c>
    </row>
    <row r="525" spans="3:4" x14ac:dyDescent="0.25">
      <c r="C525" s="78">
        <v>0</v>
      </c>
      <c r="D525">
        <f t="shared" si="8"/>
        <v>0</v>
      </c>
    </row>
    <row r="526" spans="3:4" x14ac:dyDescent="0.25">
      <c r="C526" s="78">
        <v>0</v>
      </c>
      <c r="D526">
        <f t="shared" si="8"/>
        <v>0</v>
      </c>
    </row>
    <row r="527" spans="3:4" x14ac:dyDescent="0.25">
      <c r="C527" s="78">
        <v>0</v>
      </c>
      <c r="D527">
        <f t="shared" si="8"/>
        <v>0</v>
      </c>
    </row>
    <row r="528" spans="3:4" x14ac:dyDescent="0.25">
      <c r="C528" s="78">
        <v>0</v>
      </c>
      <c r="D528">
        <f t="shared" si="8"/>
        <v>0</v>
      </c>
    </row>
    <row r="529" spans="3:4" x14ac:dyDescent="0.25">
      <c r="C529" s="78">
        <v>0</v>
      </c>
      <c r="D529">
        <f t="shared" si="8"/>
        <v>0</v>
      </c>
    </row>
    <row r="530" spans="3:4" x14ac:dyDescent="0.25">
      <c r="C530" s="78">
        <v>0</v>
      </c>
      <c r="D530">
        <f t="shared" si="8"/>
        <v>0</v>
      </c>
    </row>
    <row r="531" spans="3:4" x14ac:dyDescent="0.25">
      <c r="C531" s="78">
        <v>0</v>
      </c>
      <c r="D531">
        <f t="shared" si="8"/>
        <v>0</v>
      </c>
    </row>
    <row r="532" spans="3:4" x14ac:dyDescent="0.25">
      <c r="C532" s="78">
        <v>0</v>
      </c>
      <c r="D532">
        <f t="shared" si="8"/>
        <v>0</v>
      </c>
    </row>
    <row r="533" spans="3:4" x14ac:dyDescent="0.25">
      <c r="C533" s="78">
        <v>0</v>
      </c>
      <c r="D533">
        <f t="shared" si="8"/>
        <v>0</v>
      </c>
    </row>
    <row r="534" spans="3:4" x14ac:dyDescent="0.25">
      <c r="C534" s="78">
        <v>0</v>
      </c>
      <c r="D534">
        <f t="shared" si="8"/>
        <v>0</v>
      </c>
    </row>
    <row r="535" spans="3:4" x14ac:dyDescent="0.25">
      <c r="C535" s="78">
        <v>0</v>
      </c>
      <c r="D535">
        <f t="shared" si="8"/>
        <v>0</v>
      </c>
    </row>
    <row r="536" spans="3:4" x14ac:dyDescent="0.25">
      <c r="C536" s="78">
        <v>0</v>
      </c>
      <c r="D536">
        <f t="shared" si="8"/>
        <v>0</v>
      </c>
    </row>
    <row r="537" spans="3:4" x14ac:dyDescent="0.25">
      <c r="C537" s="78">
        <v>0</v>
      </c>
      <c r="D537">
        <f t="shared" si="8"/>
        <v>0</v>
      </c>
    </row>
    <row r="538" spans="3:4" x14ac:dyDescent="0.25">
      <c r="C538" s="78">
        <v>0</v>
      </c>
      <c r="D538">
        <f t="shared" si="8"/>
        <v>0</v>
      </c>
    </row>
    <row r="539" spans="3:4" x14ac:dyDescent="0.25">
      <c r="C539" s="78">
        <v>0</v>
      </c>
      <c r="D539">
        <f t="shared" si="8"/>
        <v>0</v>
      </c>
    </row>
    <row r="540" spans="3:4" x14ac:dyDescent="0.25">
      <c r="C540" s="78">
        <v>0</v>
      </c>
      <c r="D540">
        <f t="shared" si="8"/>
        <v>0</v>
      </c>
    </row>
    <row r="541" spans="3:4" x14ac:dyDescent="0.25">
      <c r="C541" s="78">
        <v>0</v>
      </c>
      <c r="D541">
        <f t="shared" si="8"/>
        <v>0</v>
      </c>
    </row>
    <row r="542" spans="3:4" x14ac:dyDescent="0.25">
      <c r="C542" s="78">
        <v>0</v>
      </c>
      <c r="D542">
        <f t="shared" si="8"/>
        <v>0</v>
      </c>
    </row>
    <row r="543" spans="3:4" x14ac:dyDescent="0.25">
      <c r="C543" s="80">
        <v>0.99</v>
      </c>
      <c r="D543">
        <f t="shared" si="8"/>
        <v>99</v>
      </c>
    </row>
    <row r="544" spans="3:4" x14ac:dyDescent="0.25">
      <c r="C544" s="78">
        <v>0</v>
      </c>
      <c r="D544">
        <f t="shared" si="8"/>
        <v>0</v>
      </c>
    </row>
    <row r="545" spans="3:4" x14ac:dyDescent="0.25">
      <c r="C545" s="78">
        <v>0</v>
      </c>
      <c r="D545">
        <f t="shared" si="8"/>
        <v>0</v>
      </c>
    </row>
    <row r="546" spans="3:4" x14ac:dyDescent="0.25">
      <c r="C546" s="78">
        <v>0</v>
      </c>
      <c r="D546">
        <f t="shared" si="8"/>
        <v>0</v>
      </c>
    </row>
    <row r="547" spans="3:4" x14ac:dyDescent="0.25">
      <c r="C547" s="78">
        <v>0</v>
      </c>
      <c r="D547">
        <f t="shared" si="8"/>
        <v>0</v>
      </c>
    </row>
    <row r="548" spans="3:4" x14ac:dyDescent="0.25">
      <c r="C548" s="78">
        <v>0</v>
      </c>
      <c r="D548">
        <f t="shared" si="8"/>
        <v>0</v>
      </c>
    </row>
    <row r="549" spans="3:4" x14ac:dyDescent="0.25">
      <c r="C549" s="78">
        <v>0</v>
      </c>
      <c r="D549">
        <f t="shared" si="8"/>
        <v>0</v>
      </c>
    </row>
    <row r="550" spans="3:4" x14ac:dyDescent="0.25">
      <c r="C550" s="78">
        <v>0</v>
      </c>
      <c r="D550">
        <f t="shared" si="8"/>
        <v>0</v>
      </c>
    </row>
    <row r="551" spans="3:4" x14ac:dyDescent="0.25">
      <c r="C551" s="78">
        <v>0</v>
      </c>
      <c r="D551">
        <f t="shared" si="8"/>
        <v>0</v>
      </c>
    </row>
    <row r="552" spans="3:4" x14ac:dyDescent="0.25">
      <c r="C552" s="78">
        <v>0</v>
      </c>
      <c r="D552">
        <f t="shared" si="8"/>
        <v>0</v>
      </c>
    </row>
    <row r="553" spans="3:4" x14ac:dyDescent="0.25">
      <c r="C553" s="78">
        <v>0</v>
      </c>
      <c r="D553">
        <f t="shared" si="8"/>
        <v>0</v>
      </c>
    </row>
    <row r="554" spans="3:4" x14ac:dyDescent="0.25">
      <c r="C554" s="78">
        <v>0</v>
      </c>
      <c r="D554">
        <f t="shared" si="8"/>
        <v>0</v>
      </c>
    </row>
    <row r="555" spans="3:4" x14ac:dyDescent="0.25">
      <c r="C555" s="78">
        <v>0</v>
      </c>
      <c r="D555">
        <f t="shared" si="8"/>
        <v>0</v>
      </c>
    </row>
    <row r="556" spans="3:4" x14ac:dyDescent="0.25">
      <c r="C556" s="78">
        <v>0</v>
      </c>
      <c r="D556">
        <f t="shared" si="8"/>
        <v>0</v>
      </c>
    </row>
    <row r="557" spans="3:4" x14ac:dyDescent="0.25">
      <c r="C557" s="78">
        <v>0</v>
      </c>
      <c r="D557">
        <f t="shared" si="8"/>
        <v>0</v>
      </c>
    </row>
    <row r="558" spans="3:4" x14ac:dyDescent="0.25">
      <c r="C558" s="78">
        <v>0</v>
      </c>
      <c r="D558">
        <f t="shared" si="8"/>
        <v>0</v>
      </c>
    </row>
    <row r="559" spans="3:4" x14ac:dyDescent="0.25">
      <c r="C559" s="78">
        <v>0</v>
      </c>
      <c r="D559">
        <f t="shared" si="8"/>
        <v>0</v>
      </c>
    </row>
    <row r="560" spans="3:4" x14ac:dyDescent="0.25">
      <c r="C560" s="78">
        <v>0</v>
      </c>
      <c r="D560">
        <f t="shared" si="8"/>
        <v>0</v>
      </c>
    </row>
    <row r="561" spans="3:4" x14ac:dyDescent="0.25">
      <c r="C561" s="78">
        <v>0</v>
      </c>
      <c r="D561">
        <f t="shared" si="8"/>
        <v>0</v>
      </c>
    </row>
    <row r="562" spans="3:4" x14ac:dyDescent="0.25">
      <c r="C562" s="78">
        <v>0</v>
      </c>
      <c r="D562">
        <f t="shared" si="8"/>
        <v>0</v>
      </c>
    </row>
    <row r="563" spans="3:4" x14ac:dyDescent="0.25">
      <c r="C563" s="78">
        <v>0</v>
      </c>
      <c r="D563">
        <f t="shared" si="8"/>
        <v>0</v>
      </c>
    </row>
    <row r="564" spans="3:4" x14ac:dyDescent="0.25">
      <c r="C564" s="78">
        <v>0.1</v>
      </c>
      <c r="D564">
        <f t="shared" si="8"/>
        <v>10</v>
      </c>
    </row>
    <row r="565" spans="3:4" x14ac:dyDescent="0.25">
      <c r="C565" s="78">
        <v>0</v>
      </c>
      <c r="D565">
        <f t="shared" si="8"/>
        <v>0</v>
      </c>
    </row>
    <row r="566" spans="3:4" x14ac:dyDescent="0.25">
      <c r="C566" s="79">
        <v>0.8</v>
      </c>
      <c r="D566">
        <f t="shared" si="8"/>
        <v>80</v>
      </c>
    </row>
    <row r="567" spans="3:4" x14ac:dyDescent="0.25">
      <c r="C567" s="79">
        <v>0.8</v>
      </c>
      <c r="D567">
        <f t="shared" si="8"/>
        <v>80</v>
      </c>
    </row>
    <row r="568" spans="3:4" x14ac:dyDescent="0.25">
      <c r="C568" s="78">
        <v>0</v>
      </c>
      <c r="D568">
        <f t="shared" si="8"/>
        <v>0</v>
      </c>
    </row>
    <row r="569" spans="3:4" x14ac:dyDescent="0.25">
      <c r="C569" s="78">
        <v>0</v>
      </c>
      <c r="D569">
        <f t="shared" si="8"/>
        <v>0</v>
      </c>
    </row>
    <row r="570" spans="3:4" x14ac:dyDescent="0.25">
      <c r="C570" s="78">
        <v>0</v>
      </c>
      <c r="D570">
        <f t="shared" si="8"/>
        <v>0</v>
      </c>
    </row>
    <row r="571" spans="3:4" x14ac:dyDescent="0.25">
      <c r="C571" s="78">
        <v>0</v>
      </c>
      <c r="D571">
        <f t="shared" si="8"/>
        <v>0</v>
      </c>
    </row>
    <row r="572" spans="3:4" x14ac:dyDescent="0.25">
      <c r="C572" s="78">
        <v>0</v>
      </c>
      <c r="D572">
        <f t="shared" si="8"/>
        <v>0</v>
      </c>
    </row>
    <row r="573" spans="3:4" x14ac:dyDescent="0.25">
      <c r="C573" s="78">
        <v>0</v>
      </c>
      <c r="D573">
        <f t="shared" si="8"/>
        <v>0</v>
      </c>
    </row>
    <row r="574" spans="3:4" x14ac:dyDescent="0.25">
      <c r="C574" s="78">
        <v>0</v>
      </c>
      <c r="D574">
        <f t="shared" si="8"/>
        <v>0</v>
      </c>
    </row>
    <row r="575" spans="3:4" x14ac:dyDescent="0.25">
      <c r="C575" s="78">
        <v>0</v>
      </c>
      <c r="D575">
        <f t="shared" si="8"/>
        <v>0</v>
      </c>
    </row>
    <row r="576" spans="3:4" x14ac:dyDescent="0.25">
      <c r="C576" s="78">
        <v>0</v>
      </c>
      <c r="D576">
        <f t="shared" si="8"/>
        <v>0</v>
      </c>
    </row>
    <row r="577" spans="3:4" x14ac:dyDescent="0.25">
      <c r="C577" s="78">
        <v>0</v>
      </c>
      <c r="D577">
        <f t="shared" si="8"/>
        <v>0</v>
      </c>
    </row>
    <row r="578" spans="3:4" x14ac:dyDescent="0.25">
      <c r="C578" s="78">
        <v>0</v>
      </c>
      <c r="D578">
        <f t="shared" si="8"/>
        <v>0</v>
      </c>
    </row>
    <row r="579" spans="3:4" x14ac:dyDescent="0.25">
      <c r="C579" s="78">
        <v>0</v>
      </c>
      <c r="D579">
        <f t="shared" ref="D579:D642" si="9">C579*100</f>
        <v>0</v>
      </c>
    </row>
    <row r="580" spans="3:4" x14ac:dyDescent="0.25">
      <c r="C580" s="78">
        <v>0</v>
      </c>
      <c r="D580">
        <f t="shared" si="9"/>
        <v>0</v>
      </c>
    </row>
    <row r="581" spans="3:4" x14ac:dyDescent="0.25">
      <c r="C581" s="78">
        <v>0</v>
      </c>
      <c r="D581">
        <f t="shared" si="9"/>
        <v>0</v>
      </c>
    </row>
    <row r="582" spans="3:4" x14ac:dyDescent="0.25">
      <c r="C582" s="78">
        <v>0</v>
      </c>
      <c r="D582">
        <f t="shared" si="9"/>
        <v>0</v>
      </c>
    </row>
    <row r="583" spans="3:4" x14ac:dyDescent="0.25">
      <c r="C583" s="78">
        <v>0</v>
      </c>
      <c r="D583">
        <f t="shared" si="9"/>
        <v>0</v>
      </c>
    </row>
    <row r="584" spans="3:4" x14ac:dyDescent="0.25">
      <c r="C584" s="78">
        <v>0</v>
      </c>
      <c r="D584">
        <f t="shared" si="9"/>
        <v>0</v>
      </c>
    </row>
    <row r="585" spans="3:4" x14ac:dyDescent="0.25">
      <c r="C585" s="78">
        <v>0</v>
      </c>
      <c r="D585">
        <f t="shared" si="9"/>
        <v>0</v>
      </c>
    </row>
    <row r="586" spans="3:4" x14ac:dyDescent="0.25">
      <c r="C586" s="78">
        <v>0</v>
      </c>
      <c r="D586">
        <f t="shared" si="9"/>
        <v>0</v>
      </c>
    </row>
    <row r="587" spans="3:4" x14ac:dyDescent="0.25">
      <c r="C587" s="78">
        <v>0</v>
      </c>
      <c r="D587">
        <f t="shared" si="9"/>
        <v>0</v>
      </c>
    </row>
    <row r="588" spans="3:4" x14ac:dyDescent="0.25">
      <c r="C588" s="78">
        <v>0</v>
      </c>
      <c r="D588">
        <f t="shared" si="9"/>
        <v>0</v>
      </c>
    </row>
    <row r="589" spans="3:4" x14ac:dyDescent="0.25">
      <c r="C589" s="78">
        <v>0</v>
      </c>
      <c r="D589">
        <f t="shared" si="9"/>
        <v>0</v>
      </c>
    </row>
    <row r="590" spans="3:4" x14ac:dyDescent="0.25">
      <c r="C590" s="78">
        <v>0</v>
      </c>
      <c r="D590">
        <f t="shared" si="9"/>
        <v>0</v>
      </c>
    </row>
    <row r="591" spans="3:4" x14ac:dyDescent="0.25">
      <c r="C591" s="78">
        <v>0</v>
      </c>
      <c r="D591">
        <f t="shared" si="9"/>
        <v>0</v>
      </c>
    </row>
    <row r="592" spans="3:4" x14ac:dyDescent="0.25">
      <c r="C592" s="78">
        <v>0</v>
      </c>
      <c r="D592">
        <f t="shared" si="9"/>
        <v>0</v>
      </c>
    </row>
    <row r="593" spans="3:4" x14ac:dyDescent="0.25">
      <c r="C593" s="78">
        <v>0</v>
      </c>
      <c r="D593">
        <f t="shared" si="9"/>
        <v>0</v>
      </c>
    </row>
    <row r="594" spans="3:4" x14ac:dyDescent="0.25">
      <c r="C594" s="78">
        <v>0</v>
      </c>
      <c r="D594">
        <f t="shared" si="9"/>
        <v>0</v>
      </c>
    </row>
    <row r="595" spans="3:4" x14ac:dyDescent="0.25">
      <c r="C595" s="78">
        <v>0</v>
      </c>
      <c r="D595">
        <f t="shared" si="9"/>
        <v>0</v>
      </c>
    </row>
    <row r="596" spans="3:4" x14ac:dyDescent="0.25">
      <c r="C596" s="78">
        <v>0</v>
      </c>
      <c r="D596">
        <f t="shared" si="9"/>
        <v>0</v>
      </c>
    </row>
    <row r="597" spans="3:4" x14ac:dyDescent="0.25">
      <c r="C597" s="78">
        <v>0</v>
      </c>
      <c r="D597">
        <f t="shared" si="9"/>
        <v>0</v>
      </c>
    </row>
    <row r="598" spans="3:4" x14ac:dyDescent="0.25">
      <c r="C598" s="78">
        <v>0</v>
      </c>
      <c r="D598">
        <f t="shared" si="9"/>
        <v>0</v>
      </c>
    </row>
    <row r="599" spans="3:4" x14ac:dyDescent="0.25">
      <c r="C599" s="78">
        <v>0.1</v>
      </c>
      <c r="D599">
        <f t="shared" si="9"/>
        <v>10</v>
      </c>
    </row>
    <row r="600" spans="3:4" x14ac:dyDescent="0.25">
      <c r="C600" s="78">
        <v>0</v>
      </c>
      <c r="D600">
        <f t="shared" si="9"/>
        <v>0</v>
      </c>
    </row>
    <row r="601" spans="3:4" x14ac:dyDescent="0.25">
      <c r="C601" s="78">
        <v>0</v>
      </c>
      <c r="D601">
        <f t="shared" si="9"/>
        <v>0</v>
      </c>
    </row>
    <row r="602" spans="3:4" x14ac:dyDescent="0.25">
      <c r="C602" s="78">
        <v>0</v>
      </c>
      <c r="D602">
        <f t="shared" si="9"/>
        <v>0</v>
      </c>
    </row>
    <row r="603" spans="3:4" x14ac:dyDescent="0.25">
      <c r="C603" s="78">
        <v>0</v>
      </c>
      <c r="D603">
        <f t="shared" si="9"/>
        <v>0</v>
      </c>
    </row>
    <row r="604" spans="3:4" x14ac:dyDescent="0.25">
      <c r="C604" s="78">
        <v>0</v>
      </c>
      <c r="D604">
        <f t="shared" si="9"/>
        <v>0</v>
      </c>
    </row>
    <row r="605" spans="3:4" x14ac:dyDescent="0.25">
      <c r="C605" s="78">
        <v>0</v>
      </c>
      <c r="D605">
        <f t="shared" si="9"/>
        <v>0</v>
      </c>
    </row>
    <row r="606" spans="3:4" x14ac:dyDescent="0.25">
      <c r="C606" s="78">
        <v>0</v>
      </c>
      <c r="D606">
        <f t="shared" si="9"/>
        <v>0</v>
      </c>
    </row>
    <row r="607" spans="3:4" x14ac:dyDescent="0.25">
      <c r="C607" s="78">
        <v>0</v>
      </c>
      <c r="D607">
        <f t="shared" si="9"/>
        <v>0</v>
      </c>
    </row>
    <row r="608" spans="3:4" x14ac:dyDescent="0.25">
      <c r="C608" s="78">
        <v>0</v>
      </c>
      <c r="D608">
        <f t="shared" si="9"/>
        <v>0</v>
      </c>
    </row>
    <row r="609" spans="3:4" x14ac:dyDescent="0.25">
      <c r="C609" s="78">
        <v>0</v>
      </c>
      <c r="D609">
        <f t="shared" si="9"/>
        <v>0</v>
      </c>
    </row>
    <row r="610" spans="3:4" x14ac:dyDescent="0.25">
      <c r="C610" s="78">
        <v>0</v>
      </c>
      <c r="D610">
        <f t="shared" si="9"/>
        <v>0</v>
      </c>
    </row>
    <row r="611" spans="3:4" x14ac:dyDescent="0.25">
      <c r="C611" s="78">
        <v>0</v>
      </c>
      <c r="D611">
        <f t="shared" si="9"/>
        <v>0</v>
      </c>
    </row>
    <row r="612" spans="3:4" x14ac:dyDescent="0.25">
      <c r="C612" s="78">
        <v>0</v>
      </c>
      <c r="D612">
        <f t="shared" si="9"/>
        <v>0</v>
      </c>
    </row>
    <row r="613" spans="3:4" x14ac:dyDescent="0.25">
      <c r="C613" s="78">
        <v>0</v>
      </c>
      <c r="D613">
        <f t="shared" si="9"/>
        <v>0</v>
      </c>
    </row>
    <row r="614" spans="3:4" x14ac:dyDescent="0.25">
      <c r="C614" s="78">
        <v>0</v>
      </c>
      <c r="D614">
        <f t="shared" si="9"/>
        <v>0</v>
      </c>
    </row>
    <row r="615" spans="3:4" x14ac:dyDescent="0.25">
      <c r="C615" s="78">
        <v>0</v>
      </c>
      <c r="D615">
        <f t="shared" si="9"/>
        <v>0</v>
      </c>
    </row>
    <row r="616" spans="3:4" x14ac:dyDescent="0.25">
      <c r="C616" s="78">
        <v>0</v>
      </c>
      <c r="D616">
        <f t="shared" si="9"/>
        <v>0</v>
      </c>
    </row>
    <row r="617" spans="3:4" x14ac:dyDescent="0.25">
      <c r="C617" s="78">
        <v>0</v>
      </c>
      <c r="D617">
        <f t="shared" si="9"/>
        <v>0</v>
      </c>
    </row>
    <row r="618" spans="3:4" x14ac:dyDescent="0.25">
      <c r="C618" s="78">
        <v>0</v>
      </c>
      <c r="D618">
        <f t="shared" si="9"/>
        <v>0</v>
      </c>
    </row>
    <row r="619" spans="3:4" x14ac:dyDescent="0.25">
      <c r="C619" s="78">
        <v>0</v>
      </c>
      <c r="D619">
        <f t="shared" si="9"/>
        <v>0</v>
      </c>
    </row>
    <row r="620" spans="3:4" x14ac:dyDescent="0.25">
      <c r="C620" s="78">
        <v>0</v>
      </c>
      <c r="D620">
        <f t="shared" si="9"/>
        <v>0</v>
      </c>
    </row>
    <row r="621" spans="3:4" x14ac:dyDescent="0.25">
      <c r="C621" s="78">
        <v>0</v>
      </c>
      <c r="D621">
        <f t="shared" si="9"/>
        <v>0</v>
      </c>
    </row>
    <row r="622" spans="3:4" x14ac:dyDescent="0.25">
      <c r="C622" s="78">
        <v>0</v>
      </c>
      <c r="D622">
        <f t="shared" si="9"/>
        <v>0</v>
      </c>
    </row>
    <row r="623" spans="3:4" x14ac:dyDescent="0.25">
      <c r="C623" s="78">
        <v>0</v>
      </c>
      <c r="D623">
        <f t="shared" si="9"/>
        <v>0</v>
      </c>
    </row>
    <row r="624" spans="3:4" x14ac:dyDescent="0.25">
      <c r="C624" s="78">
        <v>0</v>
      </c>
      <c r="D624">
        <f t="shared" si="9"/>
        <v>0</v>
      </c>
    </row>
    <row r="625" spans="3:4" x14ac:dyDescent="0.25">
      <c r="C625" s="78">
        <v>0</v>
      </c>
      <c r="D625">
        <f t="shared" si="9"/>
        <v>0</v>
      </c>
    </row>
    <row r="626" spans="3:4" x14ac:dyDescent="0.25">
      <c r="C626" s="78">
        <v>0</v>
      </c>
      <c r="D626">
        <f t="shared" si="9"/>
        <v>0</v>
      </c>
    </row>
    <row r="627" spans="3:4" x14ac:dyDescent="0.25">
      <c r="C627" s="78">
        <v>0</v>
      </c>
      <c r="D627">
        <f t="shared" si="9"/>
        <v>0</v>
      </c>
    </row>
    <row r="628" spans="3:4" x14ac:dyDescent="0.25">
      <c r="C628" s="78">
        <v>0</v>
      </c>
      <c r="D628">
        <f t="shared" si="9"/>
        <v>0</v>
      </c>
    </row>
    <row r="629" spans="3:4" x14ac:dyDescent="0.25">
      <c r="C629" s="78">
        <v>0</v>
      </c>
      <c r="D629">
        <f t="shared" si="9"/>
        <v>0</v>
      </c>
    </row>
    <row r="630" spans="3:4" x14ac:dyDescent="0.25">
      <c r="C630" s="78">
        <v>0</v>
      </c>
      <c r="D630">
        <f t="shared" si="9"/>
        <v>0</v>
      </c>
    </row>
    <row r="631" spans="3:4" x14ac:dyDescent="0.25">
      <c r="C631" s="78">
        <v>0</v>
      </c>
      <c r="D631">
        <f t="shared" si="9"/>
        <v>0</v>
      </c>
    </row>
    <row r="632" spans="3:4" x14ac:dyDescent="0.25">
      <c r="C632" s="78">
        <v>0</v>
      </c>
      <c r="D632">
        <f t="shared" si="9"/>
        <v>0</v>
      </c>
    </row>
    <row r="633" spans="3:4" x14ac:dyDescent="0.25">
      <c r="C633" s="78">
        <v>0</v>
      </c>
      <c r="D633">
        <f t="shared" si="9"/>
        <v>0</v>
      </c>
    </row>
    <row r="634" spans="3:4" x14ac:dyDescent="0.25">
      <c r="C634" s="78">
        <v>0</v>
      </c>
      <c r="D634">
        <f t="shared" si="9"/>
        <v>0</v>
      </c>
    </row>
    <row r="635" spans="3:4" x14ac:dyDescent="0.25">
      <c r="C635" s="78">
        <v>0</v>
      </c>
      <c r="D635">
        <f t="shared" si="9"/>
        <v>0</v>
      </c>
    </row>
    <row r="636" spans="3:4" x14ac:dyDescent="0.25">
      <c r="C636" s="78">
        <v>0</v>
      </c>
      <c r="D636">
        <f t="shared" si="9"/>
        <v>0</v>
      </c>
    </row>
    <row r="637" spans="3:4" x14ac:dyDescent="0.25">
      <c r="C637" s="78">
        <v>0</v>
      </c>
      <c r="D637">
        <f t="shared" si="9"/>
        <v>0</v>
      </c>
    </row>
    <row r="638" spans="3:4" x14ac:dyDescent="0.25">
      <c r="C638" s="78">
        <v>0</v>
      </c>
      <c r="D638">
        <f t="shared" si="9"/>
        <v>0</v>
      </c>
    </row>
    <row r="639" spans="3:4" x14ac:dyDescent="0.25">
      <c r="C639" s="78">
        <v>0</v>
      </c>
      <c r="D639">
        <f t="shared" si="9"/>
        <v>0</v>
      </c>
    </row>
    <row r="640" spans="3:4" x14ac:dyDescent="0.25">
      <c r="C640" s="78">
        <v>0</v>
      </c>
      <c r="D640">
        <f t="shared" si="9"/>
        <v>0</v>
      </c>
    </row>
    <row r="641" spans="3:4" x14ac:dyDescent="0.25">
      <c r="C641" s="78">
        <v>0</v>
      </c>
      <c r="D641">
        <f t="shared" si="9"/>
        <v>0</v>
      </c>
    </row>
    <row r="642" spans="3:4" x14ac:dyDescent="0.25">
      <c r="C642" s="78">
        <v>0</v>
      </c>
      <c r="D642">
        <f t="shared" si="9"/>
        <v>0</v>
      </c>
    </row>
    <row r="643" spans="3:4" x14ac:dyDescent="0.25">
      <c r="C643" s="78">
        <v>0</v>
      </c>
      <c r="D643">
        <f t="shared" ref="D643:D706" si="10">C643*100</f>
        <v>0</v>
      </c>
    </row>
    <row r="644" spans="3:4" x14ac:dyDescent="0.25">
      <c r="C644" s="78">
        <v>0</v>
      </c>
      <c r="D644">
        <f t="shared" si="10"/>
        <v>0</v>
      </c>
    </row>
    <row r="645" spans="3:4" x14ac:dyDescent="0.25">
      <c r="C645" s="78">
        <v>0</v>
      </c>
      <c r="D645">
        <f t="shared" si="10"/>
        <v>0</v>
      </c>
    </row>
    <row r="646" spans="3:4" x14ac:dyDescent="0.25">
      <c r="C646" s="78">
        <v>0</v>
      </c>
      <c r="D646">
        <f t="shared" si="10"/>
        <v>0</v>
      </c>
    </row>
    <row r="647" spans="3:4" x14ac:dyDescent="0.25">
      <c r="C647" s="78">
        <v>0</v>
      </c>
      <c r="D647">
        <f t="shared" si="10"/>
        <v>0</v>
      </c>
    </row>
    <row r="648" spans="3:4" x14ac:dyDescent="0.25">
      <c r="C648" s="78">
        <v>0</v>
      </c>
      <c r="D648">
        <f t="shared" si="10"/>
        <v>0</v>
      </c>
    </row>
    <row r="649" spans="3:4" x14ac:dyDescent="0.25">
      <c r="C649" s="78">
        <v>0</v>
      </c>
      <c r="D649">
        <f t="shared" si="10"/>
        <v>0</v>
      </c>
    </row>
    <row r="650" spans="3:4" x14ac:dyDescent="0.25">
      <c r="C650" s="78">
        <v>0</v>
      </c>
      <c r="D650">
        <f t="shared" si="10"/>
        <v>0</v>
      </c>
    </row>
    <row r="651" spans="3:4" x14ac:dyDescent="0.25">
      <c r="C651" s="78">
        <v>0</v>
      </c>
      <c r="D651">
        <f t="shared" si="10"/>
        <v>0</v>
      </c>
    </row>
    <row r="652" spans="3:4" x14ac:dyDescent="0.25">
      <c r="C652" s="78">
        <v>0</v>
      </c>
      <c r="D652">
        <f t="shared" si="10"/>
        <v>0</v>
      </c>
    </row>
    <row r="653" spans="3:4" x14ac:dyDescent="0.25">
      <c r="C653" s="78">
        <v>0</v>
      </c>
      <c r="D653">
        <f t="shared" si="10"/>
        <v>0</v>
      </c>
    </row>
    <row r="654" spans="3:4" x14ac:dyDescent="0.25">
      <c r="C654" s="78">
        <v>0</v>
      </c>
      <c r="D654">
        <f t="shared" si="10"/>
        <v>0</v>
      </c>
    </row>
    <row r="655" spans="3:4" x14ac:dyDescent="0.25">
      <c r="C655" s="78">
        <v>0</v>
      </c>
      <c r="D655">
        <f t="shared" si="10"/>
        <v>0</v>
      </c>
    </row>
    <row r="656" spans="3:4" x14ac:dyDescent="0.25">
      <c r="C656" s="78">
        <v>0</v>
      </c>
      <c r="D656">
        <f t="shared" si="10"/>
        <v>0</v>
      </c>
    </row>
    <row r="657" spans="3:4" x14ac:dyDescent="0.25">
      <c r="C657" s="78">
        <v>0</v>
      </c>
      <c r="D657">
        <f t="shared" si="10"/>
        <v>0</v>
      </c>
    </row>
    <row r="658" spans="3:4" x14ac:dyDescent="0.25">
      <c r="C658" s="78">
        <v>0</v>
      </c>
      <c r="D658">
        <f t="shared" si="10"/>
        <v>0</v>
      </c>
    </row>
    <row r="659" spans="3:4" x14ac:dyDescent="0.25">
      <c r="C659" s="78">
        <v>0</v>
      </c>
      <c r="D659">
        <f t="shared" si="10"/>
        <v>0</v>
      </c>
    </row>
    <row r="660" spans="3:4" x14ac:dyDescent="0.25">
      <c r="C660" s="78">
        <v>0</v>
      </c>
      <c r="D660">
        <f t="shared" si="10"/>
        <v>0</v>
      </c>
    </row>
    <row r="661" spans="3:4" x14ac:dyDescent="0.25">
      <c r="C661" s="78">
        <v>0</v>
      </c>
      <c r="D661">
        <f t="shared" si="10"/>
        <v>0</v>
      </c>
    </row>
    <row r="662" spans="3:4" x14ac:dyDescent="0.25">
      <c r="C662" s="78">
        <v>0</v>
      </c>
      <c r="D662">
        <f t="shared" si="10"/>
        <v>0</v>
      </c>
    </row>
    <row r="663" spans="3:4" x14ac:dyDescent="0.25">
      <c r="C663" s="78">
        <v>0</v>
      </c>
      <c r="D663">
        <f t="shared" si="10"/>
        <v>0</v>
      </c>
    </row>
    <row r="664" spans="3:4" x14ac:dyDescent="0.25">
      <c r="C664" s="78">
        <v>0</v>
      </c>
      <c r="D664">
        <f t="shared" si="10"/>
        <v>0</v>
      </c>
    </row>
    <row r="665" spans="3:4" x14ac:dyDescent="0.25">
      <c r="C665" s="78">
        <v>0</v>
      </c>
      <c r="D665">
        <f t="shared" si="10"/>
        <v>0</v>
      </c>
    </row>
    <row r="666" spans="3:4" x14ac:dyDescent="0.25">
      <c r="C666" s="78">
        <v>0</v>
      </c>
      <c r="D666">
        <f t="shared" si="10"/>
        <v>0</v>
      </c>
    </row>
    <row r="667" spans="3:4" x14ac:dyDescent="0.25">
      <c r="C667" s="78">
        <v>0.8</v>
      </c>
      <c r="D667">
        <f t="shared" si="10"/>
        <v>80</v>
      </c>
    </row>
    <row r="668" spans="3:4" x14ac:dyDescent="0.25">
      <c r="C668" s="78">
        <v>0</v>
      </c>
      <c r="D668">
        <f t="shared" si="10"/>
        <v>0</v>
      </c>
    </row>
    <row r="669" spans="3:4" x14ac:dyDescent="0.25">
      <c r="C669" s="78">
        <v>0</v>
      </c>
      <c r="D669">
        <f t="shared" si="10"/>
        <v>0</v>
      </c>
    </row>
    <row r="670" spans="3:4" x14ac:dyDescent="0.25">
      <c r="C670" s="78">
        <v>0</v>
      </c>
      <c r="D670">
        <f t="shared" si="10"/>
        <v>0</v>
      </c>
    </row>
    <row r="671" spans="3:4" x14ac:dyDescent="0.25">
      <c r="C671" s="78">
        <v>0</v>
      </c>
      <c r="D671">
        <f t="shared" si="10"/>
        <v>0</v>
      </c>
    </row>
    <row r="672" spans="3:4" x14ac:dyDescent="0.25">
      <c r="C672" s="78">
        <v>0</v>
      </c>
      <c r="D672">
        <f t="shared" si="10"/>
        <v>0</v>
      </c>
    </row>
    <row r="673" spans="3:4" x14ac:dyDescent="0.25">
      <c r="C673" s="78">
        <v>0</v>
      </c>
      <c r="D673">
        <f t="shared" si="10"/>
        <v>0</v>
      </c>
    </row>
    <row r="674" spans="3:4" x14ac:dyDescent="0.25">
      <c r="C674" s="78">
        <v>0</v>
      </c>
      <c r="D674">
        <f t="shared" si="10"/>
        <v>0</v>
      </c>
    </row>
    <row r="675" spans="3:4" x14ac:dyDescent="0.25">
      <c r="C675" s="78">
        <v>0</v>
      </c>
      <c r="D675">
        <f t="shared" si="10"/>
        <v>0</v>
      </c>
    </row>
    <row r="676" spans="3:4" x14ac:dyDescent="0.25">
      <c r="C676" s="78">
        <v>0</v>
      </c>
      <c r="D676">
        <f t="shared" si="10"/>
        <v>0</v>
      </c>
    </row>
    <row r="677" spans="3:4" x14ac:dyDescent="0.25">
      <c r="C677" s="78">
        <v>0</v>
      </c>
      <c r="D677">
        <f t="shared" si="10"/>
        <v>0</v>
      </c>
    </row>
    <row r="678" spans="3:4" x14ac:dyDescent="0.25">
      <c r="C678" s="78">
        <v>0</v>
      </c>
      <c r="D678">
        <f t="shared" si="10"/>
        <v>0</v>
      </c>
    </row>
    <row r="679" spans="3:4" x14ac:dyDescent="0.25">
      <c r="C679" s="78">
        <v>0</v>
      </c>
      <c r="D679">
        <f t="shared" si="10"/>
        <v>0</v>
      </c>
    </row>
    <row r="680" spans="3:4" x14ac:dyDescent="0.25">
      <c r="C680" s="78">
        <v>0</v>
      </c>
      <c r="D680">
        <f t="shared" si="10"/>
        <v>0</v>
      </c>
    </row>
    <row r="681" spans="3:4" x14ac:dyDescent="0.25">
      <c r="C681" s="78">
        <v>0</v>
      </c>
      <c r="D681">
        <f t="shared" si="10"/>
        <v>0</v>
      </c>
    </row>
    <row r="682" spans="3:4" x14ac:dyDescent="0.25">
      <c r="C682" s="78">
        <v>0</v>
      </c>
      <c r="D682">
        <f t="shared" si="10"/>
        <v>0</v>
      </c>
    </row>
    <row r="683" spans="3:4" x14ac:dyDescent="0.25">
      <c r="C683" s="78">
        <v>0</v>
      </c>
      <c r="D683">
        <f t="shared" si="10"/>
        <v>0</v>
      </c>
    </row>
    <row r="684" spans="3:4" x14ac:dyDescent="0.25">
      <c r="C684" s="78">
        <v>0</v>
      </c>
      <c r="D684">
        <f t="shared" si="10"/>
        <v>0</v>
      </c>
    </row>
    <row r="685" spans="3:4" x14ac:dyDescent="0.25">
      <c r="C685" s="78">
        <v>0</v>
      </c>
      <c r="D685">
        <f t="shared" si="10"/>
        <v>0</v>
      </c>
    </row>
    <row r="686" spans="3:4" x14ac:dyDescent="0.25">
      <c r="C686" s="78">
        <v>0</v>
      </c>
      <c r="D686">
        <f t="shared" si="10"/>
        <v>0</v>
      </c>
    </row>
    <row r="687" spans="3:4" x14ac:dyDescent="0.25">
      <c r="C687" s="78">
        <v>0</v>
      </c>
      <c r="D687">
        <f t="shared" si="10"/>
        <v>0</v>
      </c>
    </row>
    <row r="688" spans="3:4" x14ac:dyDescent="0.25">
      <c r="C688" s="78">
        <v>0</v>
      </c>
      <c r="D688">
        <f t="shared" si="10"/>
        <v>0</v>
      </c>
    </row>
    <row r="689" spans="3:4" x14ac:dyDescent="0.25">
      <c r="C689" s="78">
        <v>0</v>
      </c>
      <c r="D689">
        <f t="shared" si="10"/>
        <v>0</v>
      </c>
    </row>
    <row r="690" spans="3:4" x14ac:dyDescent="0.25">
      <c r="C690" s="78">
        <v>0</v>
      </c>
      <c r="D690">
        <f t="shared" si="10"/>
        <v>0</v>
      </c>
    </row>
    <row r="691" spans="3:4" x14ac:dyDescent="0.25">
      <c r="C691" s="78">
        <v>0</v>
      </c>
      <c r="D691">
        <f t="shared" si="10"/>
        <v>0</v>
      </c>
    </row>
    <row r="692" spans="3:4" x14ac:dyDescent="0.25">
      <c r="C692" s="78">
        <v>0</v>
      </c>
      <c r="D692">
        <f t="shared" si="10"/>
        <v>0</v>
      </c>
    </row>
    <row r="693" spans="3:4" x14ac:dyDescent="0.25">
      <c r="C693" s="78">
        <v>0</v>
      </c>
      <c r="D693">
        <f t="shared" si="10"/>
        <v>0</v>
      </c>
    </row>
    <row r="694" spans="3:4" x14ac:dyDescent="0.25">
      <c r="C694" s="78">
        <v>0</v>
      </c>
      <c r="D694">
        <f t="shared" si="10"/>
        <v>0</v>
      </c>
    </row>
    <row r="695" spans="3:4" x14ac:dyDescent="0.25">
      <c r="C695" s="78">
        <v>0</v>
      </c>
      <c r="D695">
        <f t="shared" si="10"/>
        <v>0</v>
      </c>
    </row>
    <row r="696" spans="3:4" x14ac:dyDescent="0.25">
      <c r="C696" s="78">
        <v>0</v>
      </c>
      <c r="D696">
        <f t="shared" si="10"/>
        <v>0</v>
      </c>
    </row>
    <row r="697" spans="3:4" x14ac:dyDescent="0.25">
      <c r="C697" s="78">
        <v>0</v>
      </c>
      <c r="D697">
        <f t="shared" si="10"/>
        <v>0</v>
      </c>
    </row>
    <row r="698" spans="3:4" x14ac:dyDescent="0.25">
      <c r="C698" s="78">
        <v>0</v>
      </c>
      <c r="D698">
        <f t="shared" si="10"/>
        <v>0</v>
      </c>
    </row>
    <row r="699" spans="3:4" x14ac:dyDescent="0.25">
      <c r="C699" s="78">
        <v>0</v>
      </c>
      <c r="D699">
        <f t="shared" si="10"/>
        <v>0</v>
      </c>
    </row>
    <row r="700" spans="3:4" x14ac:dyDescent="0.25">
      <c r="C700" s="78">
        <v>0</v>
      </c>
      <c r="D700">
        <f t="shared" si="10"/>
        <v>0</v>
      </c>
    </row>
    <row r="701" spans="3:4" x14ac:dyDescent="0.25">
      <c r="C701" s="78">
        <v>0</v>
      </c>
      <c r="D701">
        <f t="shared" si="10"/>
        <v>0</v>
      </c>
    </row>
    <row r="702" spans="3:4" x14ac:dyDescent="0.25">
      <c r="C702" s="78">
        <v>0</v>
      </c>
      <c r="D702">
        <f t="shared" si="10"/>
        <v>0</v>
      </c>
    </row>
    <row r="703" spans="3:4" x14ac:dyDescent="0.25">
      <c r="C703" s="78">
        <v>0</v>
      </c>
      <c r="D703">
        <f t="shared" si="10"/>
        <v>0</v>
      </c>
    </row>
    <row r="704" spans="3:4" x14ac:dyDescent="0.25">
      <c r="C704" s="78">
        <v>0</v>
      </c>
      <c r="D704">
        <f t="shared" si="10"/>
        <v>0</v>
      </c>
    </row>
    <row r="705" spans="3:4" x14ac:dyDescent="0.25">
      <c r="C705" s="78">
        <v>0</v>
      </c>
      <c r="D705">
        <f t="shared" si="10"/>
        <v>0</v>
      </c>
    </row>
    <row r="706" spans="3:4" x14ac:dyDescent="0.25">
      <c r="C706" s="78">
        <v>0</v>
      </c>
      <c r="D706">
        <f t="shared" si="10"/>
        <v>0</v>
      </c>
    </row>
    <row r="707" spans="3:4" x14ac:dyDescent="0.25">
      <c r="C707" s="78">
        <v>0</v>
      </c>
      <c r="D707">
        <f t="shared" ref="D707:D770" si="11">C707*100</f>
        <v>0</v>
      </c>
    </row>
    <row r="708" spans="3:4" x14ac:dyDescent="0.25">
      <c r="C708" s="78">
        <v>0</v>
      </c>
      <c r="D708">
        <f t="shared" si="11"/>
        <v>0</v>
      </c>
    </row>
    <row r="709" spans="3:4" x14ac:dyDescent="0.25">
      <c r="C709" s="78">
        <v>0</v>
      </c>
      <c r="D709">
        <f t="shared" si="11"/>
        <v>0</v>
      </c>
    </row>
    <row r="710" spans="3:4" x14ac:dyDescent="0.25">
      <c r="C710" s="78">
        <v>0</v>
      </c>
      <c r="D710">
        <f t="shared" si="11"/>
        <v>0</v>
      </c>
    </row>
    <row r="711" spans="3:4" x14ac:dyDescent="0.25">
      <c r="C711" s="78">
        <v>0</v>
      </c>
      <c r="D711">
        <f t="shared" si="11"/>
        <v>0</v>
      </c>
    </row>
    <row r="712" spans="3:4" x14ac:dyDescent="0.25">
      <c r="C712" s="78">
        <v>0</v>
      </c>
      <c r="D712">
        <f t="shared" si="11"/>
        <v>0</v>
      </c>
    </row>
    <row r="713" spans="3:4" x14ac:dyDescent="0.25">
      <c r="C713" s="78">
        <v>0</v>
      </c>
      <c r="D713">
        <f t="shared" si="11"/>
        <v>0</v>
      </c>
    </row>
    <row r="714" spans="3:4" x14ac:dyDescent="0.25">
      <c r="C714" s="78">
        <v>0</v>
      </c>
      <c r="D714">
        <f t="shared" si="11"/>
        <v>0</v>
      </c>
    </row>
    <row r="715" spans="3:4" x14ac:dyDescent="0.25">
      <c r="C715" s="78">
        <v>0</v>
      </c>
      <c r="D715">
        <f t="shared" si="11"/>
        <v>0</v>
      </c>
    </row>
    <row r="716" spans="3:4" x14ac:dyDescent="0.25">
      <c r="C716" s="78">
        <v>0</v>
      </c>
      <c r="D716">
        <f t="shared" si="11"/>
        <v>0</v>
      </c>
    </row>
    <row r="717" spans="3:4" x14ac:dyDescent="0.25">
      <c r="C717" s="78">
        <v>0</v>
      </c>
      <c r="D717">
        <f t="shared" si="11"/>
        <v>0</v>
      </c>
    </row>
    <row r="718" spans="3:4" x14ac:dyDescent="0.25">
      <c r="C718" s="78">
        <v>0</v>
      </c>
      <c r="D718">
        <f t="shared" si="11"/>
        <v>0</v>
      </c>
    </row>
    <row r="719" spans="3:4" x14ac:dyDescent="0.25">
      <c r="C719" s="78">
        <v>0</v>
      </c>
      <c r="D719">
        <f t="shared" si="11"/>
        <v>0</v>
      </c>
    </row>
    <row r="720" spans="3:4" x14ac:dyDescent="0.25">
      <c r="C720" s="78">
        <v>0</v>
      </c>
      <c r="D720">
        <f t="shared" si="11"/>
        <v>0</v>
      </c>
    </row>
    <row r="721" spans="3:4" x14ac:dyDescent="0.25">
      <c r="C721" s="78">
        <v>0</v>
      </c>
      <c r="D721">
        <f t="shared" si="11"/>
        <v>0</v>
      </c>
    </row>
    <row r="722" spans="3:4" x14ac:dyDescent="0.25">
      <c r="C722" s="78">
        <v>0</v>
      </c>
      <c r="D722">
        <f t="shared" si="11"/>
        <v>0</v>
      </c>
    </row>
    <row r="723" spans="3:4" x14ac:dyDescent="0.25">
      <c r="C723" s="78">
        <v>0</v>
      </c>
      <c r="D723">
        <f t="shared" si="11"/>
        <v>0</v>
      </c>
    </row>
    <row r="724" spans="3:4" x14ac:dyDescent="0.25">
      <c r="C724" s="78">
        <v>0</v>
      </c>
      <c r="D724">
        <f t="shared" si="11"/>
        <v>0</v>
      </c>
    </row>
    <row r="725" spans="3:4" x14ac:dyDescent="0.25">
      <c r="C725" s="78">
        <v>0</v>
      </c>
      <c r="D725">
        <f t="shared" si="11"/>
        <v>0</v>
      </c>
    </row>
    <row r="726" spans="3:4" x14ac:dyDescent="0.25">
      <c r="C726" s="78">
        <v>0</v>
      </c>
      <c r="D726">
        <f t="shared" si="11"/>
        <v>0</v>
      </c>
    </row>
    <row r="727" spans="3:4" x14ac:dyDescent="0.25">
      <c r="C727" s="78">
        <v>0</v>
      </c>
      <c r="D727">
        <f t="shared" si="11"/>
        <v>0</v>
      </c>
    </row>
    <row r="728" spans="3:4" x14ac:dyDescent="0.25">
      <c r="C728" s="78">
        <v>0</v>
      </c>
      <c r="D728">
        <f t="shared" si="11"/>
        <v>0</v>
      </c>
    </row>
    <row r="729" spans="3:4" x14ac:dyDescent="0.25">
      <c r="C729" s="78">
        <v>0</v>
      </c>
      <c r="D729">
        <f t="shared" si="11"/>
        <v>0</v>
      </c>
    </row>
    <row r="730" spans="3:4" x14ac:dyDescent="0.25">
      <c r="C730" s="78">
        <v>0</v>
      </c>
      <c r="D730">
        <f t="shared" si="11"/>
        <v>0</v>
      </c>
    </row>
    <row r="731" spans="3:4" x14ac:dyDescent="0.25">
      <c r="C731" s="78">
        <v>0</v>
      </c>
      <c r="D731">
        <f t="shared" si="11"/>
        <v>0</v>
      </c>
    </row>
    <row r="732" spans="3:4" x14ac:dyDescent="0.25">
      <c r="C732" s="78">
        <v>0</v>
      </c>
      <c r="D732">
        <f t="shared" si="11"/>
        <v>0</v>
      </c>
    </row>
    <row r="733" spans="3:4" x14ac:dyDescent="0.25">
      <c r="C733" s="78">
        <v>0</v>
      </c>
      <c r="D733">
        <f t="shared" si="11"/>
        <v>0</v>
      </c>
    </row>
    <row r="734" spans="3:4" x14ac:dyDescent="0.25">
      <c r="C734" s="78">
        <v>0</v>
      </c>
      <c r="D734">
        <f t="shared" si="11"/>
        <v>0</v>
      </c>
    </row>
    <row r="735" spans="3:4" x14ac:dyDescent="0.25">
      <c r="C735" s="78">
        <v>0</v>
      </c>
      <c r="D735">
        <f t="shared" si="11"/>
        <v>0</v>
      </c>
    </row>
    <row r="736" spans="3:4" x14ac:dyDescent="0.25">
      <c r="C736" s="78">
        <v>0</v>
      </c>
      <c r="D736">
        <f t="shared" si="11"/>
        <v>0</v>
      </c>
    </row>
    <row r="737" spans="3:4" x14ac:dyDescent="0.25">
      <c r="C737" s="78">
        <v>0</v>
      </c>
      <c r="D737">
        <f t="shared" si="11"/>
        <v>0</v>
      </c>
    </row>
    <row r="738" spans="3:4" x14ac:dyDescent="0.25">
      <c r="C738" s="78">
        <v>0</v>
      </c>
      <c r="D738">
        <f t="shared" si="11"/>
        <v>0</v>
      </c>
    </row>
    <row r="739" spans="3:4" x14ac:dyDescent="0.25">
      <c r="C739" s="78">
        <v>0</v>
      </c>
      <c r="D739">
        <f t="shared" si="11"/>
        <v>0</v>
      </c>
    </row>
    <row r="740" spans="3:4" x14ac:dyDescent="0.25">
      <c r="C740" s="78">
        <v>0</v>
      </c>
      <c r="D740">
        <f t="shared" si="11"/>
        <v>0</v>
      </c>
    </row>
    <row r="741" spans="3:4" x14ac:dyDescent="0.25">
      <c r="C741" s="78">
        <v>0</v>
      </c>
      <c r="D741">
        <f t="shared" si="11"/>
        <v>0</v>
      </c>
    </row>
    <row r="742" spans="3:4" x14ac:dyDescent="0.25">
      <c r="C742" s="78">
        <v>0</v>
      </c>
      <c r="D742">
        <f t="shared" si="11"/>
        <v>0</v>
      </c>
    </row>
    <row r="743" spans="3:4" x14ac:dyDescent="0.25">
      <c r="C743" s="78">
        <v>0</v>
      </c>
      <c r="D743">
        <f t="shared" si="11"/>
        <v>0</v>
      </c>
    </row>
    <row r="744" spans="3:4" x14ac:dyDescent="0.25">
      <c r="C744" s="78">
        <v>0</v>
      </c>
      <c r="D744">
        <f t="shared" si="11"/>
        <v>0</v>
      </c>
    </row>
    <row r="745" spans="3:4" x14ac:dyDescent="0.25">
      <c r="C745" s="78">
        <v>0</v>
      </c>
      <c r="D745">
        <f t="shared" si="11"/>
        <v>0</v>
      </c>
    </row>
    <row r="746" spans="3:4" x14ac:dyDescent="0.25">
      <c r="C746" s="78">
        <v>0</v>
      </c>
      <c r="D746">
        <f t="shared" si="11"/>
        <v>0</v>
      </c>
    </row>
    <row r="747" spans="3:4" x14ac:dyDescent="0.25">
      <c r="C747" s="78">
        <v>0</v>
      </c>
      <c r="D747">
        <f t="shared" si="11"/>
        <v>0</v>
      </c>
    </row>
    <row r="748" spans="3:4" x14ac:dyDescent="0.25">
      <c r="C748" s="78">
        <v>0</v>
      </c>
      <c r="D748">
        <f t="shared" si="11"/>
        <v>0</v>
      </c>
    </row>
    <row r="749" spans="3:4" x14ac:dyDescent="0.25">
      <c r="C749" s="78">
        <v>0</v>
      </c>
      <c r="D749">
        <f t="shared" si="11"/>
        <v>0</v>
      </c>
    </row>
    <row r="750" spans="3:4" x14ac:dyDescent="0.25">
      <c r="C750" s="78">
        <v>0.8</v>
      </c>
      <c r="D750">
        <f t="shared" si="11"/>
        <v>80</v>
      </c>
    </row>
    <row r="751" spans="3:4" x14ac:dyDescent="0.25">
      <c r="C751" s="78">
        <v>0</v>
      </c>
      <c r="D751">
        <f t="shared" si="11"/>
        <v>0</v>
      </c>
    </row>
    <row r="752" spans="3:4" x14ac:dyDescent="0.25">
      <c r="C752" s="78">
        <v>0</v>
      </c>
      <c r="D752">
        <f t="shared" si="11"/>
        <v>0</v>
      </c>
    </row>
    <row r="753" spans="3:4" x14ac:dyDescent="0.25">
      <c r="C753" s="78">
        <v>0</v>
      </c>
      <c r="D753">
        <f t="shared" si="11"/>
        <v>0</v>
      </c>
    </row>
    <row r="754" spans="3:4" x14ac:dyDescent="0.25">
      <c r="C754" s="78">
        <v>0</v>
      </c>
      <c r="D754">
        <f t="shared" si="11"/>
        <v>0</v>
      </c>
    </row>
    <row r="755" spans="3:4" x14ac:dyDescent="0.25">
      <c r="C755" s="78">
        <v>0</v>
      </c>
      <c r="D755">
        <f t="shared" si="11"/>
        <v>0</v>
      </c>
    </row>
    <row r="756" spans="3:4" x14ac:dyDescent="0.25">
      <c r="C756" s="78">
        <v>0</v>
      </c>
      <c r="D756">
        <f t="shared" si="11"/>
        <v>0</v>
      </c>
    </row>
    <row r="757" spans="3:4" x14ac:dyDescent="0.25">
      <c r="C757" s="78">
        <v>0</v>
      </c>
      <c r="D757">
        <f t="shared" si="11"/>
        <v>0</v>
      </c>
    </row>
    <row r="758" spans="3:4" x14ac:dyDescent="0.25">
      <c r="C758" s="78">
        <v>0</v>
      </c>
      <c r="D758">
        <f t="shared" si="11"/>
        <v>0</v>
      </c>
    </row>
    <row r="759" spans="3:4" x14ac:dyDescent="0.25">
      <c r="C759" s="78">
        <v>0.1</v>
      </c>
      <c r="D759">
        <f t="shared" si="11"/>
        <v>10</v>
      </c>
    </row>
    <row r="760" spans="3:4" x14ac:dyDescent="0.25">
      <c r="C760" s="78">
        <v>0</v>
      </c>
      <c r="D760">
        <f t="shared" si="11"/>
        <v>0</v>
      </c>
    </row>
    <row r="761" spans="3:4" x14ac:dyDescent="0.25">
      <c r="C761" s="78">
        <v>0</v>
      </c>
      <c r="D761">
        <f t="shared" si="11"/>
        <v>0</v>
      </c>
    </row>
    <row r="762" spans="3:4" x14ac:dyDescent="0.25">
      <c r="C762" s="78">
        <v>0</v>
      </c>
      <c r="D762">
        <f t="shared" si="11"/>
        <v>0</v>
      </c>
    </row>
    <row r="763" spans="3:4" x14ac:dyDescent="0.25">
      <c r="C763" s="78">
        <v>0</v>
      </c>
      <c r="D763">
        <f t="shared" si="11"/>
        <v>0</v>
      </c>
    </row>
    <row r="764" spans="3:4" x14ac:dyDescent="0.25">
      <c r="C764" s="78">
        <v>0.99</v>
      </c>
      <c r="D764">
        <f t="shared" si="11"/>
        <v>99</v>
      </c>
    </row>
    <row r="765" spans="3:4" x14ac:dyDescent="0.25">
      <c r="C765" s="78">
        <v>0</v>
      </c>
      <c r="D765">
        <f t="shared" si="11"/>
        <v>0</v>
      </c>
    </row>
    <row r="766" spans="3:4" x14ac:dyDescent="0.25">
      <c r="C766" s="78">
        <v>0</v>
      </c>
      <c r="D766">
        <f t="shared" si="11"/>
        <v>0</v>
      </c>
    </row>
    <row r="767" spans="3:4" x14ac:dyDescent="0.25">
      <c r="C767" s="78">
        <v>0</v>
      </c>
      <c r="D767">
        <f t="shared" si="11"/>
        <v>0</v>
      </c>
    </row>
    <row r="768" spans="3:4" x14ac:dyDescent="0.25">
      <c r="C768" s="78">
        <v>0</v>
      </c>
      <c r="D768">
        <f t="shared" si="11"/>
        <v>0</v>
      </c>
    </row>
    <row r="769" spans="3:4" x14ac:dyDescent="0.25">
      <c r="C769" s="78">
        <v>0</v>
      </c>
      <c r="D769">
        <f t="shared" si="11"/>
        <v>0</v>
      </c>
    </row>
    <row r="770" spans="3:4" x14ac:dyDescent="0.25">
      <c r="C770" s="78">
        <v>0</v>
      </c>
      <c r="D770">
        <f t="shared" si="11"/>
        <v>0</v>
      </c>
    </row>
    <row r="771" spans="3:4" x14ac:dyDescent="0.25">
      <c r="C771" s="78">
        <v>0</v>
      </c>
      <c r="D771">
        <f t="shared" ref="D771:D834" si="12">C771*100</f>
        <v>0</v>
      </c>
    </row>
    <row r="772" spans="3:4" x14ac:dyDescent="0.25">
      <c r="C772" s="78">
        <v>0</v>
      </c>
      <c r="D772">
        <f t="shared" si="12"/>
        <v>0</v>
      </c>
    </row>
    <row r="773" spans="3:4" x14ac:dyDescent="0.25">
      <c r="C773" s="78">
        <v>0</v>
      </c>
      <c r="D773">
        <f t="shared" si="12"/>
        <v>0</v>
      </c>
    </row>
    <row r="774" spans="3:4" x14ac:dyDescent="0.25">
      <c r="C774" s="78">
        <v>0</v>
      </c>
      <c r="D774">
        <f t="shared" si="12"/>
        <v>0</v>
      </c>
    </row>
    <row r="775" spans="3:4" x14ac:dyDescent="0.25">
      <c r="C775" s="78">
        <v>0</v>
      </c>
      <c r="D775">
        <f t="shared" si="12"/>
        <v>0</v>
      </c>
    </row>
    <row r="776" spans="3:4" x14ac:dyDescent="0.25">
      <c r="C776" s="78">
        <v>0</v>
      </c>
      <c r="D776">
        <f t="shared" si="12"/>
        <v>0</v>
      </c>
    </row>
    <row r="777" spans="3:4" x14ac:dyDescent="0.25">
      <c r="C777" s="78">
        <v>0</v>
      </c>
      <c r="D777">
        <f t="shared" si="12"/>
        <v>0</v>
      </c>
    </row>
    <row r="778" spans="3:4" x14ac:dyDescent="0.25">
      <c r="C778" s="78">
        <v>0</v>
      </c>
      <c r="D778">
        <f t="shared" si="12"/>
        <v>0</v>
      </c>
    </row>
    <row r="779" spans="3:4" x14ac:dyDescent="0.25">
      <c r="C779" s="78">
        <v>0</v>
      </c>
      <c r="D779">
        <f t="shared" si="12"/>
        <v>0</v>
      </c>
    </row>
    <row r="780" spans="3:4" x14ac:dyDescent="0.25">
      <c r="C780" s="78">
        <v>0</v>
      </c>
      <c r="D780">
        <f t="shared" si="12"/>
        <v>0</v>
      </c>
    </row>
    <row r="781" spans="3:4" x14ac:dyDescent="0.25">
      <c r="C781" s="78">
        <v>0</v>
      </c>
      <c r="D781">
        <f t="shared" si="12"/>
        <v>0</v>
      </c>
    </row>
    <row r="782" spans="3:4" x14ac:dyDescent="0.25">
      <c r="C782" s="78">
        <v>0</v>
      </c>
      <c r="D782">
        <f t="shared" si="12"/>
        <v>0</v>
      </c>
    </row>
    <row r="783" spans="3:4" x14ac:dyDescent="0.25">
      <c r="C783" s="78">
        <v>0</v>
      </c>
      <c r="D783">
        <f t="shared" si="12"/>
        <v>0</v>
      </c>
    </row>
    <row r="784" spans="3:4" x14ac:dyDescent="0.25">
      <c r="C784" s="78">
        <v>0</v>
      </c>
      <c r="D784">
        <f t="shared" si="12"/>
        <v>0</v>
      </c>
    </row>
    <row r="785" spans="3:4" x14ac:dyDescent="0.25">
      <c r="C785" s="78">
        <v>0.8</v>
      </c>
      <c r="D785">
        <f t="shared" si="12"/>
        <v>80</v>
      </c>
    </row>
    <row r="786" spans="3:4" x14ac:dyDescent="0.25">
      <c r="C786" s="78">
        <v>0</v>
      </c>
      <c r="D786">
        <f t="shared" si="12"/>
        <v>0</v>
      </c>
    </row>
    <row r="787" spans="3:4" x14ac:dyDescent="0.25">
      <c r="C787" s="78">
        <v>0</v>
      </c>
      <c r="D787">
        <f t="shared" si="12"/>
        <v>0</v>
      </c>
    </row>
    <row r="788" spans="3:4" x14ac:dyDescent="0.25">
      <c r="C788" s="78">
        <v>0</v>
      </c>
      <c r="D788">
        <f t="shared" si="12"/>
        <v>0</v>
      </c>
    </row>
    <row r="789" spans="3:4" x14ac:dyDescent="0.25">
      <c r="C789" s="78">
        <v>0</v>
      </c>
      <c r="D789">
        <f t="shared" si="12"/>
        <v>0</v>
      </c>
    </row>
    <row r="790" spans="3:4" x14ac:dyDescent="0.25">
      <c r="C790" s="78">
        <v>0</v>
      </c>
      <c r="D790">
        <f t="shared" si="12"/>
        <v>0</v>
      </c>
    </row>
    <row r="791" spans="3:4" x14ac:dyDescent="0.25">
      <c r="C791" s="78">
        <v>0</v>
      </c>
      <c r="D791">
        <f t="shared" si="12"/>
        <v>0</v>
      </c>
    </row>
    <row r="792" spans="3:4" x14ac:dyDescent="0.25">
      <c r="C792" s="78">
        <v>0</v>
      </c>
      <c r="D792">
        <f t="shared" si="12"/>
        <v>0</v>
      </c>
    </row>
    <row r="793" spans="3:4" x14ac:dyDescent="0.25">
      <c r="C793" s="78">
        <v>0</v>
      </c>
      <c r="D793">
        <f t="shared" si="12"/>
        <v>0</v>
      </c>
    </row>
    <row r="794" spans="3:4" x14ac:dyDescent="0.25">
      <c r="C794" s="78">
        <v>0</v>
      </c>
      <c r="D794">
        <f t="shared" si="12"/>
        <v>0</v>
      </c>
    </row>
    <row r="795" spans="3:4" x14ac:dyDescent="0.25">
      <c r="C795" s="78">
        <v>0</v>
      </c>
      <c r="D795">
        <f t="shared" si="12"/>
        <v>0</v>
      </c>
    </row>
    <row r="796" spans="3:4" x14ac:dyDescent="0.25">
      <c r="C796" s="78">
        <v>0</v>
      </c>
      <c r="D796">
        <f t="shared" si="12"/>
        <v>0</v>
      </c>
    </row>
    <row r="797" spans="3:4" x14ac:dyDescent="0.25">
      <c r="C797" s="78">
        <v>0</v>
      </c>
      <c r="D797">
        <f t="shared" si="12"/>
        <v>0</v>
      </c>
    </row>
    <row r="798" spans="3:4" x14ac:dyDescent="0.25">
      <c r="C798" s="78">
        <v>0</v>
      </c>
      <c r="D798">
        <f t="shared" si="12"/>
        <v>0</v>
      </c>
    </row>
    <row r="799" spans="3:4" x14ac:dyDescent="0.25">
      <c r="C799" s="78">
        <v>0</v>
      </c>
      <c r="D799">
        <f t="shared" si="12"/>
        <v>0</v>
      </c>
    </row>
    <row r="800" spans="3:4" x14ac:dyDescent="0.25">
      <c r="C800" s="78">
        <v>0</v>
      </c>
      <c r="D800">
        <f t="shared" si="12"/>
        <v>0</v>
      </c>
    </row>
    <row r="801" spans="3:4" x14ac:dyDescent="0.25">
      <c r="C801" s="78">
        <v>0</v>
      </c>
      <c r="D801">
        <f t="shared" si="12"/>
        <v>0</v>
      </c>
    </row>
    <row r="802" spans="3:4" x14ac:dyDescent="0.25">
      <c r="C802" s="78">
        <v>0</v>
      </c>
      <c r="D802">
        <f t="shared" si="12"/>
        <v>0</v>
      </c>
    </row>
    <row r="803" spans="3:4" x14ac:dyDescent="0.25">
      <c r="C803" s="78">
        <v>0</v>
      </c>
      <c r="D803">
        <f t="shared" si="12"/>
        <v>0</v>
      </c>
    </row>
    <row r="804" spans="3:4" x14ac:dyDescent="0.25">
      <c r="C804" s="78">
        <v>0</v>
      </c>
      <c r="D804">
        <f t="shared" si="12"/>
        <v>0</v>
      </c>
    </row>
    <row r="805" spans="3:4" x14ac:dyDescent="0.25">
      <c r="C805" s="78">
        <v>0</v>
      </c>
      <c r="D805">
        <f t="shared" si="12"/>
        <v>0</v>
      </c>
    </row>
    <row r="806" spans="3:4" x14ac:dyDescent="0.25">
      <c r="C806" s="78">
        <v>0</v>
      </c>
      <c r="D806">
        <f t="shared" si="12"/>
        <v>0</v>
      </c>
    </row>
    <row r="807" spans="3:4" x14ac:dyDescent="0.25">
      <c r="C807" s="78">
        <v>0.25</v>
      </c>
      <c r="D807">
        <f t="shared" si="12"/>
        <v>25</v>
      </c>
    </row>
    <row r="808" spans="3:4" x14ac:dyDescent="0.25">
      <c r="C808" s="78">
        <v>0</v>
      </c>
      <c r="D808">
        <f t="shared" si="12"/>
        <v>0</v>
      </c>
    </row>
    <row r="809" spans="3:4" x14ac:dyDescent="0.25">
      <c r="C809" s="78">
        <v>0</v>
      </c>
      <c r="D809">
        <f t="shared" si="12"/>
        <v>0</v>
      </c>
    </row>
    <row r="810" spans="3:4" x14ac:dyDescent="0.25">
      <c r="C810" s="78">
        <v>0</v>
      </c>
      <c r="D810">
        <f t="shared" si="12"/>
        <v>0</v>
      </c>
    </row>
    <row r="811" spans="3:4" x14ac:dyDescent="0.25">
      <c r="C811" s="78">
        <v>0</v>
      </c>
      <c r="D811">
        <f t="shared" si="12"/>
        <v>0</v>
      </c>
    </row>
    <row r="812" spans="3:4" x14ac:dyDescent="0.25">
      <c r="C812" s="78">
        <v>0</v>
      </c>
      <c r="D812">
        <f t="shared" si="12"/>
        <v>0</v>
      </c>
    </row>
    <row r="813" spans="3:4" x14ac:dyDescent="0.25">
      <c r="C813" s="78">
        <v>0</v>
      </c>
      <c r="D813">
        <f t="shared" si="12"/>
        <v>0</v>
      </c>
    </row>
    <row r="814" spans="3:4" x14ac:dyDescent="0.25">
      <c r="C814" s="78">
        <v>0</v>
      </c>
      <c r="D814">
        <f t="shared" si="12"/>
        <v>0</v>
      </c>
    </row>
    <row r="815" spans="3:4" x14ac:dyDescent="0.25">
      <c r="C815" s="78">
        <v>0</v>
      </c>
      <c r="D815">
        <f t="shared" si="12"/>
        <v>0</v>
      </c>
    </row>
    <row r="816" spans="3:4" x14ac:dyDescent="0.25">
      <c r="C816" s="78">
        <v>0</v>
      </c>
      <c r="D816">
        <f t="shared" si="12"/>
        <v>0</v>
      </c>
    </row>
    <row r="817" spans="3:4" x14ac:dyDescent="0.25">
      <c r="C817" s="78">
        <v>0</v>
      </c>
      <c r="D817">
        <f t="shared" si="12"/>
        <v>0</v>
      </c>
    </row>
    <row r="818" spans="3:4" x14ac:dyDescent="0.25">
      <c r="C818" s="78">
        <v>0</v>
      </c>
      <c r="D818">
        <f t="shared" si="12"/>
        <v>0</v>
      </c>
    </row>
    <row r="819" spans="3:4" x14ac:dyDescent="0.25">
      <c r="C819" s="78">
        <v>0</v>
      </c>
      <c r="D819">
        <f t="shared" si="12"/>
        <v>0</v>
      </c>
    </row>
    <row r="820" spans="3:4" x14ac:dyDescent="0.25">
      <c r="C820" s="78">
        <v>0</v>
      </c>
      <c r="D820">
        <f t="shared" si="12"/>
        <v>0</v>
      </c>
    </row>
    <row r="821" spans="3:4" x14ac:dyDescent="0.25">
      <c r="C821" s="78">
        <v>0</v>
      </c>
      <c r="D821">
        <f t="shared" si="12"/>
        <v>0</v>
      </c>
    </row>
    <row r="822" spans="3:4" x14ac:dyDescent="0.25">
      <c r="C822" s="78">
        <v>0</v>
      </c>
      <c r="D822">
        <f t="shared" si="12"/>
        <v>0</v>
      </c>
    </row>
    <row r="823" spans="3:4" x14ac:dyDescent="0.25">
      <c r="C823" s="78">
        <v>0</v>
      </c>
      <c r="D823">
        <f t="shared" si="12"/>
        <v>0</v>
      </c>
    </row>
    <row r="824" spans="3:4" x14ac:dyDescent="0.25">
      <c r="C824" s="78">
        <v>0</v>
      </c>
      <c r="D824">
        <f t="shared" si="12"/>
        <v>0</v>
      </c>
    </row>
    <row r="825" spans="3:4" x14ac:dyDescent="0.25">
      <c r="C825" s="78">
        <v>0</v>
      </c>
      <c r="D825">
        <f t="shared" si="12"/>
        <v>0</v>
      </c>
    </row>
    <row r="826" spans="3:4" x14ac:dyDescent="0.25">
      <c r="C826" s="78">
        <v>0</v>
      </c>
      <c r="D826">
        <f t="shared" si="12"/>
        <v>0</v>
      </c>
    </row>
    <row r="827" spans="3:4" x14ac:dyDescent="0.25">
      <c r="C827" s="78">
        <v>0</v>
      </c>
      <c r="D827">
        <f t="shared" si="12"/>
        <v>0</v>
      </c>
    </row>
    <row r="828" spans="3:4" x14ac:dyDescent="0.25">
      <c r="C828" s="78">
        <v>0</v>
      </c>
      <c r="D828">
        <f t="shared" si="12"/>
        <v>0</v>
      </c>
    </row>
    <row r="829" spans="3:4" x14ac:dyDescent="0.25">
      <c r="C829" s="78">
        <v>0</v>
      </c>
      <c r="D829">
        <f t="shared" si="12"/>
        <v>0</v>
      </c>
    </row>
    <row r="830" spans="3:4" x14ac:dyDescent="0.25">
      <c r="C830" s="78">
        <v>0</v>
      </c>
      <c r="D830">
        <f t="shared" si="12"/>
        <v>0</v>
      </c>
    </row>
    <row r="831" spans="3:4" x14ac:dyDescent="0.25">
      <c r="C831" s="78">
        <v>0</v>
      </c>
      <c r="D831">
        <f t="shared" si="12"/>
        <v>0</v>
      </c>
    </row>
    <row r="832" spans="3:4" x14ac:dyDescent="0.25">
      <c r="C832" s="78">
        <v>0</v>
      </c>
      <c r="D832">
        <f t="shared" si="12"/>
        <v>0</v>
      </c>
    </row>
    <row r="833" spans="3:4" x14ac:dyDescent="0.25">
      <c r="C833" s="78">
        <v>0</v>
      </c>
      <c r="D833">
        <f t="shared" si="12"/>
        <v>0</v>
      </c>
    </row>
    <row r="834" spans="3:4" x14ac:dyDescent="0.25">
      <c r="C834" s="78">
        <v>0</v>
      </c>
      <c r="D834">
        <f t="shared" si="12"/>
        <v>0</v>
      </c>
    </row>
    <row r="835" spans="3:4" x14ac:dyDescent="0.25">
      <c r="C835" s="78">
        <v>0</v>
      </c>
      <c r="D835">
        <f t="shared" ref="D835:D898" si="13">C835*100</f>
        <v>0</v>
      </c>
    </row>
    <row r="836" spans="3:4" x14ac:dyDescent="0.25">
      <c r="C836" s="78">
        <v>0</v>
      </c>
      <c r="D836">
        <f t="shared" si="13"/>
        <v>0</v>
      </c>
    </row>
    <row r="837" spans="3:4" x14ac:dyDescent="0.25">
      <c r="C837" s="78">
        <v>0</v>
      </c>
      <c r="D837">
        <f t="shared" si="13"/>
        <v>0</v>
      </c>
    </row>
    <row r="838" spans="3:4" x14ac:dyDescent="0.25">
      <c r="C838" s="78">
        <v>0</v>
      </c>
      <c r="D838">
        <f t="shared" si="13"/>
        <v>0</v>
      </c>
    </row>
    <row r="839" spans="3:4" x14ac:dyDescent="0.25">
      <c r="C839" s="78">
        <v>0</v>
      </c>
      <c r="D839">
        <f t="shared" si="13"/>
        <v>0</v>
      </c>
    </row>
    <row r="840" spans="3:4" x14ac:dyDescent="0.25">
      <c r="C840" s="78">
        <v>0</v>
      </c>
      <c r="D840">
        <f t="shared" si="13"/>
        <v>0</v>
      </c>
    </row>
    <row r="841" spans="3:4" x14ac:dyDescent="0.25">
      <c r="C841" s="78">
        <v>0</v>
      </c>
      <c r="D841">
        <f t="shared" si="13"/>
        <v>0</v>
      </c>
    </row>
    <row r="842" spans="3:4" x14ac:dyDescent="0.25">
      <c r="C842" s="78">
        <v>0.8</v>
      </c>
      <c r="D842">
        <f t="shared" si="13"/>
        <v>80</v>
      </c>
    </row>
    <row r="843" spans="3:4" x14ac:dyDescent="0.25">
      <c r="C843" s="78">
        <v>0</v>
      </c>
      <c r="D843">
        <f t="shared" si="13"/>
        <v>0</v>
      </c>
    </row>
    <row r="844" spans="3:4" x14ac:dyDescent="0.25">
      <c r="C844" s="78">
        <v>0</v>
      </c>
      <c r="D844">
        <f t="shared" si="13"/>
        <v>0</v>
      </c>
    </row>
    <row r="845" spans="3:4" x14ac:dyDescent="0.25">
      <c r="C845" s="78">
        <v>0</v>
      </c>
      <c r="D845">
        <f t="shared" si="13"/>
        <v>0</v>
      </c>
    </row>
    <row r="846" spans="3:4" x14ac:dyDescent="0.25">
      <c r="C846" s="78">
        <v>0</v>
      </c>
      <c r="D846">
        <f t="shared" si="13"/>
        <v>0</v>
      </c>
    </row>
    <row r="847" spans="3:4" x14ac:dyDescent="0.25">
      <c r="C847" s="78">
        <v>0</v>
      </c>
      <c r="D847">
        <f t="shared" si="13"/>
        <v>0</v>
      </c>
    </row>
    <row r="848" spans="3:4" x14ac:dyDescent="0.25">
      <c r="C848" s="78">
        <v>0</v>
      </c>
      <c r="D848">
        <f t="shared" si="13"/>
        <v>0</v>
      </c>
    </row>
    <row r="849" spans="3:4" x14ac:dyDescent="0.25">
      <c r="C849" s="78">
        <v>0</v>
      </c>
      <c r="D849">
        <f t="shared" si="13"/>
        <v>0</v>
      </c>
    </row>
    <row r="850" spans="3:4" x14ac:dyDescent="0.25">
      <c r="C850" s="78">
        <v>0</v>
      </c>
      <c r="D850">
        <f t="shared" si="13"/>
        <v>0</v>
      </c>
    </row>
    <row r="851" spans="3:4" x14ac:dyDescent="0.25">
      <c r="C851" s="78">
        <v>0</v>
      </c>
      <c r="D851">
        <f t="shared" si="13"/>
        <v>0</v>
      </c>
    </row>
    <row r="852" spans="3:4" x14ac:dyDescent="0.25">
      <c r="C852" s="78">
        <v>0</v>
      </c>
      <c r="D852">
        <f t="shared" si="13"/>
        <v>0</v>
      </c>
    </row>
    <row r="853" spans="3:4" x14ac:dyDescent="0.25">
      <c r="C853" s="78">
        <v>0</v>
      </c>
      <c r="D853">
        <f t="shared" si="13"/>
        <v>0</v>
      </c>
    </row>
    <row r="854" spans="3:4" x14ac:dyDescent="0.25">
      <c r="C854" s="78">
        <v>0</v>
      </c>
      <c r="D854">
        <f t="shared" si="13"/>
        <v>0</v>
      </c>
    </row>
    <row r="855" spans="3:4" x14ac:dyDescent="0.25">
      <c r="C855" s="78">
        <v>0</v>
      </c>
      <c r="D855">
        <f t="shared" si="13"/>
        <v>0</v>
      </c>
    </row>
    <row r="856" spans="3:4" x14ac:dyDescent="0.25">
      <c r="C856" s="78">
        <v>0</v>
      </c>
      <c r="D856">
        <f t="shared" si="13"/>
        <v>0</v>
      </c>
    </row>
    <row r="857" spans="3:4" x14ac:dyDescent="0.25">
      <c r="C857" s="78">
        <v>0</v>
      </c>
      <c r="D857">
        <f t="shared" si="13"/>
        <v>0</v>
      </c>
    </row>
    <row r="858" spans="3:4" x14ac:dyDescent="0.25">
      <c r="C858" s="78">
        <v>0</v>
      </c>
      <c r="D858">
        <f t="shared" si="13"/>
        <v>0</v>
      </c>
    </row>
    <row r="859" spans="3:4" x14ac:dyDescent="0.25">
      <c r="C859" s="78">
        <v>0</v>
      </c>
      <c r="D859">
        <f t="shared" si="13"/>
        <v>0</v>
      </c>
    </row>
    <row r="860" spans="3:4" x14ac:dyDescent="0.25">
      <c r="C860" s="78">
        <v>0</v>
      </c>
      <c r="D860">
        <f t="shared" si="13"/>
        <v>0</v>
      </c>
    </row>
    <row r="861" spans="3:4" x14ac:dyDescent="0.25">
      <c r="C861" s="78">
        <v>0.99</v>
      </c>
      <c r="D861">
        <f t="shared" si="13"/>
        <v>99</v>
      </c>
    </row>
    <row r="862" spans="3:4" x14ac:dyDescent="0.25">
      <c r="C862" s="78">
        <v>0</v>
      </c>
      <c r="D862">
        <f t="shared" si="13"/>
        <v>0</v>
      </c>
    </row>
    <row r="863" spans="3:4" x14ac:dyDescent="0.25">
      <c r="C863" s="78">
        <v>0</v>
      </c>
      <c r="D863">
        <f t="shared" si="13"/>
        <v>0</v>
      </c>
    </row>
    <row r="864" spans="3:4" x14ac:dyDescent="0.25">
      <c r="C864" s="78">
        <v>0</v>
      </c>
      <c r="D864">
        <f t="shared" si="13"/>
        <v>0</v>
      </c>
    </row>
    <row r="865" spans="3:4" x14ac:dyDescent="0.25">
      <c r="C865" s="78">
        <v>0</v>
      </c>
      <c r="D865">
        <f t="shared" si="13"/>
        <v>0</v>
      </c>
    </row>
    <row r="866" spans="3:4" x14ac:dyDescent="0.25">
      <c r="C866" s="78">
        <v>0</v>
      </c>
      <c r="D866">
        <f t="shared" si="13"/>
        <v>0</v>
      </c>
    </row>
    <row r="867" spans="3:4" x14ac:dyDescent="0.25">
      <c r="C867" s="78">
        <v>0</v>
      </c>
      <c r="D867">
        <f t="shared" si="13"/>
        <v>0</v>
      </c>
    </row>
    <row r="868" spans="3:4" x14ac:dyDescent="0.25">
      <c r="C868" s="78">
        <v>0</v>
      </c>
      <c r="D868">
        <f t="shared" si="13"/>
        <v>0</v>
      </c>
    </row>
    <row r="869" spans="3:4" x14ac:dyDescent="0.25">
      <c r="C869" s="78">
        <v>0</v>
      </c>
      <c r="D869">
        <f t="shared" si="13"/>
        <v>0</v>
      </c>
    </row>
    <row r="870" spans="3:4" x14ac:dyDescent="0.25">
      <c r="C870" s="78">
        <v>0</v>
      </c>
      <c r="D870">
        <f t="shared" si="13"/>
        <v>0</v>
      </c>
    </row>
    <row r="871" spans="3:4" x14ac:dyDescent="0.25">
      <c r="C871" s="78">
        <v>0</v>
      </c>
      <c r="D871">
        <f t="shared" si="13"/>
        <v>0</v>
      </c>
    </row>
    <row r="872" spans="3:4" x14ac:dyDescent="0.25">
      <c r="C872" s="78">
        <v>0</v>
      </c>
      <c r="D872">
        <f t="shared" si="13"/>
        <v>0</v>
      </c>
    </row>
    <row r="873" spans="3:4" x14ac:dyDescent="0.25">
      <c r="C873" s="78">
        <v>0.8</v>
      </c>
      <c r="D873">
        <f t="shared" si="13"/>
        <v>80</v>
      </c>
    </row>
    <row r="874" spans="3:4" x14ac:dyDescent="0.25">
      <c r="C874" s="78">
        <v>0</v>
      </c>
      <c r="D874">
        <f t="shared" si="13"/>
        <v>0</v>
      </c>
    </row>
    <row r="875" spans="3:4" x14ac:dyDescent="0.25">
      <c r="C875" s="78">
        <v>0</v>
      </c>
      <c r="D875">
        <f t="shared" si="13"/>
        <v>0</v>
      </c>
    </row>
    <row r="876" spans="3:4" x14ac:dyDescent="0.25">
      <c r="C876" s="78">
        <v>0</v>
      </c>
      <c r="D876">
        <f t="shared" si="13"/>
        <v>0</v>
      </c>
    </row>
    <row r="877" spans="3:4" x14ac:dyDescent="0.25">
      <c r="C877" s="78">
        <v>0</v>
      </c>
      <c r="D877">
        <f t="shared" si="13"/>
        <v>0</v>
      </c>
    </row>
    <row r="878" spans="3:4" x14ac:dyDescent="0.25">
      <c r="C878" s="78">
        <v>0</v>
      </c>
      <c r="D878">
        <f t="shared" si="13"/>
        <v>0</v>
      </c>
    </row>
    <row r="879" spans="3:4" x14ac:dyDescent="0.25">
      <c r="C879" s="78">
        <v>0</v>
      </c>
      <c r="D879">
        <f t="shared" si="13"/>
        <v>0</v>
      </c>
    </row>
    <row r="880" spans="3:4" x14ac:dyDescent="0.25">
      <c r="C880" s="78">
        <v>0</v>
      </c>
      <c r="D880">
        <f t="shared" si="13"/>
        <v>0</v>
      </c>
    </row>
    <row r="881" spans="3:4" x14ac:dyDescent="0.25">
      <c r="C881" s="78">
        <v>0</v>
      </c>
      <c r="D881">
        <f t="shared" si="13"/>
        <v>0</v>
      </c>
    </row>
    <row r="882" spans="3:4" x14ac:dyDescent="0.25">
      <c r="C882" s="78">
        <v>0</v>
      </c>
      <c r="D882">
        <f t="shared" si="13"/>
        <v>0</v>
      </c>
    </row>
    <row r="883" spans="3:4" x14ac:dyDescent="0.25">
      <c r="C883" s="78">
        <v>0</v>
      </c>
      <c r="D883">
        <f t="shared" si="13"/>
        <v>0</v>
      </c>
    </row>
    <row r="884" spans="3:4" x14ac:dyDescent="0.25">
      <c r="C884" s="78">
        <v>0</v>
      </c>
      <c r="D884">
        <f t="shared" si="13"/>
        <v>0</v>
      </c>
    </row>
    <row r="885" spans="3:4" x14ac:dyDescent="0.25">
      <c r="C885" s="78">
        <v>0</v>
      </c>
      <c r="D885">
        <f t="shared" si="13"/>
        <v>0</v>
      </c>
    </row>
    <row r="886" spans="3:4" x14ac:dyDescent="0.25">
      <c r="C886" s="78">
        <v>0</v>
      </c>
      <c r="D886">
        <f t="shared" si="13"/>
        <v>0</v>
      </c>
    </row>
    <row r="887" spans="3:4" x14ac:dyDescent="0.25">
      <c r="C887" s="78">
        <v>0</v>
      </c>
      <c r="D887">
        <f t="shared" si="13"/>
        <v>0</v>
      </c>
    </row>
    <row r="888" spans="3:4" x14ac:dyDescent="0.25">
      <c r="C888" s="78">
        <v>0</v>
      </c>
      <c r="D888">
        <f t="shared" si="13"/>
        <v>0</v>
      </c>
    </row>
    <row r="889" spans="3:4" x14ac:dyDescent="0.25">
      <c r="C889" s="78">
        <v>0</v>
      </c>
      <c r="D889">
        <f t="shared" si="13"/>
        <v>0</v>
      </c>
    </row>
    <row r="890" spans="3:4" x14ac:dyDescent="0.25">
      <c r="C890" s="78">
        <v>0</v>
      </c>
      <c r="D890">
        <f t="shared" si="13"/>
        <v>0</v>
      </c>
    </row>
    <row r="891" spans="3:4" x14ac:dyDescent="0.25">
      <c r="C891" s="78">
        <v>0</v>
      </c>
      <c r="D891">
        <f t="shared" si="13"/>
        <v>0</v>
      </c>
    </row>
    <row r="892" spans="3:4" x14ac:dyDescent="0.25">
      <c r="C892" s="78">
        <v>0</v>
      </c>
      <c r="D892">
        <f t="shared" si="13"/>
        <v>0</v>
      </c>
    </row>
    <row r="893" spans="3:4" x14ac:dyDescent="0.25">
      <c r="C893" s="78">
        <v>0</v>
      </c>
      <c r="D893">
        <f t="shared" si="13"/>
        <v>0</v>
      </c>
    </row>
    <row r="894" spans="3:4" x14ac:dyDescent="0.25">
      <c r="C894" s="78">
        <v>0</v>
      </c>
      <c r="D894">
        <f t="shared" si="13"/>
        <v>0</v>
      </c>
    </row>
    <row r="895" spans="3:4" x14ac:dyDescent="0.25">
      <c r="C895" s="78">
        <v>0</v>
      </c>
      <c r="D895">
        <f t="shared" si="13"/>
        <v>0</v>
      </c>
    </row>
    <row r="896" spans="3:4" x14ac:dyDescent="0.25">
      <c r="C896" s="78">
        <v>0</v>
      </c>
      <c r="D896">
        <f t="shared" si="13"/>
        <v>0</v>
      </c>
    </row>
    <row r="897" spans="3:4" x14ac:dyDescent="0.25">
      <c r="C897" s="78">
        <v>0</v>
      </c>
      <c r="D897">
        <f t="shared" si="13"/>
        <v>0</v>
      </c>
    </row>
    <row r="898" spans="3:4" x14ac:dyDescent="0.25">
      <c r="C898" s="78">
        <v>0</v>
      </c>
      <c r="D898">
        <f t="shared" si="13"/>
        <v>0</v>
      </c>
    </row>
    <row r="899" spans="3:4" x14ac:dyDescent="0.25">
      <c r="C899" s="78">
        <v>0</v>
      </c>
      <c r="D899">
        <f t="shared" ref="D899:D962" si="14">C899*100</f>
        <v>0</v>
      </c>
    </row>
    <row r="900" spans="3:4" x14ac:dyDescent="0.25">
      <c r="C900" s="78">
        <v>0</v>
      </c>
      <c r="D900">
        <f t="shared" si="14"/>
        <v>0</v>
      </c>
    </row>
    <row r="901" spans="3:4" x14ac:dyDescent="0.25">
      <c r="C901" s="78">
        <v>0</v>
      </c>
      <c r="D901">
        <f t="shared" si="14"/>
        <v>0</v>
      </c>
    </row>
    <row r="902" spans="3:4" x14ac:dyDescent="0.25">
      <c r="C902" s="78">
        <v>0</v>
      </c>
      <c r="D902">
        <f t="shared" si="14"/>
        <v>0</v>
      </c>
    </row>
    <row r="903" spans="3:4" x14ac:dyDescent="0.25">
      <c r="C903" s="78">
        <v>0</v>
      </c>
      <c r="D903">
        <f t="shared" si="14"/>
        <v>0</v>
      </c>
    </row>
    <row r="904" spans="3:4" x14ac:dyDescent="0.25">
      <c r="C904" s="78">
        <v>0</v>
      </c>
      <c r="D904">
        <f t="shared" si="14"/>
        <v>0</v>
      </c>
    </row>
    <row r="905" spans="3:4" x14ac:dyDescent="0.25">
      <c r="C905" s="78">
        <v>0</v>
      </c>
      <c r="D905">
        <f t="shared" si="14"/>
        <v>0</v>
      </c>
    </row>
    <row r="906" spans="3:4" x14ac:dyDescent="0.25">
      <c r="C906" s="78">
        <v>0</v>
      </c>
      <c r="D906">
        <f t="shared" si="14"/>
        <v>0</v>
      </c>
    </row>
    <row r="907" spans="3:4" x14ac:dyDescent="0.25">
      <c r="C907" s="78">
        <v>0</v>
      </c>
      <c r="D907">
        <f t="shared" si="14"/>
        <v>0</v>
      </c>
    </row>
    <row r="908" spans="3:4" x14ac:dyDescent="0.25">
      <c r="C908" s="78">
        <v>0</v>
      </c>
      <c r="D908">
        <f t="shared" si="14"/>
        <v>0</v>
      </c>
    </row>
    <row r="909" spans="3:4" x14ac:dyDescent="0.25">
      <c r="C909" s="78">
        <v>0</v>
      </c>
      <c r="D909">
        <f t="shared" si="14"/>
        <v>0</v>
      </c>
    </row>
    <row r="910" spans="3:4" x14ac:dyDescent="0.25">
      <c r="C910" s="78">
        <v>0.8</v>
      </c>
      <c r="D910">
        <f t="shared" si="14"/>
        <v>80</v>
      </c>
    </row>
    <row r="911" spans="3:4" x14ac:dyDescent="0.25">
      <c r="C911" s="78">
        <v>0.5</v>
      </c>
      <c r="D911">
        <f t="shared" si="14"/>
        <v>50</v>
      </c>
    </row>
    <row r="912" spans="3:4" x14ac:dyDescent="0.25">
      <c r="C912" s="78">
        <v>0</v>
      </c>
      <c r="D912">
        <f t="shared" si="14"/>
        <v>0</v>
      </c>
    </row>
    <row r="913" spans="3:4" x14ac:dyDescent="0.25">
      <c r="C913" s="78">
        <v>0</v>
      </c>
      <c r="D913">
        <f t="shared" si="14"/>
        <v>0</v>
      </c>
    </row>
    <row r="914" spans="3:4" x14ac:dyDescent="0.25">
      <c r="C914" s="78">
        <v>0</v>
      </c>
      <c r="D914">
        <f t="shared" si="14"/>
        <v>0</v>
      </c>
    </row>
    <row r="915" spans="3:4" x14ac:dyDescent="0.25">
      <c r="C915" s="78">
        <v>0</v>
      </c>
      <c r="D915">
        <f t="shared" si="14"/>
        <v>0</v>
      </c>
    </row>
    <row r="916" spans="3:4" x14ac:dyDescent="0.25">
      <c r="C916" s="78">
        <v>0</v>
      </c>
      <c r="D916">
        <f t="shared" si="14"/>
        <v>0</v>
      </c>
    </row>
    <row r="917" spans="3:4" x14ac:dyDescent="0.25">
      <c r="C917" s="78">
        <v>0.5</v>
      </c>
      <c r="D917">
        <f t="shared" si="14"/>
        <v>50</v>
      </c>
    </row>
    <row r="918" spans="3:4" x14ac:dyDescent="0.25">
      <c r="C918" s="78">
        <v>0.1</v>
      </c>
      <c r="D918">
        <f t="shared" si="14"/>
        <v>10</v>
      </c>
    </row>
    <row r="919" spans="3:4" x14ac:dyDescent="0.25">
      <c r="C919" s="78">
        <v>0</v>
      </c>
      <c r="D919">
        <f t="shared" si="14"/>
        <v>0</v>
      </c>
    </row>
    <row r="920" spans="3:4" x14ac:dyDescent="0.25">
      <c r="C920" s="78">
        <v>0</v>
      </c>
      <c r="D920">
        <f t="shared" si="14"/>
        <v>0</v>
      </c>
    </row>
    <row r="921" spans="3:4" x14ac:dyDescent="0.25">
      <c r="C921" s="78">
        <v>0</v>
      </c>
      <c r="D921">
        <f t="shared" si="14"/>
        <v>0</v>
      </c>
    </row>
    <row r="922" spans="3:4" x14ac:dyDescent="0.25">
      <c r="C922" s="78">
        <v>0.8</v>
      </c>
      <c r="D922">
        <f t="shared" si="14"/>
        <v>80</v>
      </c>
    </row>
    <row r="923" spans="3:4" x14ac:dyDescent="0.25">
      <c r="C923" s="78">
        <v>0.8</v>
      </c>
      <c r="D923">
        <f t="shared" si="14"/>
        <v>80</v>
      </c>
    </row>
    <row r="924" spans="3:4" x14ac:dyDescent="0.25">
      <c r="C924" s="78">
        <v>0</v>
      </c>
      <c r="D924">
        <f t="shared" si="14"/>
        <v>0</v>
      </c>
    </row>
    <row r="925" spans="3:4" x14ac:dyDescent="0.25">
      <c r="C925" s="78">
        <v>0</v>
      </c>
      <c r="D925">
        <f t="shared" si="14"/>
        <v>0</v>
      </c>
    </row>
    <row r="926" spans="3:4" x14ac:dyDescent="0.25">
      <c r="C926" s="78">
        <v>0</v>
      </c>
      <c r="D926">
        <f t="shared" si="14"/>
        <v>0</v>
      </c>
    </row>
    <row r="927" spans="3:4" x14ac:dyDescent="0.25">
      <c r="C927" s="78">
        <v>0</v>
      </c>
      <c r="D927">
        <f t="shared" si="14"/>
        <v>0</v>
      </c>
    </row>
    <row r="928" spans="3:4" x14ac:dyDescent="0.25">
      <c r="C928" s="78">
        <v>0</v>
      </c>
      <c r="D928">
        <f t="shared" si="14"/>
        <v>0</v>
      </c>
    </row>
    <row r="929" spans="3:4" x14ac:dyDescent="0.25">
      <c r="C929" s="81">
        <v>0.1</v>
      </c>
      <c r="D929">
        <f t="shared" si="14"/>
        <v>10</v>
      </c>
    </row>
    <row r="930" spans="3:4" x14ac:dyDescent="0.25">
      <c r="C930" s="78">
        <v>0</v>
      </c>
      <c r="D930">
        <f t="shared" si="14"/>
        <v>0</v>
      </c>
    </row>
    <row r="931" spans="3:4" x14ac:dyDescent="0.25">
      <c r="C931" s="78">
        <v>0</v>
      </c>
      <c r="D931">
        <f t="shared" si="14"/>
        <v>0</v>
      </c>
    </row>
    <row r="932" spans="3:4" x14ac:dyDescent="0.25">
      <c r="C932" s="78">
        <v>0</v>
      </c>
      <c r="D932">
        <f t="shared" si="14"/>
        <v>0</v>
      </c>
    </row>
    <row r="933" spans="3:4" x14ac:dyDescent="0.25">
      <c r="C933" s="78">
        <v>0</v>
      </c>
      <c r="D933">
        <f t="shared" si="14"/>
        <v>0</v>
      </c>
    </row>
    <row r="934" spans="3:4" x14ac:dyDescent="0.25">
      <c r="C934" s="78">
        <v>0</v>
      </c>
      <c r="D934">
        <f t="shared" si="14"/>
        <v>0</v>
      </c>
    </row>
    <row r="935" spans="3:4" x14ac:dyDescent="0.25">
      <c r="C935" s="78">
        <v>0</v>
      </c>
      <c r="D935">
        <f t="shared" si="14"/>
        <v>0</v>
      </c>
    </row>
    <row r="936" spans="3:4" x14ac:dyDescent="0.25">
      <c r="C936" s="78">
        <v>0</v>
      </c>
      <c r="D936">
        <f t="shared" si="14"/>
        <v>0</v>
      </c>
    </row>
    <row r="937" spans="3:4" x14ac:dyDescent="0.25">
      <c r="C937" s="78">
        <v>0</v>
      </c>
      <c r="D937">
        <f t="shared" si="14"/>
        <v>0</v>
      </c>
    </row>
    <row r="938" spans="3:4" x14ac:dyDescent="0.25">
      <c r="C938" s="78">
        <v>0</v>
      </c>
      <c r="D938">
        <f t="shared" si="14"/>
        <v>0</v>
      </c>
    </row>
    <row r="939" spans="3:4" x14ac:dyDescent="0.25">
      <c r="C939" s="78">
        <v>0</v>
      </c>
      <c r="D939">
        <f t="shared" si="14"/>
        <v>0</v>
      </c>
    </row>
    <row r="940" spans="3:4" x14ac:dyDescent="0.25">
      <c r="C940" s="78">
        <v>0</v>
      </c>
      <c r="D940">
        <f t="shared" si="14"/>
        <v>0</v>
      </c>
    </row>
    <row r="941" spans="3:4" x14ac:dyDescent="0.25">
      <c r="C941" s="78">
        <v>0</v>
      </c>
      <c r="D941">
        <f t="shared" si="14"/>
        <v>0</v>
      </c>
    </row>
    <row r="942" spans="3:4" x14ac:dyDescent="0.25">
      <c r="C942" s="78">
        <v>0</v>
      </c>
      <c r="D942">
        <f t="shared" si="14"/>
        <v>0</v>
      </c>
    </row>
    <row r="943" spans="3:4" x14ac:dyDescent="0.25">
      <c r="C943" s="78">
        <v>0</v>
      </c>
      <c r="D943">
        <f t="shared" si="14"/>
        <v>0</v>
      </c>
    </row>
    <row r="944" spans="3:4" x14ac:dyDescent="0.25">
      <c r="C944" s="78">
        <v>0</v>
      </c>
      <c r="D944">
        <f t="shared" si="14"/>
        <v>0</v>
      </c>
    </row>
    <row r="945" spans="3:4" x14ac:dyDescent="0.25">
      <c r="C945" s="78">
        <v>0</v>
      </c>
      <c r="D945">
        <f t="shared" si="14"/>
        <v>0</v>
      </c>
    </row>
    <row r="946" spans="3:4" x14ac:dyDescent="0.25">
      <c r="C946" s="78">
        <v>0</v>
      </c>
      <c r="D946">
        <f t="shared" si="14"/>
        <v>0</v>
      </c>
    </row>
    <row r="947" spans="3:4" x14ac:dyDescent="0.25">
      <c r="C947" s="78">
        <v>0</v>
      </c>
      <c r="D947">
        <f t="shared" si="14"/>
        <v>0</v>
      </c>
    </row>
    <row r="948" spans="3:4" x14ac:dyDescent="0.25">
      <c r="C948" s="78">
        <v>0</v>
      </c>
      <c r="D948">
        <f t="shared" si="14"/>
        <v>0</v>
      </c>
    </row>
    <row r="949" spans="3:4" x14ac:dyDescent="0.25">
      <c r="C949" s="78">
        <v>0</v>
      </c>
      <c r="D949">
        <f t="shared" si="14"/>
        <v>0</v>
      </c>
    </row>
    <row r="950" spans="3:4" x14ac:dyDescent="0.25">
      <c r="C950" s="78">
        <v>0</v>
      </c>
      <c r="D950">
        <f t="shared" si="14"/>
        <v>0</v>
      </c>
    </row>
    <row r="951" spans="3:4" x14ac:dyDescent="0.25">
      <c r="C951" s="78">
        <v>0</v>
      </c>
      <c r="D951">
        <f t="shared" si="14"/>
        <v>0</v>
      </c>
    </row>
    <row r="952" spans="3:4" x14ac:dyDescent="0.25">
      <c r="C952" s="78">
        <v>0</v>
      </c>
      <c r="D952">
        <f t="shared" si="14"/>
        <v>0</v>
      </c>
    </row>
    <row r="953" spans="3:4" x14ac:dyDescent="0.25">
      <c r="C953" s="78">
        <v>0</v>
      </c>
      <c r="D953">
        <f t="shared" si="14"/>
        <v>0</v>
      </c>
    </row>
    <row r="954" spans="3:4" x14ac:dyDescent="0.25">
      <c r="C954" s="78">
        <v>0</v>
      </c>
      <c r="D954">
        <f t="shared" si="14"/>
        <v>0</v>
      </c>
    </row>
    <row r="955" spans="3:4" x14ac:dyDescent="0.25">
      <c r="C955" s="78">
        <v>0</v>
      </c>
      <c r="D955">
        <f t="shared" si="14"/>
        <v>0</v>
      </c>
    </row>
    <row r="956" spans="3:4" x14ac:dyDescent="0.25">
      <c r="C956" s="78">
        <v>0</v>
      </c>
      <c r="D956">
        <f t="shared" si="14"/>
        <v>0</v>
      </c>
    </row>
    <row r="957" spans="3:4" x14ac:dyDescent="0.25">
      <c r="C957" s="78">
        <v>0</v>
      </c>
      <c r="D957">
        <f t="shared" si="14"/>
        <v>0</v>
      </c>
    </row>
    <row r="958" spans="3:4" x14ac:dyDescent="0.25">
      <c r="C958" s="78">
        <v>0</v>
      </c>
      <c r="D958">
        <f t="shared" si="14"/>
        <v>0</v>
      </c>
    </row>
    <row r="959" spans="3:4" x14ac:dyDescent="0.25">
      <c r="C959" s="78">
        <v>0</v>
      </c>
      <c r="D959">
        <f t="shared" si="14"/>
        <v>0</v>
      </c>
    </row>
    <row r="960" spans="3:4" x14ac:dyDescent="0.25">
      <c r="C960" s="78">
        <v>0</v>
      </c>
      <c r="D960">
        <f t="shared" si="14"/>
        <v>0</v>
      </c>
    </row>
    <row r="961" spans="3:4" x14ac:dyDescent="0.25">
      <c r="C961" s="78">
        <v>0</v>
      </c>
      <c r="D961">
        <f t="shared" si="14"/>
        <v>0</v>
      </c>
    </row>
    <row r="962" spans="3:4" x14ac:dyDescent="0.25">
      <c r="C962" s="78">
        <v>0</v>
      </c>
      <c r="D962">
        <f t="shared" si="14"/>
        <v>0</v>
      </c>
    </row>
    <row r="963" spans="3:4" x14ac:dyDescent="0.25">
      <c r="C963" s="78">
        <v>0</v>
      </c>
      <c r="D963">
        <f t="shared" ref="D963:D1026" si="15">C963*100</f>
        <v>0</v>
      </c>
    </row>
    <row r="964" spans="3:4" x14ac:dyDescent="0.25">
      <c r="C964" s="78">
        <v>0</v>
      </c>
      <c r="D964">
        <f t="shared" si="15"/>
        <v>0</v>
      </c>
    </row>
    <row r="965" spans="3:4" x14ac:dyDescent="0.25">
      <c r="C965" s="78">
        <v>0</v>
      </c>
      <c r="D965">
        <f t="shared" si="15"/>
        <v>0</v>
      </c>
    </row>
    <row r="966" spans="3:4" x14ac:dyDescent="0.25">
      <c r="C966" s="78">
        <v>0</v>
      </c>
      <c r="D966">
        <f t="shared" si="15"/>
        <v>0</v>
      </c>
    </row>
    <row r="967" spans="3:4" x14ac:dyDescent="0.25">
      <c r="C967" s="78">
        <v>0</v>
      </c>
      <c r="D967">
        <f t="shared" si="15"/>
        <v>0</v>
      </c>
    </row>
    <row r="968" spans="3:4" x14ac:dyDescent="0.25">
      <c r="C968" s="78">
        <v>0</v>
      </c>
      <c r="D968">
        <f t="shared" si="15"/>
        <v>0</v>
      </c>
    </row>
    <row r="969" spans="3:4" x14ac:dyDescent="0.25">
      <c r="C969" s="78">
        <v>0</v>
      </c>
      <c r="D969">
        <f t="shared" si="15"/>
        <v>0</v>
      </c>
    </row>
    <row r="970" spans="3:4" x14ac:dyDescent="0.25">
      <c r="C970" s="78">
        <v>0</v>
      </c>
      <c r="D970">
        <f t="shared" si="15"/>
        <v>0</v>
      </c>
    </row>
    <row r="971" spans="3:4" x14ac:dyDescent="0.25">
      <c r="C971" s="78">
        <v>0</v>
      </c>
      <c r="D971">
        <f t="shared" si="15"/>
        <v>0</v>
      </c>
    </row>
    <row r="972" spans="3:4" x14ac:dyDescent="0.25">
      <c r="C972" s="78">
        <v>0</v>
      </c>
      <c r="D972">
        <f t="shared" si="15"/>
        <v>0</v>
      </c>
    </row>
    <row r="973" spans="3:4" x14ac:dyDescent="0.25">
      <c r="C973" s="78">
        <v>0</v>
      </c>
      <c r="D973">
        <f t="shared" si="15"/>
        <v>0</v>
      </c>
    </row>
    <row r="974" spans="3:4" x14ac:dyDescent="0.25">
      <c r="C974" s="78">
        <v>0</v>
      </c>
      <c r="D974">
        <f t="shared" si="15"/>
        <v>0</v>
      </c>
    </row>
    <row r="975" spans="3:4" x14ac:dyDescent="0.25">
      <c r="C975" s="78">
        <v>0.1</v>
      </c>
      <c r="D975">
        <f t="shared" si="15"/>
        <v>10</v>
      </c>
    </row>
    <row r="976" spans="3:4" x14ac:dyDescent="0.25">
      <c r="C976" s="78">
        <v>0</v>
      </c>
      <c r="D976">
        <f t="shared" si="15"/>
        <v>0</v>
      </c>
    </row>
    <row r="977" spans="3:4" x14ac:dyDescent="0.25">
      <c r="C977" s="78">
        <v>0</v>
      </c>
      <c r="D977">
        <f t="shared" si="15"/>
        <v>0</v>
      </c>
    </row>
    <row r="978" spans="3:4" x14ac:dyDescent="0.25">
      <c r="C978" s="78">
        <v>0</v>
      </c>
      <c r="D978">
        <f t="shared" si="15"/>
        <v>0</v>
      </c>
    </row>
    <row r="979" spans="3:4" x14ac:dyDescent="0.25">
      <c r="C979" s="78">
        <v>0</v>
      </c>
      <c r="D979">
        <f t="shared" si="15"/>
        <v>0</v>
      </c>
    </row>
    <row r="980" spans="3:4" x14ac:dyDescent="0.25">
      <c r="C980" s="78">
        <v>0</v>
      </c>
      <c r="D980">
        <f t="shared" si="15"/>
        <v>0</v>
      </c>
    </row>
    <row r="981" spans="3:4" x14ac:dyDescent="0.25">
      <c r="C981" s="78">
        <v>0</v>
      </c>
      <c r="D981">
        <f t="shared" si="15"/>
        <v>0</v>
      </c>
    </row>
    <row r="982" spans="3:4" x14ac:dyDescent="0.25">
      <c r="C982" s="78">
        <v>0</v>
      </c>
      <c r="D982">
        <f t="shared" si="15"/>
        <v>0</v>
      </c>
    </row>
    <row r="983" spans="3:4" x14ac:dyDescent="0.25">
      <c r="C983" s="78">
        <v>0</v>
      </c>
      <c r="D983">
        <f t="shared" si="15"/>
        <v>0</v>
      </c>
    </row>
    <row r="984" spans="3:4" x14ac:dyDescent="0.25">
      <c r="C984" s="78">
        <v>0</v>
      </c>
      <c r="D984">
        <f t="shared" si="15"/>
        <v>0</v>
      </c>
    </row>
    <row r="985" spans="3:4" x14ac:dyDescent="0.25">
      <c r="C985" s="78">
        <v>0</v>
      </c>
      <c r="D985">
        <f t="shared" si="15"/>
        <v>0</v>
      </c>
    </row>
    <row r="986" spans="3:4" x14ac:dyDescent="0.25">
      <c r="C986" s="78">
        <v>0</v>
      </c>
      <c r="D986">
        <f t="shared" si="15"/>
        <v>0</v>
      </c>
    </row>
    <row r="987" spans="3:4" x14ac:dyDescent="0.25">
      <c r="C987" s="78">
        <v>0</v>
      </c>
      <c r="D987">
        <f t="shared" si="15"/>
        <v>0</v>
      </c>
    </row>
    <row r="988" spans="3:4" x14ac:dyDescent="0.25">
      <c r="C988" s="78">
        <v>0</v>
      </c>
      <c r="D988">
        <f t="shared" si="15"/>
        <v>0</v>
      </c>
    </row>
    <row r="989" spans="3:4" x14ac:dyDescent="0.25">
      <c r="C989" s="78">
        <v>0</v>
      </c>
      <c r="D989">
        <f t="shared" si="15"/>
        <v>0</v>
      </c>
    </row>
    <row r="990" spans="3:4" x14ac:dyDescent="0.25">
      <c r="C990" s="78">
        <v>0</v>
      </c>
      <c r="D990">
        <f t="shared" si="15"/>
        <v>0</v>
      </c>
    </row>
    <row r="991" spans="3:4" x14ac:dyDescent="0.25">
      <c r="C991" s="78">
        <v>0</v>
      </c>
      <c r="D991">
        <f t="shared" si="15"/>
        <v>0</v>
      </c>
    </row>
    <row r="992" spans="3:4" x14ac:dyDescent="0.25">
      <c r="C992" s="78">
        <v>0</v>
      </c>
      <c r="D992">
        <f t="shared" si="15"/>
        <v>0</v>
      </c>
    </row>
    <row r="993" spans="3:4" x14ac:dyDescent="0.25">
      <c r="C993" s="78">
        <v>0</v>
      </c>
      <c r="D993">
        <f t="shared" si="15"/>
        <v>0</v>
      </c>
    </row>
    <row r="994" spans="3:4" x14ac:dyDescent="0.25">
      <c r="C994" s="78">
        <v>0</v>
      </c>
      <c r="D994">
        <f t="shared" si="15"/>
        <v>0</v>
      </c>
    </row>
    <row r="995" spans="3:4" x14ac:dyDescent="0.25">
      <c r="C995" s="78">
        <v>0</v>
      </c>
      <c r="D995">
        <f t="shared" si="15"/>
        <v>0</v>
      </c>
    </row>
    <row r="996" spans="3:4" x14ac:dyDescent="0.25">
      <c r="C996" s="78">
        <v>0</v>
      </c>
      <c r="D996">
        <f t="shared" si="15"/>
        <v>0</v>
      </c>
    </row>
    <row r="997" spans="3:4" x14ac:dyDescent="0.25">
      <c r="C997" s="78">
        <v>0</v>
      </c>
      <c r="D997">
        <f t="shared" si="15"/>
        <v>0</v>
      </c>
    </row>
    <row r="998" spans="3:4" x14ac:dyDescent="0.25">
      <c r="C998" s="78">
        <v>0</v>
      </c>
      <c r="D998">
        <f t="shared" si="15"/>
        <v>0</v>
      </c>
    </row>
    <row r="999" spans="3:4" x14ac:dyDescent="0.25">
      <c r="C999" s="78">
        <v>0</v>
      </c>
      <c r="D999">
        <f t="shared" si="15"/>
        <v>0</v>
      </c>
    </row>
    <row r="1000" spans="3:4" x14ac:dyDescent="0.25">
      <c r="C1000" s="78">
        <v>0</v>
      </c>
      <c r="D1000">
        <f t="shared" si="15"/>
        <v>0</v>
      </c>
    </row>
    <row r="1001" spans="3:4" x14ac:dyDescent="0.25">
      <c r="C1001" s="78">
        <v>0</v>
      </c>
      <c r="D1001">
        <f t="shared" si="15"/>
        <v>0</v>
      </c>
    </row>
    <row r="1002" spans="3:4" x14ac:dyDescent="0.25">
      <c r="C1002" s="78">
        <v>0</v>
      </c>
      <c r="D1002">
        <f t="shared" si="15"/>
        <v>0</v>
      </c>
    </row>
    <row r="1003" spans="3:4" x14ac:dyDescent="0.25">
      <c r="C1003" s="78">
        <v>0</v>
      </c>
      <c r="D1003">
        <f t="shared" si="15"/>
        <v>0</v>
      </c>
    </row>
    <row r="1004" spans="3:4" x14ac:dyDescent="0.25">
      <c r="C1004" s="78">
        <v>0</v>
      </c>
      <c r="D1004">
        <f t="shared" si="15"/>
        <v>0</v>
      </c>
    </row>
    <row r="1005" spans="3:4" x14ac:dyDescent="0.25">
      <c r="C1005" s="78">
        <v>0</v>
      </c>
      <c r="D1005">
        <f t="shared" si="15"/>
        <v>0</v>
      </c>
    </row>
    <row r="1006" spans="3:4" x14ac:dyDescent="0.25">
      <c r="C1006" s="78">
        <v>0</v>
      </c>
      <c r="D1006">
        <f t="shared" si="15"/>
        <v>0</v>
      </c>
    </row>
    <row r="1007" spans="3:4" x14ac:dyDescent="0.25">
      <c r="C1007" s="78">
        <v>0</v>
      </c>
      <c r="D1007">
        <f t="shared" si="15"/>
        <v>0</v>
      </c>
    </row>
    <row r="1008" spans="3:4" x14ac:dyDescent="0.25">
      <c r="C1008" s="78">
        <v>0</v>
      </c>
      <c r="D1008">
        <f t="shared" si="15"/>
        <v>0</v>
      </c>
    </row>
    <row r="1009" spans="3:4" x14ac:dyDescent="0.25">
      <c r="C1009" s="78">
        <v>0</v>
      </c>
      <c r="D1009">
        <f t="shared" si="15"/>
        <v>0</v>
      </c>
    </row>
    <row r="1010" spans="3:4" x14ac:dyDescent="0.25">
      <c r="C1010" s="78">
        <v>0</v>
      </c>
      <c r="D1010">
        <f t="shared" si="15"/>
        <v>0</v>
      </c>
    </row>
    <row r="1011" spans="3:4" x14ac:dyDescent="0.25">
      <c r="C1011" s="78">
        <v>0</v>
      </c>
      <c r="D1011">
        <f t="shared" si="15"/>
        <v>0</v>
      </c>
    </row>
    <row r="1012" spans="3:4" x14ac:dyDescent="0.25">
      <c r="C1012" s="78">
        <v>0</v>
      </c>
      <c r="D1012">
        <f t="shared" si="15"/>
        <v>0</v>
      </c>
    </row>
    <row r="1013" spans="3:4" x14ac:dyDescent="0.25">
      <c r="C1013" s="78">
        <v>0</v>
      </c>
      <c r="D1013">
        <f t="shared" si="15"/>
        <v>0</v>
      </c>
    </row>
    <row r="1014" spans="3:4" x14ac:dyDescent="0.25">
      <c r="C1014" s="78">
        <v>0</v>
      </c>
      <c r="D1014">
        <f t="shared" si="15"/>
        <v>0</v>
      </c>
    </row>
    <row r="1015" spans="3:4" x14ac:dyDescent="0.25">
      <c r="C1015" s="78">
        <v>0</v>
      </c>
      <c r="D1015">
        <f t="shared" si="15"/>
        <v>0</v>
      </c>
    </row>
    <row r="1016" spans="3:4" x14ac:dyDescent="0.25">
      <c r="C1016" s="78">
        <v>0</v>
      </c>
      <c r="D1016">
        <f t="shared" si="15"/>
        <v>0</v>
      </c>
    </row>
    <row r="1017" spans="3:4" x14ac:dyDescent="0.25">
      <c r="C1017" s="78">
        <v>0</v>
      </c>
      <c r="D1017">
        <f t="shared" si="15"/>
        <v>0</v>
      </c>
    </row>
    <row r="1018" spans="3:4" x14ac:dyDescent="0.25">
      <c r="C1018" s="78">
        <v>0</v>
      </c>
      <c r="D1018">
        <f t="shared" si="15"/>
        <v>0</v>
      </c>
    </row>
    <row r="1019" spans="3:4" x14ac:dyDescent="0.25">
      <c r="C1019" s="78">
        <v>0</v>
      </c>
      <c r="D1019">
        <f t="shared" si="15"/>
        <v>0</v>
      </c>
    </row>
    <row r="1020" spans="3:4" x14ac:dyDescent="0.25">
      <c r="C1020" s="78">
        <v>0</v>
      </c>
      <c r="D1020">
        <f t="shared" si="15"/>
        <v>0</v>
      </c>
    </row>
    <row r="1021" spans="3:4" x14ac:dyDescent="0.25">
      <c r="C1021" s="78">
        <v>0</v>
      </c>
      <c r="D1021">
        <f t="shared" si="15"/>
        <v>0</v>
      </c>
    </row>
    <row r="1022" spans="3:4" x14ac:dyDescent="0.25">
      <c r="C1022" s="78">
        <v>0</v>
      </c>
      <c r="D1022">
        <f t="shared" si="15"/>
        <v>0</v>
      </c>
    </row>
    <row r="1023" spans="3:4" x14ac:dyDescent="0.25">
      <c r="C1023" s="78">
        <v>0</v>
      </c>
      <c r="D1023">
        <f t="shared" si="15"/>
        <v>0</v>
      </c>
    </row>
    <row r="1024" spans="3:4" x14ac:dyDescent="0.25">
      <c r="C1024" s="78">
        <v>0</v>
      </c>
      <c r="D1024">
        <f t="shared" si="15"/>
        <v>0</v>
      </c>
    </row>
    <row r="1025" spans="3:4" x14ac:dyDescent="0.25">
      <c r="C1025" s="78">
        <v>0</v>
      </c>
      <c r="D1025">
        <f t="shared" si="15"/>
        <v>0</v>
      </c>
    </row>
    <row r="1026" spans="3:4" x14ac:dyDescent="0.25">
      <c r="C1026" s="78">
        <v>0</v>
      </c>
      <c r="D1026">
        <f t="shared" si="15"/>
        <v>0</v>
      </c>
    </row>
    <row r="1027" spans="3:4" x14ac:dyDescent="0.25">
      <c r="C1027" s="78">
        <v>0</v>
      </c>
      <c r="D1027">
        <f t="shared" ref="D1027:D1090" si="16">C1027*100</f>
        <v>0</v>
      </c>
    </row>
    <row r="1028" spans="3:4" x14ac:dyDescent="0.25">
      <c r="C1028" s="78">
        <v>0</v>
      </c>
      <c r="D1028">
        <f t="shared" si="16"/>
        <v>0</v>
      </c>
    </row>
    <row r="1029" spans="3:4" x14ac:dyDescent="0.25">
      <c r="C1029" s="78">
        <v>0</v>
      </c>
      <c r="D1029">
        <f t="shared" si="16"/>
        <v>0</v>
      </c>
    </row>
    <row r="1030" spans="3:4" x14ac:dyDescent="0.25">
      <c r="C1030" s="78">
        <v>0</v>
      </c>
      <c r="D1030">
        <f t="shared" si="16"/>
        <v>0</v>
      </c>
    </row>
    <row r="1031" spans="3:4" x14ac:dyDescent="0.25">
      <c r="C1031" s="78">
        <v>0</v>
      </c>
      <c r="D1031">
        <f t="shared" si="16"/>
        <v>0</v>
      </c>
    </row>
    <row r="1032" spans="3:4" x14ac:dyDescent="0.25">
      <c r="C1032" s="78">
        <v>0</v>
      </c>
      <c r="D1032">
        <f t="shared" si="16"/>
        <v>0</v>
      </c>
    </row>
    <row r="1033" spans="3:4" x14ac:dyDescent="0.25">
      <c r="C1033" s="78">
        <v>0.8</v>
      </c>
      <c r="D1033">
        <f t="shared" si="16"/>
        <v>80</v>
      </c>
    </row>
    <row r="1034" spans="3:4" x14ac:dyDescent="0.25">
      <c r="C1034" s="78">
        <v>0</v>
      </c>
      <c r="D1034">
        <f t="shared" si="16"/>
        <v>0</v>
      </c>
    </row>
    <row r="1035" spans="3:4" x14ac:dyDescent="0.25">
      <c r="C1035" s="78">
        <v>0</v>
      </c>
      <c r="D1035">
        <f t="shared" si="16"/>
        <v>0</v>
      </c>
    </row>
    <row r="1036" spans="3:4" x14ac:dyDescent="0.25">
      <c r="C1036" s="78">
        <v>0</v>
      </c>
      <c r="D1036">
        <f t="shared" si="16"/>
        <v>0</v>
      </c>
    </row>
    <row r="1037" spans="3:4" x14ac:dyDescent="0.25">
      <c r="C1037" s="78">
        <v>0</v>
      </c>
      <c r="D1037">
        <f t="shared" si="16"/>
        <v>0</v>
      </c>
    </row>
    <row r="1038" spans="3:4" x14ac:dyDescent="0.25">
      <c r="C1038" s="78">
        <v>0</v>
      </c>
      <c r="D1038">
        <f t="shared" si="16"/>
        <v>0</v>
      </c>
    </row>
    <row r="1039" spans="3:4" x14ac:dyDescent="0.25">
      <c r="C1039" s="78">
        <v>0</v>
      </c>
      <c r="D1039">
        <f t="shared" si="16"/>
        <v>0</v>
      </c>
    </row>
    <row r="1040" spans="3:4" x14ac:dyDescent="0.25">
      <c r="C1040" s="78">
        <v>0</v>
      </c>
      <c r="D1040">
        <f t="shared" si="16"/>
        <v>0</v>
      </c>
    </row>
    <row r="1041" spans="3:4" x14ac:dyDescent="0.25">
      <c r="C1041" s="78">
        <v>0</v>
      </c>
      <c r="D1041">
        <f t="shared" si="16"/>
        <v>0</v>
      </c>
    </row>
    <row r="1042" spans="3:4" x14ac:dyDescent="0.25">
      <c r="C1042" s="78">
        <v>0</v>
      </c>
      <c r="D1042">
        <f t="shared" si="16"/>
        <v>0</v>
      </c>
    </row>
    <row r="1043" spans="3:4" x14ac:dyDescent="0.25">
      <c r="C1043" s="78">
        <v>0</v>
      </c>
      <c r="D1043">
        <f t="shared" si="16"/>
        <v>0</v>
      </c>
    </row>
    <row r="1044" spans="3:4" x14ac:dyDescent="0.25">
      <c r="C1044" s="78">
        <v>0</v>
      </c>
      <c r="D1044">
        <f t="shared" si="16"/>
        <v>0</v>
      </c>
    </row>
    <row r="1045" spans="3:4" x14ac:dyDescent="0.25">
      <c r="C1045" s="78">
        <v>0</v>
      </c>
      <c r="D1045">
        <f t="shared" si="16"/>
        <v>0</v>
      </c>
    </row>
    <row r="1046" spans="3:4" x14ac:dyDescent="0.25">
      <c r="C1046" s="78">
        <v>0</v>
      </c>
      <c r="D1046">
        <f t="shared" si="16"/>
        <v>0</v>
      </c>
    </row>
    <row r="1047" spans="3:4" x14ac:dyDescent="0.25">
      <c r="C1047" s="78">
        <v>0</v>
      </c>
      <c r="D1047">
        <f t="shared" si="16"/>
        <v>0</v>
      </c>
    </row>
    <row r="1048" spans="3:4" x14ac:dyDescent="0.25">
      <c r="C1048" s="78">
        <v>0</v>
      </c>
      <c r="D1048">
        <f t="shared" si="16"/>
        <v>0</v>
      </c>
    </row>
    <row r="1049" spans="3:4" x14ac:dyDescent="0.25">
      <c r="C1049" s="78">
        <v>0</v>
      </c>
      <c r="D1049">
        <f t="shared" si="16"/>
        <v>0</v>
      </c>
    </row>
    <row r="1050" spans="3:4" x14ac:dyDescent="0.25">
      <c r="C1050" s="78">
        <v>0</v>
      </c>
      <c r="D1050">
        <f t="shared" si="16"/>
        <v>0</v>
      </c>
    </row>
    <row r="1051" spans="3:4" x14ac:dyDescent="0.25">
      <c r="C1051" s="78">
        <v>0</v>
      </c>
      <c r="D1051">
        <f t="shared" si="16"/>
        <v>0</v>
      </c>
    </row>
    <row r="1052" spans="3:4" x14ac:dyDescent="0.25">
      <c r="C1052" s="78">
        <v>0</v>
      </c>
      <c r="D1052">
        <f t="shared" si="16"/>
        <v>0</v>
      </c>
    </row>
    <row r="1053" spans="3:4" x14ac:dyDescent="0.25">
      <c r="C1053" s="78">
        <v>0</v>
      </c>
      <c r="D1053">
        <f t="shared" si="16"/>
        <v>0</v>
      </c>
    </row>
    <row r="1054" spans="3:4" x14ac:dyDescent="0.25">
      <c r="C1054" s="78">
        <v>0</v>
      </c>
      <c r="D1054">
        <f t="shared" si="16"/>
        <v>0</v>
      </c>
    </row>
    <row r="1055" spans="3:4" x14ac:dyDescent="0.25">
      <c r="C1055" s="78">
        <v>0.1</v>
      </c>
      <c r="D1055">
        <f t="shared" si="16"/>
        <v>10</v>
      </c>
    </row>
    <row r="1056" spans="3:4" x14ac:dyDescent="0.25">
      <c r="C1056" s="78">
        <v>0.1</v>
      </c>
      <c r="D1056">
        <f t="shared" si="16"/>
        <v>10</v>
      </c>
    </row>
    <row r="1057" spans="3:4" x14ac:dyDescent="0.25">
      <c r="C1057" s="78">
        <v>0</v>
      </c>
      <c r="D1057">
        <f t="shared" si="16"/>
        <v>0</v>
      </c>
    </row>
    <row r="1058" spans="3:4" x14ac:dyDescent="0.25">
      <c r="C1058" s="78">
        <v>0</v>
      </c>
      <c r="D1058">
        <f t="shared" si="16"/>
        <v>0</v>
      </c>
    </row>
    <row r="1059" spans="3:4" x14ac:dyDescent="0.25">
      <c r="C1059" s="78">
        <v>0</v>
      </c>
      <c r="D1059">
        <f t="shared" si="16"/>
        <v>0</v>
      </c>
    </row>
    <row r="1060" spans="3:4" x14ac:dyDescent="0.25">
      <c r="C1060" s="78">
        <v>0</v>
      </c>
      <c r="D1060">
        <f t="shared" si="16"/>
        <v>0</v>
      </c>
    </row>
    <row r="1061" spans="3:4" x14ac:dyDescent="0.25">
      <c r="C1061" s="78">
        <v>0</v>
      </c>
      <c r="D1061">
        <f t="shared" si="16"/>
        <v>0</v>
      </c>
    </row>
    <row r="1062" spans="3:4" x14ac:dyDescent="0.25">
      <c r="C1062" s="78">
        <v>0</v>
      </c>
      <c r="D1062">
        <f t="shared" si="16"/>
        <v>0</v>
      </c>
    </row>
    <row r="1063" spans="3:4" x14ac:dyDescent="0.25">
      <c r="C1063" s="78">
        <v>0</v>
      </c>
      <c r="D1063">
        <f t="shared" si="16"/>
        <v>0</v>
      </c>
    </row>
    <row r="1064" spans="3:4" x14ac:dyDescent="0.25">
      <c r="C1064" s="78">
        <v>0</v>
      </c>
      <c r="D1064">
        <f t="shared" si="16"/>
        <v>0</v>
      </c>
    </row>
    <row r="1065" spans="3:4" x14ac:dyDescent="0.25">
      <c r="C1065" s="78">
        <v>0</v>
      </c>
      <c r="D1065">
        <f t="shared" si="16"/>
        <v>0</v>
      </c>
    </row>
    <row r="1066" spans="3:4" x14ac:dyDescent="0.25">
      <c r="C1066" s="78">
        <v>0</v>
      </c>
      <c r="D1066">
        <f t="shared" si="16"/>
        <v>0</v>
      </c>
    </row>
    <row r="1067" spans="3:4" x14ac:dyDescent="0.25">
      <c r="C1067" s="78">
        <v>0</v>
      </c>
      <c r="D1067">
        <f t="shared" si="16"/>
        <v>0</v>
      </c>
    </row>
    <row r="1068" spans="3:4" x14ac:dyDescent="0.25">
      <c r="C1068" s="78">
        <v>0</v>
      </c>
      <c r="D1068">
        <f t="shared" si="16"/>
        <v>0</v>
      </c>
    </row>
    <row r="1069" spans="3:4" x14ac:dyDescent="0.25">
      <c r="C1069" s="78">
        <v>0</v>
      </c>
      <c r="D1069">
        <f t="shared" si="16"/>
        <v>0</v>
      </c>
    </row>
    <row r="1070" spans="3:4" x14ac:dyDescent="0.25">
      <c r="C1070" s="78">
        <v>0</v>
      </c>
      <c r="D1070">
        <f t="shared" si="16"/>
        <v>0</v>
      </c>
    </row>
    <row r="1071" spans="3:4" x14ac:dyDescent="0.25">
      <c r="C1071" s="78">
        <v>0</v>
      </c>
      <c r="D1071">
        <f t="shared" si="16"/>
        <v>0</v>
      </c>
    </row>
    <row r="1072" spans="3:4" x14ac:dyDescent="0.25">
      <c r="C1072" s="78">
        <v>0.1</v>
      </c>
      <c r="D1072">
        <f t="shared" si="16"/>
        <v>10</v>
      </c>
    </row>
    <row r="1073" spans="3:4" x14ac:dyDescent="0.25">
      <c r="C1073" s="78">
        <v>0</v>
      </c>
      <c r="D1073">
        <f t="shared" si="16"/>
        <v>0</v>
      </c>
    </row>
    <row r="1074" spans="3:4" x14ac:dyDescent="0.25">
      <c r="C1074" s="78">
        <v>0</v>
      </c>
      <c r="D1074">
        <f t="shared" si="16"/>
        <v>0</v>
      </c>
    </row>
    <row r="1075" spans="3:4" x14ac:dyDescent="0.25">
      <c r="C1075" s="78">
        <v>0</v>
      </c>
      <c r="D1075">
        <f t="shared" si="16"/>
        <v>0</v>
      </c>
    </row>
    <row r="1076" spans="3:4" x14ac:dyDescent="0.25">
      <c r="C1076" s="78">
        <v>0</v>
      </c>
      <c r="D1076">
        <f t="shared" si="16"/>
        <v>0</v>
      </c>
    </row>
    <row r="1077" spans="3:4" x14ac:dyDescent="0.25">
      <c r="C1077" s="78">
        <v>0</v>
      </c>
      <c r="D1077">
        <f t="shared" si="16"/>
        <v>0</v>
      </c>
    </row>
    <row r="1078" spans="3:4" x14ac:dyDescent="0.25">
      <c r="C1078" s="78">
        <v>0</v>
      </c>
      <c r="D1078">
        <f t="shared" si="16"/>
        <v>0</v>
      </c>
    </row>
    <row r="1079" spans="3:4" x14ac:dyDescent="0.25">
      <c r="C1079" s="78">
        <v>0</v>
      </c>
      <c r="D1079">
        <f t="shared" si="16"/>
        <v>0</v>
      </c>
    </row>
    <row r="1080" spans="3:4" x14ac:dyDescent="0.25">
      <c r="C1080" s="78">
        <v>0</v>
      </c>
      <c r="D1080">
        <f t="shared" si="16"/>
        <v>0</v>
      </c>
    </row>
    <row r="1081" spans="3:4" x14ac:dyDescent="0.25">
      <c r="C1081" s="78">
        <v>0</v>
      </c>
      <c r="D1081">
        <f t="shared" si="16"/>
        <v>0</v>
      </c>
    </row>
    <row r="1082" spans="3:4" x14ac:dyDescent="0.25">
      <c r="C1082" s="78">
        <v>0</v>
      </c>
      <c r="D1082">
        <f t="shared" si="16"/>
        <v>0</v>
      </c>
    </row>
    <row r="1083" spans="3:4" x14ac:dyDescent="0.25">
      <c r="C1083" s="78">
        <v>0</v>
      </c>
      <c r="D1083">
        <f t="shared" si="16"/>
        <v>0</v>
      </c>
    </row>
    <row r="1084" spans="3:4" x14ac:dyDescent="0.25">
      <c r="C1084" s="78">
        <v>0</v>
      </c>
      <c r="D1084">
        <f t="shared" si="16"/>
        <v>0</v>
      </c>
    </row>
    <row r="1085" spans="3:4" x14ac:dyDescent="0.25">
      <c r="C1085" s="78">
        <v>0</v>
      </c>
      <c r="D1085">
        <f t="shared" si="16"/>
        <v>0</v>
      </c>
    </row>
    <row r="1086" spans="3:4" x14ac:dyDescent="0.25">
      <c r="C1086" s="78">
        <v>0</v>
      </c>
      <c r="D1086">
        <f t="shared" si="16"/>
        <v>0</v>
      </c>
    </row>
    <row r="1087" spans="3:4" x14ac:dyDescent="0.25">
      <c r="C1087" s="78">
        <v>0</v>
      </c>
      <c r="D1087">
        <f t="shared" si="16"/>
        <v>0</v>
      </c>
    </row>
    <row r="1088" spans="3:4" x14ac:dyDescent="0.25">
      <c r="C1088" s="78">
        <v>0</v>
      </c>
      <c r="D1088">
        <f t="shared" si="16"/>
        <v>0</v>
      </c>
    </row>
    <row r="1089" spans="3:4" x14ac:dyDescent="0.25">
      <c r="C1089" s="78">
        <v>0</v>
      </c>
      <c r="D1089">
        <f t="shared" si="16"/>
        <v>0</v>
      </c>
    </row>
    <row r="1090" spans="3:4" x14ac:dyDescent="0.25">
      <c r="C1090" s="78">
        <v>0</v>
      </c>
      <c r="D1090">
        <f t="shared" si="16"/>
        <v>0</v>
      </c>
    </row>
    <row r="1091" spans="3:4" x14ac:dyDescent="0.25">
      <c r="C1091" s="78">
        <v>0</v>
      </c>
      <c r="D1091">
        <f t="shared" ref="D1091:D1154" si="17">C1091*100</f>
        <v>0</v>
      </c>
    </row>
    <row r="1092" spans="3:4" x14ac:dyDescent="0.25">
      <c r="C1092" s="78">
        <v>0</v>
      </c>
      <c r="D1092">
        <f t="shared" si="17"/>
        <v>0</v>
      </c>
    </row>
    <row r="1093" spans="3:4" x14ac:dyDescent="0.25">
      <c r="C1093" s="78">
        <v>0</v>
      </c>
      <c r="D1093">
        <f t="shared" si="17"/>
        <v>0</v>
      </c>
    </row>
    <row r="1094" spans="3:4" x14ac:dyDescent="0.25">
      <c r="C1094" s="78">
        <v>0</v>
      </c>
      <c r="D1094">
        <f t="shared" si="17"/>
        <v>0</v>
      </c>
    </row>
    <row r="1095" spans="3:4" x14ac:dyDescent="0.25">
      <c r="C1095" s="78">
        <v>0</v>
      </c>
      <c r="D1095">
        <f t="shared" si="17"/>
        <v>0</v>
      </c>
    </row>
    <row r="1096" spans="3:4" x14ac:dyDescent="0.25">
      <c r="C1096" s="78">
        <v>0</v>
      </c>
      <c r="D1096">
        <f t="shared" si="17"/>
        <v>0</v>
      </c>
    </row>
    <row r="1097" spans="3:4" x14ac:dyDescent="0.25">
      <c r="C1097" s="78">
        <v>0</v>
      </c>
      <c r="D1097">
        <f t="shared" si="17"/>
        <v>0</v>
      </c>
    </row>
    <row r="1098" spans="3:4" x14ac:dyDescent="0.25">
      <c r="C1098" s="78">
        <v>0</v>
      </c>
      <c r="D1098">
        <f t="shared" si="17"/>
        <v>0</v>
      </c>
    </row>
    <row r="1099" spans="3:4" x14ac:dyDescent="0.25">
      <c r="C1099" s="78">
        <v>0</v>
      </c>
      <c r="D1099">
        <f t="shared" si="17"/>
        <v>0</v>
      </c>
    </row>
    <row r="1100" spans="3:4" x14ac:dyDescent="0.25">
      <c r="C1100" s="78">
        <v>0</v>
      </c>
      <c r="D1100">
        <f t="shared" si="17"/>
        <v>0</v>
      </c>
    </row>
    <row r="1101" spans="3:4" x14ac:dyDescent="0.25">
      <c r="C1101" s="78">
        <v>0</v>
      </c>
      <c r="D1101">
        <f t="shared" si="17"/>
        <v>0</v>
      </c>
    </row>
    <row r="1102" spans="3:4" x14ac:dyDescent="0.25">
      <c r="C1102" s="78">
        <v>0</v>
      </c>
      <c r="D1102">
        <f t="shared" si="17"/>
        <v>0</v>
      </c>
    </row>
    <row r="1103" spans="3:4" x14ac:dyDescent="0.25">
      <c r="C1103" s="78">
        <v>0</v>
      </c>
      <c r="D1103">
        <f t="shared" si="17"/>
        <v>0</v>
      </c>
    </row>
    <row r="1104" spans="3:4" x14ac:dyDescent="0.25">
      <c r="C1104" s="78">
        <v>0</v>
      </c>
      <c r="D1104">
        <f t="shared" si="17"/>
        <v>0</v>
      </c>
    </row>
    <row r="1105" spans="3:4" x14ac:dyDescent="0.25">
      <c r="C1105" s="78">
        <v>0</v>
      </c>
      <c r="D1105">
        <f t="shared" si="17"/>
        <v>0</v>
      </c>
    </row>
    <row r="1106" spans="3:4" x14ac:dyDescent="0.25">
      <c r="C1106" s="78">
        <v>0</v>
      </c>
      <c r="D1106">
        <f t="shared" si="17"/>
        <v>0</v>
      </c>
    </row>
    <row r="1107" spans="3:4" x14ac:dyDescent="0.25">
      <c r="C1107" s="78">
        <v>0</v>
      </c>
      <c r="D1107">
        <f t="shared" si="17"/>
        <v>0</v>
      </c>
    </row>
    <row r="1108" spans="3:4" x14ac:dyDescent="0.25">
      <c r="C1108" s="78">
        <v>0</v>
      </c>
      <c r="D1108">
        <f t="shared" si="17"/>
        <v>0</v>
      </c>
    </row>
    <row r="1109" spans="3:4" x14ac:dyDescent="0.25">
      <c r="C1109" s="78">
        <v>0</v>
      </c>
      <c r="D1109">
        <f t="shared" si="17"/>
        <v>0</v>
      </c>
    </row>
    <row r="1110" spans="3:4" x14ac:dyDescent="0.25">
      <c r="C1110" s="78">
        <v>0</v>
      </c>
      <c r="D1110">
        <f t="shared" si="17"/>
        <v>0</v>
      </c>
    </row>
    <row r="1111" spans="3:4" x14ac:dyDescent="0.25">
      <c r="C1111" s="78">
        <v>0</v>
      </c>
      <c r="D1111">
        <f t="shared" si="17"/>
        <v>0</v>
      </c>
    </row>
    <row r="1112" spans="3:4" x14ac:dyDescent="0.25">
      <c r="C1112" s="78">
        <v>0</v>
      </c>
      <c r="D1112">
        <f t="shared" si="17"/>
        <v>0</v>
      </c>
    </row>
    <row r="1113" spans="3:4" x14ac:dyDescent="0.25">
      <c r="C1113" s="78">
        <v>0</v>
      </c>
      <c r="D1113">
        <f t="shared" si="17"/>
        <v>0</v>
      </c>
    </row>
    <row r="1114" spans="3:4" x14ac:dyDescent="0.25">
      <c r="C1114" s="78">
        <v>0</v>
      </c>
      <c r="D1114">
        <f t="shared" si="17"/>
        <v>0</v>
      </c>
    </row>
    <row r="1115" spans="3:4" x14ac:dyDescent="0.25">
      <c r="C1115" s="78">
        <v>0</v>
      </c>
      <c r="D1115">
        <f t="shared" si="17"/>
        <v>0</v>
      </c>
    </row>
    <row r="1116" spans="3:4" x14ac:dyDescent="0.25">
      <c r="C1116" s="78">
        <v>0</v>
      </c>
      <c r="D1116">
        <f t="shared" si="17"/>
        <v>0</v>
      </c>
    </row>
    <row r="1117" spans="3:4" x14ac:dyDescent="0.25">
      <c r="C1117" s="78">
        <v>0</v>
      </c>
      <c r="D1117">
        <f t="shared" si="17"/>
        <v>0</v>
      </c>
    </row>
    <row r="1118" spans="3:4" x14ac:dyDescent="0.25">
      <c r="C1118" s="78">
        <v>0</v>
      </c>
      <c r="D1118">
        <f t="shared" si="17"/>
        <v>0</v>
      </c>
    </row>
    <row r="1119" spans="3:4" x14ac:dyDescent="0.25">
      <c r="C1119" s="78">
        <v>0</v>
      </c>
      <c r="D1119">
        <f t="shared" si="17"/>
        <v>0</v>
      </c>
    </row>
    <row r="1120" spans="3:4" x14ac:dyDescent="0.25">
      <c r="C1120" s="78">
        <v>0</v>
      </c>
      <c r="D1120">
        <f t="shared" si="17"/>
        <v>0</v>
      </c>
    </row>
    <row r="1121" spans="3:4" x14ac:dyDescent="0.25">
      <c r="C1121" s="78">
        <v>0</v>
      </c>
      <c r="D1121">
        <f t="shared" si="17"/>
        <v>0</v>
      </c>
    </row>
    <row r="1122" spans="3:4" x14ac:dyDescent="0.25">
      <c r="C1122" s="78">
        <v>0</v>
      </c>
      <c r="D1122">
        <f t="shared" si="17"/>
        <v>0</v>
      </c>
    </row>
    <row r="1123" spans="3:4" x14ac:dyDescent="0.25">
      <c r="C1123" s="78">
        <v>0</v>
      </c>
      <c r="D1123">
        <f t="shared" si="17"/>
        <v>0</v>
      </c>
    </row>
    <row r="1124" spans="3:4" x14ac:dyDescent="0.25">
      <c r="C1124" s="78">
        <v>0</v>
      </c>
      <c r="D1124">
        <f t="shared" si="17"/>
        <v>0</v>
      </c>
    </row>
    <row r="1125" spans="3:4" x14ac:dyDescent="0.25">
      <c r="C1125" s="78">
        <v>0</v>
      </c>
      <c r="D1125">
        <f t="shared" si="17"/>
        <v>0</v>
      </c>
    </row>
    <row r="1126" spans="3:4" x14ac:dyDescent="0.25">
      <c r="C1126" s="78">
        <v>0.1</v>
      </c>
      <c r="D1126">
        <f t="shared" si="17"/>
        <v>10</v>
      </c>
    </row>
    <row r="1127" spans="3:4" x14ac:dyDescent="0.25">
      <c r="C1127" s="78">
        <v>0</v>
      </c>
      <c r="D1127">
        <f t="shared" si="17"/>
        <v>0</v>
      </c>
    </row>
    <row r="1128" spans="3:4" x14ac:dyDescent="0.25">
      <c r="C1128" s="78">
        <v>0</v>
      </c>
      <c r="D1128">
        <f t="shared" si="17"/>
        <v>0</v>
      </c>
    </row>
    <row r="1129" spans="3:4" x14ac:dyDescent="0.25">
      <c r="C1129" s="78">
        <v>0</v>
      </c>
      <c r="D1129">
        <f t="shared" si="17"/>
        <v>0</v>
      </c>
    </row>
    <row r="1130" spans="3:4" x14ac:dyDescent="0.25">
      <c r="C1130" s="78">
        <v>0</v>
      </c>
      <c r="D1130">
        <f t="shared" si="17"/>
        <v>0</v>
      </c>
    </row>
    <row r="1131" spans="3:4" x14ac:dyDescent="0.25">
      <c r="C1131" s="78">
        <v>0</v>
      </c>
      <c r="D1131">
        <f t="shared" si="17"/>
        <v>0</v>
      </c>
    </row>
    <row r="1132" spans="3:4" x14ac:dyDescent="0.25">
      <c r="C1132" s="78">
        <v>0</v>
      </c>
      <c r="D1132">
        <f t="shared" si="17"/>
        <v>0</v>
      </c>
    </row>
    <row r="1133" spans="3:4" x14ac:dyDescent="0.25">
      <c r="C1133" s="78">
        <v>0</v>
      </c>
      <c r="D1133">
        <f t="shared" si="17"/>
        <v>0</v>
      </c>
    </row>
    <row r="1134" spans="3:4" x14ac:dyDescent="0.25">
      <c r="C1134" s="78">
        <v>0</v>
      </c>
      <c r="D1134">
        <f t="shared" si="17"/>
        <v>0</v>
      </c>
    </row>
    <row r="1135" spans="3:4" x14ac:dyDescent="0.25">
      <c r="C1135" s="78">
        <v>0</v>
      </c>
      <c r="D1135">
        <f t="shared" si="17"/>
        <v>0</v>
      </c>
    </row>
    <row r="1136" spans="3:4" x14ac:dyDescent="0.25">
      <c r="C1136" s="78">
        <v>0</v>
      </c>
      <c r="D1136">
        <f t="shared" si="17"/>
        <v>0</v>
      </c>
    </row>
    <row r="1137" spans="3:4" x14ac:dyDescent="0.25">
      <c r="C1137" s="78">
        <v>0</v>
      </c>
      <c r="D1137">
        <f t="shared" si="17"/>
        <v>0</v>
      </c>
    </row>
    <row r="1138" spans="3:4" x14ac:dyDescent="0.25">
      <c r="C1138" s="78">
        <v>0</v>
      </c>
      <c r="D1138">
        <f t="shared" si="17"/>
        <v>0</v>
      </c>
    </row>
    <row r="1139" spans="3:4" x14ac:dyDescent="0.25">
      <c r="C1139" s="78">
        <v>0</v>
      </c>
      <c r="D1139">
        <f t="shared" si="17"/>
        <v>0</v>
      </c>
    </row>
    <row r="1140" spans="3:4" x14ac:dyDescent="0.25">
      <c r="C1140" s="78">
        <v>0</v>
      </c>
      <c r="D1140">
        <f t="shared" si="17"/>
        <v>0</v>
      </c>
    </row>
    <row r="1141" spans="3:4" x14ac:dyDescent="0.25">
      <c r="C1141" s="78">
        <v>0</v>
      </c>
      <c r="D1141">
        <f t="shared" si="17"/>
        <v>0</v>
      </c>
    </row>
    <row r="1142" spans="3:4" x14ac:dyDescent="0.25">
      <c r="C1142" s="78">
        <v>0</v>
      </c>
      <c r="D1142">
        <f t="shared" si="17"/>
        <v>0</v>
      </c>
    </row>
    <row r="1143" spans="3:4" x14ac:dyDescent="0.25">
      <c r="C1143" s="78">
        <v>0</v>
      </c>
      <c r="D1143">
        <f t="shared" si="17"/>
        <v>0</v>
      </c>
    </row>
    <row r="1144" spans="3:4" x14ac:dyDescent="0.25">
      <c r="C1144" s="78">
        <v>0</v>
      </c>
      <c r="D1144">
        <f t="shared" si="17"/>
        <v>0</v>
      </c>
    </row>
    <row r="1145" spans="3:4" x14ac:dyDescent="0.25">
      <c r="C1145" s="78">
        <v>0</v>
      </c>
      <c r="D1145">
        <f t="shared" si="17"/>
        <v>0</v>
      </c>
    </row>
    <row r="1146" spans="3:4" x14ac:dyDescent="0.25">
      <c r="C1146" s="78">
        <v>0</v>
      </c>
      <c r="D1146">
        <f t="shared" si="17"/>
        <v>0</v>
      </c>
    </row>
    <row r="1147" spans="3:4" x14ac:dyDescent="0.25">
      <c r="C1147" s="78">
        <v>0</v>
      </c>
      <c r="D1147">
        <f t="shared" si="17"/>
        <v>0</v>
      </c>
    </row>
    <row r="1148" spans="3:4" x14ac:dyDescent="0.25">
      <c r="C1148" s="78">
        <v>0</v>
      </c>
      <c r="D1148">
        <f t="shared" si="17"/>
        <v>0</v>
      </c>
    </row>
    <row r="1149" spans="3:4" x14ac:dyDescent="0.25">
      <c r="C1149" s="78">
        <v>0</v>
      </c>
      <c r="D1149">
        <f t="shared" si="17"/>
        <v>0</v>
      </c>
    </row>
    <row r="1150" spans="3:4" x14ac:dyDescent="0.25">
      <c r="C1150" s="78">
        <v>0</v>
      </c>
      <c r="D1150">
        <f t="shared" si="17"/>
        <v>0</v>
      </c>
    </row>
    <row r="1151" spans="3:4" x14ac:dyDescent="0.25">
      <c r="C1151" s="78">
        <v>0</v>
      </c>
      <c r="D1151">
        <f t="shared" si="17"/>
        <v>0</v>
      </c>
    </row>
    <row r="1152" spans="3:4" x14ac:dyDescent="0.25">
      <c r="C1152" s="78">
        <v>0</v>
      </c>
      <c r="D1152">
        <f t="shared" si="17"/>
        <v>0</v>
      </c>
    </row>
    <row r="1153" spans="3:4" x14ac:dyDescent="0.25">
      <c r="C1153" s="78">
        <v>0</v>
      </c>
      <c r="D1153">
        <f t="shared" si="17"/>
        <v>0</v>
      </c>
    </row>
    <row r="1154" spans="3:4" x14ac:dyDescent="0.25">
      <c r="C1154" s="78">
        <v>0</v>
      </c>
      <c r="D1154">
        <f t="shared" si="17"/>
        <v>0</v>
      </c>
    </row>
    <row r="1155" spans="3:4" x14ac:dyDescent="0.25">
      <c r="C1155" s="78">
        <v>0</v>
      </c>
      <c r="D1155">
        <f t="shared" ref="D1155:D1218" si="18">C1155*100</f>
        <v>0</v>
      </c>
    </row>
    <row r="1156" spans="3:4" x14ac:dyDescent="0.25">
      <c r="C1156" s="78">
        <v>0</v>
      </c>
      <c r="D1156">
        <f t="shared" si="18"/>
        <v>0</v>
      </c>
    </row>
    <row r="1157" spans="3:4" x14ac:dyDescent="0.25">
      <c r="C1157" s="78">
        <v>0</v>
      </c>
      <c r="D1157">
        <f t="shared" si="18"/>
        <v>0</v>
      </c>
    </row>
    <row r="1158" spans="3:4" x14ac:dyDescent="0.25">
      <c r="C1158" s="78">
        <v>0</v>
      </c>
      <c r="D1158">
        <f t="shared" si="18"/>
        <v>0</v>
      </c>
    </row>
    <row r="1159" spans="3:4" x14ac:dyDescent="0.25">
      <c r="C1159" s="78">
        <v>0</v>
      </c>
      <c r="D1159">
        <f t="shared" si="18"/>
        <v>0</v>
      </c>
    </row>
    <row r="1160" spans="3:4" x14ac:dyDescent="0.25">
      <c r="C1160" s="78">
        <v>0</v>
      </c>
      <c r="D1160">
        <f t="shared" si="18"/>
        <v>0</v>
      </c>
    </row>
    <row r="1161" spans="3:4" x14ac:dyDescent="0.25">
      <c r="C1161" s="78">
        <v>0</v>
      </c>
      <c r="D1161">
        <f t="shared" si="18"/>
        <v>0</v>
      </c>
    </row>
    <row r="1162" spans="3:4" x14ac:dyDescent="0.25">
      <c r="C1162" s="78">
        <v>0</v>
      </c>
      <c r="D1162">
        <f t="shared" si="18"/>
        <v>0</v>
      </c>
    </row>
    <row r="1163" spans="3:4" x14ac:dyDescent="0.25">
      <c r="C1163" s="78">
        <v>0</v>
      </c>
      <c r="D1163">
        <f t="shared" si="18"/>
        <v>0</v>
      </c>
    </row>
    <row r="1164" spans="3:4" x14ac:dyDescent="0.25">
      <c r="C1164" s="78">
        <v>0</v>
      </c>
      <c r="D1164">
        <f t="shared" si="18"/>
        <v>0</v>
      </c>
    </row>
    <row r="1165" spans="3:4" x14ac:dyDescent="0.25">
      <c r="C1165" s="78">
        <v>0</v>
      </c>
      <c r="D1165">
        <f t="shared" si="18"/>
        <v>0</v>
      </c>
    </row>
    <row r="1166" spans="3:4" x14ac:dyDescent="0.25">
      <c r="C1166" s="78">
        <v>0</v>
      </c>
      <c r="D1166">
        <f t="shared" si="18"/>
        <v>0</v>
      </c>
    </row>
    <row r="1167" spans="3:4" x14ac:dyDescent="0.25">
      <c r="C1167" s="78">
        <v>0</v>
      </c>
      <c r="D1167">
        <f t="shared" si="18"/>
        <v>0</v>
      </c>
    </row>
    <row r="1168" spans="3:4" x14ac:dyDescent="0.25">
      <c r="C1168" s="78">
        <v>0</v>
      </c>
      <c r="D1168">
        <f t="shared" si="18"/>
        <v>0</v>
      </c>
    </row>
    <row r="1169" spans="3:4" x14ac:dyDescent="0.25">
      <c r="C1169" s="78">
        <v>0</v>
      </c>
      <c r="D1169">
        <f t="shared" si="18"/>
        <v>0</v>
      </c>
    </row>
    <row r="1170" spans="3:4" x14ac:dyDescent="0.25">
      <c r="C1170" s="78">
        <v>0</v>
      </c>
      <c r="D1170">
        <f t="shared" si="18"/>
        <v>0</v>
      </c>
    </row>
    <row r="1171" spans="3:4" x14ac:dyDescent="0.25">
      <c r="C1171" s="78">
        <v>0</v>
      </c>
      <c r="D1171">
        <f t="shared" si="18"/>
        <v>0</v>
      </c>
    </row>
    <row r="1172" spans="3:4" x14ac:dyDescent="0.25">
      <c r="C1172" s="78">
        <v>0</v>
      </c>
      <c r="D1172">
        <f t="shared" si="18"/>
        <v>0</v>
      </c>
    </row>
    <row r="1173" spans="3:4" x14ac:dyDescent="0.25">
      <c r="C1173" s="78">
        <v>0</v>
      </c>
      <c r="D1173">
        <f t="shared" si="18"/>
        <v>0</v>
      </c>
    </row>
    <row r="1174" spans="3:4" x14ac:dyDescent="0.25">
      <c r="C1174" s="78">
        <v>0</v>
      </c>
      <c r="D1174">
        <f t="shared" si="18"/>
        <v>0</v>
      </c>
    </row>
    <row r="1175" spans="3:4" x14ac:dyDescent="0.25">
      <c r="C1175" s="78">
        <v>0</v>
      </c>
      <c r="D1175">
        <f t="shared" si="18"/>
        <v>0</v>
      </c>
    </row>
    <row r="1176" spans="3:4" x14ac:dyDescent="0.25">
      <c r="C1176" s="78">
        <v>0</v>
      </c>
      <c r="D1176">
        <f t="shared" si="18"/>
        <v>0</v>
      </c>
    </row>
    <row r="1177" spans="3:4" x14ac:dyDescent="0.25">
      <c r="C1177" s="78">
        <v>0</v>
      </c>
      <c r="D1177">
        <f t="shared" si="18"/>
        <v>0</v>
      </c>
    </row>
    <row r="1178" spans="3:4" x14ac:dyDescent="0.25">
      <c r="C1178" s="78">
        <v>0</v>
      </c>
      <c r="D1178">
        <f t="shared" si="18"/>
        <v>0</v>
      </c>
    </row>
    <row r="1179" spans="3:4" x14ac:dyDescent="0.25">
      <c r="C1179" s="78">
        <v>0</v>
      </c>
      <c r="D1179">
        <f t="shared" si="18"/>
        <v>0</v>
      </c>
    </row>
    <row r="1180" spans="3:4" x14ac:dyDescent="0.25">
      <c r="C1180" s="78">
        <v>0</v>
      </c>
      <c r="D1180">
        <f t="shared" si="18"/>
        <v>0</v>
      </c>
    </row>
    <row r="1181" spans="3:4" x14ac:dyDescent="0.25">
      <c r="C1181" s="78">
        <v>0</v>
      </c>
      <c r="D1181">
        <f t="shared" si="18"/>
        <v>0</v>
      </c>
    </row>
    <row r="1182" spans="3:4" x14ac:dyDescent="0.25">
      <c r="C1182" s="78">
        <v>0</v>
      </c>
      <c r="D1182">
        <f t="shared" si="18"/>
        <v>0</v>
      </c>
    </row>
    <row r="1183" spans="3:4" x14ac:dyDescent="0.25">
      <c r="C1183" s="78">
        <v>0</v>
      </c>
      <c r="D1183">
        <f t="shared" si="18"/>
        <v>0</v>
      </c>
    </row>
    <row r="1184" spans="3:4" x14ac:dyDescent="0.25">
      <c r="C1184" s="78">
        <v>0</v>
      </c>
      <c r="D1184">
        <f t="shared" si="18"/>
        <v>0</v>
      </c>
    </row>
    <row r="1185" spans="3:4" x14ac:dyDescent="0.25">
      <c r="C1185" s="78">
        <v>0</v>
      </c>
      <c r="D1185">
        <f t="shared" si="18"/>
        <v>0</v>
      </c>
    </row>
    <row r="1186" spans="3:4" x14ac:dyDescent="0.25">
      <c r="C1186" s="78">
        <v>0</v>
      </c>
      <c r="D1186">
        <f t="shared" si="18"/>
        <v>0</v>
      </c>
    </row>
    <row r="1187" spans="3:4" x14ac:dyDescent="0.25">
      <c r="C1187" s="78">
        <v>0</v>
      </c>
      <c r="D1187">
        <f t="shared" si="18"/>
        <v>0</v>
      </c>
    </row>
    <row r="1188" spans="3:4" x14ac:dyDescent="0.25">
      <c r="C1188" s="78">
        <v>0</v>
      </c>
      <c r="D1188">
        <f t="shared" si="18"/>
        <v>0</v>
      </c>
    </row>
    <row r="1189" spans="3:4" x14ac:dyDescent="0.25">
      <c r="C1189" s="78">
        <v>0</v>
      </c>
      <c r="D1189">
        <f t="shared" si="18"/>
        <v>0</v>
      </c>
    </row>
    <row r="1190" spans="3:4" x14ac:dyDescent="0.25">
      <c r="C1190" s="78">
        <v>0</v>
      </c>
      <c r="D1190">
        <f t="shared" si="18"/>
        <v>0</v>
      </c>
    </row>
    <row r="1191" spans="3:4" x14ac:dyDescent="0.25">
      <c r="C1191" s="78">
        <v>0</v>
      </c>
      <c r="D1191">
        <f t="shared" si="18"/>
        <v>0</v>
      </c>
    </row>
    <row r="1192" spans="3:4" x14ac:dyDescent="0.25">
      <c r="C1192" s="78">
        <v>0</v>
      </c>
      <c r="D1192">
        <f t="shared" si="18"/>
        <v>0</v>
      </c>
    </row>
    <row r="1193" spans="3:4" x14ac:dyDescent="0.25">
      <c r="C1193" s="78">
        <v>0</v>
      </c>
      <c r="D1193">
        <f t="shared" si="18"/>
        <v>0</v>
      </c>
    </row>
    <row r="1194" spans="3:4" x14ac:dyDescent="0.25">
      <c r="C1194" s="78">
        <v>0</v>
      </c>
      <c r="D1194">
        <f t="shared" si="18"/>
        <v>0</v>
      </c>
    </row>
    <row r="1195" spans="3:4" x14ac:dyDescent="0.25">
      <c r="C1195" s="78">
        <v>0</v>
      </c>
      <c r="D1195">
        <f t="shared" si="18"/>
        <v>0</v>
      </c>
    </row>
    <row r="1196" spans="3:4" x14ac:dyDescent="0.25">
      <c r="C1196" s="78">
        <v>0</v>
      </c>
      <c r="D1196">
        <f t="shared" si="18"/>
        <v>0</v>
      </c>
    </row>
    <row r="1197" spans="3:4" x14ac:dyDescent="0.25">
      <c r="C1197" s="78">
        <v>0</v>
      </c>
      <c r="D1197">
        <f t="shared" si="18"/>
        <v>0</v>
      </c>
    </row>
    <row r="1198" spans="3:4" x14ac:dyDescent="0.25">
      <c r="C1198" s="78">
        <v>0</v>
      </c>
      <c r="D1198">
        <f t="shared" si="18"/>
        <v>0</v>
      </c>
    </row>
    <row r="1199" spans="3:4" x14ac:dyDescent="0.25">
      <c r="C1199" s="78">
        <v>0</v>
      </c>
      <c r="D1199">
        <f t="shared" si="18"/>
        <v>0</v>
      </c>
    </row>
    <row r="1200" spans="3:4" x14ac:dyDescent="0.25">
      <c r="C1200" s="78">
        <v>0</v>
      </c>
      <c r="D1200">
        <f t="shared" si="18"/>
        <v>0</v>
      </c>
    </row>
    <row r="1201" spans="3:4" x14ac:dyDescent="0.25">
      <c r="C1201" s="78">
        <v>0</v>
      </c>
      <c r="D1201">
        <f t="shared" si="18"/>
        <v>0</v>
      </c>
    </row>
    <row r="1202" spans="3:4" x14ac:dyDescent="0.25">
      <c r="C1202" s="78">
        <v>0</v>
      </c>
      <c r="D1202">
        <f t="shared" si="18"/>
        <v>0</v>
      </c>
    </row>
    <row r="1203" spans="3:4" x14ac:dyDescent="0.25">
      <c r="C1203" s="78">
        <v>0</v>
      </c>
      <c r="D1203">
        <f t="shared" si="18"/>
        <v>0</v>
      </c>
    </row>
    <row r="1204" spans="3:4" x14ac:dyDescent="0.25">
      <c r="C1204" s="78">
        <v>0</v>
      </c>
      <c r="D1204">
        <f t="shared" si="18"/>
        <v>0</v>
      </c>
    </row>
    <row r="1205" spans="3:4" x14ac:dyDescent="0.25">
      <c r="C1205" s="78">
        <v>0</v>
      </c>
      <c r="D1205">
        <f t="shared" si="18"/>
        <v>0</v>
      </c>
    </row>
    <row r="1206" spans="3:4" x14ac:dyDescent="0.25">
      <c r="C1206" s="78">
        <v>0</v>
      </c>
      <c r="D1206">
        <f t="shared" si="18"/>
        <v>0</v>
      </c>
    </row>
    <row r="1207" spans="3:4" x14ac:dyDescent="0.25">
      <c r="C1207" s="78">
        <v>0</v>
      </c>
      <c r="D1207">
        <f t="shared" si="18"/>
        <v>0</v>
      </c>
    </row>
    <row r="1208" spans="3:4" x14ac:dyDescent="0.25">
      <c r="C1208" s="78">
        <v>0</v>
      </c>
      <c r="D1208">
        <f t="shared" si="18"/>
        <v>0</v>
      </c>
    </row>
    <row r="1209" spans="3:4" x14ac:dyDescent="0.25">
      <c r="C1209" s="78">
        <v>0</v>
      </c>
      <c r="D1209">
        <f t="shared" si="18"/>
        <v>0</v>
      </c>
    </row>
    <row r="1210" spans="3:4" x14ac:dyDescent="0.25">
      <c r="C1210" s="78">
        <v>0</v>
      </c>
      <c r="D1210">
        <f t="shared" si="18"/>
        <v>0</v>
      </c>
    </row>
    <row r="1211" spans="3:4" x14ac:dyDescent="0.25">
      <c r="C1211" s="78">
        <v>0</v>
      </c>
      <c r="D1211">
        <f t="shared" si="18"/>
        <v>0</v>
      </c>
    </row>
    <row r="1212" spans="3:4" x14ac:dyDescent="0.25">
      <c r="C1212" s="78">
        <v>0</v>
      </c>
      <c r="D1212">
        <f t="shared" si="18"/>
        <v>0</v>
      </c>
    </row>
    <row r="1213" spans="3:4" x14ac:dyDescent="0.25">
      <c r="C1213" s="78">
        <v>0</v>
      </c>
      <c r="D1213">
        <f t="shared" si="18"/>
        <v>0</v>
      </c>
    </row>
    <row r="1214" spans="3:4" x14ac:dyDescent="0.25">
      <c r="C1214" s="78">
        <v>0</v>
      </c>
      <c r="D1214">
        <f t="shared" si="18"/>
        <v>0</v>
      </c>
    </row>
    <row r="1215" spans="3:4" x14ac:dyDescent="0.25">
      <c r="C1215" s="78">
        <v>0</v>
      </c>
      <c r="D1215">
        <f t="shared" si="18"/>
        <v>0</v>
      </c>
    </row>
    <row r="1216" spans="3:4" x14ac:dyDescent="0.25">
      <c r="C1216" s="78">
        <v>0</v>
      </c>
      <c r="D1216">
        <f t="shared" si="18"/>
        <v>0</v>
      </c>
    </row>
    <row r="1217" spans="3:4" x14ac:dyDescent="0.25">
      <c r="C1217" s="78">
        <v>0</v>
      </c>
      <c r="D1217">
        <f t="shared" si="18"/>
        <v>0</v>
      </c>
    </row>
    <row r="1218" spans="3:4" x14ac:dyDescent="0.25">
      <c r="C1218" s="78">
        <v>0</v>
      </c>
      <c r="D1218">
        <f t="shared" si="18"/>
        <v>0</v>
      </c>
    </row>
    <row r="1219" spans="3:4" x14ac:dyDescent="0.25">
      <c r="C1219" s="78">
        <v>0</v>
      </c>
      <c r="D1219">
        <f t="shared" ref="D1219:D1258" si="19">C1219*100</f>
        <v>0</v>
      </c>
    </row>
    <row r="1220" spans="3:4" x14ac:dyDescent="0.25">
      <c r="C1220" s="78">
        <v>0</v>
      </c>
      <c r="D1220">
        <f t="shared" si="19"/>
        <v>0</v>
      </c>
    </row>
    <row r="1221" spans="3:4" x14ac:dyDescent="0.25">
      <c r="C1221" s="78">
        <v>0</v>
      </c>
      <c r="D1221">
        <f t="shared" si="19"/>
        <v>0</v>
      </c>
    </row>
    <row r="1222" spans="3:4" x14ac:dyDescent="0.25">
      <c r="C1222" s="78">
        <v>0</v>
      </c>
      <c r="D1222">
        <f t="shared" si="19"/>
        <v>0</v>
      </c>
    </row>
    <row r="1223" spans="3:4" x14ac:dyDescent="0.25">
      <c r="C1223" s="78">
        <v>0</v>
      </c>
      <c r="D1223">
        <f t="shared" si="19"/>
        <v>0</v>
      </c>
    </row>
    <row r="1224" spans="3:4" x14ac:dyDescent="0.25">
      <c r="C1224" s="78">
        <v>0</v>
      </c>
      <c r="D1224">
        <f t="shared" si="19"/>
        <v>0</v>
      </c>
    </row>
    <row r="1225" spans="3:4" x14ac:dyDescent="0.25">
      <c r="C1225" s="78">
        <v>0</v>
      </c>
      <c r="D1225">
        <f t="shared" si="19"/>
        <v>0</v>
      </c>
    </row>
    <row r="1226" spans="3:4" x14ac:dyDescent="0.25">
      <c r="C1226" s="78">
        <v>0</v>
      </c>
      <c r="D1226">
        <f t="shared" si="19"/>
        <v>0</v>
      </c>
    </row>
    <row r="1227" spans="3:4" x14ac:dyDescent="0.25">
      <c r="C1227" s="78">
        <v>0</v>
      </c>
      <c r="D1227">
        <f t="shared" si="19"/>
        <v>0</v>
      </c>
    </row>
    <row r="1228" spans="3:4" x14ac:dyDescent="0.25">
      <c r="C1228" s="78">
        <v>0</v>
      </c>
      <c r="D1228">
        <f t="shared" si="19"/>
        <v>0</v>
      </c>
    </row>
    <row r="1229" spans="3:4" x14ac:dyDescent="0.25">
      <c r="C1229" s="78">
        <v>0</v>
      </c>
      <c r="D1229">
        <f t="shared" si="19"/>
        <v>0</v>
      </c>
    </row>
    <row r="1230" spans="3:4" x14ac:dyDescent="0.25">
      <c r="C1230" s="78">
        <v>0</v>
      </c>
      <c r="D1230">
        <f t="shared" si="19"/>
        <v>0</v>
      </c>
    </row>
    <row r="1231" spans="3:4" x14ac:dyDescent="0.25">
      <c r="C1231" s="78">
        <v>0</v>
      </c>
      <c r="D1231">
        <f t="shared" si="19"/>
        <v>0</v>
      </c>
    </row>
    <row r="1232" spans="3:4" x14ac:dyDescent="0.25">
      <c r="C1232" s="78">
        <v>0</v>
      </c>
      <c r="D1232">
        <f t="shared" si="19"/>
        <v>0</v>
      </c>
    </row>
    <row r="1233" spans="3:4" x14ac:dyDescent="0.25">
      <c r="C1233" s="78">
        <v>0</v>
      </c>
      <c r="D1233">
        <f t="shared" si="19"/>
        <v>0</v>
      </c>
    </row>
    <row r="1234" spans="3:4" x14ac:dyDescent="0.25">
      <c r="C1234" s="78">
        <v>0</v>
      </c>
      <c r="D1234">
        <f t="shared" si="19"/>
        <v>0</v>
      </c>
    </row>
    <row r="1235" spans="3:4" x14ac:dyDescent="0.25">
      <c r="C1235" s="78">
        <v>0</v>
      </c>
      <c r="D1235">
        <f t="shared" si="19"/>
        <v>0</v>
      </c>
    </row>
    <row r="1236" spans="3:4" x14ac:dyDescent="0.25">
      <c r="C1236" s="78">
        <v>0</v>
      </c>
      <c r="D1236">
        <f t="shared" si="19"/>
        <v>0</v>
      </c>
    </row>
    <row r="1237" spans="3:4" x14ac:dyDescent="0.25">
      <c r="C1237" s="78">
        <v>0</v>
      </c>
      <c r="D1237">
        <f t="shared" si="19"/>
        <v>0</v>
      </c>
    </row>
    <row r="1238" spans="3:4" x14ac:dyDescent="0.25">
      <c r="C1238" s="78">
        <v>0</v>
      </c>
      <c r="D1238">
        <f t="shared" si="19"/>
        <v>0</v>
      </c>
    </row>
    <row r="1239" spans="3:4" x14ac:dyDescent="0.25">
      <c r="C1239" s="78">
        <v>0</v>
      </c>
      <c r="D1239">
        <f t="shared" si="19"/>
        <v>0</v>
      </c>
    </row>
    <row r="1240" spans="3:4" x14ac:dyDescent="0.25">
      <c r="C1240" s="78">
        <v>0</v>
      </c>
      <c r="D1240">
        <f t="shared" si="19"/>
        <v>0</v>
      </c>
    </row>
    <row r="1241" spans="3:4" x14ac:dyDescent="0.25">
      <c r="C1241" s="78">
        <v>0</v>
      </c>
      <c r="D1241">
        <f t="shared" si="19"/>
        <v>0</v>
      </c>
    </row>
    <row r="1242" spans="3:4" x14ac:dyDescent="0.25">
      <c r="C1242" s="78">
        <v>0</v>
      </c>
      <c r="D1242">
        <f t="shared" si="19"/>
        <v>0</v>
      </c>
    </row>
    <row r="1243" spans="3:4" x14ac:dyDescent="0.25">
      <c r="C1243" s="78">
        <v>0</v>
      </c>
      <c r="D1243">
        <f t="shared" si="19"/>
        <v>0</v>
      </c>
    </row>
    <row r="1244" spans="3:4" x14ac:dyDescent="0.25">
      <c r="C1244" s="78">
        <v>0</v>
      </c>
      <c r="D1244">
        <f t="shared" si="19"/>
        <v>0</v>
      </c>
    </row>
    <row r="1245" spans="3:4" x14ac:dyDescent="0.25">
      <c r="C1245" s="78">
        <v>0</v>
      </c>
      <c r="D1245">
        <f t="shared" si="19"/>
        <v>0</v>
      </c>
    </row>
    <row r="1246" spans="3:4" x14ac:dyDescent="0.25">
      <c r="C1246" s="78">
        <v>0</v>
      </c>
      <c r="D1246">
        <f t="shared" si="19"/>
        <v>0</v>
      </c>
    </row>
    <row r="1247" spans="3:4" x14ac:dyDescent="0.25">
      <c r="C1247" s="78">
        <v>0</v>
      </c>
      <c r="D1247">
        <f t="shared" si="19"/>
        <v>0</v>
      </c>
    </row>
    <row r="1248" spans="3:4" x14ac:dyDescent="0.25">
      <c r="C1248" s="78">
        <v>0</v>
      </c>
      <c r="D1248">
        <f t="shared" si="19"/>
        <v>0</v>
      </c>
    </row>
    <row r="1249" spans="3:4" x14ac:dyDescent="0.25">
      <c r="C1249" s="78">
        <v>0</v>
      </c>
      <c r="D1249">
        <f t="shared" si="19"/>
        <v>0</v>
      </c>
    </row>
    <row r="1250" spans="3:4" x14ac:dyDescent="0.25">
      <c r="C1250" s="78">
        <v>0</v>
      </c>
      <c r="D1250">
        <f t="shared" si="19"/>
        <v>0</v>
      </c>
    </row>
    <row r="1251" spans="3:4" x14ac:dyDescent="0.25">
      <c r="C1251" s="78">
        <v>0</v>
      </c>
      <c r="D1251">
        <f t="shared" si="19"/>
        <v>0</v>
      </c>
    </row>
    <row r="1252" spans="3:4" x14ac:dyDescent="0.25">
      <c r="C1252" s="78">
        <v>0</v>
      </c>
      <c r="D1252">
        <f t="shared" si="19"/>
        <v>0</v>
      </c>
    </row>
    <row r="1253" spans="3:4" x14ac:dyDescent="0.25">
      <c r="C1253" s="78">
        <v>0</v>
      </c>
      <c r="D1253">
        <f t="shared" si="19"/>
        <v>0</v>
      </c>
    </row>
    <row r="1254" spans="3:4" x14ac:dyDescent="0.25">
      <c r="C1254" s="78">
        <v>0</v>
      </c>
      <c r="D1254">
        <f t="shared" si="19"/>
        <v>0</v>
      </c>
    </row>
    <row r="1255" spans="3:4" x14ac:dyDescent="0.25">
      <c r="C1255" s="78">
        <v>0</v>
      </c>
      <c r="D1255">
        <f t="shared" si="19"/>
        <v>0</v>
      </c>
    </row>
    <row r="1256" spans="3:4" x14ac:dyDescent="0.25">
      <c r="C1256" s="78">
        <v>0</v>
      </c>
      <c r="D1256">
        <f t="shared" si="19"/>
        <v>0</v>
      </c>
    </row>
    <row r="1257" spans="3:4" x14ac:dyDescent="0.25">
      <c r="C1257" s="78">
        <v>0</v>
      </c>
      <c r="D1257">
        <f t="shared" si="19"/>
        <v>0</v>
      </c>
    </row>
    <row r="1258" spans="3:4" x14ac:dyDescent="0.25">
      <c r="C1258" s="78">
        <v>0</v>
      </c>
      <c r="D1258">
        <f t="shared" si="19"/>
        <v>0</v>
      </c>
    </row>
  </sheetData>
  <autoFilter ref="C1:C125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1258"/>
  <sheetViews>
    <sheetView workbookViewId="0">
      <selection activeCell="C1" sqref="C1:C1048576"/>
    </sheetView>
  </sheetViews>
  <sheetFormatPr baseColWidth="10" defaultRowHeight="15" x14ac:dyDescent="0.25"/>
  <cols>
    <col min="3" max="3" width="11.85546875" style="38" bestFit="1" customWidth="1"/>
  </cols>
  <sheetData>
    <row r="1" spans="3:3" x14ac:dyDescent="0.25">
      <c r="C1" s="36" t="s">
        <v>1906</v>
      </c>
    </row>
    <row r="2" spans="3:3" x14ac:dyDescent="0.25">
      <c r="C2" s="37">
        <v>0</v>
      </c>
    </row>
    <row r="3" spans="3:3" x14ac:dyDescent="0.25">
      <c r="C3" s="37">
        <v>0</v>
      </c>
    </row>
    <row r="4" spans="3:3" x14ac:dyDescent="0.25">
      <c r="C4" s="37">
        <v>0</v>
      </c>
    </row>
    <row r="5" spans="3:3" x14ac:dyDescent="0.25">
      <c r="C5" s="76">
        <v>1</v>
      </c>
    </row>
    <row r="6" spans="3:3" x14ac:dyDescent="0.25">
      <c r="C6" s="37">
        <v>0</v>
      </c>
    </row>
    <row r="7" spans="3:3" x14ac:dyDescent="0.25">
      <c r="C7" s="37">
        <v>0</v>
      </c>
    </row>
    <row r="8" spans="3:3" x14ac:dyDescent="0.25">
      <c r="C8" s="37">
        <v>0</v>
      </c>
    </row>
    <row r="9" spans="3:3" x14ac:dyDescent="0.25">
      <c r="C9" s="37">
        <v>0</v>
      </c>
    </row>
    <row r="10" spans="3:3" x14ac:dyDescent="0.25">
      <c r="C10" s="37">
        <v>0</v>
      </c>
    </row>
    <row r="11" spans="3:3" x14ac:dyDescent="0.25">
      <c r="C11" s="37">
        <v>0</v>
      </c>
    </row>
    <row r="12" spans="3:3" x14ac:dyDescent="0.25">
      <c r="C12" s="37">
        <v>0</v>
      </c>
    </row>
    <row r="13" spans="3:3" x14ac:dyDescent="0.25">
      <c r="C13" s="37">
        <v>0</v>
      </c>
    </row>
    <row r="14" spans="3:3" x14ac:dyDescent="0.25">
      <c r="C14" s="37">
        <v>0</v>
      </c>
    </row>
    <row r="15" spans="3:3" x14ac:dyDescent="0.25">
      <c r="C15" s="37">
        <v>0</v>
      </c>
    </row>
    <row r="16" spans="3:3" x14ac:dyDescent="0.25">
      <c r="C16" s="37">
        <v>0</v>
      </c>
    </row>
    <row r="17" spans="3:3" x14ac:dyDescent="0.25">
      <c r="C17" s="37">
        <v>0</v>
      </c>
    </row>
    <row r="18" spans="3:3" x14ac:dyDescent="0.25">
      <c r="C18" s="37">
        <v>0</v>
      </c>
    </row>
    <row r="19" spans="3:3" x14ac:dyDescent="0.25">
      <c r="C19" s="37">
        <v>0</v>
      </c>
    </row>
    <row r="20" spans="3:3" x14ac:dyDescent="0.25">
      <c r="C20" s="37">
        <v>0</v>
      </c>
    </row>
    <row r="21" spans="3:3" x14ac:dyDescent="0.25">
      <c r="C21" s="37">
        <v>0</v>
      </c>
    </row>
    <row r="22" spans="3:3" x14ac:dyDescent="0.25">
      <c r="C22" s="37">
        <v>0</v>
      </c>
    </row>
    <row r="23" spans="3:3" x14ac:dyDescent="0.25">
      <c r="C23" s="37">
        <v>0</v>
      </c>
    </row>
    <row r="24" spans="3:3" x14ac:dyDescent="0.25">
      <c r="C24" s="37">
        <v>0</v>
      </c>
    </row>
    <row r="25" spans="3:3" x14ac:dyDescent="0.25">
      <c r="C25" s="37">
        <v>0</v>
      </c>
    </row>
    <row r="26" spans="3:3" x14ac:dyDescent="0.25">
      <c r="C26" s="37">
        <v>0</v>
      </c>
    </row>
    <row r="27" spans="3:3" x14ac:dyDescent="0.25">
      <c r="C27" s="37">
        <v>0</v>
      </c>
    </row>
    <row r="28" spans="3:3" x14ac:dyDescent="0.25">
      <c r="C28" s="37">
        <v>0</v>
      </c>
    </row>
    <row r="29" spans="3:3" x14ac:dyDescent="0.25">
      <c r="C29" s="37">
        <v>0</v>
      </c>
    </row>
    <row r="30" spans="3:3" x14ac:dyDescent="0.25">
      <c r="C30" s="37">
        <v>0</v>
      </c>
    </row>
    <row r="31" spans="3:3" x14ac:dyDescent="0.25">
      <c r="C31" s="37">
        <v>0</v>
      </c>
    </row>
    <row r="32" spans="3:3" x14ac:dyDescent="0.25">
      <c r="C32" s="37">
        <v>0</v>
      </c>
    </row>
    <row r="33" spans="3:3" x14ac:dyDescent="0.25">
      <c r="C33" s="37">
        <v>0</v>
      </c>
    </row>
    <row r="34" spans="3:3" x14ac:dyDescent="0.25">
      <c r="C34" s="37">
        <v>0</v>
      </c>
    </row>
    <row r="35" spans="3:3" x14ac:dyDescent="0.25">
      <c r="C35" s="37">
        <v>0</v>
      </c>
    </row>
    <row r="36" spans="3:3" x14ac:dyDescent="0.25">
      <c r="C36" s="37">
        <v>0</v>
      </c>
    </row>
    <row r="37" spans="3:3" x14ac:dyDescent="0.25">
      <c r="C37" s="37">
        <v>0</v>
      </c>
    </row>
    <row r="38" spans="3:3" x14ac:dyDescent="0.25">
      <c r="C38" s="37">
        <v>0</v>
      </c>
    </row>
    <row r="39" spans="3:3" x14ac:dyDescent="0.25">
      <c r="C39" s="37">
        <v>0</v>
      </c>
    </row>
    <row r="40" spans="3:3" x14ac:dyDescent="0.25">
      <c r="C40" s="37">
        <v>0</v>
      </c>
    </row>
    <row r="41" spans="3:3" x14ac:dyDescent="0.25">
      <c r="C41" s="37">
        <v>0</v>
      </c>
    </row>
    <row r="42" spans="3:3" x14ac:dyDescent="0.25">
      <c r="C42" s="37">
        <v>0</v>
      </c>
    </row>
    <row r="43" spans="3:3" x14ac:dyDescent="0.25">
      <c r="C43" s="37">
        <v>0</v>
      </c>
    </row>
    <row r="44" spans="3:3" x14ac:dyDescent="0.25">
      <c r="C44" s="37">
        <v>0</v>
      </c>
    </row>
    <row r="45" spans="3:3" x14ac:dyDescent="0.25">
      <c r="C45" s="37">
        <v>0</v>
      </c>
    </row>
    <row r="46" spans="3:3" x14ac:dyDescent="0.25">
      <c r="C46" s="37">
        <v>0</v>
      </c>
    </row>
    <row r="47" spans="3:3" x14ac:dyDescent="0.25">
      <c r="C47" s="37">
        <v>0</v>
      </c>
    </row>
    <row r="48" spans="3:3" x14ac:dyDescent="0.25">
      <c r="C48" s="37">
        <v>0</v>
      </c>
    </row>
    <row r="49" spans="3:3" x14ac:dyDescent="0.25">
      <c r="C49" s="37">
        <v>0</v>
      </c>
    </row>
    <row r="50" spans="3:3" x14ac:dyDescent="0.25">
      <c r="C50" s="37">
        <v>0</v>
      </c>
    </row>
    <row r="51" spans="3:3" x14ac:dyDescent="0.25">
      <c r="C51" s="37">
        <v>0</v>
      </c>
    </row>
    <row r="52" spans="3:3" x14ac:dyDescent="0.25">
      <c r="C52" s="37">
        <v>0</v>
      </c>
    </row>
    <row r="53" spans="3:3" x14ac:dyDescent="0.25">
      <c r="C53" s="37">
        <v>0</v>
      </c>
    </row>
    <row r="54" spans="3:3" x14ac:dyDescent="0.25">
      <c r="C54" s="37">
        <v>0</v>
      </c>
    </row>
    <row r="55" spans="3:3" x14ac:dyDescent="0.25">
      <c r="C55" s="37">
        <v>0</v>
      </c>
    </row>
    <row r="56" spans="3:3" x14ac:dyDescent="0.25">
      <c r="C56" s="37">
        <v>0</v>
      </c>
    </row>
    <row r="57" spans="3:3" x14ac:dyDescent="0.25">
      <c r="C57" s="37">
        <v>0</v>
      </c>
    </row>
    <row r="58" spans="3:3" x14ac:dyDescent="0.25">
      <c r="C58" s="37">
        <v>0</v>
      </c>
    </row>
    <row r="59" spans="3:3" x14ac:dyDescent="0.25">
      <c r="C59" s="37">
        <v>0</v>
      </c>
    </row>
    <row r="60" spans="3:3" x14ac:dyDescent="0.25">
      <c r="C60" s="37">
        <v>0</v>
      </c>
    </row>
    <row r="61" spans="3:3" x14ac:dyDescent="0.25">
      <c r="C61" s="37">
        <v>0</v>
      </c>
    </row>
    <row r="62" spans="3:3" x14ac:dyDescent="0.25">
      <c r="C62" s="37">
        <v>0</v>
      </c>
    </row>
    <row r="63" spans="3:3" x14ac:dyDescent="0.25">
      <c r="C63" s="37">
        <v>0</v>
      </c>
    </row>
    <row r="64" spans="3:3" x14ac:dyDescent="0.25">
      <c r="C64" s="37">
        <v>0</v>
      </c>
    </row>
    <row r="65" spans="3:3" x14ac:dyDescent="0.25">
      <c r="C65" s="37">
        <v>0</v>
      </c>
    </row>
    <row r="66" spans="3:3" x14ac:dyDescent="0.25">
      <c r="C66" s="37">
        <v>0</v>
      </c>
    </row>
    <row r="67" spans="3:3" x14ac:dyDescent="0.25">
      <c r="C67" s="37">
        <v>0</v>
      </c>
    </row>
    <row r="68" spans="3:3" x14ac:dyDescent="0.25">
      <c r="C68" s="37">
        <v>0</v>
      </c>
    </row>
    <row r="69" spans="3:3" x14ac:dyDescent="0.25">
      <c r="C69" s="37">
        <v>0</v>
      </c>
    </row>
    <row r="70" spans="3:3" x14ac:dyDescent="0.25">
      <c r="C70" s="37">
        <v>0</v>
      </c>
    </row>
    <row r="71" spans="3:3" x14ac:dyDescent="0.25">
      <c r="C71" s="37">
        <v>0</v>
      </c>
    </row>
    <row r="72" spans="3:3" x14ac:dyDescent="0.25">
      <c r="C72" s="37">
        <v>0</v>
      </c>
    </row>
    <row r="73" spans="3:3" x14ac:dyDescent="0.25">
      <c r="C73" s="37">
        <v>0</v>
      </c>
    </row>
    <row r="74" spans="3:3" x14ac:dyDescent="0.25">
      <c r="C74" s="37">
        <v>0</v>
      </c>
    </row>
    <row r="75" spans="3:3" x14ac:dyDescent="0.25">
      <c r="C75" s="37">
        <v>0</v>
      </c>
    </row>
    <row r="76" spans="3:3" x14ac:dyDescent="0.25">
      <c r="C76" s="37">
        <v>0</v>
      </c>
    </row>
    <row r="77" spans="3:3" x14ac:dyDescent="0.25">
      <c r="C77" s="37">
        <v>0</v>
      </c>
    </row>
    <row r="78" spans="3:3" x14ac:dyDescent="0.25">
      <c r="C78" s="37">
        <v>0</v>
      </c>
    </row>
    <row r="79" spans="3:3" x14ac:dyDescent="0.25">
      <c r="C79" s="37">
        <v>0</v>
      </c>
    </row>
    <row r="80" spans="3:3" x14ac:dyDescent="0.25">
      <c r="C80" s="76">
        <v>1</v>
      </c>
    </row>
    <row r="81" spans="3:3" x14ac:dyDescent="0.25">
      <c r="C81" s="37">
        <v>0</v>
      </c>
    </row>
    <row r="82" spans="3:3" x14ac:dyDescent="0.25">
      <c r="C82" s="37">
        <v>0</v>
      </c>
    </row>
    <row r="83" spans="3:3" x14ac:dyDescent="0.25">
      <c r="C83" s="37">
        <v>0</v>
      </c>
    </row>
    <row r="84" spans="3:3" x14ac:dyDescent="0.25">
      <c r="C84" s="37">
        <v>0</v>
      </c>
    </row>
    <row r="85" spans="3:3" x14ac:dyDescent="0.25">
      <c r="C85" s="37">
        <v>0</v>
      </c>
    </row>
    <row r="86" spans="3:3" x14ac:dyDescent="0.25">
      <c r="C86" s="37">
        <v>0</v>
      </c>
    </row>
    <row r="87" spans="3:3" x14ac:dyDescent="0.25">
      <c r="C87" s="37">
        <v>0</v>
      </c>
    </row>
    <row r="88" spans="3:3" x14ac:dyDescent="0.25">
      <c r="C88" s="37">
        <v>0</v>
      </c>
    </row>
    <row r="89" spans="3:3" x14ac:dyDescent="0.25">
      <c r="C89" s="37">
        <v>0</v>
      </c>
    </row>
    <row r="90" spans="3:3" x14ac:dyDescent="0.25">
      <c r="C90" s="37">
        <v>0</v>
      </c>
    </row>
    <row r="91" spans="3:3" x14ac:dyDescent="0.25">
      <c r="C91" s="37">
        <v>0</v>
      </c>
    </row>
    <row r="92" spans="3:3" x14ac:dyDescent="0.25">
      <c r="C92" s="37">
        <v>0</v>
      </c>
    </row>
    <row r="93" spans="3:3" x14ac:dyDescent="0.25">
      <c r="C93" s="37">
        <v>0</v>
      </c>
    </row>
    <row r="94" spans="3:3" x14ac:dyDescent="0.25">
      <c r="C94" s="37">
        <v>0</v>
      </c>
    </row>
    <row r="95" spans="3:3" x14ac:dyDescent="0.25">
      <c r="C95" s="37">
        <v>0</v>
      </c>
    </row>
    <row r="96" spans="3:3" x14ac:dyDescent="0.25">
      <c r="C96" s="37">
        <v>0</v>
      </c>
    </row>
    <row r="97" spans="3:3" x14ac:dyDescent="0.25">
      <c r="C97" s="37">
        <v>0</v>
      </c>
    </row>
    <row r="98" spans="3:3" x14ac:dyDescent="0.25">
      <c r="C98" s="37">
        <v>0</v>
      </c>
    </row>
    <row r="99" spans="3:3" x14ac:dyDescent="0.25">
      <c r="C99" s="37">
        <v>0</v>
      </c>
    </row>
    <row r="100" spans="3:3" x14ac:dyDescent="0.25">
      <c r="C100" s="37">
        <v>0</v>
      </c>
    </row>
    <row r="101" spans="3:3" x14ac:dyDescent="0.25">
      <c r="C101" s="37">
        <v>0</v>
      </c>
    </row>
    <row r="102" spans="3:3" x14ac:dyDescent="0.25">
      <c r="C102" s="37">
        <v>0</v>
      </c>
    </row>
    <row r="103" spans="3:3" x14ac:dyDescent="0.25">
      <c r="C103" s="37">
        <v>0</v>
      </c>
    </row>
    <row r="104" spans="3:3" x14ac:dyDescent="0.25">
      <c r="C104" s="37">
        <v>0</v>
      </c>
    </row>
    <row r="105" spans="3:3" x14ac:dyDescent="0.25">
      <c r="C105" s="37">
        <v>0</v>
      </c>
    </row>
    <row r="106" spans="3:3" x14ac:dyDescent="0.25">
      <c r="C106" s="37">
        <v>0</v>
      </c>
    </row>
    <row r="107" spans="3:3" x14ac:dyDescent="0.25">
      <c r="C107" s="37">
        <v>0</v>
      </c>
    </row>
    <row r="108" spans="3:3" x14ac:dyDescent="0.25">
      <c r="C108" s="37">
        <v>0</v>
      </c>
    </row>
    <row r="109" spans="3:3" x14ac:dyDescent="0.25">
      <c r="C109" s="37">
        <v>0</v>
      </c>
    </row>
    <row r="110" spans="3:3" x14ac:dyDescent="0.25">
      <c r="C110" s="37">
        <v>0</v>
      </c>
    </row>
    <row r="111" spans="3:3" x14ac:dyDescent="0.25">
      <c r="C111" s="37">
        <v>0</v>
      </c>
    </row>
    <row r="112" spans="3:3" x14ac:dyDescent="0.25">
      <c r="C112" s="37">
        <v>0</v>
      </c>
    </row>
    <row r="113" spans="3:3" x14ac:dyDescent="0.25">
      <c r="C113" s="37">
        <v>0</v>
      </c>
    </row>
    <row r="114" spans="3:3" x14ac:dyDescent="0.25">
      <c r="C114" s="37">
        <v>0</v>
      </c>
    </row>
    <row r="115" spans="3:3" x14ac:dyDescent="0.25">
      <c r="C115" s="37">
        <v>0</v>
      </c>
    </row>
    <row r="116" spans="3:3" x14ac:dyDescent="0.25">
      <c r="C116" s="37">
        <v>0</v>
      </c>
    </row>
    <row r="117" spans="3:3" x14ac:dyDescent="0.25">
      <c r="C117" s="37">
        <v>0</v>
      </c>
    </row>
    <row r="118" spans="3:3" x14ac:dyDescent="0.25">
      <c r="C118" s="37">
        <v>0</v>
      </c>
    </row>
    <row r="119" spans="3:3" x14ac:dyDescent="0.25">
      <c r="C119" s="37">
        <v>0</v>
      </c>
    </row>
    <row r="120" spans="3:3" x14ac:dyDescent="0.25">
      <c r="C120" s="37">
        <v>0</v>
      </c>
    </row>
    <row r="121" spans="3:3" x14ac:dyDescent="0.25">
      <c r="C121" s="37">
        <v>0</v>
      </c>
    </row>
    <row r="122" spans="3:3" x14ac:dyDescent="0.25">
      <c r="C122" s="37">
        <v>0</v>
      </c>
    </row>
    <row r="123" spans="3:3" x14ac:dyDescent="0.25">
      <c r="C123" s="37">
        <v>0</v>
      </c>
    </row>
    <row r="124" spans="3:3" x14ac:dyDescent="0.25">
      <c r="C124" s="37">
        <v>0</v>
      </c>
    </row>
    <row r="125" spans="3:3" x14ac:dyDescent="0.25">
      <c r="C125" s="37">
        <v>0</v>
      </c>
    </row>
    <row r="126" spans="3:3" x14ac:dyDescent="0.25">
      <c r="C126" s="37">
        <v>0</v>
      </c>
    </row>
    <row r="127" spans="3:3" x14ac:dyDescent="0.25">
      <c r="C127" s="37">
        <v>0</v>
      </c>
    </row>
    <row r="128" spans="3:3" x14ac:dyDescent="0.25">
      <c r="C128" s="37">
        <v>0</v>
      </c>
    </row>
    <row r="129" spans="3:3" x14ac:dyDescent="0.25">
      <c r="C129" s="37">
        <v>0</v>
      </c>
    </row>
    <row r="130" spans="3:3" x14ac:dyDescent="0.25">
      <c r="C130" s="76">
        <v>1</v>
      </c>
    </row>
    <row r="131" spans="3:3" x14ac:dyDescent="0.25">
      <c r="C131" s="37">
        <v>0</v>
      </c>
    </row>
    <row r="132" spans="3:3" x14ac:dyDescent="0.25">
      <c r="C132" s="37">
        <v>0</v>
      </c>
    </row>
    <row r="133" spans="3:3" x14ac:dyDescent="0.25">
      <c r="C133" s="37">
        <v>0</v>
      </c>
    </row>
    <row r="134" spans="3:3" x14ac:dyDescent="0.25">
      <c r="C134" s="37">
        <v>0</v>
      </c>
    </row>
    <row r="135" spans="3:3" x14ac:dyDescent="0.25">
      <c r="C135" s="37">
        <v>0</v>
      </c>
    </row>
    <row r="136" spans="3:3" x14ac:dyDescent="0.25">
      <c r="C136" s="37">
        <v>0</v>
      </c>
    </row>
    <row r="137" spans="3:3" x14ac:dyDescent="0.25">
      <c r="C137" s="37">
        <v>0</v>
      </c>
    </row>
    <row r="138" spans="3:3" x14ac:dyDescent="0.25">
      <c r="C138" s="37">
        <v>0</v>
      </c>
    </row>
    <row r="139" spans="3:3" x14ac:dyDescent="0.25">
      <c r="C139" s="37">
        <v>0</v>
      </c>
    </row>
    <row r="140" spans="3:3" x14ac:dyDescent="0.25">
      <c r="C140" s="37">
        <v>0</v>
      </c>
    </row>
    <row r="141" spans="3:3" x14ac:dyDescent="0.25">
      <c r="C141" s="37">
        <v>0</v>
      </c>
    </row>
    <row r="142" spans="3:3" x14ac:dyDescent="0.25">
      <c r="C142" s="37">
        <v>0</v>
      </c>
    </row>
    <row r="143" spans="3:3" x14ac:dyDescent="0.25">
      <c r="C143" s="37">
        <v>0</v>
      </c>
    </row>
    <row r="144" spans="3:3" x14ac:dyDescent="0.25">
      <c r="C144" s="37">
        <v>0</v>
      </c>
    </row>
    <row r="145" spans="3:3" x14ac:dyDescent="0.25">
      <c r="C145" s="37">
        <v>0</v>
      </c>
    </row>
    <row r="146" spans="3:3" x14ac:dyDescent="0.25">
      <c r="C146" s="37">
        <v>0</v>
      </c>
    </row>
    <row r="147" spans="3:3" x14ac:dyDescent="0.25">
      <c r="C147" s="37">
        <v>0</v>
      </c>
    </row>
    <row r="148" spans="3:3" x14ac:dyDescent="0.25">
      <c r="C148" s="37">
        <v>0</v>
      </c>
    </row>
    <row r="149" spans="3:3" x14ac:dyDescent="0.25">
      <c r="C149" s="37">
        <v>0</v>
      </c>
    </row>
    <row r="150" spans="3:3" x14ac:dyDescent="0.25">
      <c r="C150" s="37">
        <v>0</v>
      </c>
    </row>
    <row r="151" spans="3:3" x14ac:dyDescent="0.25">
      <c r="C151" s="37">
        <v>0</v>
      </c>
    </row>
    <row r="152" spans="3:3" x14ac:dyDescent="0.25">
      <c r="C152" s="37">
        <v>0</v>
      </c>
    </row>
    <row r="153" spans="3:3" x14ac:dyDescent="0.25">
      <c r="C153" s="37">
        <v>0</v>
      </c>
    </row>
    <row r="154" spans="3:3" x14ac:dyDescent="0.25">
      <c r="C154" s="37">
        <v>0</v>
      </c>
    </row>
    <row r="155" spans="3:3" x14ac:dyDescent="0.25">
      <c r="C155" s="37">
        <v>0</v>
      </c>
    </row>
    <row r="156" spans="3:3" x14ac:dyDescent="0.25">
      <c r="C156" s="37">
        <v>0</v>
      </c>
    </row>
    <row r="157" spans="3:3" x14ac:dyDescent="0.25">
      <c r="C157" s="37">
        <v>0</v>
      </c>
    </row>
    <row r="158" spans="3:3" x14ac:dyDescent="0.25">
      <c r="C158" s="37">
        <v>0</v>
      </c>
    </row>
    <row r="159" spans="3:3" x14ac:dyDescent="0.25">
      <c r="C159" s="37">
        <v>0</v>
      </c>
    </row>
    <row r="160" spans="3:3" x14ac:dyDescent="0.25">
      <c r="C160" s="37">
        <v>0</v>
      </c>
    </row>
    <row r="161" spans="3:3" x14ac:dyDescent="0.25">
      <c r="C161" s="37">
        <v>0</v>
      </c>
    </row>
    <row r="162" spans="3:3" x14ac:dyDescent="0.25">
      <c r="C162" s="37">
        <v>0</v>
      </c>
    </row>
    <row r="163" spans="3:3" x14ac:dyDescent="0.25">
      <c r="C163" s="37">
        <v>0</v>
      </c>
    </row>
    <row r="164" spans="3:3" x14ac:dyDescent="0.25">
      <c r="C164" s="37">
        <v>0</v>
      </c>
    </row>
    <row r="165" spans="3:3" x14ac:dyDescent="0.25">
      <c r="C165" s="37">
        <v>0</v>
      </c>
    </row>
    <row r="166" spans="3:3" x14ac:dyDescent="0.25">
      <c r="C166" s="37">
        <v>0</v>
      </c>
    </row>
    <row r="167" spans="3:3" x14ac:dyDescent="0.25">
      <c r="C167" s="37">
        <v>0</v>
      </c>
    </row>
    <row r="168" spans="3:3" x14ac:dyDescent="0.25">
      <c r="C168" s="37">
        <v>0</v>
      </c>
    </row>
    <row r="169" spans="3:3" x14ac:dyDescent="0.25">
      <c r="C169" s="37">
        <v>0</v>
      </c>
    </row>
    <row r="170" spans="3:3" x14ac:dyDescent="0.25">
      <c r="C170" s="37">
        <v>0</v>
      </c>
    </row>
    <row r="171" spans="3:3" x14ac:dyDescent="0.25">
      <c r="C171" s="37">
        <v>0</v>
      </c>
    </row>
    <row r="172" spans="3:3" x14ac:dyDescent="0.25">
      <c r="C172" s="37">
        <v>0</v>
      </c>
    </row>
    <row r="173" spans="3:3" x14ac:dyDescent="0.25">
      <c r="C173" s="37">
        <v>0</v>
      </c>
    </row>
    <row r="174" spans="3:3" x14ac:dyDescent="0.25">
      <c r="C174" s="37">
        <v>0</v>
      </c>
    </row>
    <row r="175" spans="3:3" x14ac:dyDescent="0.25">
      <c r="C175" s="37">
        <v>0</v>
      </c>
    </row>
    <row r="176" spans="3:3" x14ac:dyDescent="0.25">
      <c r="C176" s="37">
        <v>0</v>
      </c>
    </row>
    <row r="177" spans="3:3" x14ac:dyDescent="0.25">
      <c r="C177" s="37">
        <v>0</v>
      </c>
    </row>
    <row r="178" spans="3:3" x14ac:dyDescent="0.25">
      <c r="C178" s="37">
        <v>0</v>
      </c>
    </row>
    <row r="179" spans="3:3" x14ac:dyDescent="0.25">
      <c r="C179" s="37">
        <v>0</v>
      </c>
    </row>
    <row r="180" spans="3:3" x14ac:dyDescent="0.25">
      <c r="C180" s="37">
        <v>0</v>
      </c>
    </row>
    <row r="181" spans="3:3" x14ac:dyDescent="0.25">
      <c r="C181" s="37">
        <v>0</v>
      </c>
    </row>
    <row r="182" spans="3:3" x14ac:dyDescent="0.25">
      <c r="C182" s="37">
        <v>0</v>
      </c>
    </row>
    <row r="183" spans="3:3" x14ac:dyDescent="0.25">
      <c r="C183" s="37">
        <v>0</v>
      </c>
    </row>
    <row r="184" spans="3:3" x14ac:dyDescent="0.25">
      <c r="C184" s="37">
        <v>0</v>
      </c>
    </row>
    <row r="185" spans="3:3" x14ac:dyDescent="0.25">
      <c r="C185" s="37">
        <v>0</v>
      </c>
    </row>
    <row r="186" spans="3:3" x14ac:dyDescent="0.25">
      <c r="C186" s="37">
        <v>0</v>
      </c>
    </row>
    <row r="187" spans="3:3" x14ac:dyDescent="0.25">
      <c r="C187" s="37">
        <v>0</v>
      </c>
    </row>
    <row r="188" spans="3:3" x14ac:dyDescent="0.25">
      <c r="C188" s="76">
        <v>1</v>
      </c>
    </row>
    <row r="189" spans="3:3" x14ac:dyDescent="0.25">
      <c r="C189" s="76">
        <v>1</v>
      </c>
    </row>
    <row r="190" spans="3:3" x14ac:dyDescent="0.25">
      <c r="C190" s="37">
        <v>0</v>
      </c>
    </row>
    <row r="191" spans="3:3" x14ac:dyDescent="0.25">
      <c r="C191" s="37">
        <v>0</v>
      </c>
    </row>
    <row r="192" spans="3:3" x14ac:dyDescent="0.25">
      <c r="C192" s="37">
        <v>0</v>
      </c>
    </row>
    <row r="193" spans="3:3" x14ac:dyDescent="0.25">
      <c r="C193" s="37">
        <v>0</v>
      </c>
    </row>
    <row r="194" spans="3:3" x14ac:dyDescent="0.25">
      <c r="C194" s="37">
        <v>0</v>
      </c>
    </row>
    <row r="195" spans="3:3" x14ac:dyDescent="0.25">
      <c r="C195" s="37">
        <v>0</v>
      </c>
    </row>
    <row r="196" spans="3:3" x14ac:dyDescent="0.25">
      <c r="C196" s="37">
        <v>0</v>
      </c>
    </row>
    <row r="197" spans="3:3" x14ac:dyDescent="0.25">
      <c r="C197" s="37">
        <v>0</v>
      </c>
    </row>
    <row r="198" spans="3:3" x14ac:dyDescent="0.25">
      <c r="C198" s="37">
        <v>0</v>
      </c>
    </row>
    <row r="199" spans="3:3" x14ac:dyDescent="0.25">
      <c r="C199" s="37">
        <v>0</v>
      </c>
    </row>
    <row r="200" spans="3:3" x14ac:dyDescent="0.25">
      <c r="C200" s="37">
        <v>0</v>
      </c>
    </row>
    <row r="201" spans="3:3" x14ac:dyDescent="0.25">
      <c r="C201" s="37">
        <v>0</v>
      </c>
    </row>
    <row r="202" spans="3:3" x14ac:dyDescent="0.25">
      <c r="C202" s="37">
        <v>0</v>
      </c>
    </row>
    <row r="203" spans="3:3" x14ac:dyDescent="0.25">
      <c r="C203" s="76">
        <v>1</v>
      </c>
    </row>
    <row r="204" spans="3:3" x14ac:dyDescent="0.25">
      <c r="C204" s="76">
        <v>1</v>
      </c>
    </row>
    <row r="205" spans="3:3" x14ac:dyDescent="0.25">
      <c r="C205" s="76">
        <v>1</v>
      </c>
    </row>
    <row r="206" spans="3:3" x14ac:dyDescent="0.25">
      <c r="C206" s="76">
        <v>1</v>
      </c>
    </row>
    <row r="207" spans="3:3" x14ac:dyDescent="0.25">
      <c r="C207" s="37">
        <v>0</v>
      </c>
    </row>
    <row r="208" spans="3:3" x14ac:dyDescent="0.25">
      <c r="C208" s="37">
        <v>0</v>
      </c>
    </row>
    <row r="209" spans="3:3" x14ac:dyDescent="0.25">
      <c r="C209" s="37">
        <v>0</v>
      </c>
    </row>
    <row r="210" spans="3:3" x14ac:dyDescent="0.25">
      <c r="C210" s="37">
        <v>0</v>
      </c>
    </row>
    <row r="211" spans="3:3" x14ac:dyDescent="0.25">
      <c r="C211" s="37">
        <v>0</v>
      </c>
    </row>
    <row r="212" spans="3:3" x14ac:dyDescent="0.25">
      <c r="C212" s="37">
        <v>0</v>
      </c>
    </row>
    <row r="213" spans="3:3" x14ac:dyDescent="0.25">
      <c r="C213" s="37">
        <v>0</v>
      </c>
    </row>
    <row r="214" spans="3:3" x14ac:dyDescent="0.25">
      <c r="C214" s="37">
        <v>0</v>
      </c>
    </row>
    <row r="215" spans="3:3" x14ac:dyDescent="0.25">
      <c r="C215" s="37">
        <v>0</v>
      </c>
    </row>
    <row r="216" spans="3:3" x14ac:dyDescent="0.25">
      <c r="C216" s="37">
        <v>0</v>
      </c>
    </row>
    <row r="217" spans="3:3" x14ac:dyDescent="0.25">
      <c r="C217" s="37">
        <v>0</v>
      </c>
    </row>
    <row r="218" spans="3:3" x14ac:dyDescent="0.25">
      <c r="C218" s="37">
        <v>0</v>
      </c>
    </row>
    <row r="219" spans="3:3" x14ac:dyDescent="0.25">
      <c r="C219" s="37">
        <v>0</v>
      </c>
    </row>
    <row r="220" spans="3:3" x14ac:dyDescent="0.25">
      <c r="C220" s="37">
        <v>0</v>
      </c>
    </row>
    <row r="221" spans="3:3" x14ac:dyDescent="0.25">
      <c r="C221" s="37">
        <v>0</v>
      </c>
    </row>
    <row r="222" spans="3:3" x14ac:dyDescent="0.25">
      <c r="C222" s="37">
        <v>0</v>
      </c>
    </row>
    <row r="223" spans="3:3" x14ac:dyDescent="0.25">
      <c r="C223" s="37">
        <v>0</v>
      </c>
    </row>
    <row r="224" spans="3:3" x14ac:dyDescent="0.25">
      <c r="C224" s="37">
        <v>0</v>
      </c>
    </row>
    <row r="225" spans="3:3" x14ac:dyDescent="0.25">
      <c r="C225" s="37">
        <v>0</v>
      </c>
    </row>
    <row r="226" spans="3:3" x14ac:dyDescent="0.25">
      <c r="C226" s="37">
        <v>0</v>
      </c>
    </row>
    <row r="227" spans="3:3" x14ac:dyDescent="0.25">
      <c r="C227" s="37">
        <v>0</v>
      </c>
    </row>
    <row r="228" spans="3:3" x14ac:dyDescent="0.25">
      <c r="C228" s="37">
        <v>0</v>
      </c>
    </row>
    <row r="229" spans="3:3" x14ac:dyDescent="0.25">
      <c r="C229" s="37">
        <v>0</v>
      </c>
    </row>
    <row r="230" spans="3:3" x14ac:dyDescent="0.25">
      <c r="C230" s="37">
        <v>0</v>
      </c>
    </row>
    <row r="231" spans="3:3" x14ac:dyDescent="0.25">
      <c r="C231" s="37">
        <v>0</v>
      </c>
    </row>
    <row r="232" spans="3:3" x14ac:dyDescent="0.25">
      <c r="C232" s="37">
        <v>0</v>
      </c>
    </row>
    <row r="233" spans="3:3" x14ac:dyDescent="0.25">
      <c r="C233" s="37">
        <v>0</v>
      </c>
    </row>
    <row r="234" spans="3:3" x14ac:dyDescent="0.25">
      <c r="C234" s="37">
        <v>0</v>
      </c>
    </row>
    <row r="235" spans="3:3" x14ac:dyDescent="0.25">
      <c r="C235" s="37">
        <v>0</v>
      </c>
    </row>
    <row r="236" spans="3:3" x14ac:dyDescent="0.25">
      <c r="C236" s="37">
        <v>0</v>
      </c>
    </row>
    <row r="237" spans="3:3" x14ac:dyDescent="0.25">
      <c r="C237" s="37">
        <v>0</v>
      </c>
    </row>
    <row r="238" spans="3:3" x14ac:dyDescent="0.25">
      <c r="C238" s="37">
        <v>0</v>
      </c>
    </row>
    <row r="239" spans="3:3" x14ac:dyDescent="0.25">
      <c r="C239" s="37">
        <v>0</v>
      </c>
    </row>
    <row r="240" spans="3:3" x14ac:dyDescent="0.25">
      <c r="C240" s="37">
        <v>0</v>
      </c>
    </row>
    <row r="241" spans="3:3" x14ac:dyDescent="0.25">
      <c r="C241" s="37">
        <v>0</v>
      </c>
    </row>
    <row r="242" spans="3:3" x14ac:dyDescent="0.25">
      <c r="C242" s="37">
        <v>0</v>
      </c>
    </row>
    <row r="243" spans="3:3" x14ac:dyDescent="0.25">
      <c r="C243" s="37">
        <v>0</v>
      </c>
    </row>
    <row r="244" spans="3:3" x14ac:dyDescent="0.25">
      <c r="C244" s="37">
        <v>0</v>
      </c>
    </row>
    <row r="245" spans="3:3" x14ac:dyDescent="0.25">
      <c r="C245" s="37">
        <v>0</v>
      </c>
    </row>
    <row r="246" spans="3:3" x14ac:dyDescent="0.25">
      <c r="C246" s="37">
        <v>0</v>
      </c>
    </row>
    <row r="247" spans="3:3" x14ac:dyDescent="0.25">
      <c r="C247" s="37">
        <v>0</v>
      </c>
    </row>
    <row r="248" spans="3:3" x14ac:dyDescent="0.25">
      <c r="C248" s="37">
        <v>0</v>
      </c>
    </row>
    <row r="249" spans="3:3" x14ac:dyDescent="0.25">
      <c r="C249" s="37">
        <v>0</v>
      </c>
    </row>
    <row r="250" spans="3:3" x14ac:dyDescent="0.25">
      <c r="C250" s="37">
        <v>0</v>
      </c>
    </row>
    <row r="251" spans="3:3" x14ac:dyDescent="0.25">
      <c r="C251" s="37">
        <v>0</v>
      </c>
    </row>
    <row r="252" spans="3:3" x14ac:dyDescent="0.25">
      <c r="C252" s="37">
        <v>0</v>
      </c>
    </row>
    <row r="253" spans="3:3" x14ac:dyDescent="0.25">
      <c r="C253" s="37">
        <v>0</v>
      </c>
    </row>
    <row r="254" spans="3:3" x14ac:dyDescent="0.25">
      <c r="C254" s="37">
        <v>0</v>
      </c>
    </row>
    <row r="255" spans="3:3" x14ac:dyDescent="0.25">
      <c r="C255" s="37">
        <v>0</v>
      </c>
    </row>
    <row r="256" spans="3:3" x14ac:dyDescent="0.25">
      <c r="C256" s="37">
        <v>0</v>
      </c>
    </row>
    <row r="257" spans="3:3" x14ac:dyDescent="0.25">
      <c r="C257" s="37">
        <v>0</v>
      </c>
    </row>
    <row r="258" spans="3:3" x14ac:dyDescent="0.25">
      <c r="C258" s="37">
        <v>0</v>
      </c>
    </row>
    <row r="259" spans="3:3" x14ac:dyDescent="0.25">
      <c r="C259" s="37">
        <v>0</v>
      </c>
    </row>
    <row r="260" spans="3:3" x14ac:dyDescent="0.25">
      <c r="C260" s="37">
        <v>0</v>
      </c>
    </row>
    <row r="261" spans="3:3" x14ac:dyDescent="0.25">
      <c r="C261" s="37">
        <v>0</v>
      </c>
    </row>
    <row r="262" spans="3:3" x14ac:dyDescent="0.25">
      <c r="C262" s="37">
        <v>0</v>
      </c>
    </row>
    <row r="263" spans="3:3" x14ac:dyDescent="0.25">
      <c r="C263" s="37">
        <v>0</v>
      </c>
    </row>
    <row r="264" spans="3:3" x14ac:dyDescent="0.25">
      <c r="C264" s="37">
        <v>0</v>
      </c>
    </row>
    <row r="265" spans="3:3" x14ac:dyDescent="0.25">
      <c r="C265" s="37">
        <v>0</v>
      </c>
    </row>
    <row r="266" spans="3:3" x14ac:dyDescent="0.25">
      <c r="C266" s="37">
        <v>0</v>
      </c>
    </row>
    <row r="267" spans="3:3" x14ac:dyDescent="0.25">
      <c r="C267" s="37">
        <v>0</v>
      </c>
    </row>
    <row r="268" spans="3:3" x14ac:dyDescent="0.25">
      <c r="C268" s="37">
        <v>0</v>
      </c>
    </row>
    <row r="269" spans="3:3" x14ac:dyDescent="0.25">
      <c r="C269" s="37">
        <v>0</v>
      </c>
    </row>
    <row r="270" spans="3:3" x14ac:dyDescent="0.25">
      <c r="C270" s="37">
        <v>0</v>
      </c>
    </row>
    <row r="271" spans="3:3" x14ac:dyDescent="0.25">
      <c r="C271" s="37">
        <v>0</v>
      </c>
    </row>
    <row r="272" spans="3:3" x14ac:dyDescent="0.25">
      <c r="C272" s="37">
        <v>0</v>
      </c>
    </row>
    <row r="273" spans="3:3" x14ac:dyDescent="0.25">
      <c r="C273" s="37">
        <v>0</v>
      </c>
    </row>
    <row r="274" spans="3:3" x14ac:dyDescent="0.25">
      <c r="C274" s="37">
        <v>0</v>
      </c>
    </row>
    <row r="275" spans="3:3" x14ac:dyDescent="0.25">
      <c r="C275" s="37">
        <v>0</v>
      </c>
    </row>
    <row r="276" spans="3:3" x14ac:dyDescent="0.25">
      <c r="C276" s="37">
        <v>0</v>
      </c>
    </row>
    <row r="277" spans="3:3" x14ac:dyDescent="0.25">
      <c r="C277" s="76">
        <v>1</v>
      </c>
    </row>
    <row r="278" spans="3:3" x14ac:dyDescent="0.25">
      <c r="C278" s="37">
        <v>0</v>
      </c>
    </row>
    <row r="279" spans="3:3" x14ac:dyDescent="0.25">
      <c r="C279" s="37">
        <v>0</v>
      </c>
    </row>
    <row r="280" spans="3:3" x14ac:dyDescent="0.25">
      <c r="C280" s="76">
        <v>1</v>
      </c>
    </row>
    <row r="281" spans="3:3" x14ac:dyDescent="0.25">
      <c r="C281" s="37">
        <v>0</v>
      </c>
    </row>
    <row r="282" spans="3:3" x14ac:dyDescent="0.25">
      <c r="C282" s="37">
        <v>0</v>
      </c>
    </row>
    <row r="283" spans="3:3" x14ac:dyDescent="0.25">
      <c r="C283" s="37">
        <v>0</v>
      </c>
    </row>
    <row r="284" spans="3:3" x14ac:dyDescent="0.25">
      <c r="C284" s="37">
        <v>0</v>
      </c>
    </row>
    <row r="285" spans="3:3" x14ac:dyDescent="0.25">
      <c r="C285" s="37">
        <v>0</v>
      </c>
    </row>
    <row r="286" spans="3:3" x14ac:dyDescent="0.25">
      <c r="C286" s="37">
        <v>0</v>
      </c>
    </row>
    <row r="287" spans="3:3" x14ac:dyDescent="0.25">
      <c r="C287" s="37">
        <v>0</v>
      </c>
    </row>
    <row r="288" spans="3:3" x14ac:dyDescent="0.25">
      <c r="C288" s="37">
        <v>0</v>
      </c>
    </row>
    <row r="289" spans="3:3" x14ac:dyDescent="0.25">
      <c r="C289" s="37">
        <v>0</v>
      </c>
    </row>
    <row r="290" spans="3:3" x14ac:dyDescent="0.25">
      <c r="C290" s="37">
        <v>0</v>
      </c>
    </row>
    <row r="291" spans="3:3" x14ac:dyDescent="0.25">
      <c r="C291" s="37">
        <v>0</v>
      </c>
    </row>
    <row r="292" spans="3:3" x14ac:dyDescent="0.25">
      <c r="C292" s="37">
        <v>0</v>
      </c>
    </row>
    <row r="293" spans="3:3" x14ac:dyDescent="0.25">
      <c r="C293" s="37">
        <v>0</v>
      </c>
    </row>
    <row r="294" spans="3:3" x14ac:dyDescent="0.25">
      <c r="C294" s="37">
        <v>0</v>
      </c>
    </row>
    <row r="295" spans="3:3" x14ac:dyDescent="0.25">
      <c r="C295" s="76">
        <v>1</v>
      </c>
    </row>
    <row r="296" spans="3:3" x14ac:dyDescent="0.25">
      <c r="C296" s="76">
        <v>1</v>
      </c>
    </row>
    <row r="297" spans="3:3" x14ac:dyDescent="0.25">
      <c r="C297" s="76">
        <v>1</v>
      </c>
    </row>
    <row r="298" spans="3:3" x14ac:dyDescent="0.25">
      <c r="C298" s="76">
        <v>1</v>
      </c>
    </row>
    <row r="299" spans="3:3" x14ac:dyDescent="0.25">
      <c r="C299" s="76">
        <v>1</v>
      </c>
    </row>
    <row r="300" spans="3:3" x14ac:dyDescent="0.25">
      <c r="C300" s="37">
        <v>0</v>
      </c>
    </row>
    <row r="301" spans="3:3" x14ac:dyDescent="0.25">
      <c r="C301" s="37">
        <v>0</v>
      </c>
    </row>
    <row r="302" spans="3:3" x14ac:dyDescent="0.25">
      <c r="C302" s="37">
        <v>0</v>
      </c>
    </row>
    <row r="303" spans="3:3" x14ac:dyDescent="0.25">
      <c r="C303" s="76">
        <v>1</v>
      </c>
    </row>
    <row r="304" spans="3:3" x14ac:dyDescent="0.25">
      <c r="C304" s="76">
        <v>1</v>
      </c>
    </row>
    <row r="305" spans="3:3" x14ac:dyDescent="0.25">
      <c r="C305" s="37">
        <v>0</v>
      </c>
    </row>
    <row r="306" spans="3:3" x14ac:dyDescent="0.25">
      <c r="C306" s="37">
        <v>0</v>
      </c>
    </row>
    <row r="307" spans="3:3" x14ac:dyDescent="0.25">
      <c r="C307" s="37">
        <v>0</v>
      </c>
    </row>
    <row r="308" spans="3:3" x14ac:dyDescent="0.25">
      <c r="C308" s="37">
        <v>0</v>
      </c>
    </row>
    <row r="309" spans="3:3" x14ac:dyDescent="0.25">
      <c r="C309" s="37">
        <v>0</v>
      </c>
    </row>
    <row r="310" spans="3:3" x14ac:dyDescent="0.25">
      <c r="C310" s="37">
        <v>0</v>
      </c>
    </row>
    <row r="311" spans="3:3" x14ac:dyDescent="0.25">
      <c r="C311" s="76">
        <v>1</v>
      </c>
    </row>
    <row r="312" spans="3:3" x14ac:dyDescent="0.25">
      <c r="C312" s="37">
        <v>0</v>
      </c>
    </row>
    <row r="313" spans="3:3" x14ac:dyDescent="0.25">
      <c r="C313" s="37">
        <v>0</v>
      </c>
    </row>
    <row r="314" spans="3:3" x14ac:dyDescent="0.25">
      <c r="C314" s="37">
        <v>0</v>
      </c>
    </row>
    <row r="315" spans="3:3" x14ac:dyDescent="0.25">
      <c r="C315" s="37">
        <v>0</v>
      </c>
    </row>
    <row r="316" spans="3:3" x14ac:dyDescent="0.25">
      <c r="C316" s="37">
        <v>0</v>
      </c>
    </row>
    <row r="317" spans="3:3" x14ac:dyDescent="0.25">
      <c r="C317" s="76">
        <v>1</v>
      </c>
    </row>
    <row r="318" spans="3:3" x14ac:dyDescent="0.25">
      <c r="C318" s="37">
        <v>0</v>
      </c>
    </row>
    <row r="319" spans="3:3" x14ac:dyDescent="0.25">
      <c r="C319" s="37">
        <v>0</v>
      </c>
    </row>
    <row r="320" spans="3:3" x14ac:dyDescent="0.25">
      <c r="C320" s="37">
        <v>0</v>
      </c>
    </row>
    <row r="321" spans="3:3" x14ac:dyDescent="0.25">
      <c r="C321" s="37">
        <v>0</v>
      </c>
    </row>
    <row r="322" spans="3:3" x14ac:dyDescent="0.25">
      <c r="C322" s="37">
        <v>0</v>
      </c>
    </row>
    <row r="323" spans="3:3" x14ac:dyDescent="0.25">
      <c r="C323" s="37">
        <v>0</v>
      </c>
    </row>
    <row r="324" spans="3:3" x14ac:dyDescent="0.25">
      <c r="C324" s="37">
        <v>0</v>
      </c>
    </row>
    <row r="325" spans="3:3" x14ac:dyDescent="0.25">
      <c r="C325" s="37">
        <v>0</v>
      </c>
    </row>
    <row r="326" spans="3:3" x14ac:dyDescent="0.25">
      <c r="C326" s="37">
        <v>0</v>
      </c>
    </row>
    <row r="327" spans="3:3" x14ac:dyDescent="0.25">
      <c r="C327" s="37">
        <v>0</v>
      </c>
    </row>
    <row r="328" spans="3:3" x14ac:dyDescent="0.25">
      <c r="C328" s="37">
        <v>0</v>
      </c>
    </row>
    <row r="329" spans="3:3" x14ac:dyDescent="0.25">
      <c r="C329" s="37">
        <v>0</v>
      </c>
    </row>
    <row r="330" spans="3:3" x14ac:dyDescent="0.25">
      <c r="C330" s="37">
        <v>0</v>
      </c>
    </row>
    <row r="331" spans="3:3" x14ac:dyDescent="0.25">
      <c r="C331" s="37">
        <v>0</v>
      </c>
    </row>
    <row r="332" spans="3:3" x14ac:dyDescent="0.25">
      <c r="C332" s="37">
        <v>0</v>
      </c>
    </row>
    <row r="333" spans="3:3" x14ac:dyDescent="0.25">
      <c r="C333" s="37">
        <v>0</v>
      </c>
    </row>
    <row r="334" spans="3:3" x14ac:dyDescent="0.25">
      <c r="C334" s="37">
        <v>0</v>
      </c>
    </row>
    <row r="335" spans="3:3" x14ac:dyDescent="0.25">
      <c r="C335" s="37">
        <v>0</v>
      </c>
    </row>
    <row r="336" spans="3:3" x14ac:dyDescent="0.25">
      <c r="C336" s="37">
        <v>0</v>
      </c>
    </row>
    <row r="337" spans="3:3" x14ac:dyDescent="0.25">
      <c r="C337" s="37">
        <v>0</v>
      </c>
    </row>
    <row r="338" spans="3:3" x14ac:dyDescent="0.25">
      <c r="C338" s="37">
        <v>0</v>
      </c>
    </row>
    <row r="339" spans="3:3" x14ac:dyDescent="0.25">
      <c r="C339" s="37">
        <v>0</v>
      </c>
    </row>
    <row r="340" spans="3:3" x14ac:dyDescent="0.25">
      <c r="C340" s="37">
        <v>0</v>
      </c>
    </row>
    <row r="341" spans="3:3" x14ac:dyDescent="0.25">
      <c r="C341" s="37">
        <v>0</v>
      </c>
    </row>
    <row r="342" spans="3:3" x14ac:dyDescent="0.25">
      <c r="C342" s="37">
        <v>0</v>
      </c>
    </row>
    <row r="343" spans="3:3" x14ac:dyDescent="0.25">
      <c r="C343" s="37">
        <v>0</v>
      </c>
    </row>
    <row r="344" spans="3:3" x14ac:dyDescent="0.25">
      <c r="C344" s="37">
        <v>0</v>
      </c>
    </row>
    <row r="345" spans="3:3" x14ac:dyDescent="0.25">
      <c r="C345" s="37">
        <v>0</v>
      </c>
    </row>
    <row r="346" spans="3:3" x14ac:dyDescent="0.25">
      <c r="C346" s="37">
        <v>0</v>
      </c>
    </row>
    <row r="347" spans="3:3" x14ac:dyDescent="0.25">
      <c r="C347" s="37">
        <v>0</v>
      </c>
    </row>
    <row r="348" spans="3:3" x14ac:dyDescent="0.25">
      <c r="C348" s="37">
        <v>0</v>
      </c>
    </row>
    <row r="349" spans="3:3" x14ac:dyDescent="0.25">
      <c r="C349" s="37">
        <v>0</v>
      </c>
    </row>
    <row r="350" spans="3:3" x14ac:dyDescent="0.25">
      <c r="C350" s="37">
        <v>0</v>
      </c>
    </row>
    <row r="351" spans="3:3" x14ac:dyDescent="0.25">
      <c r="C351" s="37">
        <v>0</v>
      </c>
    </row>
    <row r="352" spans="3:3" x14ac:dyDescent="0.25">
      <c r="C352" s="37">
        <v>0</v>
      </c>
    </row>
    <row r="353" spans="3:3" x14ac:dyDescent="0.25">
      <c r="C353" s="37">
        <v>0</v>
      </c>
    </row>
    <row r="354" spans="3:3" x14ac:dyDescent="0.25">
      <c r="C354" s="37">
        <v>0</v>
      </c>
    </row>
    <row r="355" spans="3:3" x14ac:dyDescent="0.25">
      <c r="C355" s="37">
        <v>0</v>
      </c>
    </row>
    <row r="356" spans="3:3" x14ac:dyDescent="0.25">
      <c r="C356" s="37">
        <v>0</v>
      </c>
    </row>
    <row r="357" spans="3:3" x14ac:dyDescent="0.25">
      <c r="C357" s="37">
        <v>0</v>
      </c>
    </row>
    <row r="358" spans="3:3" x14ac:dyDescent="0.25">
      <c r="C358" s="37">
        <v>0</v>
      </c>
    </row>
    <row r="359" spans="3:3" x14ac:dyDescent="0.25">
      <c r="C359" s="37">
        <v>0</v>
      </c>
    </row>
    <row r="360" spans="3:3" x14ac:dyDescent="0.25">
      <c r="C360" s="37">
        <v>0</v>
      </c>
    </row>
    <row r="361" spans="3:3" x14ac:dyDescent="0.25">
      <c r="C361" s="37">
        <v>0</v>
      </c>
    </row>
    <row r="362" spans="3:3" x14ac:dyDescent="0.25">
      <c r="C362" s="37">
        <v>0</v>
      </c>
    </row>
    <row r="363" spans="3:3" x14ac:dyDescent="0.25">
      <c r="C363" s="76">
        <v>1</v>
      </c>
    </row>
    <row r="364" spans="3:3" x14ac:dyDescent="0.25">
      <c r="C364" s="37">
        <v>0</v>
      </c>
    </row>
    <row r="365" spans="3:3" x14ac:dyDescent="0.25">
      <c r="C365" s="37">
        <v>0</v>
      </c>
    </row>
    <row r="366" spans="3:3" x14ac:dyDescent="0.25">
      <c r="C366" s="37">
        <v>0</v>
      </c>
    </row>
    <row r="367" spans="3:3" x14ac:dyDescent="0.25">
      <c r="C367" s="37">
        <v>0</v>
      </c>
    </row>
    <row r="368" spans="3:3" x14ac:dyDescent="0.25">
      <c r="C368" s="37">
        <v>0</v>
      </c>
    </row>
    <row r="369" spans="3:3" x14ac:dyDescent="0.25">
      <c r="C369" s="37">
        <v>0</v>
      </c>
    </row>
    <row r="370" spans="3:3" x14ac:dyDescent="0.25">
      <c r="C370" s="37">
        <v>0</v>
      </c>
    </row>
    <row r="371" spans="3:3" x14ac:dyDescent="0.25">
      <c r="C371" s="37">
        <v>0</v>
      </c>
    </row>
    <row r="372" spans="3:3" x14ac:dyDescent="0.25">
      <c r="C372" s="37">
        <v>0</v>
      </c>
    </row>
    <row r="373" spans="3:3" x14ac:dyDescent="0.25">
      <c r="C373" s="37">
        <v>0</v>
      </c>
    </row>
    <row r="374" spans="3:3" x14ac:dyDescent="0.25">
      <c r="C374" s="37">
        <v>0</v>
      </c>
    </row>
    <row r="375" spans="3:3" x14ac:dyDescent="0.25">
      <c r="C375" s="37">
        <v>0</v>
      </c>
    </row>
    <row r="376" spans="3:3" x14ac:dyDescent="0.25">
      <c r="C376" s="37">
        <v>0</v>
      </c>
    </row>
    <row r="377" spans="3:3" x14ac:dyDescent="0.25">
      <c r="C377" s="37">
        <v>0</v>
      </c>
    </row>
    <row r="378" spans="3:3" x14ac:dyDescent="0.25">
      <c r="C378" s="37">
        <v>0</v>
      </c>
    </row>
    <row r="379" spans="3:3" x14ac:dyDescent="0.25">
      <c r="C379" s="37">
        <v>0</v>
      </c>
    </row>
    <row r="380" spans="3:3" x14ac:dyDescent="0.25">
      <c r="C380" s="37">
        <v>0</v>
      </c>
    </row>
    <row r="381" spans="3:3" x14ac:dyDescent="0.25">
      <c r="C381" s="37">
        <v>0</v>
      </c>
    </row>
    <row r="382" spans="3:3" x14ac:dyDescent="0.25">
      <c r="C382" s="76">
        <v>1</v>
      </c>
    </row>
    <row r="383" spans="3:3" x14ac:dyDescent="0.25">
      <c r="C383" s="76">
        <v>1</v>
      </c>
    </row>
    <row r="384" spans="3:3" x14ac:dyDescent="0.25">
      <c r="C384" s="37">
        <v>0</v>
      </c>
    </row>
    <row r="385" spans="3:3" x14ac:dyDescent="0.25">
      <c r="C385" s="37">
        <v>0</v>
      </c>
    </row>
    <row r="386" spans="3:3" x14ac:dyDescent="0.25">
      <c r="C386" s="37">
        <v>0</v>
      </c>
    </row>
    <row r="387" spans="3:3" x14ac:dyDescent="0.25">
      <c r="C387" s="37">
        <v>0</v>
      </c>
    </row>
    <row r="388" spans="3:3" x14ac:dyDescent="0.25">
      <c r="C388" s="37">
        <v>0</v>
      </c>
    </row>
    <row r="389" spans="3:3" x14ac:dyDescent="0.25">
      <c r="C389" s="76">
        <v>1</v>
      </c>
    </row>
    <row r="390" spans="3:3" x14ac:dyDescent="0.25">
      <c r="C390" s="76">
        <v>1</v>
      </c>
    </row>
    <row r="391" spans="3:3" x14ac:dyDescent="0.25">
      <c r="C391" s="76">
        <v>1</v>
      </c>
    </row>
    <row r="392" spans="3:3" x14ac:dyDescent="0.25">
      <c r="C392" s="76">
        <v>1</v>
      </c>
    </row>
    <row r="393" spans="3:3" x14ac:dyDescent="0.25">
      <c r="C393" s="37">
        <v>0</v>
      </c>
    </row>
    <row r="394" spans="3:3" x14ac:dyDescent="0.25">
      <c r="C394" s="37">
        <v>0</v>
      </c>
    </row>
    <row r="395" spans="3:3" x14ac:dyDescent="0.25">
      <c r="C395" s="37">
        <v>0</v>
      </c>
    </row>
    <row r="396" spans="3:3" x14ac:dyDescent="0.25">
      <c r="C396" s="37">
        <v>0</v>
      </c>
    </row>
    <row r="397" spans="3:3" x14ac:dyDescent="0.25">
      <c r="C397" s="37">
        <v>0</v>
      </c>
    </row>
    <row r="398" spans="3:3" x14ac:dyDescent="0.25">
      <c r="C398" s="76">
        <v>1</v>
      </c>
    </row>
    <row r="399" spans="3:3" x14ac:dyDescent="0.25">
      <c r="C399" s="37">
        <v>0</v>
      </c>
    </row>
    <row r="400" spans="3:3" x14ac:dyDescent="0.25">
      <c r="C400" s="37">
        <v>0</v>
      </c>
    </row>
    <row r="401" spans="3:3" x14ac:dyDescent="0.25">
      <c r="C401" s="37">
        <v>0</v>
      </c>
    </row>
    <row r="402" spans="3:3" x14ac:dyDescent="0.25">
      <c r="C402" s="37">
        <v>0</v>
      </c>
    </row>
    <row r="403" spans="3:3" x14ac:dyDescent="0.25">
      <c r="C403" s="37">
        <v>0</v>
      </c>
    </row>
    <row r="404" spans="3:3" x14ac:dyDescent="0.25">
      <c r="C404" s="37">
        <v>0</v>
      </c>
    </row>
    <row r="405" spans="3:3" x14ac:dyDescent="0.25">
      <c r="C405" s="37">
        <v>0</v>
      </c>
    </row>
    <row r="406" spans="3:3" x14ac:dyDescent="0.25">
      <c r="C406" s="37">
        <v>0</v>
      </c>
    </row>
    <row r="407" spans="3:3" x14ac:dyDescent="0.25">
      <c r="C407" s="37">
        <v>0</v>
      </c>
    </row>
    <row r="408" spans="3:3" x14ac:dyDescent="0.25">
      <c r="C408" s="37">
        <v>0</v>
      </c>
    </row>
    <row r="409" spans="3:3" x14ac:dyDescent="0.25">
      <c r="C409" s="37">
        <v>0</v>
      </c>
    </row>
    <row r="410" spans="3:3" x14ac:dyDescent="0.25">
      <c r="C410" s="37">
        <v>0</v>
      </c>
    </row>
    <row r="411" spans="3:3" x14ac:dyDescent="0.25">
      <c r="C411" s="37">
        <v>0</v>
      </c>
    </row>
    <row r="412" spans="3:3" x14ac:dyDescent="0.25">
      <c r="C412" s="37">
        <v>0</v>
      </c>
    </row>
    <row r="413" spans="3:3" x14ac:dyDescent="0.25">
      <c r="C413" s="37">
        <v>0</v>
      </c>
    </row>
    <row r="414" spans="3:3" x14ac:dyDescent="0.25">
      <c r="C414" s="37">
        <v>0</v>
      </c>
    </row>
    <row r="415" spans="3:3" x14ac:dyDescent="0.25">
      <c r="C415" s="37">
        <v>0</v>
      </c>
    </row>
    <row r="416" spans="3:3" x14ac:dyDescent="0.25">
      <c r="C416" s="37">
        <v>0</v>
      </c>
    </row>
    <row r="417" spans="3:3" x14ac:dyDescent="0.25">
      <c r="C417" s="37">
        <v>0</v>
      </c>
    </row>
    <row r="418" spans="3:3" x14ac:dyDescent="0.25">
      <c r="C418" s="37">
        <v>0</v>
      </c>
    </row>
    <row r="419" spans="3:3" x14ac:dyDescent="0.25">
      <c r="C419" s="37">
        <v>0</v>
      </c>
    </row>
    <row r="420" spans="3:3" x14ac:dyDescent="0.25">
      <c r="C420" s="37">
        <v>0</v>
      </c>
    </row>
    <row r="421" spans="3:3" x14ac:dyDescent="0.25">
      <c r="C421" s="37">
        <v>0</v>
      </c>
    </row>
    <row r="422" spans="3:3" x14ac:dyDescent="0.25">
      <c r="C422" s="37">
        <v>0</v>
      </c>
    </row>
    <row r="423" spans="3:3" x14ac:dyDescent="0.25">
      <c r="C423" s="37">
        <v>0</v>
      </c>
    </row>
    <row r="424" spans="3:3" x14ac:dyDescent="0.25">
      <c r="C424" s="37">
        <v>0</v>
      </c>
    </row>
    <row r="425" spans="3:3" x14ac:dyDescent="0.25">
      <c r="C425" s="37">
        <v>0</v>
      </c>
    </row>
    <row r="426" spans="3:3" x14ac:dyDescent="0.25">
      <c r="C426" s="37">
        <v>0</v>
      </c>
    </row>
    <row r="427" spans="3:3" x14ac:dyDescent="0.25">
      <c r="C427" s="37">
        <v>0</v>
      </c>
    </row>
    <row r="428" spans="3:3" x14ac:dyDescent="0.25">
      <c r="C428" s="37">
        <v>0</v>
      </c>
    </row>
    <row r="429" spans="3:3" x14ac:dyDescent="0.25">
      <c r="C429" s="37">
        <v>0</v>
      </c>
    </row>
    <row r="430" spans="3:3" x14ac:dyDescent="0.25">
      <c r="C430" s="37">
        <v>0</v>
      </c>
    </row>
    <row r="431" spans="3:3" x14ac:dyDescent="0.25">
      <c r="C431" s="37">
        <v>0</v>
      </c>
    </row>
    <row r="432" spans="3:3" x14ac:dyDescent="0.25">
      <c r="C432" s="76">
        <v>1</v>
      </c>
    </row>
    <row r="433" spans="3:3" x14ac:dyDescent="0.25">
      <c r="C433" s="37">
        <v>0</v>
      </c>
    </row>
    <row r="434" spans="3:3" x14ac:dyDescent="0.25">
      <c r="C434" s="37">
        <v>0</v>
      </c>
    </row>
    <row r="435" spans="3:3" x14ac:dyDescent="0.25">
      <c r="C435" s="37">
        <v>0</v>
      </c>
    </row>
    <row r="436" spans="3:3" x14ac:dyDescent="0.25">
      <c r="C436" s="37">
        <v>0</v>
      </c>
    </row>
    <row r="437" spans="3:3" x14ac:dyDescent="0.25">
      <c r="C437" s="37">
        <v>0</v>
      </c>
    </row>
    <row r="438" spans="3:3" x14ac:dyDescent="0.25">
      <c r="C438" s="76">
        <v>1</v>
      </c>
    </row>
    <row r="439" spans="3:3" x14ac:dyDescent="0.25">
      <c r="C439" s="37">
        <v>0</v>
      </c>
    </row>
    <row r="440" spans="3:3" x14ac:dyDescent="0.25">
      <c r="C440" s="37">
        <v>0</v>
      </c>
    </row>
    <row r="441" spans="3:3" x14ac:dyDescent="0.25">
      <c r="C441" s="37">
        <v>0</v>
      </c>
    </row>
    <row r="442" spans="3:3" x14ac:dyDescent="0.25">
      <c r="C442" s="76">
        <v>1</v>
      </c>
    </row>
    <row r="443" spans="3:3" x14ac:dyDescent="0.25">
      <c r="C443" s="37">
        <v>0</v>
      </c>
    </row>
    <row r="444" spans="3:3" x14ac:dyDescent="0.25">
      <c r="C444" s="37">
        <v>0</v>
      </c>
    </row>
    <row r="445" spans="3:3" x14ac:dyDescent="0.25">
      <c r="C445" s="37">
        <v>0</v>
      </c>
    </row>
    <row r="446" spans="3:3" x14ac:dyDescent="0.25">
      <c r="C446" s="37">
        <v>0</v>
      </c>
    </row>
    <row r="447" spans="3:3" x14ac:dyDescent="0.25">
      <c r="C447" s="37">
        <v>0</v>
      </c>
    </row>
    <row r="448" spans="3:3" x14ac:dyDescent="0.25">
      <c r="C448" s="37">
        <v>0</v>
      </c>
    </row>
    <row r="449" spans="3:3" x14ac:dyDescent="0.25">
      <c r="C449" s="37">
        <v>0</v>
      </c>
    </row>
    <row r="450" spans="3:3" x14ac:dyDescent="0.25">
      <c r="C450" s="37">
        <v>0</v>
      </c>
    </row>
    <row r="451" spans="3:3" x14ac:dyDescent="0.25">
      <c r="C451" s="37">
        <v>0</v>
      </c>
    </row>
    <row r="452" spans="3:3" x14ac:dyDescent="0.25">
      <c r="C452" s="37">
        <v>0</v>
      </c>
    </row>
    <row r="453" spans="3:3" x14ac:dyDescent="0.25">
      <c r="C453" s="37">
        <v>0</v>
      </c>
    </row>
    <row r="454" spans="3:3" x14ac:dyDescent="0.25">
      <c r="C454" s="37">
        <v>0</v>
      </c>
    </row>
    <row r="455" spans="3:3" x14ac:dyDescent="0.25">
      <c r="C455" s="37">
        <v>0</v>
      </c>
    </row>
    <row r="456" spans="3:3" x14ac:dyDescent="0.25">
      <c r="C456" s="37">
        <v>0</v>
      </c>
    </row>
    <row r="457" spans="3:3" x14ac:dyDescent="0.25">
      <c r="C457" s="37">
        <v>0</v>
      </c>
    </row>
    <row r="458" spans="3:3" x14ac:dyDescent="0.25">
      <c r="C458" s="37">
        <v>0</v>
      </c>
    </row>
    <row r="459" spans="3:3" x14ac:dyDescent="0.25">
      <c r="C459" s="37">
        <v>0</v>
      </c>
    </row>
    <row r="460" spans="3:3" x14ac:dyDescent="0.25">
      <c r="C460" s="37">
        <v>0</v>
      </c>
    </row>
    <row r="461" spans="3:3" x14ac:dyDescent="0.25">
      <c r="C461" s="37">
        <v>0</v>
      </c>
    </row>
    <row r="462" spans="3:3" x14ac:dyDescent="0.25">
      <c r="C462" s="37">
        <v>0</v>
      </c>
    </row>
    <row r="463" spans="3:3" x14ac:dyDescent="0.25">
      <c r="C463" s="37">
        <v>0</v>
      </c>
    </row>
    <row r="464" spans="3:3" x14ac:dyDescent="0.25">
      <c r="C464" s="37">
        <v>0</v>
      </c>
    </row>
    <row r="465" spans="3:3" x14ac:dyDescent="0.25">
      <c r="C465" s="37">
        <v>0</v>
      </c>
    </row>
    <row r="466" spans="3:3" x14ac:dyDescent="0.25">
      <c r="C466" s="37">
        <v>0</v>
      </c>
    </row>
    <row r="467" spans="3:3" x14ac:dyDescent="0.25">
      <c r="C467" s="37">
        <v>0</v>
      </c>
    </row>
    <row r="468" spans="3:3" x14ac:dyDescent="0.25">
      <c r="C468" s="37">
        <v>0</v>
      </c>
    </row>
    <row r="469" spans="3:3" x14ac:dyDescent="0.25">
      <c r="C469" s="37">
        <v>0</v>
      </c>
    </row>
    <row r="470" spans="3:3" x14ac:dyDescent="0.25">
      <c r="C470" s="37">
        <v>0</v>
      </c>
    </row>
    <row r="471" spans="3:3" x14ac:dyDescent="0.25">
      <c r="C471" s="37">
        <v>0</v>
      </c>
    </row>
    <row r="472" spans="3:3" x14ac:dyDescent="0.25">
      <c r="C472" s="37">
        <v>0</v>
      </c>
    </row>
    <row r="473" spans="3:3" x14ac:dyDescent="0.25">
      <c r="C473" s="76">
        <v>1</v>
      </c>
    </row>
    <row r="474" spans="3:3" x14ac:dyDescent="0.25">
      <c r="C474" s="76">
        <v>1</v>
      </c>
    </row>
    <row r="475" spans="3:3" x14ac:dyDescent="0.25">
      <c r="C475" s="37">
        <v>0</v>
      </c>
    </row>
    <row r="476" spans="3:3" x14ac:dyDescent="0.25">
      <c r="C476" s="37">
        <v>0</v>
      </c>
    </row>
    <row r="477" spans="3:3" x14ac:dyDescent="0.25">
      <c r="C477" s="37">
        <v>0</v>
      </c>
    </row>
    <row r="478" spans="3:3" x14ac:dyDescent="0.25">
      <c r="C478" s="37">
        <v>0</v>
      </c>
    </row>
    <row r="479" spans="3:3" x14ac:dyDescent="0.25">
      <c r="C479" s="37">
        <v>0</v>
      </c>
    </row>
    <row r="480" spans="3:3" x14ac:dyDescent="0.25">
      <c r="C480" s="37">
        <v>0</v>
      </c>
    </row>
    <row r="481" spans="3:3" x14ac:dyDescent="0.25">
      <c r="C481" s="37">
        <v>0</v>
      </c>
    </row>
    <row r="482" spans="3:3" x14ac:dyDescent="0.25">
      <c r="C482" s="37">
        <v>0</v>
      </c>
    </row>
    <row r="483" spans="3:3" x14ac:dyDescent="0.25">
      <c r="C483" s="37">
        <v>0</v>
      </c>
    </row>
    <row r="484" spans="3:3" x14ac:dyDescent="0.25">
      <c r="C484" s="37">
        <v>0</v>
      </c>
    </row>
    <row r="485" spans="3:3" x14ac:dyDescent="0.25">
      <c r="C485" s="37">
        <v>0</v>
      </c>
    </row>
    <row r="486" spans="3:3" x14ac:dyDescent="0.25">
      <c r="C486" s="37">
        <v>0</v>
      </c>
    </row>
    <row r="487" spans="3:3" x14ac:dyDescent="0.25">
      <c r="C487" s="37">
        <v>0</v>
      </c>
    </row>
    <row r="488" spans="3:3" x14ac:dyDescent="0.25">
      <c r="C488" s="37">
        <v>0</v>
      </c>
    </row>
    <row r="489" spans="3:3" x14ac:dyDescent="0.25">
      <c r="C489" s="37">
        <v>0</v>
      </c>
    </row>
    <row r="490" spans="3:3" x14ac:dyDescent="0.25">
      <c r="C490" s="37">
        <v>0</v>
      </c>
    </row>
    <row r="491" spans="3:3" x14ac:dyDescent="0.25">
      <c r="C491" s="37">
        <v>0</v>
      </c>
    </row>
    <row r="492" spans="3:3" x14ac:dyDescent="0.25">
      <c r="C492" s="37">
        <v>0</v>
      </c>
    </row>
    <row r="493" spans="3:3" x14ac:dyDescent="0.25">
      <c r="C493" s="37">
        <v>0</v>
      </c>
    </row>
    <row r="494" spans="3:3" x14ac:dyDescent="0.25">
      <c r="C494" s="37">
        <v>0</v>
      </c>
    </row>
    <row r="495" spans="3:3" x14ac:dyDescent="0.25">
      <c r="C495" s="37">
        <v>0</v>
      </c>
    </row>
    <row r="496" spans="3:3" x14ac:dyDescent="0.25">
      <c r="C496" s="37">
        <v>0</v>
      </c>
    </row>
    <row r="497" spans="3:3" x14ac:dyDescent="0.25">
      <c r="C497" s="37">
        <v>0</v>
      </c>
    </row>
    <row r="498" spans="3:3" x14ac:dyDescent="0.25">
      <c r="C498" s="37">
        <v>0</v>
      </c>
    </row>
    <row r="499" spans="3:3" x14ac:dyDescent="0.25">
      <c r="C499" s="37">
        <v>0</v>
      </c>
    </row>
    <row r="500" spans="3:3" x14ac:dyDescent="0.25">
      <c r="C500" s="37">
        <v>0</v>
      </c>
    </row>
    <row r="501" spans="3:3" x14ac:dyDescent="0.25">
      <c r="C501" s="37">
        <v>0</v>
      </c>
    </row>
    <row r="502" spans="3:3" x14ac:dyDescent="0.25">
      <c r="C502" s="37">
        <v>0</v>
      </c>
    </row>
    <row r="503" spans="3:3" x14ac:dyDescent="0.25">
      <c r="C503" s="37">
        <v>0</v>
      </c>
    </row>
    <row r="504" spans="3:3" x14ac:dyDescent="0.25">
      <c r="C504" s="37">
        <v>0</v>
      </c>
    </row>
    <row r="505" spans="3:3" x14ac:dyDescent="0.25">
      <c r="C505" s="37">
        <v>0</v>
      </c>
    </row>
    <row r="506" spans="3:3" x14ac:dyDescent="0.25">
      <c r="C506" s="37">
        <v>0</v>
      </c>
    </row>
    <row r="507" spans="3:3" x14ac:dyDescent="0.25">
      <c r="C507" s="37">
        <v>0</v>
      </c>
    </row>
    <row r="508" spans="3:3" x14ac:dyDescent="0.25">
      <c r="C508" s="37">
        <v>0</v>
      </c>
    </row>
    <row r="509" spans="3:3" x14ac:dyDescent="0.25">
      <c r="C509" s="37">
        <v>0</v>
      </c>
    </row>
    <row r="510" spans="3:3" x14ac:dyDescent="0.25">
      <c r="C510" s="37">
        <v>0</v>
      </c>
    </row>
    <row r="511" spans="3:3" x14ac:dyDescent="0.25">
      <c r="C511" s="37">
        <v>0</v>
      </c>
    </row>
    <row r="512" spans="3:3" x14ac:dyDescent="0.25">
      <c r="C512" s="37">
        <v>0</v>
      </c>
    </row>
    <row r="513" spans="3:3" x14ac:dyDescent="0.25">
      <c r="C513" s="37">
        <v>0</v>
      </c>
    </row>
    <row r="514" spans="3:3" x14ac:dyDescent="0.25">
      <c r="C514" s="37">
        <v>0</v>
      </c>
    </row>
    <row r="515" spans="3:3" x14ac:dyDescent="0.25">
      <c r="C515" s="37">
        <v>0</v>
      </c>
    </row>
    <row r="516" spans="3:3" x14ac:dyDescent="0.25">
      <c r="C516" s="37">
        <v>0</v>
      </c>
    </row>
    <row r="517" spans="3:3" x14ac:dyDescent="0.25">
      <c r="C517" s="37">
        <v>0</v>
      </c>
    </row>
    <row r="518" spans="3:3" x14ac:dyDescent="0.25">
      <c r="C518" s="37">
        <v>0</v>
      </c>
    </row>
    <row r="519" spans="3:3" x14ac:dyDescent="0.25">
      <c r="C519" s="37">
        <v>0</v>
      </c>
    </row>
    <row r="520" spans="3:3" x14ac:dyDescent="0.25">
      <c r="C520" s="37">
        <v>0</v>
      </c>
    </row>
    <row r="521" spans="3:3" x14ac:dyDescent="0.25">
      <c r="C521" s="37">
        <v>0</v>
      </c>
    </row>
    <row r="522" spans="3:3" x14ac:dyDescent="0.25">
      <c r="C522" s="37">
        <v>0</v>
      </c>
    </row>
    <row r="523" spans="3:3" x14ac:dyDescent="0.25">
      <c r="C523" s="37">
        <v>0</v>
      </c>
    </row>
    <row r="524" spans="3:3" x14ac:dyDescent="0.25">
      <c r="C524" s="37">
        <v>0</v>
      </c>
    </row>
    <row r="525" spans="3:3" x14ac:dyDescent="0.25">
      <c r="C525" s="37">
        <v>0</v>
      </c>
    </row>
    <row r="526" spans="3:3" x14ac:dyDescent="0.25">
      <c r="C526" s="37">
        <v>0</v>
      </c>
    </row>
    <row r="527" spans="3:3" x14ac:dyDescent="0.25">
      <c r="C527" s="37">
        <v>0</v>
      </c>
    </row>
    <row r="528" spans="3:3" x14ac:dyDescent="0.25">
      <c r="C528" s="37">
        <v>0</v>
      </c>
    </row>
    <row r="529" spans="3:3" x14ac:dyDescent="0.25">
      <c r="C529" s="37">
        <v>0</v>
      </c>
    </row>
    <row r="530" spans="3:3" x14ac:dyDescent="0.25">
      <c r="C530" s="37">
        <v>0</v>
      </c>
    </row>
    <row r="531" spans="3:3" x14ac:dyDescent="0.25">
      <c r="C531" s="37">
        <v>0</v>
      </c>
    </row>
    <row r="532" spans="3:3" x14ac:dyDescent="0.25">
      <c r="C532" s="37">
        <v>0</v>
      </c>
    </row>
    <row r="533" spans="3:3" x14ac:dyDescent="0.25">
      <c r="C533" s="76">
        <v>1</v>
      </c>
    </row>
    <row r="534" spans="3:3" x14ac:dyDescent="0.25">
      <c r="C534" s="76">
        <v>1</v>
      </c>
    </row>
    <row r="535" spans="3:3" x14ac:dyDescent="0.25">
      <c r="C535" s="76">
        <v>1</v>
      </c>
    </row>
    <row r="536" spans="3:3" x14ac:dyDescent="0.25">
      <c r="C536" s="37">
        <v>0</v>
      </c>
    </row>
    <row r="537" spans="3:3" x14ac:dyDescent="0.25">
      <c r="C537" s="37">
        <v>0</v>
      </c>
    </row>
    <row r="538" spans="3:3" x14ac:dyDescent="0.25">
      <c r="C538" s="37">
        <v>0</v>
      </c>
    </row>
    <row r="539" spans="3:3" x14ac:dyDescent="0.25">
      <c r="C539" s="37">
        <v>0</v>
      </c>
    </row>
    <row r="540" spans="3:3" x14ac:dyDescent="0.25">
      <c r="C540" s="37">
        <v>0</v>
      </c>
    </row>
    <row r="541" spans="3:3" x14ac:dyDescent="0.25">
      <c r="C541" s="37">
        <v>0</v>
      </c>
    </row>
    <row r="542" spans="3:3" x14ac:dyDescent="0.25">
      <c r="C542" s="37">
        <v>0</v>
      </c>
    </row>
    <row r="543" spans="3:3" x14ac:dyDescent="0.25">
      <c r="C543" s="37">
        <v>0</v>
      </c>
    </row>
    <row r="544" spans="3:3" x14ac:dyDescent="0.25">
      <c r="C544" s="37">
        <v>0</v>
      </c>
    </row>
    <row r="545" spans="3:3" x14ac:dyDescent="0.25">
      <c r="C545" s="37">
        <v>0</v>
      </c>
    </row>
    <row r="546" spans="3:3" x14ac:dyDescent="0.25">
      <c r="C546" s="37">
        <v>0</v>
      </c>
    </row>
    <row r="547" spans="3:3" x14ac:dyDescent="0.25">
      <c r="C547" s="37">
        <v>0</v>
      </c>
    </row>
    <row r="548" spans="3:3" x14ac:dyDescent="0.25">
      <c r="C548" s="37">
        <v>0</v>
      </c>
    </row>
    <row r="549" spans="3:3" x14ac:dyDescent="0.25">
      <c r="C549" s="37">
        <v>0</v>
      </c>
    </row>
    <row r="550" spans="3:3" x14ac:dyDescent="0.25">
      <c r="C550" s="37">
        <v>0</v>
      </c>
    </row>
    <row r="551" spans="3:3" x14ac:dyDescent="0.25">
      <c r="C551" s="37">
        <v>0</v>
      </c>
    </row>
    <row r="552" spans="3:3" x14ac:dyDescent="0.25">
      <c r="C552" s="37">
        <v>0</v>
      </c>
    </row>
    <row r="553" spans="3:3" x14ac:dyDescent="0.25">
      <c r="C553" s="37">
        <v>0</v>
      </c>
    </row>
    <row r="554" spans="3:3" x14ac:dyDescent="0.25">
      <c r="C554" s="37">
        <v>0</v>
      </c>
    </row>
    <row r="555" spans="3:3" x14ac:dyDescent="0.25">
      <c r="C555" s="37">
        <v>0</v>
      </c>
    </row>
    <row r="556" spans="3:3" x14ac:dyDescent="0.25">
      <c r="C556" s="37">
        <v>0</v>
      </c>
    </row>
    <row r="557" spans="3:3" x14ac:dyDescent="0.25">
      <c r="C557" s="37">
        <v>0</v>
      </c>
    </row>
    <row r="558" spans="3:3" x14ac:dyDescent="0.25">
      <c r="C558" s="37">
        <v>0</v>
      </c>
    </row>
    <row r="559" spans="3:3" x14ac:dyDescent="0.25">
      <c r="C559" s="37">
        <v>0</v>
      </c>
    </row>
    <row r="560" spans="3:3" x14ac:dyDescent="0.25">
      <c r="C560" s="37">
        <v>0</v>
      </c>
    </row>
    <row r="561" spans="3:3" x14ac:dyDescent="0.25">
      <c r="C561" s="37">
        <v>0</v>
      </c>
    </row>
    <row r="562" spans="3:3" x14ac:dyDescent="0.25">
      <c r="C562" s="37">
        <v>0</v>
      </c>
    </row>
    <row r="563" spans="3:3" x14ac:dyDescent="0.25">
      <c r="C563" s="37">
        <v>0</v>
      </c>
    </row>
    <row r="564" spans="3:3" x14ac:dyDescent="0.25">
      <c r="C564" s="37">
        <v>0</v>
      </c>
    </row>
    <row r="565" spans="3:3" x14ac:dyDescent="0.25">
      <c r="C565" s="37">
        <v>0</v>
      </c>
    </row>
    <row r="566" spans="3:3" x14ac:dyDescent="0.25">
      <c r="C566" s="37">
        <v>0</v>
      </c>
    </row>
    <row r="567" spans="3:3" x14ac:dyDescent="0.25">
      <c r="C567" s="37">
        <v>0</v>
      </c>
    </row>
    <row r="568" spans="3:3" x14ac:dyDescent="0.25">
      <c r="C568" s="37">
        <v>0</v>
      </c>
    </row>
    <row r="569" spans="3:3" x14ac:dyDescent="0.25">
      <c r="C569" s="37">
        <v>0</v>
      </c>
    </row>
    <row r="570" spans="3:3" x14ac:dyDescent="0.25">
      <c r="C570" s="37">
        <v>0</v>
      </c>
    </row>
    <row r="571" spans="3:3" x14ac:dyDescent="0.25">
      <c r="C571" s="37">
        <v>0</v>
      </c>
    </row>
    <row r="572" spans="3:3" x14ac:dyDescent="0.25">
      <c r="C572" s="37">
        <v>0</v>
      </c>
    </row>
    <row r="573" spans="3:3" x14ac:dyDescent="0.25">
      <c r="C573" s="37">
        <v>0</v>
      </c>
    </row>
    <row r="574" spans="3:3" x14ac:dyDescent="0.25">
      <c r="C574" s="37">
        <v>0</v>
      </c>
    </row>
    <row r="575" spans="3:3" x14ac:dyDescent="0.25">
      <c r="C575" s="37">
        <v>0</v>
      </c>
    </row>
    <row r="576" spans="3:3" x14ac:dyDescent="0.25">
      <c r="C576" s="37">
        <v>0</v>
      </c>
    </row>
    <row r="577" spans="3:3" x14ac:dyDescent="0.25">
      <c r="C577" s="37">
        <v>0</v>
      </c>
    </row>
    <row r="578" spans="3:3" x14ac:dyDescent="0.25">
      <c r="C578" s="37">
        <v>0</v>
      </c>
    </row>
    <row r="579" spans="3:3" x14ac:dyDescent="0.25">
      <c r="C579" s="37">
        <v>0</v>
      </c>
    </row>
    <row r="580" spans="3:3" x14ac:dyDescent="0.25">
      <c r="C580" s="37">
        <v>0</v>
      </c>
    </row>
    <row r="581" spans="3:3" x14ac:dyDescent="0.25">
      <c r="C581" s="37">
        <v>0</v>
      </c>
    </row>
    <row r="582" spans="3:3" x14ac:dyDescent="0.25">
      <c r="C582" s="37">
        <v>0</v>
      </c>
    </row>
    <row r="583" spans="3:3" x14ac:dyDescent="0.25">
      <c r="C583" s="37">
        <v>0</v>
      </c>
    </row>
    <row r="584" spans="3:3" x14ac:dyDescent="0.25">
      <c r="C584" s="37">
        <v>0</v>
      </c>
    </row>
    <row r="585" spans="3:3" x14ac:dyDescent="0.25">
      <c r="C585" s="37">
        <v>0</v>
      </c>
    </row>
    <row r="586" spans="3:3" x14ac:dyDescent="0.25">
      <c r="C586" s="37">
        <v>0</v>
      </c>
    </row>
    <row r="587" spans="3:3" x14ac:dyDescent="0.25">
      <c r="C587" s="37">
        <v>0</v>
      </c>
    </row>
    <row r="588" spans="3:3" x14ac:dyDescent="0.25">
      <c r="C588" s="37">
        <v>0</v>
      </c>
    </row>
    <row r="589" spans="3:3" x14ac:dyDescent="0.25">
      <c r="C589" s="37">
        <v>0</v>
      </c>
    </row>
    <row r="590" spans="3:3" x14ac:dyDescent="0.25">
      <c r="C590" s="37">
        <v>0</v>
      </c>
    </row>
    <row r="591" spans="3:3" x14ac:dyDescent="0.25">
      <c r="C591" s="76">
        <v>1</v>
      </c>
    </row>
    <row r="592" spans="3:3" x14ac:dyDescent="0.25">
      <c r="C592" s="37">
        <v>0</v>
      </c>
    </row>
    <row r="593" spans="3:3" x14ac:dyDescent="0.25">
      <c r="C593" s="37">
        <v>0</v>
      </c>
    </row>
    <row r="594" spans="3:3" x14ac:dyDescent="0.25">
      <c r="C594" s="37">
        <v>0</v>
      </c>
    </row>
    <row r="595" spans="3:3" x14ac:dyDescent="0.25">
      <c r="C595" s="37">
        <v>0</v>
      </c>
    </row>
    <row r="596" spans="3:3" x14ac:dyDescent="0.25">
      <c r="C596" s="37">
        <v>0</v>
      </c>
    </row>
    <row r="597" spans="3:3" x14ac:dyDescent="0.25">
      <c r="C597" s="37">
        <v>0</v>
      </c>
    </row>
    <row r="598" spans="3:3" x14ac:dyDescent="0.25">
      <c r="C598" s="37">
        <v>0</v>
      </c>
    </row>
    <row r="599" spans="3:3" x14ac:dyDescent="0.25">
      <c r="C599" s="37">
        <v>0</v>
      </c>
    </row>
    <row r="600" spans="3:3" x14ac:dyDescent="0.25">
      <c r="C600" s="76">
        <v>1</v>
      </c>
    </row>
    <row r="601" spans="3:3" x14ac:dyDescent="0.25">
      <c r="C601" s="76">
        <v>1</v>
      </c>
    </row>
    <row r="602" spans="3:3" x14ac:dyDescent="0.25">
      <c r="C602" s="76">
        <v>1</v>
      </c>
    </row>
    <row r="603" spans="3:3" x14ac:dyDescent="0.25">
      <c r="C603" s="37">
        <v>0</v>
      </c>
    </row>
    <row r="604" spans="3:3" x14ac:dyDescent="0.25">
      <c r="C604" s="37">
        <v>0</v>
      </c>
    </row>
    <row r="605" spans="3:3" x14ac:dyDescent="0.25">
      <c r="C605" s="37">
        <v>0</v>
      </c>
    </row>
    <row r="606" spans="3:3" x14ac:dyDescent="0.25">
      <c r="C606" s="37">
        <v>0</v>
      </c>
    </row>
    <row r="607" spans="3:3" x14ac:dyDescent="0.25">
      <c r="C607" s="37">
        <v>0</v>
      </c>
    </row>
    <row r="608" spans="3:3" x14ac:dyDescent="0.25">
      <c r="C608" s="37">
        <v>0</v>
      </c>
    </row>
    <row r="609" spans="3:3" x14ac:dyDescent="0.25">
      <c r="C609" s="37">
        <v>0</v>
      </c>
    </row>
    <row r="610" spans="3:3" x14ac:dyDescent="0.25">
      <c r="C610" s="37">
        <v>0</v>
      </c>
    </row>
    <row r="611" spans="3:3" x14ac:dyDescent="0.25">
      <c r="C611" s="37">
        <v>0</v>
      </c>
    </row>
    <row r="612" spans="3:3" x14ac:dyDescent="0.25">
      <c r="C612" s="37">
        <v>0</v>
      </c>
    </row>
    <row r="613" spans="3:3" x14ac:dyDescent="0.25">
      <c r="C613" s="37">
        <v>0</v>
      </c>
    </row>
    <row r="614" spans="3:3" x14ac:dyDescent="0.25">
      <c r="C614" s="37">
        <v>0</v>
      </c>
    </row>
    <row r="615" spans="3:3" x14ac:dyDescent="0.25">
      <c r="C615" s="37">
        <v>0</v>
      </c>
    </row>
    <row r="616" spans="3:3" x14ac:dyDescent="0.25">
      <c r="C616" s="37">
        <v>0</v>
      </c>
    </row>
    <row r="617" spans="3:3" x14ac:dyDescent="0.25">
      <c r="C617" s="37">
        <v>0</v>
      </c>
    </row>
    <row r="618" spans="3:3" x14ac:dyDescent="0.25">
      <c r="C618" s="37">
        <v>0</v>
      </c>
    </row>
    <row r="619" spans="3:3" x14ac:dyDescent="0.25">
      <c r="C619" s="37">
        <v>0</v>
      </c>
    </row>
    <row r="620" spans="3:3" x14ac:dyDescent="0.25">
      <c r="C620" s="37">
        <v>0</v>
      </c>
    </row>
    <row r="621" spans="3:3" x14ac:dyDescent="0.25">
      <c r="C621" s="37">
        <v>0</v>
      </c>
    </row>
    <row r="622" spans="3:3" x14ac:dyDescent="0.25">
      <c r="C622" s="37">
        <v>0</v>
      </c>
    </row>
    <row r="623" spans="3:3" x14ac:dyDescent="0.25">
      <c r="C623" s="37">
        <v>0</v>
      </c>
    </row>
    <row r="624" spans="3:3" x14ac:dyDescent="0.25">
      <c r="C624" s="37">
        <v>0</v>
      </c>
    </row>
    <row r="625" spans="3:3" x14ac:dyDescent="0.25">
      <c r="C625" s="37">
        <v>0</v>
      </c>
    </row>
    <row r="626" spans="3:3" x14ac:dyDescent="0.25">
      <c r="C626" s="37">
        <v>0</v>
      </c>
    </row>
    <row r="627" spans="3:3" x14ac:dyDescent="0.25">
      <c r="C627" s="37">
        <v>0</v>
      </c>
    </row>
    <row r="628" spans="3:3" x14ac:dyDescent="0.25">
      <c r="C628" s="37">
        <v>0</v>
      </c>
    </row>
    <row r="629" spans="3:3" x14ac:dyDescent="0.25">
      <c r="C629" s="37">
        <v>0</v>
      </c>
    </row>
    <row r="630" spans="3:3" x14ac:dyDescent="0.25">
      <c r="C630" s="37">
        <v>0</v>
      </c>
    </row>
    <row r="631" spans="3:3" x14ac:dyDescent="0.25">
      <c r="C631" s="76">
        <v>1</v>
      </c>
    </row>
    <row r="632" spans="3:3" x14ac:dyDescent="0.25">
      <c r="C632" s="37">
        <v>0</v>
      </c>
    </row>
    <row r="633" spans="3:3" x14ac:dyDescent="0.25">
      <c r="C633" s="37">
        <v>0</v>
      </c>
    </row>
    <row r="634" spans="3:3" x14ac:dyDescent="0.25">
      <c r="C634" s="37">
        <v>0</v>
      </c>
    </row>
    <row r="635" spans="3:3" x14ac:dyDescent="0.25">
      <c r="C635" s="37">
        <v>0</v>
      </c>
    </row>
    <row r="636" spans="3:3" x14ac:dyDescent="0.25">
      <c r="C636" s="37">
        <v>0</v>
      </c>
    </row>
    <row r="637" spans="3:3" x14ac:dyDescent="0.25">
      <c r="C637" s="37">
        <v>0</v>
      </c>
    </row>
    <row r="638" spans="3:3" x14ac:dyDescent="0.25">
      <c r="C638" s="37">
        <v>0</v>
      </c>
    </row>
    <row r="639" spans="3:3" x14ac:dyDescent="0.25">
      <c r="C639" s="37">
        <v>0</v>
      </c>
    </row>
    <row r="640" spans="3:3" x14ac:dyDescent="0.25">
      <c r="C640" s="37">
        <v>0</v>
      </c>
    </row>
    <row r="641" spans="3:3" x14ac:dyDescent="0.25">
      <c r="C641" s="37">
        <v>0</v>
      </c>
    </row>
    <row r="642" spans="3:3" x14ac:dyDescent="0.25">
      <c r="C642" s="37">
        <v>0</v>
      </c>
    </row>
    <row r="643" spans="3:3" x14ac:dyDescent="0.25">
      <c r="C643" s="37">
        <v>0</v>
      </c>
    </row>
    <row r="644" spans="3:3" x14ac:dyDescent="0.25">
      <c r="C644" s="37">
        <v>0</v>
      </c>
    </row>
    <row r="645" spans="3:3" x14ac:dyDescent="0.25">
      <c r="C645" s="37">
        <v>0</v>
      </c>
    </row>
    <row r="646" spans="3:3" x14ac:dyDescent="0.25">
      <c r="C646" s="37">
        <v>0</v>
      </c>
    </row>
    <row r="647" spans="3:3" x14ac:dyDescent="0.25">
      <c r="C647" s="37">
        <v>0</v>
      </c>
    </row>
    <row r="648" spans="3:3" x14ac:dyDescent="0.25">
      <c r="C648" s="37">
        <v>0</v>
      </c>
    </row>
    <row r="649" spans="3:3" x14ac:dyDescent="0.25">
      <c r="C649" s="37">
        <v>0</v>
      </c>
    </row>
    <row r="650" spans="3:3" x14ac:dyDescent="0.25">
      <c r="C650" s="37">
        <v>0</v>
      </c>
    </row>
    <row r="651" spans="3:3" x14ac:dyDescent="0.25">
      <c r="C651" s="37">
        <v>0</v>
      </c>
    </row>
    <row r="652" spans="3:3" x14ac:dyDescent="0.25">
      <c r="C652" s="37">
        <v>0</v>
      </c>
    </row>
    <row r="653" spans="3:3" x14ac:dyDescent="0.25">
      <c r="C653" s="37">
        <v>0</v>
      </c>
    </row>
    <row r="654" spans="3:3" x14ac:dyDescent="0.25">
      <c r="C654" s="37">
        <v>0</v>
      </c>
    </row>
    <row r="655" spans="3:3" x14ac:dyDescent="0.25">
      <c r="C655" s="37">
        <v>0</v>
      </c>
    </row>
    <row r="656" spans="3:3" x14ac:dyDescent="0.25">
      <c r="C656" s="37">
        <v>0</v>
      </c>
    </row>
    <row r="657" spans="3:3" x14ac:dyDescent="0.25">
      <c r="C657" s="37">
        <v>0</v>
      </c>
    </row>
    <row r="658" spans="3:3" x14ac:dyDescent="0.25">
      <c r="C658" s="37">
        <v>0</v>
      </c>
    </row>
    <row r="659" spans="3:3" x14ac:dyDescent="0.25">
      <c r="C659" s="37">
        <v>0</v>
      </c>
    </row>
    <row r="660" spans="3:3" x14ac:dyDescent="0.25">
      <c r="C660" s="37">
        <v>0</v>
      </c>
    </row>
    <row r="661" spans="3:3" x14ac:dyDescent="0.25">
      <c r="C661" s="37">
        <v>0</v>
      </c>
    </row>
    <row r="662" spans="3:3" x14ac:dyDescent="0.25">
      <c r="C662" s="37">
        <v>0</v>
      </c>
    </row>
    <row r="663" spans="3:3" x14ac:dyDescent="0.25">
      <c r="C663" s="37">
        <v>0</v>
      </c>
    </row>
    <row r="664" spans="3:3" x14ac:dyDescent="0.25">
      <c r="C664" s="37">
        <v>0</v>
      </c>
    </row>
    <row r="665" spans="3:3" x14ac:dyDescent="0.25">
      <c r="C665" s="37">
        <v>0</v>
      </c>
    </row>
    <row r="666" spans="3:3" x14ac:dyDescent="0.25">
      <c r="C666" s="37">
        <v>0</v>
      </c>
    </row>
    <row r="667" spans="3:3" x14ac:dyDescent="0.25">
      <c r="C667" s="37">
        <v>0</v>
      </c>
    </row>
    <row r="668" spans="3:3" x14ac:dyDescent="0.25">
      <c r="C668" s="37">
        <v>0</v>
      </c>
    </row>
    <row r="669" spans="3:3" x14ac:dyDescent="0.25">
      <c r="C669" s="37">
        <v>0</v>
      </c>
    </row>
    <row r="670" spans="3:3" x14ac:dyDescent="0.25">
      <c r="C670" s="37">
        <v>0</v>
      </c>
    </row>
    <row r="671" spans="3:3" x14ac:dyDescent="0.25">
      <c r="C671" s="37">
        <v>0</v>
      </c>
    </row>
    <row r="672" spans="3:3" x14ac:dyDescent="0.25">
      <c r="C672" s="37">
        <v>0</v>
      </c>
    </row>
    <row r="673" spans="3:3" x14ac:dyDescent="0.25">
      <c r="C673" s="37">
        <v>0</v>
      </c>
    </row>
    <row r="674" spans="3:3" x14ac:dyDescent="0.25">
      <c r="C674" s="37">
        <v>0</v>
      </c>
    </row>
    <row r="675" spans="3:3" x14ac:dyDescent="0.25">
      <c r="C675" s="37">
        <v>0</v>
      </c>
    </row>
    <row r="676" spans="3:3" x14ac:dyDescent="0.25">
      <c r="C676" s="37">
        <v>0</v>
      </c>
    </row>
    <row r="677" spans="3:3" x14ac:dyDescent="0.25">
      <c r="C677" s="37">
        <v>0</v>
      </c>
    </row>
    <row r="678" spans="3:3" x14ac:dyDescent="0.25">
      <c r="C678" s="37">
        <v>0</v>
      </c>
    </row>
    <row r="679" spans="3:3" x14ac:dyDescent="0.25">
      <c r="C679" s="37">
        <v>0</v>
      </c>
    </row>
    <row r="680" spans="3:3" x14ac:dyDescent="0.25">
      <c r="C680" s="37">
        <v>0</v>
      </c>
    </row>
    <row r="681" spans="3:3" x14ac:dyDescent="0.25">
      <c r="C681" s="37">
        <v>0</v>
      </c>
    </row>
    <row r="682" spans="3:3" x14ac:dyDescent="0.25">
      <c r="C682" s="37">
        <v>0</v>
      </c>
    </row>
    <row r="683" spans="3:3" x14ac:dyDescent="0.25">
      <c r="C683" s="37">
        <v>0</v>
      </c>
    </row>
    <row r="684" spans="3:3" x14ac:dyDescent="0.25">
      <c r="C684" s="37">
        <v>0</v>
      </c>
    </row>
    <row r="685" spans="3:3" x14ac:dyDescent="0.25">
      <c r="C685" s="37">
        <v>0</v>
      </c>
    </row>
    <row r="686" spans="3:3" x14ac:dyDescent="0.25">
      <c r="C686" s="37">
        <v>0</v>
      </c>
    </row>
    <row r="687" spans="3:3" x14ac:dyDescent="0.25">
      <c r="C687" s="37">
        <v>0</v>
      </c>
    </row>
    <row r="688" spans="3:3" x14ac:dyDescent="0.25">
      <c r="C688" s="37">
        <v>0</v>
      </c>
    </row>
    <row r="689" spans="3:3" x14ac:dyDescent="0.25">
      <c r="C689" s="37">
        <v>0</v>
      </c>
    </row>
    <row r="690" spans="3:3" x14ac:dyDescent="0.25">
      <c r="C690" s="37">
        <v>0</v>
      </c>
    </row>
    <row r="691" spans="3:3" x14ac:dyDescent="0.25">
      <c r="C691" s="37">
        <v>0</v>
      </c>
    </row>
    <row r="692" spans="3:3" x14ac:dyDescent="0.25">
      <c r="C692" s="37">
        <v>0</v>
      </c>
    </row>
    <row r="693" spans="3:3" x14ac:dyDescent="0.25">
      <c r="C693" s="37">
        <v>0</v>
      </c>
    </row>
    <row r="694" spans="3:3" x14ac:dyDescent="0.25">
      <c r="C694" s="37">
        <v>0</v>
      </c>
    </row>
    <row r="695" spans="3:3" x14ac:dyDescent="0.25">
      <c r="C695" s="37">
        <v>0</v>
      </c>
    </row>
    <row r="696" spans="3:3" x14ac:dyDescent="0.25">
      <c r="C696" s="37">
        <v>0</v>
      </c>
    </row>
    <row r="697" spans="3:3" x14ac:dyDescent="0.25">
      <c r="C697" s="37">
        <v>0</v>
      </c>
    </row>
    <row r="698" spans="3:3" x14ac:dyDescent="0.25">
      <c r="C698" s="37">
        <v>0</v>
      </c>
    </row>
    <row r="699" spans="3:3" x14ac:dyDescent="0.25">
      <c r="C699" s="37">
        <v>0</v>
      </c>
    </row>
    <row r="700" spans="3:3" x14ac:dyDescent="0.25">
      <c r="C700" s="37">
        <v>0</v>
      </c>
    </row>
    <row r="701" spans="3:3" x14ac:dyDescent="0.25">
      <c r="C701" s="37">
        <v>0</v>
      </c>
    </row>
    <row r="702" spans="3:3" x14ac:dyDescent="0.25">
      <c r="C702" s="37">
        <v>0</v>
      </c>
    </row>
    <row r="703" spans="3:3" x14ac:dyDescent="0.25">
      <c r="C703" s="37">
        <v>0</v>
      </c>
    </row>
    <row r="704" spans="3:3" x14ac:dyDescent="0.25">
      <c r="C704" s="37">
        <v>0</v>
      </c>
    </row>
    <row r="705" spans="3:3" x14ac:dyDescent="0.25">
      <c r="C705" s="37">
        <v>0</v>
      </c>
    </row>
    <row r="706" spans="3:3" x14ac:dyDescent="0.25">
      <c r="C706" s="37">
        <v>0</v>
      </c>
    </row>
    <row r="707" spans="3:3" x14ac:dyDescent="0.25">
      <c r="C707" s="37">
        <v>0</v>
      </c>
    </row>
    <row r="708" spans="3:3" x14ac:dyDescent="0.25">
      <c r="C708" s="37">
        <v>0</v>
      </c>
    </row>
    <row r="709" spans="3:3" x14ac:dyDescent="0.25">
      <c r="C709" s="37">
        <v>0</v>
      </c>
    </row>
    <row r="710" spans="3:3" x14ac:dyDescent="0.25">
      <c r="C710" s="37">
        <v>0</v>
      </c>
    </row>
    <row r="711" spans="3:3" x14ac:dyDescent="0.25">
      <c r="C711" s="76">
        <v>1</v>
      </c>
    </row>
    <row r="712" spans="3:3" x14ac:dyDescent="0.25">
      <c r="C712" s="76">
        <v>1</v>
      </c>
    </row>
    <row r="713" spans="3:3" x14ac:dyDescent="0.25">
      <c r="C713" s="76">
        <v>1</v>
      </c>
    </row>
    <row r="714" spans="3:3" x14ac:dyDescent="0.25">
      <c r="C714" s="76">
        <v>1</v>
      </c>
    </row>
    <row r="715" spans="3:3" x14ac:dyDescent="0.25">
      <c r="C715" s="76">
        <v>1</v>
      </c>
    </row>
    <row r="716" spans="3:3" x14ac:dyDescent="0.25">
      <c r="C716" s="76">
        <v>1</v>
      </c>
    </row>
    <row r="717" spans="3:3" x14ac:dyDescent="0.25">
      <c r="C717" s="76">
        <v>1</v>
      </c>
    </row>
    <row r="718" spans="3:3" x14ac:dyDescent="0.25">
      <c r="C718" s="76">
        <v>1</v>
      </c>
    </row>
    <row r="719" spans="3:3" x14ac:dyDescent="0.25">
      <c r="C719" s="76">
        <v>1</v>
      </c>
    </row>
    <row r="720" spans="3:3" x14ac:dyDescent="0.25">
      <c r="C720" s="76">
        <v>1</v>
      </c>
    </row>
    <row r="721" spans="3:3" x14ac:dyDescent="0.25">
      <c r="C721" s="76">
        <v>1</v>
      </c>
    </row>
    <row r="722" spans="3:3" x14ac:dyDescent="0.25">
      <c r="C722" s="76">
        <v>1</v>
      </c>
    </row>
    <row r="723" spans="3:3" x14ac:dyDescent="0.25">
      <c r="C723" s="76">
        <v>1</v>
      </c>
    </row>
    <row r="724" spans="3:3" x14ac:dyDescent="0.25">
      <c r="C724" s="37">
        <v>0</v>
      </c>
    </row>
    <row r="725" spans="3:3" x14ac:dyDescent="0.25">
      <c r="C725" s="76">
        <v>1</v>
      </c>
    </row>
    <row r="726" spans="3:3" x14ac:dyDescent="0.25">
      <c r="C726" s="76">
        <v>1</v>
      </c>
    </row>
    <row r="727" spans="3:3" x14ac:dyDescent="0.25">
      <c r="C727" s="76">
        <v>1</v>
      </c>
    </row>
    <row r="728" spans="3:3" x14ac:dyDescent="0.25">
      <c r="C728" s="76">
        <v>1</v>
      </c>
    </row>
    <row r="729" spans="3:3" x14ac:dyDescent="0.25">
      <c r="C729" s="76">
        <v>1</v>
      </c>
    </row>
    <row r="730" spans="3:3" x14ac:dyDescent="0.25">
      <c r="C730" s="76">
        <v>1</v>
      </c>
    </row>
    <row r="731" spans="3:3" x14ac:dyDescent="0.25">
      <c r="C731" s="76">
        <v>1</v>
      </c>
    </row>
    <row r="732" spans="3:3" x14ac:dyDescent="0.25">
      <c r="C732" s="76">
        <v>1</v>
      </c>
    </row>
    <row r="733" spans="3:3" x14ac:dyDescent="0.25">
      <c r="C733" s="76">
        <v>1</v>
      </c>
    </row>
    <row r="734" spans="3:3" x14ac:dyDescent="0.25">
      <c r="C734" s="76">
        <v>1</v>
      </c>
    </row>
    <row r="735" spans="3:3" x14ac:dyDescent="0.25">
      <c r="C735" s="76">
        <v>1</v>
      </c>
    </row>
    <row r="736" spans="3:3" x14ac:dyDescent="0.25">
      <c r="C736" s="76">
        <v>1</v>
      </c>
    </row>
    <row r="737" spans="3:3" x14ac:dyDescent="0.25">
      <c r="C737" s="76">
        <v>1</v>
      </c>
    </row>
    <row r="738" spans="3:3" x14ac:dyDescent="0.25">
      <c r="C738" s="76">
        <v>1</v>
      </c>
    </row>
    <row r="739" spans="3:3" x14ac:dyDescent="0.25">
      <c r="C739" s="76">
        <v>1</v>
      </c>
    </row>
    <row r="740" spans="3:3" x14ac:dyDescent="0.25">
      <c r="C740" s="76">
        <v>1</v>
      </c>
    </row>
    <row r="741" spans="3:3" x14ac:dyDescent="0.25">
      <c r="C741" s="37">
        <v>0</v>
      </c>
    </row>
    <row r="742" spans="3:3" x14ac:dyDescent="0.25">
      <c r="C742" s="37">
        <v>0</v>
      </c>
    </row>
    <row r="743" spans="3:3" x14ac:dyDescent="0.25">
      <c r="C743" s="37">
        <v>0</v>
      </c>
    </row>
    <row r="744" spans="3:3" x14ac:dyDescent="0.25">
      <c r="C744" s="37">
        <v>0</v>
      </c>
    </row>
    <row r="745" spans="3:3" x14ac:dyDescent="0.25">
      <c r="C745" s="37">
        <v>0</v>
      </c>
    </row>
    <row r="746" spans="3:3" x14ac:dyDescent="0.25">
      <c r="C746" s="37">
        <v>0</v>
      </c>
    </row>
    <row r="747" spans="3:3" x14ac:dyDescent="0.25">
      <c r="C747" s="37">
        <v>0</v>
      </c>
    </row>
    <row r="748" spans="3:3" x14ac:dyDescent="0.25">
      <c r="C748" s="37">
        <v>0</v>
      </c>
    </row>
    <row r="749" spans="3:3" x14ac:dyDescent="0.25">
      <c r="C749" s="37">
        <v>0</v>
      </c>
    </row>
    <row r="750" spans="3:3" x14ac:dyDescent="0.25">
      <c r="C750" s="37">
        <v>0</v>
      </c>
    </row>
    <row r="751" spans="3:3" x14ac:dyDescent="0.25">
      <c r="C751" s="37">
        <v>0</v>
      </c>
    </row>
    <row r="752" spans="3:3" x14ac:dyDescent="0.25">
      <c r="C752" s="37">
        <v>0</v>
      </c>
    </row>
    <row r="753" spans="3:3" x14ac:dyDescent="0.25">
      <c r="C753" s="37">
        <v>0</v>
      </c>
    </row>
    <row r="754" spans="3:3" x14ac:dyDescent="0.25">
      <c r="C754" s="37">
        <v>0</v>
      </c>
    </row>
    <row r="755" spans="3:3" x14ac:dyDescent="0.25">
      <c r="C755" s="37">
        <v>0</v>
      </c>
    </row>
    <row r="756" spans="3:3" x14ac:dyDescent="0.25">
      <c r="C756" s="37">
        <v>0</v>
      </c>
    </row>
    <row r="757" spans="3:3" x14ac:dyDescent="0.25">
      <c r="C757" s="37">
        <v>0</v>
      </c>
    </row>
    <row r="758" spans="3:3" x14ac:dyDescent="0.25">
      <c r="C758" s="37">
        <v>0</v>
      </c>
    </row>
    <row r="759" spans="3:3" x14ac:dyDescent="0.25">
      <c r="C759" s="37">
        <v>0</v>
      </c>
    </row>
    <row r="760" spans="3:3" x14ac:dyDescent="0.25">
      <c r="C760" s="37">
        <v>0</v>
      </c>
    </row>
    <row r="761" spans="3:3" x14ac:dyDescent="0.25">
      <c r="C761" s="37">
        <v>0</v>
      </c>
    </row>
    <row r="762" spans="3:3" x14ac:dyDescent="0.25">
      <c r="C762" s="37">
        <v>0</v>
      </c>
    </row>
    <row r="763" spans="3:3" x14ac:dyDescent="0.25">
      <c r="C763" s="37">
        <v>0</v>
      </c>
    </row>
    <row r="764" spans="3:3" x14ac:dyDescent="0.25">
      <c r="C764" s="37">
        <v>0</v>
      </c>
    </row>
    <row r="765" spans="3:3" x14ac:dyDescent="0.25">
      <c r="C765" s="37">
        <v>0</v>
      </c>
    </row>
    <row r="766" spans="3:3" x14ac:dyDescent="0.25">
      <c r="C766" s="37">
        <v>0</v>
      </c>
    </row>
    <row r="767" spans="3:3" x14ac:dyDescent="0.25">
      <c r="C767" s="76">
        <v>1</v>
      </c>
    </row>
    <row r="768" spans="3:3" x14ac:dyDescent="0.25">
      <c r="C768" s="76">
        <v>1</v>
      </c>
    </row>
    <row r="769" spans="3:3" x14ac:dyDescent="0.25">
      <c r="C769" s="37">
        <v>0</v>
      </c>
    </row>
    <row r="770" spans="3:3" x14ac:dyDescent="0.25">
      <c r="C770" s="76">
        <v>1</v>
      </c>
    </row>
    <row r="771" spans="3:3" x14ac:dyDescent="0.25">
      <c r="C771" s="76">
        <v>1</v>
      </c>
    </row>
    <row r="772" spans="3:3" x14ac:dyDescent="0.25">
      <c r="C772" s="37">
        <v>0</v>
      </c>
    </row>
    <row r="773" spans="3:3" x14ac:dyDescent="0.25">
      <c r="C773" s="76">
        <v>1</v>
      </c>
    </row>
    <row r="774" spans="3:3" x14ac:dyDescent="0.25">
      <c r="C774" s="37">
        <v>0</v>
      </c>
    </row>
    <row r="775" spans="3:3" x14ac:dyDescent="0.25">
      <c r="C775" s="37">
        <v>0</v>
      </c>
    </row>
    <row r="776" spans="3:3" x14ac:dyDescent="0.25">
      <c r="C776" s="37">
        <v>0</v>
      </c>
    </row>
    <row r="777" spans="3:3" x14ac:dyDescent="0.25">
      <c r="C777" s="37">
        <v>0</v>
      </c>
    </row>
    <row r="778" spans="3:3" x14ac:dyDescent="0.25">
      <c r="C778" s="37">
        <v>0</v>
      </c>
    </row>
    <row r="779" spans="3:3" x14ac:dyDescent="0.25">
      <c r="C779" s="37">
        <v>0</v>
      </c>
    </row>
    <row r="780" spans="3:3" x14ac:dyDescent="0.25">
      <c r="C780" s="37">
        <v>0</v>
      </c>
    </row>
    <row r="781" spans="3:3" x14ac:dyDescent="0.25">
      <c r="C781" s="37">
        <v>0</v>
      </c>
    </row>
    <row r="782" spans="3:3" x14ac:dyDescent="0.25">
      <c r="C782" s="37">
        <v>0</v>
      </c>
    </row>
    <row r="783" spans="3:3" x14ac:dyDescent="0.25">
      <c r="C783" s="37">
        <v>0</v>
      </c>
    </row>
    <row r="784" spans="3:3" x14ac:dyDescent="0.25">
      <c r="C784" s="37">
        <v>0</v>
      </c>
    </row>
    <row r="785" spans="3:3" x14ac:dyDescent="0.25">
      <c r="C785" s="37">
        <v>0</v>
      </c>
    </row>
    <row r="786" spans="3:3" x14ac:dyDescent="0.25">
      <c r="C786" s="37">
        <v>0</v>
      </c>
    </row>
    <row r="787" spans="3:3" x14ac:dyDescent="0.25">
      <c r="C787" s="37">
        <v>0</v>
      </c>
    </row>
    <row r="788" spans="3:3" x14ac:dyDescent="0.25">
      <c r="C788" s="37">
        <v>0</v>
      </c>
    </row>
    <row r="789" spans="3:3" x14ac:dyDescent="0.25">
      <c r="C789" s="37">
        <v>0</v>
      </c>
    </row>
    <row r="790" spans="3:3" x14ac:dyDescent="0.25">
      <c r="C790" s="37">
        <v>0</v>
      </c>
    </row>
    <row r="791" spans="3:3" x14ac:dyDescent="0.25">
      <c r="C791" s="37">
        <v>0</v>
      </c>
    </row>
    <row r="792" spans="3:3" x14ac:dyDescent="0.25">
      <c r="C792" s="37">
        <v>0</v>
      </c>
    </row>
    <row r="793" spans="3:3" x14ac:dyDescent="0.25">
      <c r="C793" s="37">
        <v>0</v>
      </c>
    </row>
    <row r="794" spans="3:3" x14ac:dyDescent="0.25">
      <c r="C794" s="37">
        <v>0</v>
      </c>
    </row>
    <row r="795" spans="3:3" x14ac:dyDescent="0.25">
      <c r="C795" s="37">
        <v>0</v>
      </c>
    </row>
    <row r="796" spans="3:3" x14ac:dyDescent="0.25">
      <c r="C796" s="37">
        <v>0</v>
      </c>
    </row>
    <row r="797" spans="3:3" x14ac:dyDescent="0.25">
      <c r="C797" s="37">
        <v>0</v>
      </c>
    </row>
    <row r="798" spans="3:3" x14ac:dyDescent="0.25">
      <c r="C798" s="37">
        <v>0</v>
      </c>
    </row>
    <row r="799" spans="3:3" x14ac:dyDescent="0.25">
      <c r="C799" s="37">
        <v>0</v>
      </c>
    </row>
    <row r="800" spans="3:3" x14ac:dyDescent="0.25">
      <c r="C800" s="37">
        <v>0</v>
      </c>
    </row>
    <row r="801" spans="3:3" x14ac:dyDescent="0.25">
      <c r="C801" s="37">
        <v>0</v>
      </c>
    </row>
    <row r="802" spans="3:3" x14ac:dyDescent="0.25">
      <c r="C802" s="37">
        <v>0</v>
      </c>
    </row>
    <row r="803" spans="3:3" x14ac:dyDescent="0.25">
      <c r="C803" s="37">
        <v>0</v>
      </c>
    </row>
    <row r="804" spans="3:3" x14ac:dyDescent="0.25">
      <c r="C804" s="37">
        <v>0</v>
      </c>
    </row>
    <row r="805" spans="3:3" x14ac:dyDescent="0.25">
      <c r="C805" s="37">
        <v>0</v>
      </c>
    </row>
    <row r="806" spans="3:3" x14ac:dyDescent="0.25">
      <c r="C806" s="37">
        <v>0</v>
      </c>
    </row>
    <row r="807" spans="3:3" x14ac:dyDescent="0.25">
      <c r="C807" s="37">
        <v>0</v>
      </c>
    </row>
    <row r="808" spans="3:3" x14ac:dyDescent="0.25">
      <c r="C808" s="37">
        <v>0</v>
      </c>
    </row>
    <row r="809" spans="3:3" x14ac:dyDescent="0.25">
      <c r="C809" s="37">
        <v>0</v>
      </c>
    </row>
    <row r="810" spans="3:3" x14ac:dyDescent="0.25">
      <c r="C810" s="37">
        <v>0</v>
      </c>
    </row>
    <row r="811" spans="3:3" x14ac:dyDescent="0.25">
      <c r="C811" s="37">
        <v>0</v>
      </c>
    </row>
    <row r="812" spans="3:3" x14ac:dyDescent="0.25">
      <c r="C812" s="37">
        <v>0</v>
      </c>
    </row>
    <row r="813" spans="3:3" x14ac:dyDescent="0.25">
      <c r="C813" s="37">
        <v>0</v>
      </c>
    </row>
    <row r="814" spans="3:3" x14ac:dyDescent="0.25">
      <c r="C814" s="76">
        <v>1</v>
      </c>
    </row>
    <row r="815" spans="3:3" x14ac:dyDescent="0.25">
      <c r="C815" s="37">
        <v>0</v>
      </c>
    </row>
    <row r="816" spans="3:3" x14ac:dyDescent="0.25">
      <c r="C816" s="37">
        <v>0</v>
      </c>
    </row>
    <row r="817" spans="3:3" x14ac:dyDescent="0.25">
      <c r="C817" s="37">
        <v>0</v>
      </c>
    </row>
    <row r="818" spans="3:3" x14ac:dyDescent="0.25">
      <c r="C818" s="37">
        <v>0</v>
      </c>
    </row>
    <row r="819" spans="3:3" x14ac:dyDescent="0.25">
      <c r="C819" s="37">
        <v>0</v>
      </c>
    </row>
    <row r="820" spans="3:3" x14ac:dyDescent="0.25">
      <c r="C820" s="37">
        <v>0</v>
      </c>
    </row>
    <row r="821" spans="3:3" x14ac:dyDescent="0.25">
      <c r="C821" s="37">
        <v>0</v>
      </c>
    </row>
    <row r="822" spans="3:3" x14ac:dyDescent="0.25">
      <c r="C822" s="76">
        <v>1</v>
      </c>
    </row>
    <row r="823" spans="3:3" x14ac:dyDescent="0.25">
      <c r="C823" s="37">
        <v>0</v>
      </c>
    </row>
    <row r="824" spans="3:3" x14ac:dyDescent="0.25">
      <c r="C824" s="37">
        <v>0</v>
      </c>
    </row>
    <row r="825" spans="3:3" x14ac:dyDescent="0.25">
      <c r="C825" s="76">
        <v>1</v>
      </c>
    </row>
    <row r="826" spans="3:3" x14ac:dyDescent="0.25">
      <c r="C826" s="76">
        <v>1</v>
      </c>
    </row>
    <row r="827" spans="3:3" x14ac:dyDescent="0.25">
      <c r="C827" s="76">
        <v>1</v>
      </c>
    </row>
    <row r="828" spans="3:3" x14ac:dyDescent="0.25">
      <c r="C828" s="76">
        <v>1</v>
      </c>
    </row>
    <row r="829" spans="3:3" x14ac:dyDescent="0.25">
      <c r="C829" s="76">
        <v>1</v>
      </c>
    </row>
    <row r="830" spans="3:3" x14ac:dyDescent="0.25">
      <c r="C830" s="37">
        <v>0</v>
      </c>
    </row>
    <row r="831" spans="3:3" x14ac:dyDescent="0.25">
      <c r="C831" s="76">
        <v>1</v>
      </c>
    </row>
    <row r="832" spans="3:3" x14ac:dyDescent="0.25">
      <c r="C832" s="76">
        <v>1</v>
      </c>
    </row>
    <row r="833" spans="3:3" x14ac:dyDescent="0.25">
      <c r="C833" s="37">
        <v>0</v>
      </c>
    </row>
    <row r="834" spans="3:3" x14ac:dyDescent="0.25">
      <c r="C834" s="37">
        <v>0</v>
      </c>
    </row>
    <row r="835" spans="3:3" x14ac:dyDescent="0.25">
      <c r="C835" s="37">
        <v>0</v>
      </c>
    </row>
    <row r="836" spans="3:3" x14ac:dyDescent="0.25">
      <c r="C836" s="37">
        <v>0</v>
      </c>
    </row>
    <row r="837" spans="3:3" x14ac:dyDescent="0.25">
      <c r="C837" s="37">
        <v>0</v>
      </c>
    </row>
    <row r="838" spans="3:3" x14ac:dyDescent="0.25">
      <c r="C838" s="37">
        <v>0</v>
      </c>
    </row>
    <row r="839" spans="3:3" x14ac:dyDescent="0.25">
      <c r="C839" s="37">
        <v>0</v>
      </c>
    </row>
    <row r="840" spans="3:3" x14ac:dyDescent="0.25">
      <c r="C840" s="37">
        <v>0</v>
      </c>
    </row>
    <row r="841" spans="3:3" x14ac:dyDescent="0.25">
      <c r="C841" s="37">
        <v>0</v>
      </c>
    </row>
    <row r="842" spans="3:3" x14ac:dyDescent="0.25">
      <c r="C842" s="37">
        <v>0</v>
      </c>
    </row>
    <row r="843" spans="3:3" x14ac:dyDescent="0.25">
      <c r="C843" s="37">
        <v>0</v>
      </c>
    </row>
    <row r="844" spans="3:3" x14ac:dyDescent="0.25">
      <c r="C844" s="37">
        <v>0</v>
      </c>
    </row>
    <row r="845" spans="3:3" x14ac:dyDescent="0.25">
      <c r="C845" s="37">
        <v>0</v>
      </c>
    </row>
    <row r="846" spans="3:3" x14ac:dyDescent="0.25">
      <c r="C846" s="37">
        <v>0</v>
      </c>
    </row>
    <row r="847" spans="3:3" x14ac:dyDescent="0.25">
      <c r="C847" s="37">
        <v>0</v>
      </c>
    </row>
    <row r="848" spans="3:3" x14ac:dyDescent="0.25">
      <c r="C848" s="37">
        <v>0</v>
      </c>
    </row>
    <row r="849" spans="3:3" x14ac:dyDescent="0.25">
      <c r="C849" s="37">
        <v>0</v>
      </c>
    </row>
    <row r="850" spans="3:3" x14ac:dyDescent="0.25">
      <c r="C850" s="37">
        <v>0</v>
      </c>
    </row>
    <row r="851" spans="3:3" x14ac:dyDescent="0.25">
      <c r="C851" s="37">
        <v>0</v>
      </c>
    </row>
    <row r="852" spans="3:3" x14ac:dyDescent="0.25">
      <c r="C852" s="37">
        <v>0</v>
      </c>
    </row>
    <row r="853" spans="3:3" x14ac:dyDescent="0.25">
      <c r="C853" s="37">
        <v>0</v>
      </c>
    </row>
    <row r="854" spans="3:3" x14ac:dyDescent="0.25">
      <c r="C854" s="37">
        <v>0</v>
      </c>
    </row>
    <row r="855" spans="3:3" x14ac:dyDescent="0.25">
      <c r="C855" s="37">
        <v>0</v>
      </c>
    </row>
    <row r="856" spans="3:3" x14ac:dyDescent="0.25">
      <c r="C856" s="37">
        <v>0</v>
      </c>
    </row>
    <row r="857" spans="3:3" x14ac:dyDescent="0.25">
      <c r="C857" s="37">
        <v>0</v>
      </c>
    </row>
    <row r="858" spans="3:3" x14ac:dyDescent="0.25">
      <c r="C858" s="37">
        <v>0</v>
      </c>
    </row>
    <row r="859" spans="3:3" x14ac:dyDescent="0.25">
      <c r="C859" s="37">
        <v>0</v>
      </c>
    </row>
    <row r="860" spans="3:3" x14ac:dyDescent="0.25">
      <c r="C860" s="37">
        <v>0</v>
      </c>
    </row>
    <row r="861" spans="3:3" x14ac:dyDescent="0.25">
      <c r="C861" s="37">
        <v>0</v>
      </c>
    </row>
    <row r="862" spans="3:3" x14ac:dyDescent="0.25">
      <c r="C862" s="37">
        <v>0</v>
      </c>
    </row>
    <row r="863" spans="3:3" x14ac:dyDescent="0.25">
      <c r="C863" s="37">
        <v>0</v>
      </c>
    </row>
    <row r="864" spans="3:3" x14ac:dyDescent="0.25">
      <c r="C864" s="37">
        <v>0</v>
      </c>
    </row>
    <row r="865" spans="3:3" x14ac:dyDescent="0.25">
      <c r="C865" s="37">
        <v>0</v>
      </c>
    </row>
    <row r="866" spans="3:3" x14ac:dyDescent="0.25">
      <c r="C866" s="37">
        <v>0</v>
      </c>
    </row>
    <row r="867" spans="3:3" x14ac:dyDescent="0.25">
      <c r="C867" s="37">
        <v>0</v>
      </c>
    </row>
    <row r="868" spans="3:3" x14ac:dyDescent="0.25">
      <c r="C868" s="37">
        <v>0</v>
      </c>
    </row>
    <row r="869" spans="3:3" x14ac:dyDescent="0.25">
      <c r="C869" s="37">
        <v>0</v>
      </c>
    </row>
    <row r="870" spans="3:3" x14ac:dyDescent="0.25">
      <c r="C870" s="76">
        <v>1</v>
      </c>
    </row>
    <row r="871" spans="3:3" x14ac:dyDescent="0.25">
      <c r="C871" s="76">
        <v>1</v>
      </c>
    </row>
    <row r="872" spans="3:3" x14ac:dyDescent="0.25">
      <c r="C872" s="37">
        <v>0</v>
      </c>
    </row>
    <row r="873" spans="3:3" x14ac:dyDescent="0.25">
      <c r="C873" s="37">
        <v>0</v>
      </c>
    </row>
    <row r="874" spans="3:3" x14ac:dyDescent="0.25">
      <c r="C874" s="37">
        <v>0</v>
      </c>
    </row>
    <row r="875" spans="3:3" x14ac:dyDescent="0.25">
      <c r="C875" s="37">
        <v>0</v>
      </c>
    </row>
    <row r="876" spans="3:3" x14ac:dyDescent="0.25">
      <c r="C876" s="37">
        <v>0</v>
      </c>
    </row>
    <row r="877" spans="3:3" x14ac:dyDescent="0.25">
      <c r="C877" s="37">
        <v>0</v>
      </c>
    </row>
    <row r="878" spans="3:3" x14ac:dyDescent="0.25">
      <c r="C878" s="37">
        <v>0</v>
      </c>
    </row>
    <row r="879" spans="3:3" x14ac:dyDescent="0.25">
      <c r="C879" s="37">
        <v>0</v>
      </c>
    </row>
    <row r="880" spans="3:3" x14ac:dyDescent="0.25">
      <c r="C880" s="37">
        <v>0</v>
      </c>
    </row>
    <row r="881" spans="3:3" x14ac:dyDescent="0.25">
      <c r="C881" s="37">
        <v>0</v>
      </c>
    </row>
    <row r="882" spans="3:3" x14ac:dyDescent="0.25">
      <c r="C882" s="37">
        <v>0</v>
      </c>
    </row>
    <row r="883" spans="3:3" x14ac:dyDescent="0.25">
      <c r="C883" s="37">
        <v>0</v>
      </c>
    </row>
    <row r="884" spans="3:3" x14ac:dyDescent="0.25">
      <c r="C884" s="37">
        <v>0</v>
      </c>
    </row>
    <row r="885" spans="3:3" x14ac:dyDescent="0.25">
      <c r="C885" s="37">
        <v>0</v>
      </c>
    </row>
    <row r="886" spans="3:3" x14ac:dyDescent="0.25">
      <c r="C886" s="37">
        <v>0</v>
      </c>
    </row>
    <row r="887" spans="3:3" x14ac:dyDescent="0.25">
      <c r="C887" s="37">
        <v>0</v>
      </c>
    </row>
    <row r="888" spans="3:3" x14ac:dyDescent="0.25">
      <c r="C888" s="76">
        <v>1</v>
      </c>
    </row>
    <row r="889" spans="3:3" x14ac:dyDescent="0.25">
      <c r="C889" s="37">
        <v>0</v>
      </c>
    </row>
    <row r="890" spans="3:3" x14ac:dyDescent="0.25">
      <c r="C890" s="37">
        <v>0</v>
      </c>
    </row>
    <row r="891" spans="3:3" x14ac:dyDescent="0.25">
      <c r="C891" s="76">
        <v>1</v>
      </c>
    </row>
    <row r="892" spans="3:3" x14ac:dyDescent="0.25">
      <c r="C892" s="37">
        <v>0</v>
      </c>
    </row>
    <row r="893" spans="3:3" x14ac:dyDescent="0.25">
      <c r="C893" s="37">
        <v>0</v>
      </c>
    </row>
    <row r="894" spans="3:3" x14ac:dyDescent="0.25">
      <c r="C894" s="37">
        <v>0</v>
      </c>
    </row>
    <row r="895" spans="3:3" x14ac:dyDescent="0.25">
      <c r="C895" s="37">
        <v>0</v>
      </c>
    </row>
    <row r="896" spans="3:3" x14ac:dyDescent="0.25">
      <c r="C896" s="37">
        <v>0</v>
      </c>
    </row>
    <row r="897" spans="3:3" x14ac:dyDescent="0.25">
      <c r="C897" s="37">
        <v>0</v>
      </c>
    </row>
    <row r="898" spans="3:3" x14ac:dyDescent="0.25">
      <c r="C898" s="37">
        <v>0</v>
      </c>
    </row>
    <row r="899" spans="3:3" x14ac:dyDescent="0.25">
      <c r="C899" s="37">
        <v>0</v>
      </c>
    </row>
    <row r="900" spans="3:3" x14ac:dyDescent="0.25">
      <c r="C900" s="37">
        <v>0</v>
      </c>
    </row>
    <row r="901" spans="3:3" x14ac:dyDescent="0.25">
      <c r="C901" s="37">
        <v>0</v>
      </c>
    </row>
    <row r="902" spans="3:3" x14ac:dyDescent="0.25">
      <c r="C902" s="37">
        <v>0</v>
      </c>
    </row>
    <row r="903" spans="3:3" x14ac:dyDescent="0.25">
      <c r="C903" s="37">
        <v>0</v>
      </c>
    </row>
    <row r="904" spans="3:3" x14ac:dyDescent="0.25">
      <c r="C904" s="37">
        <v>0</v>
      </c>
    </row>
    <row r="905" spans="3:3" x14ac:dyDescent="0.25">
      <c r="C905" s="37">
        <v>0</v>
      </c>
    </row>
    <row r="906" spans="3:3" x14ac:dyDescent="0.25">
      <c r="C906" s="37">
        <v>0</v>
      </c>
    </row>
    <row r="907" spans="3:3" x14ac:dyDescent="0.25">
      <c r="C907" s="37">
        <v>0</v>
      </c>
    </row>
    <row r="908" spans="3:3" x14ac:dyDescent="0.25">
      <c r="C908" s="37">
        <v>0</v>
      </c>
    </row>
    <row r="909" spans="3:3" x14ac:dyDescent="0.25">
      <c r="C909" s="37">
        <v>0</v>
      </c>
    </row>
    <row r="910" spans="3:3" x14ac:dyDescent="0.25">
      <c r="C910" s="37">
        <v>0</v>
      </c>
    </row>
    <row r="911" spans="3:3" x14ac:dyDescent="0.25">
      <c r="C911" s="37">
        <v>0</v>
      </c>
    </row>
    <row r="912" spans="3:3" x14ac:dyDescent="0.25">
      <c r="C912" s="37">
        <v>0</v>
      </c>
    </row>
    <row r="913" spans="3:3" x14ac:dyDescent="0.25">
      <c r="C913" s="37">
        <v>0</v>
      </c>
    </row>
    <row r="914" spans="3:3" x14ac:dyDescent="0.25">
      <c r="C914" s="37">
        <v>0</v>
      </c>
    </row>
    <row r="915" spans="3:3" x14ac:dyDescent="0.25">
      <c r="C915" s="37">
        <v>0</v>
      </c>
    </row>
    <row r="916" spans="3:3" x14ac:dyDescent="0.25">
      <c r="C916" s="37">
        <v>0</v>
      </c>
    </row>
    <row r="917" spans="3:3" x14ac:dyDescent="0.25">
      <c r="C917" s="37">
        <v>0</v>
      </c>
    </row>
    <row r="918" spans="3:3" x14ac:dyDescent="0.25">
      <c r="C918" s="37">
        <v>0</v>
      </c>
    </row>
    <row r="919" spans="3:3" x14ac:dyDescent="0.25">
      <c r="C919" s="37">
        <v>0</v>
      </c>
    </row>
    <row r="920" spans="3:3" x14ac:dyDescent="0.25">
      <c r="C920" s="37">
        <v>0</v>
      </c>
    </row>
    <row r="921" spans="3:3" x14ac:dyDescent="0.25">
      <c r="C921" s="37">
        <v>0</v>
      </c>
    </row>
    <row r="922" spans="3:3" x14ac:dyDescent="0.25">
      <c r="C922" s="37">
        <v>0</v>
      </c>
    </row>
    <row r="923" spans="3:3" x14ac:dyDescent="0.25">
      <c r="C923" s="37">
        <v>0</v>
      </c>
    </row>
    <row r="924" spans="3:3" x14ac:dyDescent="0.25">
      <c r="C924" s="37">
        <v>0</v>
      </c>
    </row>
    <row r="925" spans="3:3" x14ac:dyDescent="0.25">
      <c r="C925" s="37">
        <v>0</v>
      </c>
    </row>
    <row r="926" spans="3:3" x14ac:dyDescent="0.25">
      <c r="C926" s="37">
        <v>0</v>
      </c>
    </row>
    <row r="927" spans="3:3" x14ac:dyDescent="0.25">
      <c r="C927" s="37">
        <v>0</v>
      </c>
    </row>
    <row r="928" spans="3:3" x14ac:dyDescent="0.25">
      <c r="C928" s="37">
        <v>0</v>
      </c>
    </row>
    <row r="929" spans="3:3" x14ac:dyDescent="0.25">
      <c r="C929" s="37">
        <v>0</v>
      </c>
    </row>
    <row r="930" spans="3:3" x14ac:dyDescent="0.25">
      <c r="C930" s="37">
        <v>0</v>
      </c>
    </row>
    <row r="931" spans="3:3" x14ac:dyDescent="0.25">
      <c r="C931" s="37">
        <v>0</v>
      </c>
    </row>
    <row r="932" spans="3:3" x14ac:dyDescent="0.25">
      <c r="C932" s="37">
        <v>0</v>
      </c>
    </row>
    <row r="933" spans="3:3" x14ac:dyDescent="0.25">
      <c r="C933" s="37">
        <v>0</v>
      </c>
    </row>
    <row r="934" spans="3:3" x14ac:dyDescent="0.25">
      <c r="C934" s="37">
        <v>0</v>
      </c>
    </row>
    <row r="935" spans="3:3" x14ac:dyDescent="0.25">
      <c r="C935" s="37">
        <v>0</v>
      </c>
    </row>
    <row r="936" spans="3:3" x14ac:dyDescent="0.25">
      <c r="C936" s="37">
        <v>0</v>
      </c>
    </row>
    <row r="937" spans="3:3" x14ac:dyDescent="0.25">
      <c r="C937" s="37">
        <v>0</v>
      </c>
    </row>
    <row r="938" spans="3:3" x14ac:dyDescent="0.25">
      <c r="C938" s="37">
        <v>0</v>
      </c>
    </row>
    <row r="939" spans="3:3" x14ac:dyDescent="0.25">
      <c r="C939" s="37">
        <v>0</v>
      </c>
    </row>
    <row r="940" spans="3:3" x14ac:dyDescent="0.25">
      <c r="C940" s="37">
        <v>0</v>
      </c>
    </row>
    <row r="941" spans="3:3" x14ac:dyDescent="0.25">
      <c r="C941" s="37">
        <v>0</v>
      </c>
    </row>
    <row r="942" spans="3:3" x14ac:dyDescent="0.25">
      <c r="C942" s="37">
        <v>0</v>
      </c>
    </row>
    <row r="943" spans="3:3" x14ac:dyDescent="0.25">
      <c r="C943" s="37">
        <v>0</v>
      </c>
    </row>
    <row r="944" spans="3:3" x14ac:dyDescent="0.25">
      <c r="C944" s="37">
        <v>0</v>
      </c>
    </row>
    <row r="945" spans="3:3" x14ac:dyDescent="0.25">
      <c r="C945" s="37">
        <v>0</v>
      </c>
    </row>
    <row r="946" spans="3:3" x14ac:dyDescent="0.25">
      <c r="C946" s="37">
        <v>0</v>
      </c>
    </row>
    <row r="947" spans="3:3" x14ac:dyDescent="0.25">
      <c r="C947" s="37">
        <v>0</v>
      </c>
    </row>
    <row r="948" spans="3:3" x14ac:dyDescent="0.25">
      <c r="C948" s="37">
        <v>0</v>
      </c>
    </row>
    <row r="949" spans="3:3" x14ac:dyDescent="0.25">
      <c r="C949" s="37">
        <v>0</v>
      </c>
    </row>
    <row r="950" spans="3:3" x14ac:dyDescent="0.25">
      <c r="C950" s="37">
        <v>0</v>
      </c>
    </row>
    <row r="951" spans="3:3" x14ac:dyDescent="0.25">
      <c r="C951" s="37">
        <v>0</v>
      </c>
    </row>
    <row r="952" spans="3:3" x14ac:dyDescent="0.25">
      <c r="C952" s="37">
        <v>0</v>
      </c>
    </row>
    <row r="953" spans="3:3" x14ac:dyDescent="0.25">
      <c r="C953" s="37">
        <v>0</v>
      </c>
    </row>
    <row r="954" spans="3:3" x14ac:dyDescent="0.25">
      <c r="C954" s="37">
        <v>0</v>
      </c>
    </row>
    <row r="955" spans="3:3" x14ac:dyDescent="0.25">
      <c r="C955" s="37">
        <v>0</v>
      </c>
    </row>
    <row r="956" spans="3:3" x14ac:dyDescent="0.25">
      <c r="C956" s="37">
        <v>0</v>
      </c>
    </row>
    <row r="957" spans="3:3" x14ac:dyDescent="0.25">
      <c r="C957" s="37">
        <v>0</v>
      </c>
    </row>
    <row r="958" spans="3:3" x14ac:dyDescent="0.25">
      <c r="C958" s="37">
        <v>0</v>
      </c>
    </row>
    <row r="959" spans="3:3" x14ac:dyDescent="0.25">
      <c r="C959" s="37">
        <v>0</v>
      </c>
    </row>
    <row r="960" spans="3:3" x14ac:dyDescent="0.25">
      <c r="C960" s="37">
        <v>0</v>
      </c>
    </row>
    <row r="961" spans="3:3" x14ac:dyDescent="0.25">
      <c r="C961" s="37">
        <v>0</v>
      </c>
    </row>
    <row r="962" spans="3:3" x14ac:dyDescent="0.25">
      <c r="C962" s="37">
        <v>0</v>
      </c>
    </row>
    <row r="963" spans="3:3" x14ac:dyDescent="0.25">
      <c r="C963" s="37">
        <v>0</v>
      </c>
    </row>
    <row r="964" spans="3:3" x14ac:dyDescent="0.25">
      <c r="C964" s="37">
        <v>0</v>
      </c>
    </row>
    <row r="965" spans="3:3" x14ac:dyDescent="0.25">
      <c r="C965" s="37">
        <v>0</v>
      </c>
    </row>
    <row r="966" spans="3:3" x14ac:dyDescent="0.25">
      <c r="C966" s="37">
        <v>0</v>
      </c>
    </row>
    <row r="967" spans="3:3" x14ac:dyDescent="0.25">
      <c r="C967" s="37">
        <v>0</v>
      </c>
    </row>
    <row r="968" spans="3:3" x14ac:dyDescent="0.25">
      <c r="C968" s="37">
        <v>0</v>
      </c>
    </row>
    <row r="969" spans="3:3" x14ac:dyDescent="0.25">
      <c r="C969" s="37">
        <v>0</v>
      </c>
    </row>
    <row r="970" spans="3:3" x14ac:dyDescent="0.25">
      <c r="C970" s="37">
        <v>0</v>
      </c>
    </row>
    <row r="971" spans="3:3" x14ac:dyDescent="0.25">
      <c r="C971" s="37">
        <v>0</v>
      </c>
    </row>
    <row r="972" spans="3:3" x14ac:dyDescent="0.25">
      <c r="C972" s="37">
        <v>0</v>
      </c>
    </row>
    <row r="973" spans="3:3" x14ac:dyDescent="0.25">
      <c r="C973" s="37">
        <v>0</v>
      </c>
    </row>
    <row r="974" spans="3:3" x14ac:dyDescent="0.25">
      <c r="C974" s="37">
        <v>0</v>
      </c>
    </row>
    <row r="975" spans="3:3" x14ac:dyDescent="0.25">
      <c r="C975" s="37">
        <v>0</v>
      </c>
    </row>
    <row r="976" spans="3:3" x14ac:dyDescent="0.25">
      <c r="C976" s="37">
        <v>0</v>
      </c>
    </row>
    <row r="977" spans="3:3" x14ac:dyDescent="0.25">
      <c r="C977" s="37">
        <v>0</v>
      </c>
    </row>
    <row r="978" spans="3:3" x14ac:dyDescent="0.25">
      <c r="C978" s="37">
        <v>0</v>
      </c>
    </row>
    <row r="979" spans="3:3" x14ac:dyDescent="0.25">
      <c r="C979" s="37">
        <v>0</v>
      </c>
    </row>
    <row r="980" spans="3:3" x14ac:dyDescent="0.25">
      <c r="C980" s="37">
        <v>0</v>
      </c>
    </row>
    <row r="981" spans="3:3" x14ac:dyDescent="0.25">
      <c r="C981" s="37">
        <v>0</v>
      </c>
    </row>
    <row r="982" spans="3:3" x14ac:dyDescent="0.25">
      <c r="C982" s="37">
        <v>0</v>
      </c>
    </row>
    <row r="983" spans="3:3" x14ac:dyDescent="0.25">
      <c r="C983" s="37">
        <v>0</v>
      </c>
    </row>
    <row r="984" spans="3:3" x14ac:dyDescent="0.25">
      <c r="C984" s="37">
        <v>0</v>
      </c>
    </row>
    <row r="985" spans="3:3" x14ac:dyDescent="0.25">
      <c r="C985" s="37">
        <v>0</v>
      </c>
    </row>
    <row r="986" spans="3:3" x14ac:dyDescent="0.25">
      <c r="C986" s="37">
        <v>0</v>
      </c>
    </row>
    <row r="987" spans="3:3" x14ac:dyDescent="0.25">
      <c r="C987" s="37">
        <v>0</v>
      </c>
    </row>
    <row r="988" spans="3:3" x14ac:dyDescent="0.25">
      <c r="C988" s="37">
        <v>0</v>
      </c>
    </row>
    <row r="989" spans="3:3" x14ac:dyDescent="0.25">
      <c r="C989" s="37">
        <v>0</v>
      </c>
    </row>
    <row r="990" spans="3:3" x14ac:dyDescent="0.25">
      <c r="C990" s="37">
        <v>0</v>
      </c>
    </row>
    <row r="991" spans="3:3" x14ac:dyDescent="0.25">
      <c r="C991" s="37">
        <v>0</v>
      </c>
    </row>
    <row r="992" spans="3:3" x14ac:dyDescent="0.25">
      <c r="C992" s="37">
        <v>0</v>
      </c>
    </row>
    <row r="993" spans="3:3" x14ac:dyDescent="0.25">
      <c r="C993" s="76">
        <v>1</v>
      </c>
    </row>
    <row r="994" spans="3:3" x14ac:dyDescent="0.25">
      <c r="C994" s="76">
        <v>1</v>
      </c>
    </row>
    <row r="995" spans="3:3" x14ac:dyDescent="0.25">
      <c r="C995" s="37">
        <v>0</v>
      </c>
    </row>
    <row r="996" spans="3:3" x14ac:dyDescent="0.25">
      <c r="C996" s="37">
        <v>0</v>
      </c>
    </row>
    <row r="997" spans="3:3" x14ac:dyDescent="0.25">
      <c r="C997" s="37">
        <v>0</v>
      </c>
    </row>
    <row r="998" spans="3:3" x14ac:dyDescent="0.25">
      <c r="C998" s="37">
        <v>0</v>
      </c>
    </row>
    <row r="999" spans="3:3" x14ac:dyDescent="0.25">
      <c r="C999" s="37">
        <v>0</v>
      </c>
    </row>
    <row r="1000" spans="3:3" x14ac:dyDescent="0.25">
      <c r="C1000" s="37">
        <v>0</v>
      </c>
    </row>
    <row r="1001" spans="3:3" x14ac:dyDescent="0.25">
      <c r="C1001" s="37">
        <v>0</v>
      </c>
    </row>
    <row r="1002" spans="3:3" x14ac:dyDescent="0.25">
      <c r="C1002" s="37">
        <v>0</v>
      </c>
    </row>
    <row r="1003" spans="3:3" x14ac:dyDescent="0.25">
      <c r="C1003" s="37">
        <v>0</v>
      </c>
    </row>
    <row r="1004" spans="3:3" x14ac:dyDescent="0.25">
      <c r="C1004" s="37">
        <v>0</v>
      </c>
    </row>
    <row r="1005" spans="3:3" x14ac:dyDescent="0.25">
      <c r="C1005" s="37">
        <v>0</v>
      </c>
    </row>
    <row r="1006" spans="3:3" x14ac:dyDescent="0.25">
      <c r="C1006" s="37">
        <v>0</v>
      </c>
    </row>
    <row r="1007" spans="3:3" x14ac:dyDescent="0.25">
      <c r="C1007" s="37">
        <v>0</v>
      </c>
    </row>
    <row r="1008" spans="3:3" x14ac:dyDescent="0.25">
      <c r="C1008" s="37">
        <v>0</v>
      </c>
    </row>
    <row r="1009" spans="3:3" x14ac:dyDescent="0.25">
      <c r="C1009" s="37">
        <v>0</v>
      </c>
    </row>
    <row r="1010" spans="3:3" x14ac:dyDescent="0.25">
      <c r="C1010" s="37">
        <v>0</v>
      </c>
    </row>
    <row r="1011" spans="3:3" x14ac:dyDescent="0.25">
      <c r="C1011" s="37">
        <v>0</v>
      </c>
    </row>
    <row r="1012" spans="3:3" x14ac:dyDescent="0.25">
      <c r="C1012" s="37">
        <v>0</v>
      </c>
    </row>
    <row r="1013" spans="3:3" x14ac:dyDescent="0.25">
      <c r="C1013" s="37">
        <v>0</v>
      </c>
    </row>
    <row r="1014" spans="3:3" x14ac:dyDescent="0.25">
      <c r="C1014" s="37">
        <v>0</v>
      </c>
    </row>
    <row r="1015" spans="3:3" x14ac:dyDescent="0.25">
      <c r="C1015" s="37">
        <v>0</v>
      </c>
    </row>
    <row r="1016" spans="3:3" x14ac:dyDescent="0.25">
      <c r="C1016" s="37">
        <v>0</v>
      </c>
    </row>
    <row r="1017" spans="3:3" x14ac:dyDescent="0.25">
      <c r="C1017" s="37">
        <v>0</v>
      </c>
    </row>
    <row r="1018" spans="3:3" x14ac:dyDescent="0.25">
      <c r="C1018" s="37">
        <v>0</v>
      </c>
    </row>
    <row r="1019" spans="3:3" x14ac:dyDescent="0.25">
      <c r="C1019" s="37">
        <v>0</v>
      </c>
    </row>
    <row r="1020" spans="3:3" x14ac:dyDescent="0.25">
      <c r="C1020" s="37">
        <v>0</v>
      </c>
    </row>
    <row r="1021" spans="3:3" x14ac:dyDescent="0.25">
      <c r="C1021" s="37">
        <v>0</v>
      </c>
    </row>
    <row r="1022" spans="3:3" x14ac:dyDescent="0.25">
      <c r="C1022" s="37">
        <v>0</v>
      </c>
    </row>
    <row r="1023" spans="3:3" x14ac:dyDescent="0.25">
      <c r="C1023" s="37">
        <v>0</v>
      </c>
    </row>
    <row r="1024" spans="3:3" x14ac:dyDescent="0.25">
      <c r="C1024" s="37">
        <v>0</v>
      </c>
    </row>
    <row r="1025" spans="3:3" x14ac:dyDescent="0.25">
      <c r="C1025" s="37">
        <v>0</v>
      </c>
    </row>
    <row r="1026" spans="3:3" x14ac:dyDescent="0.25">
      <c r="C1026" s="37">
        <v>0</v>
      </c>
    </row>
    <row r="1027" spans="3:3" x14ac:dyDescent="0.25">
      <c r="C1027" s="37">
        <v>0</v>
      </c>
    </row>
    <row r="1028" spans="3:3" x14ac:dyDescent="0.25">
      <c r="C1028" s="37">
        <v>0</v>
      </c>
    </row>
    <row r="1029" spans="3:3" x14ac:dyDescent="0.25">
      <c r="C1029" s="37">
        <v>0</v>
      </c>
    </row>
    <row r="1030" spans="3:3" x14ac:dyDescent="0.25">
      <c r="C1030" s="76">
        <v>1</v>
      </c>
    </row>
    <row r="1031" spans="3:3" x14ac:dyDescent="0.25">
      <c r="C1031" s="76">
        <v>1</v>
      </c>
    </row>
    <row r="1032" spans="3:3" x14ac:dyDescent="0.25">
      <c r="C1032" s="76">
        <v>1</v>
      </c>
    </row>
    <row r="1033" spans="3:3" x14ac:dyDescent="0.25">
      <c r="C1033" s="76">
        <v>1</v>
      </c>
    </row>
    <row r="1034" spans="3:3" x14ac:dyDescent="0.25">
      <c r="C1034" s="37">
        <v>0</v>
      </c>
    </row>
    <row r="1035" spans="3:3" x14ac:dyDescent="0.25">
      <c r="C1035" s="37">
        <v>0</v>
      </c>
    </row>
    <row r="1036" spans="3:3" x14ac:dyDescent="0.25">
      <c r="C1036" s="37">
        <v>0</v>
      </c>
    </row>
    <row r="1037" spans="3:3" x14ac:dyDescent="0.25">
      <c r="C1037" s="76">
        <v>1</v>
      </c>
    </row>
    <row r="1038" spans="3:3" x14ac:dyDescent="0.25">
      <c r="C1038" s="37">
        <v>0</v>
      </c>
    </row>
    <row r="1039" spans="3:3" x14ac:dyDescent="0.25">
      <c r="C1039" s="37">
        <v>0</v>
      </c>
    </row>
    <row r="1040" spans="3:3" x14ac:dyDescent="0.25">
      <c r="C1040" s="37">
        <v>0</v>
      </c>
    </row>
    <row r="1041" spans="3:3" x14ac:dyDescent="0.25">
      <c r="C1041" s="37">
        <v>0</v>
      </c>
    </row>
    <row r="1042" spans="3:3" x14ac:dyDescent="0.25">
      <c r="C1042" s="37">
        <v>0</v>
      </c>
    </row>
    <row r="1043" spans="3:3" x14ac:dyDescent="0.25">
      <c r="C1043" s="37">
        <v>0</v>
      </c>
    </row>
    <row r="1044" spans="3:3" x14ac:dyDescent="0.25">
      <c r="C1044" s="76">
        <v>1</v>
      </c>
    </row>
    <row r="1045" spans="3:3" x14ac:dyDescent="0.25">
      <c r="C1045" s="76">
        <v>1</v>
      </c>
    </row>
    <row r="1046" spans="3:3" x14ac:dyDescent="0.25">
      <c r="C1046" s="76">
        <v>1</v>
      </c>
    </row>
    <row r="1047" spans="3:3" x14ac:dyDescent="0.25">
      <c r="C1047" s="37">
        <v>0</v>
      </c>
    </row>
    <row r="1048" spans="3:3" x14ac:dyDescent="0.25">
      <c r="C1048" s="37">
        <v>0</v>
      </c>
    </row>
    <row r="1049" spans="3:3" x14ac:dyDescent="0.25">
      <c r="C1049" s="37">
        <v>0</v>
      </c>
    </row>
    <row r="1050" spans="3:3" x14ac:dyDescent="0.25">
      <c r="C1050" s="37">
        <v>0</v>
      </c>
    </row>
    <row r="1051" spans="3:3" x14ac:dyDescent="0.25">
      <c r="C1051" s="37">
        <v>0</v>
      </c>
    </row>
    <row r="1052" spans="3:3" x14ac:dyDescent="0.25">
      <c r="C1052" s="37">
        <v>0</v>
      </c>
    </row>
    <row r="1053" spans="3:3" x14ac:dyDescent="0.25">
      <c r="C1053" s="37">
        <v>0</v>
      </c>
    </row>
    <row r="1054" spans="3:3" x14ac:dyDescent="0.25">
      <c r="C1054" s="37">
        <v>0</v>
      </c>
    </row>
    <row r="1055" spans="3:3" x14ac:dyDescent="0.25">
      <c r="C1055" s="76">
        <v>1</v>
      </c>
    </row>
    <row r="1056" spans="3:3" x14ac:dyDescent="0.25">
      <c r="C1056" s="37">
        <v>0</v>
      </c>
    </row>
    <row r="1057" spans="3:3" x14ac:dyDescent="0.25">
      <c r="C1057" s="37">
        <v>0</v>
      </c>
    </row>
    <row r="1058" spans="3:3" x14ac:dyDescent="0.25">
      <c r="C1058" s="37">
        <v>0</v>
      </c>
    </row>
    <row r="1059" spans="3:3" x14ac:dyDescent="0.25">
      <c r="C1059" s="37">
        <v>0</v>
      </c>
    </row>
    <row r="1060" spans="3:3" x14ac:dyDescent="0.25">
      <c r="C1060" s="37">
        <v>0</v>
      </c>
    </row>
    <row r="1061" spans="3:3" x14ac:dyDescent="0.25">
      <c r="C1061" s="37">
        <v>0</v>
      </c>
    </row>
    <row r="1062" spans="3:3" x14ac:dyDescent="0.25">
      <c r="C1062" s="37">
        <v>0</v>
      </c>
    </row>
    <row r="1063" spans="3:3" x14ac:dyDescent="0.25">
      <c r="C1063" s="37">
        <v>0</v>
      </c>
    </row>
    <row r="1064" spans="3:3" x14ac:dyDescent="0.25">
      <c r="C1064" s="37">
        <v>0</v>
      </c>
    </row>
    <row r="1065" spans="3:3" x14ac:dyDescent="0.25">
      <c r="C1065" s="76">
        <v>1</v>
      </c>
    </row>
    <row r="1066" spans="3:3" x14ac:dyDescent="0.25">
      <c r="C1066" s="76">
        <v>1</v>
      </c>
    </row>
    <row r="1067" spans="3:3" x14ac:dyDescent="0.25">
      <c r="C1067" s="76">
        <v>1</v>
      </c>
    </row>
    <row r="1068" spans="3:3" x14ac:dyDescent="0.25">
      <c r="C1068" s="37">
        <v>0</v>
      </c>
    </row>
    <row r="1069" spans="3:3" x14ac:dyDescent="0.25">
      <c r="C1069" s="76">
        <v>1</v>
      </c>
    </row>
    <row r="1070" spans="3:3" x14ac:dyDescent="0.25">
      <c r="C1070" s="76">
        <v>1</v>
      </c>
    </row>
    <row r="1071" spans="3:3" x14ac:dyDescent="0.25">
      <c r="C1071" s="76">
        <v>1</v>
      </c>
    </row>
    <row r="1072" spans="3:3" x14ac:dyDescent="0.25">
      <c r="C1072" s="76">
        <v>1</v>
      </c>
    </row>
    <row r="1073" spans="3:3" x14ac:dyDescent="0.25">
      <c r="C1073" s="37">
        <v>0</v>
      </c>
    </row>
    <row r="1074" spans="3:3" x14ac:dyDescent="0.25">
      <c r="C1074" s="37">
        <v>0</v>
      </c>
    </row>
    <row r="1075" spans="3:3" x14ac:dyDescent="0.25">
      <c r="C1075" s="37">
        <v>0</v>
      </c>
    </row>
    <row r="1076" spans="3:3" x14ac:dyDescent="0.25">
      <c r="C1076" s="37">
        <v>0</v>
      </c>
    </row>
    <row r="1077" spans="3:3" x14ac:dyDescent="0.25">
      <c r="C1077" s="37">
        <v>0</v>
      </c>
    </row>
    <row r="1078" spans="3:3" x14ac:dyDescent="0.25">
      <c r="C1078" s="37">
        <v>0</v>
      </c>
    </row>
    <row r="1079" spans="3:3" x14ac:dyDescent="0.25">
      <c r="C1079" s="37">
        <v>0</v>
      </c>
    </row>
    <row r="1080" spans="3:3" x14ac:dyDescent="0.25">
      <c r="C1080" s="37">
        <v>0</v>
      </c>
    </row>
    <row r="1081" spans="3:3" x14ac:dyDescent="0.25">
      <c r="C1081" s="37">
        <v>0</v>
      </c>
    </row>
    <row r="1082" spans="3:3" x14ac:dyDescent="0.25">
      <c r="C1082" s="37">
        <v>0</v>
      </c>
    </row>
    <row r="1083" spans="3:3" x14ac:dyDescent="0.25">
      <c r="C1083" s="37">
        <v>0</v>
      </c>
    </row>
    <row r="1084" spans="3:3" x14ac:dyDescent="0.25">
      <c r="C1084" s="37">
        <v>0</v>
      </c>
    </row>
    <row r="1085" spans="3:3" x14ac:dyDescent="0.25">
      <c r="C1085" s="37">
        <v>0</v>
      </c>
    </row>
    <row r="1086" spans="3:3" x14ac:dyDescent="0.25">
      <c r="C1086" s="37">
        <v>0</v>
      </c>
    </row>
    <row r="1087" spans="3:3" x14ac:dyDescent="0.25">
      <c r="C1087" s="76">
        <v>1</v>
      </c>
    </row>
    <row r="1088" spans="3:3" x14ac:dyDescent="0.25">
      <c r="C1088" s="37">
        <v>0</v>
      </c>
    </row>
    <row r="1089" spans="3:3" x14ac:dyDescent="0.25">
      <c r="C1089" s="37">
        <v>0</v>
      </c>
    </row>
    <row r="1090" spans="3:3" x14ac:dyDescent="0.25">
      <c r="C1090" s="37">
        <v>0</v>
      </c>
    </row>
    <row r="1091" spans="3:3" x14ac:dyDescent="0.25">
      <c r="C1091" s="37">
        <v>0</v>
      </c>
    </row>
    <row r="1092" spans="3:3" x14ac:dyDescent="0.25">
      <c r="C1092" s="37">
        <v>0</v>
      </c>
    </row>
    <row r="1093" spans="3:3" x14ac:dyDescent="0.25">
      <c r="C1093" s="37">
        <v>0</v>
      </c>
    </row>
    <row r="1094" spans="3:3" x14ac:dyDescent="0.25">
      <c r="C1094" s="37">
        <v>0</v>
      </c>
    </row>
    <row r="1095" spans="3:3" x14ac:dyDescent="0.25">
      <c r="C1095" s="37">
        <v>0</v>
      </c>
    </row>
    <row r="1096" spans="3:3" x14ac:dyDescent="0.25">
      <c r="C1096" s="37">
        <v>0</v>
      </c>
    </row>
    <row r="1097" spans="3:3" x14ac:dyDescent="0.25">
      <c r="C1097" s="37">
        <v>0</v>
      </c>
    </row>
    <row r="1098" spans="3:3" x14ac:dyDescent="0.25">
      <c r="C1098" s="37">
        <v>0</v>
      </c>
    </row>
    <row r="1099" spans="3:3" x14ac:dyDescent="0.25">
      <c r="C1099" s="37">
        <v>0</v>
      </c>
    </row>
    <row r="1100" spans="3:3" x14ac:dyDescent="0.25">
      <c r="C1100" s="37">
        <v>0</v>
      </c>
    </row>
    <row r="1101" spans="3:3" x14ac:dyDescent="0.25">
      <c r="C1101" s="37">
        <v>0</v>
      </c>
    </row>
    <row r="1102" spans="3:3" x14ac:dyDescent="0.25">
      <c r="C1102" s="37">
        <v>0</v>
      </c>
    </row>
    <row r="1103" spans="3:3" x14ac:dyDescent="0.25">
      <c r="C1103" s="37">
        <v>0</v>
      </c>
    </row>
    <row r="1104" spans="3:3" x14ac:dyDescent="0.25">
      <c r="C1104" s="37">
        <v>0</v>
      </c>
    </row>
    <row r="1105" spans="3:3" x14ac:dyDescent="0.25">
      <c r="C1105" s="37">
        <v>0</v>
      </c>
    </row>
    <row r="1106" spans="3:3" x14ac:dyDescent="0.25">
      <c r="C1106" s="76">
        <v>1</v>
      </c>
    </row>
    <row r="1107" spans="3:3" x14ac:dyDescent="0.25">
      <c r="C1107" s="76">
        <v>1</v>
      </c>
    </row>
    <row r="1108" spans="3:3" x14ac:dyDescent="0.25">
      <c r="C1108" s="76">
        <v>1</v>
      </c>
    </row>
    <row r="1109" spans="3:3" x14ac:dyDescent="0.25">
      <c r="C1109" s="76">
        <v>1</v>
      </c>
    </row>
    <row r="1110" spans="3:3" x14ac:dyDescent="0.25">
      <c r="C1110" s="37">
        <v>0</v>
      </c>
    </row>
    <row r="1111" spans="3:3" x14ac:dyDescent="0.25">
      <c r="C1111" s="37">
        <v>0</v>
      </c>
    </row>
    <row r="1112" spans="3:3" x14ac:dyDescent="0.25">
      <c r="C1112" s="37">
        <v>0</v>
      </c>
    </row>
    <row r="1113" spans="3:3" x14ac:dyDescent="0.25">
      <c r="C1113" s="76">
        <v>1</v>
      </c>
    </row>
    <row r="1114" spans="3:3" x14ac:dyDescent="0.25">
      <c r="C1114" s="37">
        <v>0</v>
      </c>
    </row>
    <row r="1115" spans="3:3" x14ac:dyDescent="0.25">
      <c r="C1115" s="37">
        <v>0</v>
      </c>
    </row>
    <row r="1116" spans="3:3" x14ac:dyDescent="0.25">
      <c r="C1116" s="37">
        <v>0</v>
      </c>
    </row>
    <row r="1117" spans="3:3" x14ac:dyDescent="0.25">
      <c r="C1117" s="76">
        <v>1</v>
      </c>
    </row>
    <row r="1118" spans="3:3" x14ac:dyDescent="0.25">
      <c r="C1118" s="76">
        <v>1</v>
      </c>
    </row>
    <row r="1119" spans="3:3" x14ac:dyDescent="0.25">
      <c r="C1119" s="76">
        <v>1</v>
      </c>
    </row>
    <row r="1120" spans="3:3" x14ac:dyDescent="0.25">
      <c r="C1120" s="37">
        <v>0</v>
      </c>
    </row>
    <row r="1121" spans="3:3" x14ac:dyDescent="0.25">
      <c r="C1121" s="37">
        <v>0</v>
      </c>
    </row>
    <row r="1122" spans="3:3" x14ac:dyDescent="0.25">
      <c r="C1122" s="37">
        <v>0</v>
      </c>
    </row>
    <row r="1123" spans="3:3" x14ac:dyDescent="0.25">
      <c r="C1123" s="37">
        <v>0</v>
      </c>
    </row>
    <row r="1124" spans="3:3" x14ac:dyDescent="0.25">
      <c r="C1124" s="37">
        <v>0</v>
      </c>
    </row>
    <row r="1125" spans="3:3" x14ac:dyDescent="0.25">
      <c r="C1125" s="37">
        <v>0</v>
      </c>
    </row>
    <row r="1126" spans="3:3" x14ac:dyDescent="0.25">
      <c r="C1126" s="76">
        <v>1</v>
      </c>
    </row>
    <row r="1127" spans="3:3" x14ac:dyDescent="0.25">
      <c r="C1127" s="37">
        <v>0</v>
      </c>
    </row>
    <row r="1128" spans="3:3" x14ac:dyDescent="0.25">
      <c r="C1128" s="37">
        <v>0</v>
      </c>
    </row>
    <row r="1129" spans="3:3" x14ac:dyDescent="0.25">
      <c r="C1129" s="37">
        <v>0</v>
      </c>
    </row>
    <row r="1130" spans="3:3" x14ac:dyDescent="0.25">
      <c r="C1130" s="37">
        <v>0</v>
      </c>
    </row>
    <row r="1131" spans="3:3" x14ac:dyDescent="0.25">
      <c r="C1131" s="37">
        <v>0</v>
      </c>
    </row>
    <row r="1132" spans="3:3" x14ac:dyDescent="0.25">
      <c r="C1132" s="37">
        <v>0</v>
      </c>
    </row>
    <row r="1133" spans="3:3" x14ac:dyDescent="0.25">
      <c r="C1133" s="37">
        <v>0</v>
      </c>
    </row>
    <row r="1134" spans="3:3" x14ac:dyDescent="0.25">
      <c r="C1134" s="37">
        <v>0</v>
      </c>
    </row>
    <row r="1135" spans="3:3" x14ac:dyDescent="0.25">
      <c r="C1135" s="37">
        <v>0</v>
      </c>
    </row>
    <row r="1136" spans="3:3" x14ac:dyDescent="0.25">
      <c r="C1136" s="37">
        <v>0</v>
      </c>
    </row>
    <row r="1137" spans="3:3" x14ac:dyDescent="0.25">
      <c r="C1137" s="76">
        <v>1</v>
      </c>
    </row>
    <row r="1138" spans="3:3" x14ac:dyDescent="0.25">
      <c r="C1138" s="37">
        <v>0</v>
      </c>
    </row>
    <row r="1139" spans="3:3" x14ac:dyDescent="0.25">
      <c r="C1139" s="76">
        <v>1</v>
      </c>
    </row>
    <row r="1140" spans="3:3" x14ac:dyDescent="0.25">
      <c r="C1140" s="76">
        <v>1</v>
      </c>
    </row>
    <row r="1141" spans="3:3" x14ac:dyDescent="0.25">
      <c r="C1141" s="76">
        <v>1</v>
      </c>
    </row>
    <row r="1142" spans="3:3" x14ac:dyDescent="0.25">
      <c r="C1142" s="37">
        <v>0</v>
      </c>
    </row>
    <row r="1143" spans="3:3" x14ac:dyDescent="0.25">
      <c r="C1143" s="37">
        <v>0</v>
      </c>
    </row>
    <row r="1144" spans="3:3" x14ac:dyDescent="0.25">
      <c r="C1144" s="37">
        <v>0</v>
      </c>
    </row>
    <row r="1145" spans="3:3" x14ac:dyDescent="0.25">
      <c r="C1145" s="37">
        <v>0</v>
      </c>
    </row>
    <row r="1146" spans="3:3" x14ac:dyDescent="0.25">
      <c r="C1146" s="76">
        <v>1</v>
      </c>
    </row>
    <row r="1147" spans="3:3" x14ac:dyDescent="0.25">
      <c r="C1147" s="76">
        <v>1</v>
      </c>
    </row>
    <row r="1148" spans="3:3" x14ac:dyDescent="0.25">
      <c r="C1148" s="37">
        <v>0</v>
      </c>
    </row>
    <row r="1149" spans="3:3" x14ac:dyDescent="0.25">
      <c r="C1149" s="76">
        <v>1</v>
      </c>
    </row>
    <row r="1150" spans="3:3" x14ac:dyDescent="0.25">
      <c r="C1150" s="37">
        <v>0</v>
      </c>
    </row>
    <row r="1151" spans="3:3" x14ac:dyDescent="0.25">
      <c r="C1151" s="37">
        <v>0</v>
      </c>
    </row>
    <row r="1152" spans="3:3" x14ac:dyDescent="0.25">
      <c r="C1152" s="37">
        <v>0</v>
      </c>
    </row>
    <row r="1153" spans="3:3" x14ac:dyDescent="0.25">
      <c r="C1153" s="37">
        <v>0</v>
      </c>
    </row>
    <row r="1154" spans="3:3" x14ac:dyDescent="0.25">
      <c r="C1154" s="37">
        <v>0</v>
      </c>
    </row>
    <row r="1155" spans="3:3" x14ac:dyDescent="0.25">
      <c r="C1155" s="37">
        <v>0</v>
      </c>
    </row>
    <row r="1156" spans="3:3" x14ac:dyDescent="0.25">
      <c r="C1156" s="37">
        <v>0</v>
      </c>
    </row>
    <row r="1157" spans="3:3" x14ac:dyDescent="0.25">
      <c r="C1157" s="37">
        <v>0</v>
      </c>
    </row>
    <row r="1158" spans="3:3" x14ac:dyDescent="0.25">
      <c r="C1158" s="37">
        <v>0</v>
      </c>
    </row>
    <row r="1159" spans="3:3" x14ac:dyDescent="0.25">
      <c r="C1159" s="37">
        <v>0</v>
      </c>
    </row>
    <row r="1160" spans="3:3" x14ac:dyDescent="0.25">
      <c r="C1160" s="37">
        <v>0</v>
      </c>
    </row>
    <row r="1161" spans="3:3" x14ac:dyDescent="0.25">
      <c r="C1161" s="37">
        <v>0</v>
      </c>
    </row>
    <row r="1162" spans="3:3" x14ac:dyDescent="0.25">
      <c r="C1162" s="37">
        <v>0</v>
      </c>
    </row>
    <row r="1163" spans="3:3" x14ac:dyDescent="0.25">
      <c r="C1163" s="37">
        <v>0</v>
      </c>
    </row>
    <row r="1164" spans="3:3" x14ac:dyDescent="0.25">
      <c r="C1164" s="37">
        <v>0</v>
      </c>
    </row>
    <row r="1165" spans="3:3" x14ac:dyDescent="0.25">
      <c r="C1165" s="37">
        <v>0</v>
      </c>
    </row>
    <row r="1166" spans="3:3" x14ac:dyDescent="0.25">
      <c r="C1166" s="37">
        <v>0</v>
      </c>
    </row>
    <row r="1167" spans="3:3" x14ac:dyDescent="0.25">
      <c r="C1167" s="37">
        <v>0</v>
      </c>
    </row>
    <row r="1168" spans="3:3" x14ac:dyDescent="0.25">
      <c r="C1168" s="37">
        <v>0</v>
      </c>
    </row>
    <row r="1169" spans="3:3" x14ac:dyDescent="0.25">
      <c r="C1169" s="37">
        <v>0</v>
      </c>
    </row>
    <row r="1170" spans="3:3" x14ac:dyDescent="0.25">
      <c r="C1170" s="37">
        <v>0</v>
      </c>
    </row>
    <row r="1171" spans="3:3" x14ac:dyDescent="0.25">
      <c r="C1171" s="37">
        <v>0</v>
      </c>
    </row>
    <row r="1172" spans="3:3" x14ac:dyDescent="0.25">
      <c r="C1172" s="37">
        <v>0</v>
      </c>
    </row>
    <row r="1173" spans="3:3" x14ac:dyDescent="0.25">
      <c r="C1173" s="37">
        <v>0</v>
      </c>
    </row>
    <row r="1174" spans="3:3" x14ac:dyDescent="0.25">
      <c r="C1174" s="37">
        <v>0</v>
      </c>
    </row>
    <row r="1175" spans="3:3" x14ac:dyDescent="0.25">
      <c r="C1175" s="37">
        <v>0</v>
      </c>
    </row>
    <row r="1176" spans="3:3" x14ac:dyDescent="0.25">
      <c r="C1176" s="37">
        <v>0</v>
      </c>
    </row>
    <row r="1177" spans="3:3" x14ac:dyDescent="0.25">
      <c r="C1177" s="37">
        <v>0</v>
      </c>
    </row>
    <row r="1178" spans="3:3" x14ac:dyDescent="0.25">
      <c r="C1178" s="37">
        <v>0</v>
      </c>
    </row>
    <row r="1179" spans="3:3" x14ac:dyDescent="0.25">
      <c r="C1179" s="37">
        <v>0</v>
      </c>
    </row>
    <row r="1180" spans="3:3" x14ac:dyDescent="0.25">
      <c r="C1180" s="37">
        <v>0</v>
      </c>
    </row>
    <row r="1181" spans="3:3" x14ac:dyDescent="0.25">
      <c r="C1181" s="37">
        <v>0</v>
      </c>
    </row>
    <row r="1182" spans="3:3" x14ac:dyDescent="0.25">
      <c r="C1182" s="37">
        <v>0</v>
      </c>
    </row>
    <row r="1183" spans="3:3" x14ac:dyDescent="0.25">
      <c r="C1183" s="37">
        <v>0</v>
      </c>
    </row>
    <row r="1184" spans="3:3" x14ac:dyDescent="0.25">
      <c r="C1184" s="37">
        <v>0</v>
      </c>
    </row>
    <row r="1185" spans="3:3" x14ac:dyDescent="0.25">
      <c r="C1185" s="37">
        <v>0</v>
      </c>
    </row>
    <row r="1186" spans="3:3" x14ac:dyDescent="0.25">
      <c r="C1186" s="37">
        <v>0</v>
      </c>
    </row>
    <row r="1187" spans="3:3" x14ac:dyDescent="0.25">
      <c r="C1187" s="37">
        <v>0</v>
      </c>
    </row>
    <row r="1188" spans="3:3" x14ac:dyDescent="0.25">
      <c r="C1188" s="37">
        <v>0</v>
      </c>
    </row>
    <row r="1189" spans="3:3" x14ac:dyDescent="0.25">
      <c r="C1189" s="37">
        <v>0</v>
      </c>
    </row>
    <row r="1190" spans="3:3" x14ac:dyDescent="0.25">
      <c r="C1190" s="37">
        <v>0</v>
      </c>
    </row>
    <row r="1191" spans="3:3" x14ac:dyDescent="0.25">
      <c r="C1191" s="37">
        <v>0</v>
      </c>
    </row>
    <row r="1192" spans="3:3" x14ac:dyDescent="0.25">
      <c r="C1192" s="37">
        <v>0</v>
      </c>
    </row>
    <row r="1193" spans="3:3" x14ac:dyDescent="0.25">
      <c r="C1193" s="37">
        <v>0</v>
      </c>
    </row>
    <row r="1194" spans="3:3" x14ac:dyDescent="0.25">
      <c r="C1194" s="37">
        <v>0</v>
      </c>
    </row>
    <row r="1195" spans="3:3" x14ac:dyDescent="0.25">
      <c r="C1195" s="37">
        <v>0</v>
      </c>
    </row>
    <row r="1196" spans="3:3" x14ac:dyDescent="0.25">
      <c r="C1196" s="37">
        <v>0</v>
      </c>
    </row>
    <row r="1197" spans="3:3" x14ac:dyDescent="0.25">
      <c r="C1197" s="37">
        <v>0</v>
      </c>
    </row>
    <row r="1198" spans="3:3" x14ac:dyDescent="0.25">
      <c r="C1198" s="37">
        <v>0</v>
      </c>
    </row>
    <row r="1199" spans="3:3" x14ac:dyDescent="0.25">
      <c r="C1199" s="37">
        <v>0</v>
      </c>
    </row>
    <row r="1200" spans="3:3" x14ac:dyDescent="0.25">
      <c r="C1200" s="37">
        <v>0</v>
      </c>
    </row>
    <row r="1201" spans="3:3" x14ac:dyDescent="0.25">
      <c r="C1201" s="37">
        <v>0</v>
      </c>
    </row>
    <row r="1202" spans="3:3" x14ac:dyDescent="0.25">
      <c r="C1202" s="37">
        <v>0</v>
      </c>
    </row>
    <row r="1203" spans="3:3" x14ac:dyDescent="0.25">
      <c r="C1203" s="37">
        <v>0</v>
      </c>
    </row>
    <row r="1204" spans="3:3" x14ac:dyDescent="0.25">
      <c r="C1204" s="37">
        <v>0</v>
      </c>
    </row>
    <row r="1205" spans="3:3" x14ac:dyDescent="0.25">
      <c r="C1205" s="37">
        <v>0</v>
      </c>
    </row>
    <row r="1206" spans="3:3" x14ac:dyDescent="0.25">
      <c r="C1206" s="37">
        <v>0</v>
      </c>
    </row>
    <row r="1207" spans="3:3" x14ac:dyDescent="0.25">
      <c r="C1207" s="37">
        <v>0</v>
      </c>
    </row>
    <row r="1208" spans="3:3" x14ac:dyDescent="0.25">
      <c r="C1208" s="37">
        <v>0</v>
      </c>
    </row>
    <row r="1209" spans="3:3" x14ac:dyDescent="0.25">
      <c r="C1209" s="37">
        <v>0</v>
      </c>
    </row>
    <row r="1210" spans="3:3" x14ac:dyDescent="0.25">
      <c r="C1210" s="37">
        <v>0</v>
      </c>
    </row>
    <row r="1211" spans="3:3" x14ac:dyDescent="0.25">
      <c r="C1211" s="37">
        <v>0</v>
      </c>
    </row>
    <row r="1212" spans="3:3" x14ac:dyDescent="0.25">
      <c r="C1212" s="37">
        <v>0</v>
      </c>
    </row>
    <row r="1213" spans="3:3" x14ac:dyDescent="0.25">
      <c r="C1213" s="37">
        <v>0</v>
      </c>
    </row>
    <row r="1214" spans="3:3" x14ac:dyDescent="0.25">
      <c r="C1214" s="37">
        <v>0</v>
      </c>
    </row>
    <row r="1215" spans="3:3" x14ac:dyDescent="0.25">
      <c r="C1215" s="37">
        <v>0</v>
      </c>
    </row>
    <row r="1216" spans="3:3" x14ac:dyDescent="0.25">
      <c r="C1216" s="37">
        <v>0</v>
      </c>
    </row>
    <row r="1217" spans="3:3" x14ac:dyDescent="0.25">
      <c r="C1217" s="37">
        <v>0</v>
      </c>
    </row>
    <row r="1218" spans="3:3" x14ac:dyDescent="0.25">
      <c r="C1218" s="37">
        <v>0</v>
      </c>
    </row>
    <row r="1219" spans="3:3" x14ac:dyDescent="0.25">
      <c r="C1219" s="37">
        <v>0</v>
      </c>
    </row>
    <row r="1220" spans="3:3" x14ac:dyDescent="0.25">
      <c r="C1220" s="37">
        <v>0</v>
      </c>
    </row>
    <row r="1221" spans="3:3" x14ac:dyDescent="0.25">
      <c r="C1221" s="37">
        <v>0</v>
      </c>
    </row>
    <row r="1222" spans="3:3" x14ac:dyDescent="0.25">
      <c r="C1222" s="37">
        <v>0</v>
      </c>
    </row>
    <row r="1223" spans="3:3" x14ac:dyDescent="0.25">
      <c r="C1223" s="37">
        <v>0</v>
      </c>
    </row>
    <row r="1224" spans="3:3" x14ac:dyDescent="0.25">
      <c r="C1224" s="37">
        <v>0</v>
      </c>
    </row>
    <row r="1225" spans="3:3" x14ac:dyDescent="0.25">
      <c r="C1225" s="37">
        <v>0</v>
      </c>
    </row>
    <row r="1226" spans="3:3" x14ac:dyDescent="0.25">
      <c r="C1226" s="37">
        <v>0</v>
      </c>
    </row>
    <row r="1227" spans="3:3" x14ac:dyDescent="0.25">
      <c r="C1227" s="37">
        <v>0</v>
      </c>
    </row>
    <row r="1228" spans="3:3" x14ac:dyDescent="0.25">
      <c r="C1228" s="37">
        <v>0</v>
      </c>
    </row>
    <row r="1229" spans="3:3" x14ac:dyDescent="0.25">
      <c r="C1229" s="37">
        <v>0</v>
      </c>
    </row>
    <row r="1230" spans="3:3" x14ac:dyDescent="0.25">
      <c r="C1230" s="37">
        <v>0</v>
      </c>
    </row>
    <row r="1231" spans="3:3" x14ac:dyDescent="0.25">
      <c r="C1231" s="37">
        <v>0</v>
      </c>
    </row>
    <row r="1232" spans="3:3" x14ac:dyDescent="0.25">
      <c r="C1232" s="37">
        <v>0</v>
      </c>
    </row>
    <row r="1233" spans="3:3" x14ac:dyDescent="0.25">
      <c r="C1233" s="37">
        <v>0</v>
      </c>
    </row>
    <row r="1234" spans="3:3" x14ac:dyDescent="0.25">
      <c r="C1234" s="37">
        <v>0</v>
      </c>
    </row>
    <row r="1235" spans="3:3" x14ac:dyDescent="0.25">
      <c r="C1235" s="37">
        <v>0</v>
      </c>
    </row>
    <row r="1236" spans="3:3" x14ac:dyDescent="0.25">
      <c r="C1236" s="37">
        <v>0</v>
      </c>
    </row>
    <row r="1237" spans="3:3" x14ac:dyDescent="0.25">
      <c r="C1237" s="37">
        <v>0</v>
      </c>
    </row>
    <row r="1238" spans="3:3" x14ac:dyDescent="0.25">
      <c r="C1238" s="37">
        <v>0</v>
      </c>
    </row>
    <row r="1239" spans="3:3" x14ac:dyDescent="0.25">
      <c r="C1239" s="37">
        <v>0</v>
      </c>
    </row>
    <row r="1240" spans="3:3" x14ac:dyDescent="0.25">
      <c r="C1240" s="37">
        <v>0</v>
      </c>
    </row>
    <row r="1241" spans="3:3" x14ac:dyDescent="0.25">
      <c r="C1241" s="37">
        <v>0</v>
      </c>
    </row>
    <row r="1242" spans="3:3" x14ac:dyDescent="0.25">
      <c r="C1242" s="37">
        <v>0</v>
      </c>
    </row>
    <row r="1243" spans="3:3" x14ac:dyDescent="0.25">
      <c r="C1243" s="37">
        <v>0</v>
      </c>
    </row>
    <row r="1244" spans="3:3" x14ac:dyDescent="0.25">
      <c r="C1244" s="37">
        <v>0</v>
      </c>
    </row>
    <row r="1245" spans="3:3" x14ac:dyDescent="0.25">
      <c r="C1245" s="37">
        <v>0</v>
      </c>
    </row>
    <row r="1246" spans="3:3" x14ac:dyDescent="0.25">
      <c r="C1246" s="37">
        <v>0</v>
      </c>
    </row>
    <row r="1247" spans="3:3" x14ac:dyDescent="0.25">
      <c r="C1247" s="37">
        <v>0</v>
      </c>
    </row>
    <row r="1248" spans="3:3" x14ac:dyDescent="0.25">
      <c r="C1248" s="37">
        <v>0</v>
      </c>
    </row>
    <row r="1249" spans="3:3" x14ac:dyDescent="0.25">
      <c r="C1249" s="37">
        <v>0</v>
      </c>
    </row>
    <row r="1250" spans="3:3" x14ac:dyDescent="0.25">
      <c r="C1250" s="37">
        <v>0</v>
      </c>
    </row>
    <row r="1251" spans="3:3" x14ac:dyDescent="0.25">
      <c r="C1251" s="37">
        <v>0</v>
      </c>
    </row>
    <row r="1252" spans="3:3" x14ac:dyDescent="0.25">
      <c r="C1252" s="37">
        <v>0</v>
      </c>
    </row>
    <row r="1253" spans="3:3" x14ac:dyDescent="0.25">
      <c r="C1253" s="37">
        <v>0</v>
      </c>
    </row>
    <row r="1254" spans="3:3" x14ac:dyDescent="0.25">
      <c r="C1254" s="37">
        <v>0</v>
      </c>
    </row>
    <row r="1255" spans="3:3" x14ac:dyDescent="0.25">
      <c r="C1255" s="37">
        <v>0</v>
      </c>
    </row>
    <row r="1256" spans="3:3" x14ac:dyDescent="0.25">
      <c r="C1256" s="37">
        <v>0</v>
      </c>
    </row>
    <row r="1257" spans="3:3" x14ac:dyDescent="0.25">
      <c r="C1257" s="37">
        <v>0</v>
      </c>
    </row>
    <row r="1258" spans="3:3" x14ac:dyDescent="0.25">
      <c r="C1258" s="37">
        <v>0</v>
      </c>
    </row>
  </sheetData>
  <autoFilter ref="C1:C125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1258"/>
  <sheetViews>
    <sheetView workbookViewId="0">
      <selection activeCell="C1" sqref="C1:C1048576"/>
    </sheetView>
  </sheetViews>
  <sheetFormatPr baseColWidth="10" defaultRowHeight="15" x14ac:dyDescent="0.25"/>
  <cols>
    <col min="3" max="3" width="10.85546875" style="88" customWidth="1"/>
  </cols>
  <sheetData>
    <row r="1" spans="3:3" ht="22.5" x14ac:dyDescent="0.25">
      <c r="C1" s="77" t="s">
        <v>2288</v>
      </c>
    </row>
    <row r="2" spans="3:3" x14ac:dyDescent="0.25">
      <c r="C2" s="82">
        <v>0</v>
      </c>
    </row>
    <row r="3" spans="3:3" x14ac:dyDescent="0.25">
      <c r="C3" s="82">
        <v>0</v>
      </c>
    </row>
    <row r="4" spans="3:3" x14ac:dyDescent="0.25">
      <c r="C4" s="82">
        <v>35400</v>
      </c>
    </row>
    <row r="5" spans="3:3" x14ac:dyDescent="0.25">
      <c r="C5" s="82">
        <v>17500</v>
      </c>
    </row>
    <row r="6" spans="3:3" x14ac:dyDescent="0.25">
      <c r="C6" s="82">
        <v>0</v>
      </c>
    </row>
    <row r="7" spans="3:3" x14ac:dyDescent="0.25">
      <c r="C7" s="82">
        <v>0</v>
      </c>
    </row>
    <row r="8" spans="3:3" x14ac:dyDescent="0.25">
      <c r="C8" s="82">
        <v>0</v>
      </c>
    </row>
    <row r="9" spans="3:3" x14ac:dyDescent="0.25">
      <c r="C9" s="82">
        <v>0</v>
      </c>
    </row>
    <row r="10" spans="3:3" x14ac:dyDescent="0.25">
      <c r="C10" s="82">
        <v>9600</v>
      </c>
    </row>
    <row r="11" spans="3:3" x14ac:dyDescent="0.25">
      <c r="C11" s="82">
        <v>0</v>
      </c>
    </row>
    <row r="12" spans="3:3" x14ac:dyDescent="0.25">
      <c r="C12" s="82">
        <v>0</v>
      </c>
    </row>
    <row r="13" spans="3:3" x14ac:dyDescent="0.25">
      <c r="C13" s="82">
        <v>0</v>
      </c>
    </row>
    <row r="14" spans="3:3" x14ac:dyDescent="0.25">
      <c r="C14" s="82">
        <v>12000</v>
      </c>
    </row>
    <row r="15" spans="3:3" x14ac:dyDescent="0.25">
      <c r="C15" s="82">
        <v>52080</v>
      </c>
    </row>
    <row r="16" spans="3:3" x14ac:dyDescent="0.25">
      <c r="C16" s="82">
        <v>0</v>
      </c>
    </row>
    <row r="17" spans="3:3" x14ac:dyDescent="0.25">
      <c r="C17" s="82">
        <v>0</v>
      </c>
    </row>
    <row r="18" spans="3:3" x14ac:dyDescent="0.25">
      <c r="C18" s="82">
        <v>0</v>
      </c>
    </row>
    <row r="19" spans="3:3" x14ac:dyDescent="0.25">
      <c r="C19" s="82">
        <v>58000</v>
      </c>
    </row>
    <row r="20" spans="3:3" x14ac:dyDescent="0.25">
      <c r="C20" s="82">
        <v>10400</v>
      </c>
    </row>
    <row r="21" spans="3:3" x14ac:dyDescent="0.25">
      <c r="C21" s="82">
        <v>0</v>
      </c>
    </row>
    <row r="22" spans="3:3" x14ac:dyDescent="0.25">
      <c r="C22" s="82">
        <v>13200</v>
      </c>
    </row>
    <row r="23" spans="3:3" x14ac:dyDescent="0.25">
      <c r="C23" s="82">
        <v>0</v>
      </c>
    </row>
    <row r="24" spans="3:3" x14ac:dyDescent="0.25">
      <c r="C24" s="82">
        <v>0</v>
      </c>
    </row>
    <row r="25" spans="3:3" x14ac:dyDescent="0.25">
      <c r="C25" s="82">
        <v>41040</v>
      </c>
    </row>
    <row r="26" spans="3:3" x14ac:dyDescent="0.25">
      <c r="C26" s="82">
        <v>10150</v>
      </c>
    </row>
    <row r="27" spans="3:3" x14ac:dyDescent="0.25">
      <c r="C27" s="82">
        <v>56000</v>
      </c>
    </row>
    <row r="28" spans="3:3" x14ac:dyDescent="0.25">
      <c r="C28" s="82">
        <v>98000</v>
      </c>
    </row>
    <row r="29" spans="3:3" x14ac:dyDescent="0.25">
      <c r="C29" s="82">
        <f>10*3623</f>
        <v>36230</v>
      </c>
    </row>
    <row r="30" spans="3:3" x14ac:dyDescent="0.25">
      <c r="C30" s="82">
        <v>4880</v>
      </c>
    </row>
    <row r="31" spans="3:3" x14ac:dyDescent="0.25">
      <c r="C31" s="82">
        <v>10500</v>
      </c>
    </row>
    <row r="32" spans="3:3" x14ac:dyDescent="0.25">
      <c r="C32" s="82">
        <v>0</v>
      </c>
    </row>
    <row r="33" spans="3:3" x14ac:dyDescent="0.25">
      <c r="C33" s="82">
        <v>16600</v>
      </c>
    </row>
    <row r="34" spans="3:3" x14ac:dyDescent="0.25">
      <c r="C34" s="82">
        <v>0</v>
      </c>
    </row>
    <row r="35" spans="3:3" x14ac:dyDescent="0.25">
      <c r="C35" s="82">
        <v>0</v>
      </c>
    </row>
    <row r="36" spans="3:3" x14ac:dyDescent="0.25">
      <c r="C36" s="82">
        <v>21000</v>
      </c>
    </row>
    <row r="37" spans="3:3" x14ac:dyDescent="0.25">
      <c r="C37" s="82">
        <v>7200</v>
      </c>
    </row>
    <row r="38" spans="3:3" x14ac:dyDescent="0.25">
      <c r="C38" s="82">
        <v>8900</v>
      </c>
    </row>
    <row r="39" spans="3:3" x14ac:dyDescent="0.25">
      <c r="C39" s="82">
        <v>0</v>
      </c>
    </row>
    <row r="40" spans="3:3" x14ac:dyDescent="0.25">
      <c r="C40" s="82">
        <v>0</v>
      </c>
    </row>
    <row r="41" spans="3:3" x14ac:dyDescent="0.25">
      <c r="C41" s="82">
        <v>16000</v>
      </c>
    </row>
    <row r="42" spans="3:3" x14ac:dyDescent="0.25">
      <c r="C42" s="82">
        <v>4800</v>
      </c>
    </row>
    <row r="43" spans="3:3" x14ac:dyDescent="0.25">
      <c r="C43" s="82">
        <v>19868.75</v>
      </c>
    </row>
    <row r="44" spans="3:3" x14ac:dyDescent="0.25">
      <c r="C44" s="82">
        <v>4435</v>
      </c>
    </row>
    <row r="45" spans="3:3" x14ac:dyDescent="0.25">
      <c r="C45" s="82">
        <v>3136</v>
      </c>
    </row>
    <row r="46" spans="3:3" x14ac:dyDescent="0.25">
      <c r="C46" s="82">
        <v>1922.9</v>
      </c>
    </row>
    <row r="47" spans="3:3" x14ac:dyDescent="0.25">
      <c r="C47" s="82">
        <v>6496</v>
      </c>
    </row>
    <row r="48" spans="3:3" x14ac:dyDescent="0.25">
      <c r="C48" s="82">
        <v>3920</v>
      </c>
    </row>
    <row r="49" spans="3:3" x14ac:dyDescent="0.25">
      <c r="C49" s="82">
        <v>22860</v>
      </c>
    </row>
    <row r="50" spans="3:3" x14ac:dyDescent="0.25">
      <c r="C50" s="82">
        <v>21150</v>
      </c>
    </row>
    <row r="51" spans="3:3" x14ac:dyDescent="0.25">
      <c r="C51" s="82">
        <v>40600</v>
      </c>
    </row>
    <row r="52" spans="3:3" x14ac:dyDescent="0.25">
      <c r="C52" s="82">
        <v>65149.57</v>
      </c>
    </row>
    <row r="53" spans="3:3" x14ac:dyDescent="0.25">
      <c r="C53" s="82">
        <v>0</v>
      </c>
    </row>
    <row r="54" spans="3:3" x14ac:dyDescent="0.25">
      <c r="C54" s="82">
        <v>0</v>
      </c>
    </row>
    <row r="55" spans="3:3" x14ac:dyDescent="0.25">
      <c r="C55" s="82">
        <v>2800</v>
      </c>
    </row>
    <row r="56" spans="3:3" x14ac:dyDescent="0.25">
      <c r="C56" s="82">
        <v>0</v>
      </c>
    </row>
    <row r="57" spans="3:3" x14ac:dyDescent="0.25">
      <c r="C57" s="82">
        <v>8650</v>
      </c>
    </row>
    <row r="58" spans="3:3" x14ac:dyDescent="0.25">
      <c r="C58" s="82">
        <v>73802.62</v>
      </c>
    </row>
    <row r="59" spans="3:3" x14ac:dyDescent="0.25">
      <c r="C59" s="82">
        <v>0</v>
      </c>
    </row>
    <row r="60" spans="3:3" x14ac:dyDescent="0.25">
      <c r="C60" s="82">
        <v>19000</v>
      </c>
    </row>
    <row r="61" spans="3:3" x14ac:dyDescent="0.25">
      <c r="C61" s="82">
        <v>8650</v>
      </c>
    </row>
    <row r="62" spans="3:3" x14ac:dyDescent="0.25">
      <c r="C62" s="82">
        <v>20000</v>
      </c>
    </row>
    <row r="63" spans="3:3" x14ac:dyDescent="0.25">
      <c r="C63" s="82">
        <v>0</v>
      </c>
    </row>
    <row r="64" spans="3:3" x14ac:dyDescent="0.25">
      <c r="C64" s="82">
        <v>0</v>
      </c>
    </row>
    <row r="65" spans="3:3" x14ac:dyDescent="0.25">
      <c r="C65" s="82">
        <v>0</v>
      </c>
    </row>
    <row r="66" spans="3:3" x14ac:dyDescent="0.25">
      <c r="C66" s="82">
        <v>0</v>
      </c>
    </row>
    <row r="67" spans="3:3" x14ac:dyDescent="0.25">
      <c r="C67" s="82">
        <v>26000</v>
      </c>
    </row>
    <row r="68" spans="3:3" x14ac:dyDescent="0.25">
      <c r="C68" s="82">
        <v>0</v>
      </c>
    </row>
    <row r="69" spans="3:3" x14ac:dyDescent="0.25">
      <c r="C69" s="82">
        <v>0</v>
      </c>
    </row>
    <row r="70" spans="3:3" x14ac:dyDescent="0.25">
      <c r="C70" s="82">
        <v>0</v>
      </c>
    </row>
    <row r="71" spans="3:3" x14ac:dyDescent="0.25">
      <c r="C71" s="82">
        <v>1092</v>
      </c>
    </row>
    <row r="72" spans="3:3" x14ac:dyDescent="0.25">
      <c r="C72" s="82">
        <v>0</v>
      </c>
    </row>
    <row r="73" spans="3:3" x14ac:dyDescent="0.25">
      <c r="C73" s="82">
        <v>0</v>
      </c>
    </row>
    <row r="74" spans="3:3" x14ac:dyDescent="0.25">
      <c r="C74" s="82">
        <v>0</v>
      </c>
    </row>
    <row r="75" spans="3:3" x14ac:dyDescent="0.25">
      <c r="C75" s="82">
        <v>0</v>
      </c>
    </row>
    <row r="76" spans="3:3" x14ac:dyDescent="0.25">
      <c r="C76" s="82">
        <v>0</v>
      </c>
    </row>
    <row r="77" spans="3:3" x14ac:dyDescent="0.25">
      <c r="C77" s="82">
        <v>0</v>
      </c>
    </row>
    <row r="78" spans="3:3" x14ac:dyDescent="0.25">
      <c r="C78" s="82">
        <v>4368</v>
      </c>
    </row>
    <row r="79" spans="3:3" x14ac:dyDescent="0.25">
      <c r="C79" s="82">
        <v>0</v>
      </c>
    </row>
    <row r="80" spans="3:3" x14ac:dyDescent="0.25">
      <c r="C80" s="82">
        <v>90978</v>
      </c>
    </row>
    <row r="81" spans="3:3" x14ac:dyDescent="0.25">
      <c r="C81" s="82">
        <v>0</v>
      </c>
    </row>
    <row r="82" spans="3:3" x14ac:dyDescent="0.25">
      <c r="C82" s="82">
        <v>55185</v>
      </c>
    </row>
    <row r="83" spans="3:3" x14ac:dyDescent="0.25">
      <c r="C83" s="82">
        <v>126400</v>
      </c>
    </row>
    <row r="84" spans="3:3" x14ac:dyDescent="0.25">
      <c r="C84" s="82">
        <v>28305</v>
      </c>
    </row>
    <row r="85" spans="3:3" x14ac:dyDescent="0.25">
      <c r="C85" s="82">
        <v>0</v>
      </c>
    </row>
    <row r="86" spans="3:3" x14ac:dyDescent="0.25">
      <c r="C86" s="82">
        <v>0</v>
      </c>
    </row>
    <row r="87" spans="3:3" x14ac:dyDescent="0.25">
      <c r="C87" s="82">
        <v>0</v>
      </c>
    </row>
    <row r="88" spans="3:3" x14ac:dyDescent="0.25">
      <c r="C88" s="82">
        <v>0</v>
      </c>
    </row>
    <row r="89" spans="3:3" x14ac:dyDescent="0.25">
      <c r="C89" s="82">
        <v>0</v>
      </c>
    </row>
    <row r="90" spans="3:3" x14ac:dyDescent="0.25">
      <c r="C90" s="82">
        <v>0</v>
      </c>
    </row>
    <row r="91" spans="3:3" x14ac:dyDescent="0.25">
      <c r="C91" s="82">
        <v>9100</v>
      </c>
    </row>
    <row r="92" spans="3:3" x14ac:dyDescent="0.25">
      <c r="C92" s="82">
        <v>0</v>
      </c>
    </row>
    <row r="93" spans="3:3" x14ac:dyDescent="0.25">
      <c r="C93" s="82">
        <v>0</v>
      </c>
    </row>
    <row r="94" spans="3:3" x14ac:dyDescent="0.25">
      <c r="C94" s="82">
        <v>684.5</v>
      </c>
    </row>
    <row r="95" spans="3:3" x14ac:dyDescent="0.25">
      <c r="C95" s="82">
        <v>360</v>
      </c>
    </row>
    <row r="96" spans="3:3" x14ac:dyDescent="0.25">
      <c r="C96" s="82">
        <v>0</v>
      </c>
    </row>
    <row r="97" spans="3:3" x14ac:dyDescent="0.25">
      <c r="C97" s="82">
        <v>300</v>
      </c>
    </row>
    <row r="98" spans="3:3" x14ac:dyDescent="0.25">
      <c r="C98" s="82">
        <v>11760</v>
      </c>
    </row>
    <row r="99" spans="3:3" x14ac:dyDescent="0.25">
      <c r="C99" s="82">
        <v>0</v>
      </c>
    </row>
    <row r="100" spans="3:3" x14ac:dyDescent="0.25">
      <c r="C100" s="82">
        <v>0</v>
      </c>
    </row>
    <row r="101" spans="3:3" x14ac:dyDescent="0.25">
      <c r="C101" s="82">
        <v>10700</v>
      </c>
    </row>
    <row r="102" spans="3:3" x14ac:dyDescent="0.25">
      <c r="C102" s="82">
        <v>5650</v>
      </c>
    </row>
    <row r="103" spans="3:3" x14ac:dyDescent="0.25">
      <c r="C103" s="82">
        <v>360</v>
      </c>
    </row>
    <row r="104" spans="3:3" x14ac:dyDescent="0.25">
      <c r="C104" s="82">
        <v>720</v>
      </c>
    </row>
    <row r="105" spans="3:3" x14ac:dyDescent="0.25">
      <c r="C105" s="82">
        <v>720</v>
      </c>
    </row>
    <row r="106" spans="3:3" x14ac:dyDescent="0.25">
      <c r="C106" s="82">
        <v>6600</v>
      </c>
    </row>
    <row r="107" spans="3:3" x14ac:dyDescent="0.25">
      <c r="C107" s="82">
        <v>0</v>
      </c>
    </row>
    <row r="108" spans="3:3" x14ac:dyDescent="0.25">
      <c r="C108" s="82">
        <v>0</v>
      </c>
    </row>
    <row r="109" spans="3:3" x14ac:dyDescent="0.25">
      <c r="C109" s="82">
        <v>0</v>
      </c>
    </row>
    <row r="110" spans="3:3" x14ac:dyDescent="0.25">
      <c r="C110" s="82">
        <v>344640</v>
      </c>
    </row>
    <row r="111" spans="3:3" x14ac:dyDescent="0.25">
      <c r="C111" s="82">
        <v>0</v>
      </c>
    </row>
    <row r="112" spans="3:3" x14ac:dyDescent="0.25">
      <c r="C112" s="82">
        <f>31350*2.8</f>
        <v>87780</v>
      </c>
    </row>
    <row r="113" spans="3:3" x14ac:dyDescent="0.25">
      <c r="C113" s="82">
        <f>6850*2.8</f>
        <v>19180</v>
      </c>
    </row>
    <row r="114" spans="3:3" x14ac:dyDescent="0.25">
      <c r="C114" s="82">
        <v>41400</v>
      </c>
    </row>
    <row r="115" spans="3:3" x14ac:dyDescent="0.25">
      <c r="C115" s="82">
        <v>17262</v>
      </c>
    </row>
    <row r="116" spans="3:3" x14ac:dyDescent="0.25">
      <c r="C116" s="82">
        <v>17262</v>
      </c>
    </row>
    <row r="117" spans="3:3" x14ac:dyDescent="0.25">
      <c r="C117" s="82">
        <v>17262</v>
      </c>
    </row>
    <row r="118" spans="3:3" x14ac:dyDescent="0.25">
      <c r="C118" s="82">
        <v>392000</v>
      </c>
    </row>
    <row r="119" spans="3:3" x14ac:dyDescent="0.25">
      <c r="C119" s="82">
        <v>7650</v>
      </c>
    </row>
    <row r="120" spans="3:3" x14ac:dyDescent="0.25">
      <c r="C120" s="82">
        <v>7650</v>
      </c>
    </row>
    <row r="121" spans="3:3" x14ac:dyDescent="0.25">
      <c r="C121" s="82">
        <v>9450</v>
      </c>
    </row>
    <row r="122" spans="3:3" x14ac:dyDescent="0.25">
      <c r="C122" s="82">
        <v>2000</v>
      </c>
    </row>
    <row r="123" spans="3:3" x14ac:dyDescent="0.25">
      <c r="C123" s="82">
        <v>46046</v>
      </c>
    </row>
    <row r="124" spans="3:3" x14ac:dyDescent="0.25">
      <c r="C124" s="82">
        <v>49500</v>
      </c>
    </row>
    <row r="125" spans="3:3" x14ac:dyDescent="0.25">
      <c r="C125" s="82">
        <v>32400</v>
      </c>
    </row>
    <row r="126" spans="3:3" x14ac:dyDescent="0.25">
      <c r="C126" s="82">
        <v>19800</v>
      </c>
    </row>
    <row r="127" spans="3:3" x14ac:dyDescent="0.25">
      <c r="C127" s="82">
        <v>0</v>
      </c>
    </row>
    <row r="128" spans="3:3" x14ac:dyDescent="0.25">
      <c r="C128" s="82">
        <v>35200</v>
      </c>
    </row>
    <row r="129" spans="3:3" x14ac:dyDescent="0.25">
      <c r="C129" s="82">
        <v>0</v>
      </c>
    </row>
    <row r="130" spans="3:3" x14ac:dyDescent="0.25">
      <c r="C130" s="82">
        <v>0</v>
      </c>
    </row>
    <row r="131" spans="3:3" x14ac:dyDescent="0.25">
      <c r="C131" s="82">
        <v>0</v>
      </c>
    </row>
    <row r="132" spans="3:3" x14ac:dyDescent="0.25">
      <c r="C132" s="82">
        <v>7200</v>
      </c>
    </row>
    <row r="133" spans="3:3" x14ac:dyDescent="0.25">
      <c r="C133" s="82">
        <v>0</v>
      </c>
    </row>
    <row r="134" spans="3:3" x14ac:dyDescent="0.25">
      <c r="C134" s="82">
        <v>15000</v>
      </c>
    </row>
    <row r="135" spans="3:3" x14ac:dyDescent="0.25">
      <c r="C135" s="82">
        <v>0</v>
      </c>
    </row>
    <row r="136" spans="3:3" x14ac:dyDescent="0.25">
      <c r="C136" s="82">
        <v>10000</v>
      </c>
    </row>
    <row r="137" spans="3:3" x14ac:dyDescent="0.25">
      <c r="C137" s="82">
        <v>0</v>
      </c>
    </row>
    <row r="138" spans="3:3" x14ac:dyDescent="0.25">
      <c r="C138" s="82">
        <v>52000</v>
      </c>
    </row>
    <row r="139" spans="3:3" x14ac:dyDescent="0.25">
      <c r="C139" s="82">
        <v>0</v>
      </c>
    </row>
    <row r="140" spans="3:3" x14ac:dyDescent="0.25">
      <c r="C140" s="82">
        <v>0</v>
      </c>
    </row>
    <row r="141" spans="3:3" x14ac:dyDescent="0.25">
      <c r="C141" s="82">
        <v>0</v>
      </c>
    </row>
    <row r="142" spans="3:3" x14ac:dyDescent="0.25">
      <c r="C142" s="82">
        <v>16800</v>
      </c>
    </row>
    <row r="143" spans="3:3" x14ac:dyDescent="0.25">
      <c r="C143" s="82">
        <v>0</v>
      </c>
    </row>
    <row r="144" spans="3:3" x14ac:dyDescent="0.25">
      <c r="C144" s="82">
        <v>0</v>
      </c>
    </row>
    <row r="145" spans="3:3" x14ac:dyDescent="0.25">
      <c r="C145" s="82">
        <v>0</v>
      </c>
    </row>
    <row r="146" spans="3:3" x14ac:dyDescent="0.25">
      <c r="C146" s="82">
        <v>0</v>
      </c>
    </row>
    <row r="147" spans="3:3" x14ac:dyDescent="0.25">
      <c r="C147" s="82">
        <v>0</v>
      </c>
    </row>
    <row r="148" spans="3:3" x14ac:dyDescent="0.25">
      <c r="C148" s="82">
        <v>7840</v>
      </c>
    </row>
    <row r="149" spans="3:3" x14ac:dyDescent="0.25">
      <c r="C149" s="82">
        <v>0</v>
      </c>
    </row>
    <row r="150" spans="3:3" x14ac:dyDescent="0.25">
      <c r="C150" s="82">
        <v>0</v>
      </c>
    </row>
    <row r="151" spans="3:3" x14ac:dyDescent="0.25">
      <c r="C151" s="82">
        <v>25500</v>
      </c>
    </row>
    <row r="152" spans="3:3" x14ac:dyDescent="0.25">
      <c r="C152" s="82">
        <v>0</v>
      </c>
    </row>
    <row r="153" spans="3:3" x14ac:dyDescent="0.25">
      <c r="C153" s="82">
        <v>0</v>
      </c>
    </row>
    <row r="154" spans="3:3" x14ac:dyDescent="0.25">
      <c r="C154" s="82">
        <v>0</v>
      </c>
    </row>
    <row r="155" spans="3:3" x14ac:dyDescent="0.25">
      <c r="C155" s="82">
        <v>0</v>
      </c>
    </row>
    <row r="156" spans="3:3" x14ac:dyDescent="0.25">
      <c r="C156" s="82">
        <v>54000</v>
      </c>
    </row>
    <row r="157" spans="3:3" x14ac:dyDescent="0.25">
      <c r="C157" s="82">
        <v>32796</v>
      </c>
    </row>
    <row r="158" spans="3:3" x14ac:dyDescent="0.25">
      <c r="C158" s="82">
        <v>9600</v>
      </c>
    </row>
    <row r="159" spans="3:3" x14ac:dyDescent="0.25">
      <c r="C159" s="82">
        <v>24300</v>
      </c>
    </row>
    <row r="160" spans="3:3" x14ac:dyDescent="0.25">
      <c r="C160" s="82">
        <v>0</v>
      </c>
    </row>
    <row r="161" spans="3:3" x14ac:dyDescent="0.25">
      <c r="C161" s="82">
        <v>10900</v>
      </c>
    </row>
    <row r="162" spans="3:3" x14ac:dyDescent="0.25">
      <c r="C162" s="82">
        <v>10900</v>
      </c>
    </row>
    <row r="163" spans="3:3" x14ac:dyDescent="0.25">
      <c r="C163" s="82">
        <v>32540</v>
      </c>
    </row>
    <row r="164" spans="3:3" x14ac:dyDescent="0.25">
      <c r="C164" s="82">
        <f>10950/1.18</f>
        <v>9279.6610169491523</v>
      </c>
    </row>
    <row r="165" spans="3:3" x14ac:dyDescent="0.25">
      <c r="C165" s="82">
        <v>40780.65</v>
      </c>
    </row>
    <row r="166" spans="3:3" x14ac:dyDescent="0.25">
      <c r="C166" s="82">
        <v>0</v>
      </c>
    </row>
    <row r="167" spans="3:3" x14ac:dyDescent="0.25">
      <c r="C167" s="82">
        <v>0</v>
      </c>
    </row>
    <row r="168" spans="3:3" x14ac:dyDescent="0.25">
      <c r="C168" s="82">
        <v>368.16</v>
      </c>
    </row>
    <row r="169" spans="3:3" x14ac:dyDescent="0.25">
      <c r="C169" s="82">
        <v>0</v>
      </c>
    </row>
    <row r="170" spans="3:3" x14ac:dyDescent="0.25">
      <c r="C170" s="82">
        <v>0</v>
      </c>
    </row>
    <row r="171" spans="3:3" x14ac:dyDescent="0.25">
      <c r="C171" s="82">
        <v>0</v>
      </c>
    </row>
    <row r="172" spans="3:3" x14ac:dyDescent="0.25">
      <c r="C172" s="82">
        <v>36200</v>
      </c>
    </row>
    <row r="173" spans="3:3" x14ac:dyDescent="0.25">
      <c r="C173" s="82">
        <v>9840</v>
      </c>
    </row>
    <row r="174" spans="3:3" x14ac:dyDescent="0.25">
      <c r="C174" s="82">
        <v>18840</v>
      </c>
    </row>
    <row r="175" spans="3:3" x14ac:dyDescent="0.25">
      <c r="C175" s="82">
        <v>18150</v>
      </c>
    </row>
    <row r="176" spans="3:3" x14ac:dyDescent="0.25">
      <c r="C176" s="82">
        <v>10500</v>
      </c>
    </row>
    <row r="177" spans="3:3" x14ac:dyDescent="0.25">
      <c r="C177" s="82">
        <v>46400</v>
      </c>
    </row>
    <row r="178" spans="3:3" x14ac:dyDescent="0.25">
      <c r="C178" s="82">
        <v>2000</v>
      </c>
    </row>
    <row r="179" spans="3:3" x14ac:dyDescent="0.25">
      <c r="C179" s="82">
        <v>27225</v>
      </c>
    </row>
    <row r="180" spans="3:3" x14ac:dyDescent="0.25">
      <c r="C180" s="82">
        <v>1478400</v>
      </c>
    </row>
    <row r="181" spans="3:3" x14ac:dyDescent="0.25">
      <c r="C181" s="82">
        <v>0</v>
      </c>
    </row>
    <row r="182" spans="3:3" x14ac:dyDescent="0.25">
      <c r="C182" s="82">
        <v>0</v>
      </c>
    </row>
    <row r="183" spans="3:3" x14ac:dyDescent="0.25">
      <c r="C183" s="82">
        <v>0</v>
      </c>
    </row>
    <row r="184" spans="3:3" x14ac:dyDescent="0.25">
      <c r="C184" s="82">
        <v>0</v>
      </c>
    </row>
    <row r="185" spans="3:3" x14ac:dyDescent="0.25">
      <c r="C185" s="82">
        <v>72000</v>
      </c>
    </row>
    <row r="186" spans="3:3" x14ac:dyDescent="0.25">
      <c r="C186" s="82">
        <v>0</v>
      </c>
    </row>
    <row r="187" spans="3:3" x14ac:dyDescent="0.25">
      <c r="C187" s="82">
        <v>34272</v>
      </c>
    </row>
    <row r="188" spans="3:3" x14ac:dyDescent="0.25">
      <c r="C188" s="82">
        <v>358400</v>
      </c>
    </row>
    <row r="189" spans="3:3" x14ac:dyDescent="0.25">
      <c r="C189" s="82">
        <v>358400</v>
      </c>
    </row>
    <row r="190" spans="3:3" x14ac:dyDescent="0.25">
      <c r="C190" s="82">
        <v>109000</v>
      </c>
    </row>
    <row r="191" spans="3:3" x14ac:dyDescent="0.25">
      <c r="C191" s="82">
        <v>0</v>
      </c>
    </row>
    <row r="192" spans="3:3" x14ac:dyDescent="0.25">
      <c r="C192" s="82">
        <v>0</v>
      </c>
    </row>
    <row r="193" spans="3:3" x14ac:dyDescent="0.25">
      <c r="C193" s="82">
        <v>0</v>
      </c>
    </row>
    <row r="194" spans="3:3" x14ac:dyDescent="0.25">
      <c r="C194" s="82">
        <v>0</v>
      </c>
    </row>
    <row r="195" spans="3:3" x14ac:dyDescent="0.25">
      <c r="C195" s="82">
        <v>11760</v>
      </c>
    </row>
    <row r="196" spans="3:3" x14ac:dyDescent="0.25">
      <c r="C196" s="82">
        <v>0</v>
      </c>
    </row>
    <row r="197" spans="3:3" x14ac:dyDescent="0.25">
      <c r="C197" s="82">
        <v>0</v>
      </c>
    </row>
    <row r="198" spans="3:3" x14ac:dyDescent="0.25">
      <c r="C198" s="82">
        <v>0</v>
      </c>
    </row>
    <row r="199" spans="3:3" x14ac:dyDescent="0.25">
      <c r="C199" s="82">
        <v>576000</v>
      </c>
    </row>
    <row r="200" spans="3:3" x14ac:dyDescent="0.25">
      <c r="C200" s="82">
        <v>0</v>
      </c>
    </row>
    <row r="201" spans="3:3" x14ac:dyDescent="0.25">
      <c r="C201" s="82">
        <v>29000</v>
      </c>
    </row>
    <row r="202" spans="3:3" x14ac:dyDescent="0.25">
      <c r="C202" s="82">
        <v>100</v>
      </c>
    </row>
    <row r="203" spans="3:3" x14ac:dyDescent="0.25">
      <c r="C203" s="82">
        <v>130000</v>
      </c>
    </row>
    <row r="204" spans="3:3" x14ac:dyDescent="0.25">
      <c r="C204" s="82">
        <v>0</v>
      </c>
    </row>
    <row r="205" spans="3:3" x14ac:dyDescent="0.25">
      <c r="C205" s="82">
        <v>0</v>
      </c>
    </row>
    <row r="206" spans="3:3" x14ac:dyDescent="0.25">
      <c r="C206" s="82">
        <v>0</v>
      </c>
    </row>
    <row r="207" spans="3:3" x14ac:dyDescent="0.25">
      <c r="C207" s="82">
        <v>16940</v>
      </c>
    </row>
    <row r="208" spans="3:3" x14ac:dyDescent="0.25">
      <c r="C208" s="82">
        <v>0</v>
      </c>
    </row>
    <row r="209" spans="3:3" x14ac:dyDescent="0.25">
      <c r="C209" s="82">
        <v>0</v>
      </c>
    </row>
    <row r="210" spans="3:3" x14ac:dyDescent="0.25">
      <c r="C210" s="82">
        <v>0</v>
      </c>
    </row>
    <row r="211" spans="3:3" x14ac:dyDescent="0.25">
      <c r="C211" s="82">
        <v>0</v>
      </c>
    </row>
    <row r="212" spans="3:3" x14ac:dyDescent="0.25">
      <c r="C212" s="82">
        <v>9375</v>
      </c>
    </row>
    <row r="213" spans="3:3" x14ac:dyDescent="0.25">
      <c r="C213" s="82">
        <v>0</v>
      </c>
    </row>
    <row r="214" spans="3:3" x14ac:dyDescent="0.25">
      <c r="C214" s="82">
        <v>63000</v>
      </c>
    </row>
    <row r="215" spans="3:3" x14ac:dyDescent="0.25">
      <c r="C215" s="82">
        <v>0</v>
      </c>
    </row>
    <row r="216" spans="3:3" x14ac:dyDescent="0.25">
      <c r="C216" s="82">
        <v>0</v>
      </c>
    </row>
    <row r="217" spans="3:3" x14ac:dyDescent="0.25">
      <c r="C217" s="82">
        <v>0</v>
      </c>
    </row>
    <row r="218" spans="3:3" x14ac:dyDescent="0.25">
      <c r="C218" s="82">
        <v>0</v>
      </c>
    </row>
    <row r="219" spans="3:3" x14ac:dyDescent="0.25">
      <c r="C219" s="82">
        <v>0</v>
      </c>
    </row>
    <row r="220" spans="3:3" x14ac:dyDescent="0.25">
      <c r="C220" s="82">
        <v>6000</v>
      </c>
    </row>
    <row r="221" spans="3:3" x14ac:dyDescent="0.25">
      <c r="C221" s="82">
        <v>1350</v>
      </c>
    </row>
    <row r="222" spans="3:3" x14ac:dyDescent="0.25">
      <c r="C222" s="82">
        <v>7910</v>
      </c>
    </row>
    <row r="223" spans="3:3" x14ac:dyDescent="0.25">
      <c r="C223" s="82">
        <f>4500*2.8</f>
        <v>12600</v>
      </c>
    </row>
    <row r="224" spans="3:3" x14ac:dyDescent="0.25">
      <c r="C224" s="82">
        <v>0</v>
      </c>
    </row>
    <row r="225" spans="3:3" x14ac:dyDescent="0.25">
      <c r="C225" s="82">
        <v>0</v>
      </c>
    </row>
    <row r="226" spans="3:3" x14ac:dyDescent="0.25">
      <c r="C226" s="82">
        <v>0</v>
      </c>
    </row>
    <row r="227" spans="3:3" x14ac:dyDescent="0.25">
      <c r="C227" s="82">
        <v>40000</v>
      </c>
    </row>
    <row r="228" spans="3:3" x14ac:dyDescent="0.25">
      <c r="C228" s="82">
        <v>0</v>
      </c>
    </row>
    <row r="229" spans="3:3" x14ac:dyDescent="0.25">
      <c r="C229" s="82">
        <v>0</v>
      </c>
    </row>
    <row r="230" spans="3:3" x14ac:dyDescent="0.25">
      <c r="C230" s="82">
        <v>0</v>
      </c>
    </row>
    <row r="231" spans="3:3" x14ac:dyDescent="0.25">
      <c r="C231" s="82">
        <v>0</v>
      </c>
    </row>
    <row r="232" spans="3:3" x14ac:dyDescent="0.25">
      <c r="C232" s="82">
        <v>30000</v>
      </c>
    </row>
    <row r="233" spans="3:3" x14ac:dyDescent="0.25">
      <c r="C233" s="82">
        <v>2800</v>
      </c>
    </row>
    <row r="234" spans="3:3" x14ac:dyDescent="0.25">
      <c r="C234" s="82">
        <v>30000</v>
      </c>
    </row>
    <row r="235" spans="3:3" x14ac:dyDescent="0.25">
      <c r="C235" s="82">
        <v>12500</v>
      </c>
    </row>
    <row r="236" spans="3:3" x14ac:dyDescent="0.25">
      <c r="C236" s="82">
        <v>13500</v>
      </c>
    </row>
    <row r="237" spans="3:3" x14ac:dyDescent="0.25">
      <c r="C237" s="82">
        <v>12410</v>
      </c>
    </row>
    <row r="238" spans="3:3" x14ac:dyDescent="0.25">
      <c r="C238" s="82">
        <v>25900</v>
      </c>
    </row>
    <row r="239" spans="3:3" x14ac:dyDescent="0.25">
      <c r="C239" s="82">
        <v>17000</v>
      </c>
    </row>
    <row r="240" spans="3:3" x14ac:dyDescent="0.25">
      <c r="C240" s="82">
        <v>0</v>
      </c>
    </row>
    <row r="241" spans="3:3" x14ac:dyDescent="0.25">
      <c r="C241" s="82">
        <v>75900</v>
      </c>
    </row>
    <row r="242" spans="3:3" x14ac:dyDescent="0.25">
      <c r="C242" s="82">
        <v>0</v>
      </c>
    </row>
    <row r="243" spans="3:3" x14ac:dyDescent="0.25">
      <c r="C243" s="82">
        <v>0</v>
      </c>
    </row>
    <row r="244" spans="3:3" x14ac:dyDescent="0.25">
      <c r="C244" s="82">
        <v>0</v>
      </c>
    </row>
    <row r="245" spans="3:3" x14ac:dyDescent="0.25">
      <c r="C245" s="82">
        <v>0</v>
      </c>
    </row>
    <row r="246" spans="3:3" x14ac:dyDescent="0.25">
      <c r="C246" s="82">
        <v>0</v>
      </c>
    </row>
    <row r="247" spans="3:3" x14ac:dyDescent="0.25">
      <c r="C247" s="82">
        <v>0</v>
      </c>
    </row>
    <row r="248" spans="3:3" x14ac:dyDescent="0.25">
      <c r="C248" s="82">
        <v>0</v>
      </c>
    </row>
    <row r="249" spans="3:3" x14ac:dyDescent="0.25">
      <c r="C249" s="82">
        <v>0</v>
      </c>
    </row>
    <row r="250" spans="3:3" x14ac:dyDescent="0.25">
      <c r="C250" s="82">
        <v>19800</v>
      </c>
    </row>
    <row r="251" spans="3:3" x14ac:dyDescent="0.25">
      <c r="C251" s="82">
        <v>0</v>
      </c>
    </row>
    <row r="252" spans="3:3" x14ac:dyDescent="0.25">
      <c r="C252" s="82">
        <v>0</v>
      </c>
    </row>
    <row r="253" spans="3:3" x14ac:dyDescent="0.25">
      <c r="C253" s="82">
        <v>0</v>
      </c>
    </row>
    <row r="254" spans="3:3" x14ac:dyDescent="0.25">
      <c r="C254" s="82">
        <v>0</v>
      </c>
    </row>
    <row r="255" spans="3:3" x14ac:dyDescent="0.25">
      <c r="C255" s="82">
        <v>0</v>
      </c>
    </row>
    <row r="256" spans="3:3" x14ac:dyDescent="0.25">
      <c r="C256" s="82">
        <v>9237</v>
      </c>
    </row>
    <row r="257" spans="3:3" x14ac:dyDescent="0.25">
      <c r="C257" s="82">
        <v>33898</v>
      </c>
    </row>
    <row r="258" spans="3:3" x14ac:dyDescent="0.25">
      <c r="C258" s="82">
        <v>0</v>
      </c>
    </row>
    <row r="259" spans="3:3" x14ac:dyDescent="0.25">
      <c r="C259" s="82">
        <v>0</v>
      </c>
    </row>
    <row r="260" spans="3:3" x14ac:dyDescent="0.25">
      <c r="C260" s="82">
        <v>2835</v>
      </c>
    </row>
    <row r="261" spans="3:3" x14ac:dyDescent="0.25">
      <c r="C261" s="82">
        <v>0</v>
      </c>
    </row>
    <row r="262" spans="3:3" x14ac:dyDescent="0.25">
      <c r="C262" s="82">
        <v>0</v>
      </c>
    </row>
    <row r="263" spans="3:3" x14ac:dyDescent="0.25">
      <c r="C263" s="82">
        <v>0</v>
      </c>
    </row>
    <row r="264" spans="3:3" x14ac:dyDescent="0.25">
      <c r="C264" s="82">
        <v>0</v>
      </c>
    </row>
    <row r="265" spans="3:3" x14ac:dyDescent="0.25">
      <c r="C265" s="82">
        <v>0</v>
      </c>
    </row>
    <row r="266" spans="3:3" x14ac:dyDescent="0.25">
      <c r="C266" s="82">
        <v>0</v>
      </c>
    </row>
    <row r="267" spans="3:3" x14ac:dyDescent="0.25">
      <c r="C267" s="82">
        <v>0</v>
      </c>
    </row>
    <row r="268" spans="3:3" x14ac:dyDescent="0.25">
      <c r="C268" s="82">
        <v>0</v>
      </c>
    </row>
    <row r="269" spans="3:3" x14ac:dyDescent="0.25">
      <c r="C269" s="82">
        <v>0</v>
      </c>
    </row>
    <row r="270" spans="3:3" x14ac:dyDescent="0.25">
      <c r="C270" s="82">
        <v>0</v>
      </c>
    </row>
    <row r="271" spans="3:3" x14ac:dyDescent="0.25">
      <c r="C271" s="82">
        <v>21800</v>
      </c>
    </row>
    <row r="272" spans="3:3" x14ac:dyDescent="0.25">
      <c r="C272" s="82">
        <v>14000</v>
      </c>
    </row>
    <row r="273" spans="3:3" x14ac:dyDescent="0.25">
      <c r="C273" s="83">
        <v>10200</v>
      </c>
    </row>
    <row r="274" spans="3:3" x14ac:dyDescent="0.25">
      <c r="C274" s="82">
        <v>0</v>
      </c>
    </row>
    <row r="275" spans="3:3" x14ac:dyDescent="0.25">
      <c r="C275" s="82">
        <v>18200</v>
      </c>
    </row>
    <row r="276" spans="3:3" x14ac:dyDescent="0.25">
      <c r="C276" s="82">
        <v>0</v>
      </c>
    </row>
    <row r="277" spans="3:3" x14ac:dyDescent="0.25">
      <c r="C277" s="82">
        <v>16000</v>
      </c>
    </row>
    <row r="278" spans="3:3" x14ac:dyDescent="0.25">
      <c r="C278" s="82">
        <v>19000</v>
      </c>
    </row>
    <row r="279" spans="3:3" x14ac:dyDescent="0.25">
      <c r="C279" s="82">
        <v>13050.84</v>
      </c>
    </row>
    <row r="280" spans="3:3" x14ac:dyDescent="0.25">
      <c r="C280" s="82">
        <v>33613</v>
      </c>
    </row>
    <row r="281" spans="3:3" x14ac:dyDescent="0.25">
      <c r="C281" s="82">
        <f>9980*2.8</f>
        <v>27944</v>
      </c>
    </row>
    <row r="282" spans="3:3" x14ac:dyDescent="0.25">
      <c r="C282" s="82">
        <v>32000</v>
      </c>
    </row>
    <row r="283" spans="3:3" x14ac:dyDescent="0.25">
      <c r="C283" s="82">
        <v>0</v>
      </c>
    </row>
    <row r="284" spans="3:3" x14ac:dyDescent="0.25">
      <c r="C284" s="82">
        <v>0</v>
      </c>
    </row>
    <row r="285" spans="3:3" x14ac:dyDescent="0.25">
      <c r="C285" s="82">
        <v>13440</v>
      </c>
    </row>
    <row r="286" spans="3:3" x14ac:dyDescent="0.25">
      <c r="C286" s="82">
        <v>36960</v>
      </c>
    </row>
    <row r="287" spans="3:3" x14ac:dyDescent="0.25">
      <c r="C287" s="82">
        <v>25000</v>
      </c>
    </row>
    <row r="288" spans="3:3" x14ac:dyDescent="0.25">
      <c r="C288" s="82">
        <v>0</v>
      </c>
    </row>
    <row r="289" spans="3:3" x14ac:dyDescent="0.25">
      <c r="C289" s="82">
        <v>49000</v>
      </c>
    </row>
    <row r="290" spans="3:3" x14ac:dyDescent="0.25">
      <c r="C290" s="82">
        <v>0</v>
      </c>
    </row>
    <row r="291" spans="3:3" x14ac:dyDescent="0.25">
      <c r="C291" s="82">
        <v>0</v>
      </c>
    </row>
    <row r="292" spans="3:3" x14ac:dyDescent="0.25">
      <c r="C292" s="82">
        <v>0</v>
      </c>
    </row>
    <row r="293" spans="3:3" x14ac:dyDescent="0.25">
      <c r="C293" s="82">
        <v>0</v>
      </c>
    </row>
    <row r="294" spans="3:3" x14ac:dyDescent="0.25">
      <c r="C294" s="82">
        <v>115315</v>
      </c>
    </row>
    <row r="295" spans="3:3" x14ac:dyDescent="0.25">
      <c r="C295" s="82">
        <v>463310</v>
      </c>
    </row>
    <row r="296" spans="3:3" x14ac:dyDescent="0.25">
      <c r="C296" s="82">
        <v>1800000</v>
      </c>
    </row>
    <row r="297" spans="3:3" x14ac:dyDescent="0.25">
      <c r="C297" s="82">
        <v>0</v>
      </c>
    </row>
    <row r="298" spans="3:3" x14ac:dyDescent="0.25">
      <c r="C298" s="82">
        <v>1440000</v>
      </c>
    </row>
    <row r="299" spans="3:3" x14ac:dyDescent="0.25">
      <c r="C299" s="82">
        <v>329400</v>
      </c>
    </row>
    <row r="300" spans="3:3" x14ac:dyDescent="0.25">
      <c r="C300" s="82">
        <v>33613.449999999997</v>
      </c>
    </row>
    <row r="301" spans="3:3" x14ac:dyDescent="0.25">
      <c r="C301" s="82">
        <v>0</v>
      </c>
    </row>
    <row r="302" spans="3:3" x14ac:dyDescent="0.25">
      <c r="C302" s="82">
        <v>3360</v>
      </c>
    </row>
    <row r="303" spans="3:3" x14ac:dyDescent="0.25">
      <c r="C303" s="82">
        <v>0</v>
      </c>
    </row>
    <row r="304" spans="3:3" x14ac:dyDescent="0.25">
      <c r="C304" s="82">
        <v>450000</v>
      </c>
    </row>
    <row r="305" spans="3:3" x14ac:dyDescent="0.25">
      <c r="C305" s="82">
        <v>0</v>
      </c>
    </row>
    <row r="306" spans="3:3" x14ac:dyDescent="0.25">
      <c r="C306" s="82">
        <v>37350</v>
      </c>
    </row>
    <row r="307" spans="3:3" x14ac:dyDescent="0.25">
      <c r="C307" s="82">
        <v>0</v>
      </c>
    </row>
    <row r="308" spans="3:3" x14ac:dyDescent="0.25">
      <c r="C308" s="82">
        <v>0</v>
      </c>
    </row>
    <row r="309" spans="3:3" x14ac:dyDescent="0.25">
      <c r="C309" s="82">
        <v>11600</v>
      </c>
    </row>
    <row r="310" spans="3:3" x14ac:dyDescent="0.25">
      <c r="C310" s="82">
        <v>0</v>
      </c>
    </row>
    <row r="311" spans="3:3" x14ac:dyDescent="0.25">
      <c r="C311" s="82">
        <v>1832600</v>
      </c>
    </row>
    <row r="312" spans="3:3" x14ac:dyDescent="0.25">
      <c r="C312" s="82">
        <v>0</v>
      </c>
    </row>
    <row r="313" spans="3:3" x14ac:dyDescent="0.25">
      <c r="C313" s="82">
        <v>0</v>
      </c>
    </row>
    <row r="314" spans="3:3" x14ac:dyDescent="0.25">
      <c r="C314" s="82">
        <v>0</v>
      </c>
    </row>
    <row r="315" spans="3:3" x14ac:dyDescent="0.25">
      <c r="C315" s="82">
        <v>10900</v>
      </c>
    </row>
    <row r="316" spans="3:3" x14ac:dyDescent="0.25">
      <c r="C316" s="82">
        <v>10900</v>
      </c>
    </row>
    <row r="317" spans="3:3" x14ac:dyDescent="0.25">
      <c r="C317" s="82">
        <v>33559.32</v>
      </c>
    </row>
    <row r="318" spans="3:3" x14ac:dyDescent="0.25">
      <c r="C318" s="82">
        <f>8210*2.8</f>
        <v>22988</v>
      </c>
    </row>
    <row r="319" spans="3:3" x14ac:dyDescent="0.25">
      <c r="C319" s="82">
        <v>0</v>
      </c>
    </row>
    <row r="320" spans="3:3" x14ac:dyDescent="0.25">
      <c r="C320" s="82">
        <v>4800</v>
      </c>
    </row>
    <row r="321" spans="3:3" x14ac:dyDescent="0.25">
      <c r="C321" s="82">
        <v>0</v>
      </c>
    </row>
    <row r="322" spans="3:3" x14ac:dyDescent="0.25">
      <c r="C322" s="82">
        <v>2400</v>
      </c>
    </row>
    <row r="323" spans="3:3" x14ac:dyDescent="0.25">
      <c r="C323" s="82">
        <v>0</v>
      </c>
    </row>
    <row r="324" spans="3:3" x14ac:dyDescent="0.25">
      <c r="C324" s="82">
        <v>0</v>
      </c>
    </row>
    <row r="325" spans="3:3" x14ac:dyDescent="0.25">
      <c r="C325" s="82">
        <v>6090</v>
      </c>
    </row>
    <row r="326" spans="3:3" x14ac:dyDescent="0.25">
      <c r="C326" s="82">
        <v>9600</v>
      </c>
    </row>
    <row r="327" spans="3:3" x14ac:dyDescent="0.25">
      <c r="C327" s="82">
        <v>0</v>
      </c>
    </row>
    <row r="328" spans="3:3" x14ac:dyDescent="0.25">
      <c r="C328" s="82">
        <v>0</v>
      </c>
    </row>
    <row r="329" spans="3:3" x14ac:dyDescent="0.25">
      <c r="C329" s="82">
        <v>0</v>
      </c>
    </row>
    <row r="330" spans="3:3" x14ac:dyDescent="0.25">
      <c r="C330" s="82">
        <v>23262.85</v>
      </c>
    </row>
    <row r="331" spans="3:3" x14ac:dyDescent="0.25">
      <c r="C331" s="82">
        <v>0</v>
      </c>
    </row>
    <row r="332" spans="3:3" x14ac:dyDescent="0.25">
      <c r="C332" s="82">
        <v>9500</v>
      </c>
    </row>
    <row r="333" spans="3:3" x14ac:dyDescent="0.25">
      <c r="C333" s="82">
        <v>5500</v>
      </c>
    </row>
    <row r="334" spans="3:3" x14ac:dyDescent="0.25">
      <c r="C334" s="82">
        <v>0</v>
      </c>
    </row>
    <row r="335" spans="3:3" x14ac:dyDescent="0.25">
      <c r="C335" s="82">
        <v>65537.33</v>
      </c>
    </row>
    <row r="336" spans="3:3" x14ac:dyDescent="0.25">
      <c r="C336" s="82">
        <v>35000</v>
      </c>
    </row>
    <row r="337" spans="3:3" x14ac:dyDescent="0.25">
      <c r="C337" s="82">
        <v>32738</v>
      </c>
    </row>
    <row r="338" spans="3:3" x14ac:dyDescent="0.25">
      <c r="C338" s="82">
        <v>15120</v>
      </c>
    </row>
    <row r="339" spans="3:3" x14ac:dyDescent="0.25">
      <c r="C339" s="82">
        <v>0</v>
      </c>
    </row>
    <row r="340" spans="3:3" x14ac:dyDescent="0.25">
      <c r="C340" s="82">
        <f>11850*2.8</f>
        <v>33180</v>
      </c>
    </row>
    <row r="341" spans="3:3" x14ac:dyDescent="0.25">
      <c r="C341" s="82">
        <f>5400*2.8</f>
        <v>15119.999999999998</v>
      </c>
    </row>
    <row r="342" spans="3:3" x14ac:dyDescent="0.25">
      <c r="C342" s="82">
        <v>50800</v>
      </c>
    </row>
    <row r="343" spans="3:3" x14ac:dyDescent="0.25">
      <c r="C343" s="82">
        <v>0</v>
      </c>
    </row>
    <row r="344" spans="3:3" x14ac:dyDescent="0.25">
      <c r="C344" s="83">
        <v>7785</v>
      </c>
    </row>
    <row r="345" spans="3:3" x14ac:dyDescent="0.25">
      <c r="C345" s="82">
        <v>19500</v>
      </c>
    </row>
    <row r="346" spans="3:3" x14ac:dyDescent="0.25">
      <c r="C346" s="82">
        <v>0</v>
      </c>
    </row>
    <row r="347" spans="3:3" x14ac:dyDescent="0.25">
      <c r="C347" s="82">
        <v>22770</v>
      </c>
    </row>
    <row r="348" spans="3:3" x14ac:dyDescent="0.25">
      <c r="C348" s="82">
        <v>0</v>
      </c>
    </row>
    <row r="349" spans="3:3" x14ac:dyDescent="0.25">
      <c r="C349" s="82">
        <v>1950</v>
      </c>
    </row>
    <row r="350" spans="3:3" x14ac:dyDescent="0.25">
      <c r="C350" s="82">
        <v>0</v>
      </c>
    </row>
    <row r="351" spans="3:3" x14ac:dyDescent="0.25">
      <c r="C351" s="82">
        <v>13983.05</v>
      </c>
    </row>
    <row r="352" spans="3:3" x14ac:dyDescent="0.25">
      <c r="C352" s="82">
        <v>0</v>
      </c>
    </row>
    <row r="353" spans="3:3" x14ac:dyDescent="0.25">
      <c r="C353" s="82">
        <v>0</v>
      </c>
    </row>
    <row r="354" spans="3:3" x14ac:dyDescent="0.25">
      <c r="C354" s="82">
        <v>0</v>
      </c>
    </row>
    <row r="355" spans="3:3" x14ac:dyDescent="0.25">
      <c r="C355" s="82">
        <v>0</v>
      </c>
    </row>
    <row r="356" spans="3:3" x14ac:dyDescent="0.25">
      <c r="C356" s="82">
        <v>0</v>
      </c>
    </row>
    <row r="357" spans="3:3" x14ac:dyDescent="0.25">
      <c r="C357" s="82">
        <v>21000</v>
      </c>
    </row>
    <row r="358" spans="3:3" x14ac:dyDescent="0.25">
      <c r="C358" s="82">
        <v>0</v>
      </c>
    </row>
    <row r="359" spans="3:3" x14ac:dyDescent="0.25">
      <c r="C359" s="82">
        <v>0</v>
      </c>
    </row>
    <row r="360" spans="3:3" x14ac:dyDescent="0.25">
      <c r="C360" s="82">
        <v>0</v>
      </c>
    </row>
    <row r="361" spans="3:3" x14ac:dyDescent="0.25">
      <c r="C361" s="82">
        <v>550</v>
      </c>
    </row>
    <row r="362" spans="3:3" x14ac:dyDescent="0.25">
      <c r="C362" s="82">
        <v>550</v>
      </c>
    </row>
    <row r="363" spans="3:3" x14ac:dyDescent="0.25">
      <c r="C363" s="82">
        <v>1357953</v>
      </c>
    </row>
    <row r="364" spans="3:3" x14ac:dyDescent="0.25">
      <c r="C364" s="82">
        <v>0</v>
      </c>
    </row>
    <row r="365" spans="3:3" x14ac:dyDescent="0.25">
      <c r="C365" s="82">
        <v>0</v>
      </c>
    </row>
    <row r="366" spans="3:3" x14ac:dyDescent="0.25">
      <c r="C366" s="82">
        <v>720</v>
      </c>
    </row>
    <row r="367" spans="3:3" x14ac:dyDescent="0.25">
      <c r="C367" s="82">
        <v>15660</v>
      </c>
    </row>
    <row r="368" spans="3:3" x14ac:dyDescent="0.25">
      <c r="C368" s="82">
        <v>9350</v>
      </c>
    </row>
    <row r="369" spans="3:3" x14ac:dyDescent="0.25">
      <c r="C369" s="82">
        <v>0</v>
      </c>
    </row>
    <row r="370" spans="3:3" x14ac:dyDescent="0.25">
      <c r="C370" s="82">
        <v>0</v>
      </c>
    </row>
    <row r="371" spans="3:3" x14ac:dyDescent="0.25">
      <c r="C371" s="82">
        <v>0</v>
      </c>
    </row>
    <row r="372" spans="3:3" x14ac:dyDescent="0.25">
      <c r="C372" s="82">
        <v>0</v>
      </c>
    </row>
    <row r="373" spans="3:3" x14ac:dyDescent="0.25">
      <c r="C373" s="82">
        <v>16800</v>
      </c>
    </row>
    <row r="374" spans="3:3" x14ac:dyDescent="0.25">
      <c r="C374" s="82">
        <v>17500</v>
      </c>
    </row>
    <row r="375" spans="3:3" x14ac:dyDescent="0.25">
      <c r="C375" s="82">
        <v>0</v>
      </c>
    </row>
    <row r="376" spans="3:3" x14ac:dyDescent="0.25">
      <c r="C376" s="82">
        <v>0</v>
      </c>
    </row>
    <row r="377" spans="3:3" x14ac:dyDescent="0.25">
      <c r="C377" s="82">
        <v>20520</v>
      </c>
    </row>
    <row r="378" spans="3:3" x14ac:dyDescent="0.25">
      <c r="C378" s="82">
        <v>31500</v>
      </c>
    </row>
    <row r="379" spans="3:3" x14ac:dyDescent="0.25">
      <c r="C379" s="82">
        <v>19665</v>
      </c>
    </row>
    <row r="380" spans="3:3" x14ac:dyDescent="0.25">
      <c r="C380" s="82">
        <v>348</v>
      </c>
    </row>
    <row r="381" spans="3:3" x14ac:dyDescent="0.25">
      <c r="C381" s="82">
        <v>35400</v>
      </c>
    </row>
    <row r="382" spans="3:3" x14ac:dyDescent="0.25">
      <c r="C382" s="82">
        <v>47000</v>
      </c>
    </row>
    <row r="383" spans="3:3" x14ac:dyDescent="0.25">
      <c r="C383" s="82">
        <v>144491</v>
      </c>
    </row>
    <row r="384" spans="3:3" x14ac:dyDescent="0.25">
      <c r="C384" s="82">
        <v>0</v>
      </c>
    </row>
    <row r="385" spans="3:3" x14ac:dyDescent="0.25">
      <c r="C385" s="82">
        <v>0</v>
      </c>
    </row>
    <row r="386" spans="3:3" x14ac:dyDescent="0.25">
      <c r="C386" s="82">
        <v>0</v>
      </c>
    </row>
    <row r="387" spans="3:3" x14ac:dyDescent="0.25">
      <c r="C387" s="82">
        <v>12600</v>
      </c>
    </row>
    <row r="388" spans="3:3" x14ac:dyDescent="0.25">
      <c r="C388" s="82">
        <v>0</v>
      </c>
    </row>
    <row r="389" spans="3:3" x14ac:dyDescent="0.25">
      <c r="C389" s="82">
        <v>0</v>
      </c>
    </row>
    <row r="390" spans="3:3" x14ac:dyDescent="0.25">
      <c r="C390" s="82">
        <v>258390</v>
      </c>
    </row>
    <row r="391" spans="3:3" x14ac:dyDescent="0.25">
      <c r="C391" s="82">
        <v>0</v>
      </c>
    </row>
    <row r="392" spans="3:3" x14ac:dyDescent="0.25">
      <c r="C392" s="82">
        <v>226891</v>
      </c>
    </row>
    <row r="393" spans="3:3" x14ac:dyDescent="0.25">
      <c r="C393" s="82">
        <v>0</v>
      </c>
    </row>
    <row r="394" spans="3:3" x14ac:dyDescent="0.25">
      <c r="C394" s="82">
        <v>69000</v>
      </c>
    </row>
    <row r="395" spans="3:3" x14ac:dyDescent="0.25">
      <c r="C395" s="82">
        <v>0</v>
      </c>
    </row>
    <row r="396" spans="3:3" x14ac:dyDescent="0.25">
      <c r="C396" s="82">
        <v>0</v>
      </c>
    </row>
    <row r="397" spans="3:3" x14ac:dyDescent="0.25">
      <c r="C397" s="82">
        <v>0</v>
      </c>
    </row>
    <row r="398" spans="3:3" x14ac:dyDescent="0.25">
      <c r="C398" s="82">
        <v>189000</v>
      </c>
    </row>
    <row r="399" spans="3:3" x14ac:dyDescent="0.25">
      <c r="C399" s="82">
        <f>7000*2.8</f>
        <v>19600</v>
      </c>
    </row>
    <row r="400" spans="3:3" x14ac:dyDescent="0.25">
      <c r="C400" s="82">
        <v>0</v>
      </c>
    </row>
    <row r="401" spans="3:3" x14ac:dyDescent="0.25">
      <c r="C401" s="82">
        <v>0</v>
      </c>
    </row>
    <row r="402" spans="3:3" x14ac:dyDescent="0.25">
      <c r="C402" s="82">
        <v>0</v>
      </c>
    </row>
    <row r="403" spans="3:3" x14ac:dyDescent="0.25">
      <c r="C403" s="82">
        <v>4275</v>
      </c>
    </row>
    <row r="404" spans="3:3" x14ac:dyDescent="0.25">
      <c r="C404" s="82">
        <v>0</v>
      </c>
    </row>
    <row r="405" spans="3:3" x14ac:dyDescent="0.25">
      <c r="C405" s="82">
        <v>4275</v>
      </c>
    </row>
    <row r="406" spans="3:3" x14ac:dyDescent="0.25">
      <c r="C406" s="82">
        <v>0</v>
      </c>
    </row>
    <row r="407" spans="3:3" x14ac:dyDescent="0.25">
      <c r="C407" s="82">
        <v>0</v>
      </c>
    </row>
    <row r="408" spans="3:3" x14ac:dyDescent="0.25">
      <c r="C408" s="82">
        <v>58000</v>
      </c>
    </row>
    <row r="409" spans="3:3" x14ac:dyDescent="0.25">
      <c r="C409" s="82">
        <v>7650</v>
      </c>
    </row>
    <row r="410" spans="3:3" x14ac:dyDescent="0.25">
      <c r="C410" s="82">
        <v>0</v>
      </c>
    </row>
    <row r="411" spans="3:3" x14ac:dyDescent="0.25">
      <c r="C411" s="82">
        <v>0</v>
      </c>
    </row>
    <row r="412" spans="3:3" x14ac:dyDescent="0.25">
      <c r="C412" s="82">
        <v>8560</v>
      </c>
    </row>
    <row r="413" spans="3:3" x14ac:dyDescent="0.25">
      <c r="C413" s="82">
        <v>0</v>
      </c>
    </row>
    <row r="414" spans="3:3" x14ac:dyDescent="0.25">
      <c r="C414" s="82">
        <v>0</v>
      </c>
    </row>
    <row r="415" spans="3:3" x14ac:dyDescent="0.25">
      <c r="C415" s="82">
        <v>29900</v>
      </c>
    </row>
    <row r="416" spans="3:3" x14ac:dyDescent="0.25">
      <c r="C416" s="82">
        <v>0</v>
      </c>
    </row>
    <row r="417" spans="3:3" x14ac:dyDescent="0.25">
      <c r="C417" s="82">
        <v>0</v>
      </c>
    </row>
    <row r="418" spans="3:3" x14ac:dyDescent="0.25">
      <c r="C418" s="82">
        <v>6600</v>
      </c>
    </row>
    <row r="419" spans="3:3" x14ac:dyDescent="0.25">
      <c r="C419" s="82">
        <v>18000</v>
      </c>
    </row>
    <row r="420" spans="3:3" x14ac:dyDescent="0.25">
      <c r="C420" s="82">
        <v>9600</v>
      </c>
    </row>
    <row r="421" spans="3:3" x14ac:dyDescent="0.25">
      <c r="C421" s="82">
        <v>10585</v>
      </c>
    </row>
    <row r="422" spans="3:3" x14ac:dyDescent="0.25">
      <c r="C422" s="82">
        <v>7394.5</v>
      </c>
    </row>
    <row r="423" spans="3:3" x14ac:dyDescent="0.25">
      <c r="C423" s="82">
        <v>25000</v>
      </c>
    </row>
    <row r="424" spans="3:3" x14ac:dyDescent="0.25">
      <c r="C424" s="82">
        <v>14000</v>
      </c>
    </row>
    <row r="425" spans="3:3" x14ac:dyDescent="0.25">
      <c r="C425" s="82">
        <v>25000</v>
      </c>
    </row>
    <row r="426" spans="3:3" x14ac:dyDescent="0.25">
      <c r="C426" s="82">
        <v>14000</v>
      </c>
    </row>
    <row r="427" spans="3:3" x14ac:dyDescent="0.25">
      <c r="C427" s="82">
        <v>455</v>
      </c>
    </row>
    <row r="428" spans="3:3" x14ac:dyDescent="0.25">
      <c r="C428" s="82">
        <v>450000</v>
      </c>
    </row>
    <row r="429" spans="3:3" x14ac:dyDescent="0.25">
      <c r="C429" s="82">
        <v>8800</v>
      </c>
    </row>
    <row r="430" spans="3:3" x14ac:dyDescent="0.25">
      <c r="C430" s="82">
        <v>0</v>
      </c>
    </row>
    <row r="431" spans="3:3" x14ac:dyDescent="0.25">
      <c r="C431" s="82">
        <v>0</v>
      </c>
    </row>
    <row r="432" spans="3:3" x14ac:dyDescent="0.25">
      <c r="C432" s="82">
        <v>14118</v>
      </c>
    </row>
    <row r="433" spans="3:3" x14ac:dyDescent="0.25">
      <c r="C433" s="82">
        <v>0</v>
      </c>
    </row>
    <row r="434" spans="3:3" x14ac:dyDescent="0.25">
      <c r="C434" s="82">
        <v>8320.34</v>
      </c>
    </row>
    <row r="435" spans="3:3" x14ac:dyDescent="0.25">
      <c r="C435" s="82">
        <v>8686.44</v>
      </c>
    </row>
    <row r="436" spans="3:3" x14ac:dyDescent="0.25">
      <c r="C436" s="82">
        <v>8686.44</v>
      </c>
    </row>
    <row r="437" spans="3:3" x14ac:dyDescent="0.25">
      <c r="C437" s="82">
        <v>8728.81</v>
      </c>
    </row>
    <row r="438" spans="3:3" x14ac:dyDescent="0.25">
      <c r="C438" s="82">
        <v>16800</v>
      </c>
    </row>
    <row r="439" spans="3:3" x14ac:dyDescent="0.25">
      <c r="C439" s="82">
        <v>0</v>
      </c>
    </row>
    <row r="440" spans="3:3" x14ac:dyDescent="0.25">
      <c r="C440" s="82">
        <v>10890</v>
      </c>
    </row>
    <row r="441" spans="3:3" x14ac:dyDescent="0.25">
      <c r="C441" s="82">
        <v>46968</v>
      </c>
    </row>
    <row r="442" spans="3:3" x14ac:dyDescent="0.25">
      <c r="C442" s="82">
        <v>224000</v>
      </c>
    </row>
    <row r="443" spans="3:3" x14ac:dyDescent="0.25">
      <c r="C443" s="82">
        <v>12000</v>
      </c>
    </row>
    <row r="444" spans="3:3" x14ac:dyDescent="0.25">
      <c r="C444" s="82">
        <v>0</v>
      </c>
    </row>
    <row r="445" spans="3:3" x14ac:dyDescent="0.25">
      <c r="C445" s="82">
        <v>0</v>
      </c>
    </row>
    <row r="446" spans="3:3" x14ac:dyDescent="0.25">
      <c r="C446" s="82">
        <v>0</v>
      </c>
    </row>
    <row r="447" spans="3:3" x14ac:dyDescent="0.25">
      <c r="C447" s="82">
        <v>0</v>
      </c>
    </row>
    <row r="448" spans="3:3" x14ac:dyDescent="0.25">
      <c r="C448" s="82">
        <v>16150</v>
      </c>
    </row>
    <row r="449" spans="3:3" x14ac:dyDescent="0.25">
      <c r="C449" s="82">
        <f>1600*2.8</f>
        <v>4480</v>
      </c>
    </row>
    <row r="450" spans="3:3" x14ac:dyDescent="0.25">
      <c r="C450" s="82">
        <v>7840</v>
      </c>
    </row>
    <row r="451" spans="3:3" x14ac:dyDescent="0.25">
      <c r="C451" s="82">
        <f>1600*2.8</f>
        <v>4480</v>
      </c>
    </row>
    <row r="452" spans="3:3" x14ac:dyDescent="0.25">
      <c r="C452" s="82">
        <v>0</v>
      </c>
    </row>
    <row r="453" spans="3:3" x14ac:dyDescent="0.25">
      <c r="C453" s="82">
        <v>0</v>
      </c>
    </row>
    <row r="454" spans="3:3" x14ac:dyDescent="0.25">
      <c r="C454" s="82">
        <v>0</v>
      </c>
    </row>
    <row r="455" spans="3:3" x14ac:dyDescent="0.25">
      <c r="C455" s="82">
        <v>0</v>
      </c>
    </row>
    <row r="456" spans="3:3" x14ac:dyDescent="0.25">
      <c r="C456" s="82">
        <v>0</v>
      </c>
    </row>
    <row r="457" spans="3:3" x14ac:dyDescent="0.25">
      <c r="C457" s="82">
        <v>9245</v>
      </c>
    </row>
    <row r="458" spans="3:3" x14ac:dyDescent="0.25">
      <c r="C458" s="82">
        <v>28000</v>
      </c>
    </row>
    <row r="459" spans="3:3" x14ac:dyDescent="0.25">
      <c r="C459" s="82">
        <v>0</v>
      </c>
    </row>
    <row r="460" spans="3:3" x14ac:dyDescent="0.25">
      <c r="C460" s="82">
        <v>6119</v>
      </c>
    </row>
    <row r="461" spans="3:3" x14ac:dyDescent="0.25">
      <c r="C461" s="82">
        <v>3920</v>
      </c>
    </row>
    <row r="462" spans="3:3" x14ac:dyDescent="0.25">
      <c r="C462" s="82">
        <v>29100</v>
      </c>
    </row>
    <row r="463" spans="3:3" x14ac:dyDescent="0.25">
      <c r="C463" s="82">
        <v>0</v>
      </c>
    </row>
    <row r="464" spans="3:3" x14ac:dyDescent="0.25">
      <c r="C464" s="82">
        <v>0</v>
      </c>
    </row>
    <row r="465" spans="3:3" x14ac:dyDescent="0.25">
      <c r="C465" s="82">
        <v>0</v>
      </c>
    </row>
    <row r="466" spans="3:3" x14ac:dyDescent="0.25">
      <c r="C466" s="82">
        <v>0</v>
      </c>
    </row>
    <row r="467" spans="3:3" x14ac:dyDescent="0.25">
      <c r="C467" s="82">
        <v>10460</v>
      </c>
    </row>
    <row r="468" spans="3:3" x14ac:dyDescent="0.25">
      <c r="C468" s="82">
        <v>0</v>
      </c>
    </row>
    <row r="469" spans="3:3" x14ac:dyDescent="0.25">
      <c r="C469" s="82">
        <v>0</v>
      </c>
    </row>
    <row r="470" spans="3:3" x14ac:dyDescent="0.25">
      <c r="C470" s="82">
        <v>9237</v>
      </c>
    </row>
    <row r="471" spans="3:3" x14ac:dyDescent="0.25">
      <c r="C471" s="82">
        <f>10000/1.18</f>
        <v>8474.5762711864409</v>
      </c>
    </row>
    <row r="472" spans="3:3" x14ac:dyDescent="0.25">
      <c r="C472" s="82">
        <v>9153</v>
      </c>
    </row>
    <row r="473" spans="3:3" x14ac:dyDescent="0.25">
      <c r="C473" s="82">
        <v>75100</v>
      </c>
    </row>
    <row r="474" spans="3:3" x14ac:dyDescent="0.25">
      <c r="C474" s="82">
        <v>0</v>
      </c>
    </row>
    <row r="475" spans="3:3" x14ac:dyDescent="0.25">
      <c r="C475" s="82">
        <v>1950</v>
      </c>
    </row>
    <row r="476" spans="3:3" x14ac:dyDescent="0.25">
      <c r="C476" s="82">
        <v>0</v>
      </c>
    </row>
    <row r="477" spans="3:3" x14ac:dyDescent="0.25">
      <c r="C477" s="82">
        <v>0</v>
      </c>
    </row>
    <row r="478" spans="3:3" x14ac:dyDescent="0.25">
      <c r="C478" s="83">
        <v>132500</v>
      </c>
    </row>
    <row r="479" spans="3:3" x14ac:dyDescent="0.25">
      <c r="C479" s="82">
        <v>0</v>
      </c>
    </row>
    <row r="480" spans="3:3" x14ac:dyDescent="0.25">
      <c r="C480" s="82">
        <v>51850</v>
      </c>
    </row>
    <row r="481" spans="3:3" x14ac:dyDescent="0.25">
      <c r="C481" s="82">
        <v>84060</v>
      </c>
    </row>
    <row r="482" spans="3:3" x14ac:dyDescent="0.25">
      <c r="C482" s="82">
        <v>0</v>
      </c>
    </row>
    <row r="483" spans="3:3" x14ac:dyDescent="0.25">
      <c r="C483" s="82">
        <v>1560</v>
      </c>
    </row>
    <row r="484" spans="3:3" x14ac:dyDescent="0.25">
      <c r="C484" s="82">
        <v>1950</v>
      </c>
    </row>
    <row r="485" spans="3:3" x14ac:dyDescent="0.25">
      <c r="C485" s="83">
        <v>6480</v>
      </c>
    </row>
    <row r="486" spans="3:3" x14ac:dyDescent="0.25">
      <c r="C486" s="82">
        <v>0</v>
      </c>
    </row>
    <row r="487" spans="3:3" x14ac:dyDescent="0.25">
      <c r="C487" s="82">
        <v>7500</v>
      </c>
    </row>
    <row r="488" spans="3:3" x14ac:dyDescent="0.25">
      <c r="C488" s="82">
        <v>10150</v>
      </c>
    </row>
    <row r="489" spans="3:3" x14ac:dyDescent="0.25">
      <c r="C489" s="82">
        <v>23166</v>
      </c>
    </row>
    <row r="490" spans="3:3" x14ac:dyDescent="0.25">
      <c r="C490" s="82">
        <v>0</v>
      </c>
    </row>
    <row r="491" spans="3:3" x14ac:dyDescent="0.25">
      <c r="C491" s="82">
        <v>0</v>
      </c>
    </row>
    <row r="492" spans="3:3" x14ac:dyDescent="0.25">
      <c r="C492" s="82">
        <v>0</v>
      </c>
    </row>
    <row r="493" spans="3:3" x14ac:dyDescent="0.25">
      <c r="C493" s="82">
        <v>0</v>
      </c>
    </row>
    <row r="494" spans="3:3" x14ac:dyDescent="0.25">
      <c r="C494" s="82">
        <v>0</v>
      </c>
    </row>
    <row r="495" spans="3:3" x14ac:dyDescent="0.25">
      <c r="C495" s="82">
        <v>0</v>
      </c>
    </row>
    <row r="496" spans="3:3" x14ac:dyDescent="0.25">
      <c r="C496" s="82">
        <v>34500</v>
      </c>
    </row>
    <row r="497" spans="3:3" x14ac:dyDescent="0.25">
      <c r="C497" s="82">
        <v>0</v>
      </c>
    </row>
    <row r="498" spans="3:3" x14ac:dyDescent="0.25">
      <c r="C498" s="82">
        <v>0</v>
      </c>
    </row>
    <row r="499" spans="3:3" x14ac:dyDescent="0.25">
      <c r="C499" s="82">
        <v>0</v>
      </c>
    </row>
    <row r="500" spans="3:3" x14ac:dyDescent="0.25">
      <c r="C500" s="82">
        <v>0</v>
      </c>
    </row>
    <row r="501" spans="3:3" x14ac:dyDescent="0.25">
      <c r="C501" s="82">
        <v>20600</v>
      </c>
    </row>
    <row r="502" spans="3:3" x14ac:dyDescent="0.25">
      <c r="C502" s="82">
        <v>10500</v>
      </c>
    </row>
    <row r="503" spans="3:3" x14ac:dyDescent="0.25">
      <c r="C503" s="82">
        <v>4046</v>
      </c>
    </row>
    <row r="504" spans="3:3" x14ac:dyDescent="0.25">
      <c r="C504" s="82">
        <v>6720</v>
      </c>
    </row>
    <row r="505" spans="3:3" x14ac:dyDescent="0.25">
      <c r="C505" s="82">
        <v>5040</v>
      </c>
    </row>
    <row r="506" spans="3:3" x14ac:dyDescent="0.25">
      <c r="C506" s="82">
        <v>0</v>
      </c>
    </row>
    <row r="507" spans="3:3" x14ac:dyDescent="0.25">
      <c r="C507" s="82">
        <v>3300</v>
      </c>
    </row>
    <row r="508" spans="3:3" x14ac:dyDescent="0.25">
      <c r="C508" s="82">
        <v>4500</v>
      </c>
    </row>
    <row r="509" spans="3:3" x14ac:dyDescent="0.25">
      <c r="C509" s="82">
        <v>4900</v>
      </c>
    </row>
    <row r="510" spans="3:3" x14ac:dyDescent="0.25">
      <c r="C510" s="83">
        <v>3100</v>
      </c>
    </row>
    <row r="511" spans="3:3" x14ac:dyDescent="0.25">
      <c r="C511" s="83">
        <v>2200</v>
      </c>
    </row>
    <row r="512" spans="3:3" x14ac:dyDescent="0.25">
      <c r="C512" s="83">
        <v>1800</v>
      </c>
    </row>
    <row r="513" spans="3:3" x14ac:dyDescent="0.25">
      <c r="C513" s="83">
        <v>1750</v>
      </c>
    </row>
    <row r="514" spans="3:3" x14ac:dyDescent="0.25">
      <c r="C514" s="82">
        <v>0</v>
      </c>
    </row>
    <row r="515" spans="3:3" x14ac:dyDescent="0.25">
      <c r="C515" s="83">
        <v>6000</v>
      </c>
    </row>
    <row r="516" spans="3:3" x14ac:dyDescent="0.25">
      <c r="C516" s="83">
        <v>1050</v>
      </c>
    </row>
    <row r="517" spans="3:3" x14ac:dyDescent="0.25">
      <c r="C517" s="83">
        <v>6750</v>
      </c>
    </row>
    <row r="518" spans="3:3" x14ac:dyDescent="0.25">
      <c r="C518" s="83">
        <v>4400</v>
      </c>
    </row>
    <row r="519" spans="3:3" x14ac:dyDescent="0.25">
      <c r="C519" s="82">
        <v>130522</v>
      </c>
    </row>
    <row r="520" spans="3:3" x14ac:dyDescent="0.25">
      <c r="C520" s="82">
        <v>5922</v>
      </c>
    </row>
    <row r="521" spans="3:3" x14ac:dyDescent="0.25">
      <c r="C521" s="82">
        <v>4800</v>
      </c>
    </row>
    <row r="522" spans="3:3" x14ac:dyDescent="0.25">
      <c r="C522" s="82">
        <v>10000</v>
      </c>
    </row>
    <row r="523" spans="3:3" x14ac:dyDescent="0.25">
      <c r="C523" s="82">
        <v>5583.34</v>
      </c>
    </row>
    <row r="524" spans="3:3" x14ac:dyDescent="0.25">
      <c r="C524" s="82">
        <v>700</v>
      </c>
    </row>
    <row r="525" spans="3:3" x14ac:dyDescent="0.25">
      <c r="C525" s="82">
        <v>2000</v>
      </c>
    </row>
    <row r="526" spans="3:3" x14ac:dyDescent="0.25">
      <c r="C526" s="82">
        <v>1500</v>
      </c>
    </row>
    <row r="527" spans="3:3" x14ac:dyDescent="0.25">
      <c r="C527" s="82">
        <v>34250</v>
      </c>
    </row>
    <row r="528" spans="3:3" x14ac:dyDescent="0.25">
      <c r="C528" s="82">
        <v>35000</v>
      </c>
    </row>
    <row r="529" spans="3:3" x14ac:dyDescent="0.25">
      <c r="C529" s="82">
        <v>200000</v>
      </c>
    </row>
    <row r="530" spans="3:3" x14ac:dyDescent="0.25">
      <c r="C530" s="82">
        <v>200000</v>
      </c>
    </row>
    <row r="531" spans="3:3" x14ac:dyDescent="0.25">
      <c r="C531" s="82">
        <v>300000</v>
      </c>
    </row>
    <row r="532" spans="3:3" x14ac:dyDescent="0.25">
      <c r="C532" s="82">
        <v>0</v>
      </c>
    </row>
    <row r="533" spans="3:3" x14ac:dyDescent="0.25">
      <c r="C533" s="82">
        <v>0</v>
      </c>
    </row>
    <row r="534" spans="3:3" x14ac:dyDescent="0.25">
      <c r="C534" s="82">
        <v>104202</v>
      </c>
    </row>
    <row r="535" spans="3:3" x14ac:dyDescent="0.25">
      <c r="C535" s="82">
        <v>74343</v>
      </c>
    </row>
    <row r="536" spans="3:3" x14ac:dyDescent="0.25">
      <c r="C536" s="82">
        <v>12600</v>
      </c>
    </row>
    <row r="537" spans="3:3" x14ac:dyDescent="0.25">
      <c r="C537" s="82">
        <v>0</v>
      </c>
    </row>
    <row r="538" spans="3:3" x14ac:dyDescent="0.25">
      <c r="C538" s="82">
        <v>42840</v>
      </c>
    </row>
    <row r="539" spans="3:3" x14ac:dyDescent="0.25">
      <c r="C539" s="82">
        <v>0</v>
      </c>
    </row>
    <row r="540" spans="3:3" x14ac:dyDescent="0.25">
      <c r="C540" s="82">
        <v>0</v>
      </c>
    </row>
    <row r="541" spans="3:3" x14ac:dyDescent="0.25">
      <c r="C541" s="82">
        <v>0</v>
      </c>
    </row>
    <row r="542" spans="3:3" x14ac:dyDescent="0.25">
      <c r="C542" s="83">
        <v>23597</v>
      </c>
    </row>
    <row r="543" spans="3:3" x14ac:dyDescent="0.25">
      <c r="C543" s="82">
        <v>0</v>
      </c>
    </row>
    <row r="544" spans="3:3" x14ac:dyDescent="0.25">
      <c r="C544" s="82">
        <v>0</v>
      </c>
    </row>
    <row r="545" spans="3:3" x14ac:dyDescent="0.25">
      <c r="C545" s="82">
        <v>41000</v>
      </c>
    </row>
    <row r="546" spans="3:3" x14ac:dyDescent="0.25">
      <c r="C546" s="82">
        <v>0</v>
      </c>
    </row>
    <row r="547" spans="3:3" x14ac:dyDescent="0.25">
      <c r="C547" s="82">
        <v>15120</v>
      </c>
    </row>
    <row r="548" spans="3:3" x14ac:dyDescent="0.25">
      <c r="C548" s="82">
        <v>13909.2</v>
      </c>
    </row>
    <row r="549" spans="3:3" x14ac:dyDescent="0.25">
      <c r="C549" s="82">
        <v>0</v>
      </c>
    </row>
    <row r="550" spans="3:3" x14ac:dyDescent="0.25">
      <c r="C550" s="82">
        <v>0</v>
      </c>
    </row>
    <row r="551" spans="3:3" x14ac:dyDescent="0.25">
      <c r="C551" s="82">
        <v>9800</v>
      </c>
    </row>
    <row r="552" spans="3:3" x14ac:dyDescent="0.25">
      <c r="C552" s="82">
        <v>0</v>
      </c>
    </row>
    <row r="553" spans="3:3" x14ac:dyDescent="0.25">
      <c r="C553" s="82">
        <v>8550</v>
      </c>
    </row>
    <row r="554" spans="3:3" x14ac:dyDescent="0.25">
      <c r="C554" s="82">
        <v>3375</v>
      </c>
    </row>
    <row r="555" spans="3:3" x14ac:dyDescent="0.25">
      <c r="C555" s="82">
        <v>10000</v>
      </c>
    </row>
    <row r="556" spans="3:3" x14ac:dyDescent="0.25">
      <c r="C556" s="82">
        <v>10000</v>
      </c>
    </row>
    <row r="557" spans="3:3" x14ac:dyDescent="0.25">
      <c r="C557" s="82">
        <v>2100</v>
      </c>
    </row>
    <row r="558" spans="3:3" x14ac:dyDescent="0.25">
      <c r="C558" s="82">
        <v>0</v>
      </c>
    </row>
    <row r="559" spans="3:3" x14ac:dyDescent="0.25">
      <c r="C559" s="82">
        <v>11200</v>
      </c>
    </row>
    <row r="560" spans="3:3" x14ac:dyDescent="0.25">
      <c r="C560" s="82">
        <v>0</v>
      </c>
    </row>
    <row r="561" spans="3:3" x14ac:dyDescent="0.25">
      <c r="C561" s="82">
        <v>0</v>
      </c>
    </row>
    <row r="562" spans="3:3" x14ac:dyDescent="0.25">
      <c r="C562" s="82">
        <v>0</v>
      </c>
    </row>
    <row r="563" spans="3:3" x14ac:dyDescent="0.25">
      <c r="C563" s="82">
        <v>0</v>
      </c>
    </row>
    <row r="564" spans="3:3" x14ac:dyDescent="0.25">
      <c r="C564" s="82">
        <v>0</v>
      </c>
    </row>
    <row r="565" spans="3:3" x14ac:dyDescent="0.25">
      <c r="C565" s="82">
        <v>6480</v>
      </c>
    </row>
    <row r="566" spans="3:3" x14ac:dyDescent="0.25">
      <c r="C566" s="83">
        <v>21000</v>
      </c>
    </row>
    <row r="567" spans="3:3" x14ac:dyDescent="0.25">
      <c r="C567" s="83">
        <v>9800</v>
      </c>
    </row>
    <row r="568" spans="3:3" x14ac:dyDescent="0.25">
      <c r="C568" s="82">
        <v>0</v>
      </c>
    </row>
    <row r="569" spans="3:3" x14ac:dyDescent="0.25">
      <c r="C569" s="82">
        <v>0</v>
      </c>
    </row>
    <row r="570" spans="3:3" x14ac:dyDescent="0.25">
      <c r="C570" s="82">
        <v>0</v>
      </c>
    </row>
    <row r="571" spans="3:3" x14ac:dyDescent="0.25">
      <c r="C571" s="82">
        <v>14400</v>
      </c>
    </row>
    <row r="572" spans="3:3" x14ac:dyDescent="0.25">
      <c r="C572" s="82">
        <v>2800</v>
      </c>
    </row>
    <row r="573" spans="3:3" x14ac:dyDescent="0.25">
      <c r="C573" s="82">
        <v>0</v>
      </c>
    </row>
    <row r="574" spans="3:3" x14ac:dyDescent="0.25">
      <c r="C574" s="82">
        <v>0</v>
      </c>
    </row>
    <row r="575" spans="3:3" x14ac:dyDescent="0.25">
      <c r="C575" s="82">
        <f>2450*2.8</f>
        <v>6860</v>
      </c>
    </row>
    <row r="576" spans="3:3" x14ac:dyDescent="0.25">
      <c r="C576" s="82">
        <v>7200</v>
      </c>
    </row>
    <row r="577" spans="3:3" x14ac:dyDescent="0.25">
      <c r="C577" s="82">
        <f>2450*2.8</f>
        <v>6860</v>
      </c>
    </row>
    <row r="578" spans="3:3" x14ac:dyDescent="0.25">
      <c r="C578" s="82">
        <v>0</v>
      </c>
    </row>
    <row r="579" spans="3:3" x14ac:dyDescent="0.25">
      <c r="C579" s="82">
        <v>4320</v>
      </c>
    </row>
    <row r="580" spans="3:3" x14ac:dyDescent="0.25">
      <c r="C580" s="82">
        <v>4350</v>
      </c>
    </row>
    <row r="581" spans="3:3" x14ac:dyDescent="0.25">
      <c r="C581" s="82">
        <v>0</v>
      </c>
    </row>
    <row r="582" spans="3:3" x14ac:dyDescent="0.25">
      <c r="C582" s="82">
        <v>0</v>
      </c>
    </row>
    <row r="583" spans="3:3" x14ac:dyDescent="0.25">
      <c r="C583" s="82">
        <v>0</v>
      </c>
    </row>
    <row r="584" spans="3:3" x14ac:dyDescent="0.25">
      <c r="C584" s="82">
        <v>0</v>
      </c>
    </row>
    <row r="585" spans="3:3" x14ac:dyDescent="0.25">
      <c r="C585" s="82">
        <v>0</v>
      </c>
    </row>
    <row r="586" spans="3:3" x14ac:dyDescent="0.25">
      <c r="C586" s="82">
        <v>32255</v>
      </c>
    </row>
    <row r="587" spans="3:3" x14ac:dyDescent="0.25">
      <c r="C587" s="82">
        <v>8700</v>
      </c>
    </row>
    <row r="588" spans="3:3" x14ac:dyDescent="0.25">
      <c r="C588" s="82">
        <v>24570</v>
      </c>
    </row>
    <row r="589" spans="3:3" x14ac:dyDescent="0.25">
      <c r="C589" s="82">
        <v>3780</v>
      </c>
    </row>
    <row r="590" spans="3:3" x14ac:dyDescent="0.25">
      <c r="C590" s="82">
        <v>0</v>
      </c>
    </row>
    <row r="591" spans="3:3" x14ac:dyDescent="0.25">
      <c r="C591" s="82">
        <v>0</v>
      </c>
    </row>
    <row r="592" spans="3:3" x14ac:dyDescent="0.25">
      <c r="C592" s="82">
        <v>0</v>
      </c>
    </row>
    <row r="593" spans="3:3" x14ac:dyDescent="0.25">
      <c r="C593" s="82">
        <v>0</v>
      </c>
    </row>
    <row r="594" spans="3:3" x14ac:dyDescent="0.25">
      <c r="C594" s="82">
        <v>0</v>
      </c>
    </row>
    <row r="595" spans="3:3" x14ac:dyDescent="0.25">
      <c r="C595" s="82">
        <v>10000</v>
      </c>
    </row>
    <row r="596" spans="3:3" x14ac:dyDescent="0.25">
      <c r="C596" s="82">
        <v>0</v>
      </c>
    </row>
    <row r="597" spans="3:3" x14ac:dyDescent="0.25">
      <c r="C597" s="82">
        <v>0</v>
      </c>
    </row>
    <row r="598" spans="3:3" x14ac:dyDescent="0.25">
      <c r="C598" s="82">
        <v>8250</v>
      </c>
    </row>
    <row r="599" spans="3:3" x14ac:dyDescent="0.25">
      <c r="C599" s="82">
        <v>0</v>
      </c>
    </row>
    <row r="600" spans="3:3" x14ac:dyDescent="0.25">
      <c r="C600" s="82">
        <v>85000</v>
      </c>
    </row>
    <row r="601" spans="3:3" x14ac:dyDescent="0.25">
      <c r="C601" s="82">
        <v>0</v>
      </c>
    </row>
    <row r="602" spans="3:3" x14ac:dyDescent="0.25">
      <c r="C602" s="82">
        <v>360840</v>
      </c>
    </row>
    <row r="603" spans="3:3" x14ac:dyDescent="0.25">
      <c r="C603" s="82">
        <v>7280</v>
      </c>
    </row>
    <row r="604" spans="3:3" x14ac:dyDescent="0.25">
      <c r="C604" s="82">
        <v>7735.5</v>
      </c>
    </row>
    <row r="605" spans="3:3" x14ac:dyDescent="0.25">
      <c r="C605" s="84">
        <v>2240</v>
      </c>
    </row>
    <row r="606" spans="3:3" x14ac:dyDescent="0.25">
      <c r="C606" s="82">
        <v>3696</v>
      </c>
    </row>
    <row r="607" spans="3:3" x14ac:dyDescent="0.25">
      <c r="C607" s="82">
        <v>2356</v>
      </c>
    </row>
    <row r="608" spans="3:3" x14ac:dyDescent="0.25">
      <c r="C608" s="82">
        <v>9000</v>
      </c>
    </row>
    <row r="609" spans="3:3" x14ac:dyDescent="0.25">
      <c r="C609" s="82">
        <v>5110</v>
      </c>
    </row>
    <row r="610" spans="3:3" x14ac:dyDescent="0.25">
      <c r="C610" s="82">
        <v>8400</v>
      </c>
    </row>
    <row r="611" spans="3:3" x14ac:dyDescent="0.25">
      <c r="C611" s="82">
        <v>4200</v>
      </c>
    </row>
    <row r="612" spans="3:3" x14ac:dyDescent="0.25">
      <c r="C612" s="82">
        <v>0</v>
      </c>
    </row>
    <row r="613" spans="3:3" x14ac:dyDescent="0.25">
      <c r="C613" s="82">
        <v>21000</v>
      </c>
    </row>
    <row r="614" spans="3:3" x14ac:dyDescent="0.25">
      <c r="C614" s="82">
        <v>15203</v>
      </c>
    </row>
    <row r="615" spans="3:3" x14ac:dyDescent="0.25">
      <c r="C615" s="82">
        <v>0</v>
      </c>
    </row>
    <row r="616" spans="3:3" x14ac:dyDescent="0.25">
      <c r="C616" s="82">
        <v>0</v>
      </c>
    </row>
    <row r="617" spans="3:3" x14ac:dyDescent="0.25">
      <c r="C617" s="82">
        <v>0</v>
      </c>
    </row>
    <row r="618" spans="3:3" x14ac:dyDescent="0.25">
      <c r="C618" s="82">
        <v>0</v>
      </c>
    </row>
    <row r="619" spans="3:3" x14ac:dyDescent="0.25">
      <c r="C619" s="82">
        <v>9240</v>
      </c>
    </row>
    <row r="620" spans="3:3" x14ac:dyDescent="0.25">
      <c r="C620" s="82">
        <f>5650*2.8</f>
        <v>15819.999999999998</v>
      </c>
    </row>
    <row r="621" spans="3:3" x14ac:dyDescent="0.25">
      <c r="C621" s="82">
        <v>12900</v>
      </c>
    </row>
    <row r="622" spans="3:3" x14ac:dyDescent="0.25">
      <c r="C622" s="82">
        <v>19200</v>
      </c>
    </row>
    <row r="623" spans="3:3" x14ac:dyDescent="0.25">
      <c r="C623" s="82">
        <v>16800</v>
      </c>
    </row>
    <row r="624" spans="3:3" x14ac:dyDescent="0.25">
      <c r="C624" s="82">
        <v>0</v>
      </c>
    </row>
    <row r="625" spans="3:3" x14ac:dyDescent="0.25">
      <c r="C625" s="82">
        <v>2240</v>
      </c>
    </row>
    <row r="626" spans="3:3" x14ac:dyDescent="0.25">
      <c r="C626" s="82">
        <v>0</v>
      </c>
    </row>
    <row r="627" spans="3:3" x14ac:dyDescent="0.25">
      <c r="C627" s="82">
        <v>0</v>
      </c>
    </row>
    <row r="628" spans="3:3" x14ac:dyDescent="0.25">
      <c r="C628" s="82">
        <v>5208</v>
      </c>
    </row>
    <row r="629" spans="3:3" x14ac:dyDescent="0.25">
      <c r="C629" s="82">
        <v>2698</v>
      </c>
    </row>
    <row r="630" spans="3:3" x14ac:dyDescent="0.25">
      <c r="C630" s="82">
        <v>2290</v>
      </c>
    </row>
    <row r="631" spans="3:3" x14ac:dyDescent="0.25">
      <c r="C631" s="82">
        <v>33605</v>
      </c>
    </row>
    <row r="632" spans="3:3" x14ac:dyDescent="0.25">
      <c r="C632" s="82">
        <v>8848</v>
      </c>
    </row>
    <row r="633" spans="3:3" x14ac:dyDescent="0.25">
      <c r="C633" s="82">
        <v>8848</v>
      </c>
    </row>
    <row r="634" spans="3:3" x14ac:dyDescent="0.25">
      <c r="C634" s="82">
        <v>0</v>
      </c>
    </row>
    <row r="635" spans="3:3" x14ac:dyDescent="0.25">
      <c r="C635" s="82">
        <v>0</v>
      </c>
    </row>
    <row r="636" spans="3:3" x14ac:dyDescent="0.25">
      <c r="C636" s="82">
        <v>930</v>
      </c>
    </row>
    <row r="637" spans="3:3" x14ac:dyDescent="0.25">
      <c r="C637" s="82">
        <v>5500</v>
      </c>
    </row>
    <row r="638" spans="3:3" x14ac:dyDescent="0.25">
      <c r="C638" s="82">
        <v>0</v>
      </c>
    </row>
    <row r="639" spans="3:3" x14ac:dyDescent="0.25">
      <c r="C639" s="82">
        <v>0</v>
      </c>
    </row>
    <row r="640" spans="3:3" x14ac:dyDescent="0.25">
      <c r="C640" s="82">
        <v>0</v>
      </c>
    </row>
    <row r="641" spans="3:3" x14ac:dyDescent="0.25">
      <c r="C641" s="82">
        <v>0</v>
      </c>
    </row>
    <row r="642" spans="3:3" x14ac:dyDescent="0.25">
      <c r="C642" s="82">
        <v>0</v>
      </c>
    </row>
    <row r="643" spans="3:3" x14ac:dyDescent="0.25">
      <c r="C643" s="82">
        <v>0</v>
      </c>
    </row>
    <row r="644" spans="3:3" x14ac:dyDescent="0.25">
      <c r="C644" s="82">
        <v>0</v>
      </c>
    </row>
    <row r="645" spans="3:3" x14ac:dyDescent="0.25">
      <c r="C645" s="82">
        <v>8640</v>
      </c>
    </row>
    <row r="646" spans="3:3" x14ac:dyDescent="0.25">
      <c r="C646" s="82">
        <v>0</v>
      </c>
    </row>
    <row r="647" spans="3:3" x14ac:dyDescent="0.25">
      <c r="C647" s="82">
        <v>0</v>
      </c>
    </row>
    <row r="648" spans="3:3" x14ac:dyDescent="0.25">
      <c r="C648" s="82">
        <v>0</v>
      </c>
    </row>
    <row r="649" spans="3:3" x14ac:dyDescent="0.25">
      <c r="C649" s="82">
        <v>20160</v>
      </c>
    </row>
    <row r="650" spans="3:3" x14ac:dyDescent="0.25">
      <c r="C650" s="82">
        <v>8810</v>
      </c>
    </row>
    <row r="651" spans="3:3" x14ac:dyDescent="0.25">
      <c r="C651" s="82">
        <v>0</v>
      </c>
    </row>
    <row r="652" spans="3:3" x14ac:dyDescent="0.25">
      <c r="C652" s="82">
        <v>12315</v>
      </c>
    </row>
    <row r="653" spans="3:3" x14ac:dyDescent="0.25">
      <c r="C653" s="82">
        <v>4350</v>
      </c>
    </row>
    <row r="654" spans="3:3" x14ac:dyDescent="0.25">
      <c r="C654" s="82">
        <v>0</v>
      </c>
    </row>
    <row r="655" spans="3:3" x14ac:dyDescent="0.25">
      <c r="C655" s="82">
        <v>14500</v>
      </c>
    </row>
    <row r="656" spans="3:3" x14ac:dyDescent="0.25">
      <c r="C656" s="82">
        <v>43596</v>
      </c>
    </row>
    <row r="657" spans="3:3" x14ac:dyDescent="0.25">
      <c r="C657" s="82">
        <v>50550</v>
      </c>
    </row>
    <row r="658" spans="3:3" x14ac:dyDescent="0.25">
      <c r="C658" s="82">
        <v>0</v>
      </c>
    </row>
    <row r="659" spans="3:3" x14ac:dyDescent="0.25">
      <c r="C659" s="82">
        <v>0</v>
      </c>
    </row>
    <row r="660" spans="3:3" x14ac:dyDescent="0.25">
      <c r="C660" s="82">
        <v>0</v>
      </c>
    </row>
    <row r="661" spans="3:3" x14ac:dyDescent="0.25">
      <c r="C661" s="82">
        <v>0</v>
      </c>
    </row>
    <row r="662" spans="3:3" x14ac:dyDescent="0.25">
      <c r="C662" s="82">
        <v>0</v>
      </c>
    </row>
    <row r="663" spans="3:3" x14ac:dyDescent="0.25">
      <c r="C663" s="82">
        <v>0</v>
      </c>
    </row>
    <row r="664" spans="3:3" x14ac:dyDescent="0.25">
      <c r="C664" s="82">
        <v>0</v>
      </c>
    </row>
    <row r="665" spans="3:3" x14ac:dyDescent="0.25">
      <c r="C665" s="82">
        <v>28312.9</v>
      </c>
    </row>
    <row r="666" spans="3:3" x14ac:dyDescent="0.25">
      <c r="C666" s="82">
        <v>0</v>
      </c>
    </row>
    <row r="667" spans="3:3" x14ac:dyDescent="0.25">
      <c r="C667" s="82">
        <v>0</v>
      </c>
    </row>
    <row r="668" spans="3:3" x14ac:dyDescent="0.25">
      <c r="C668" s="82">
        <v>81900</v>
      </c>
    </row>
    <row r="669" spans="3:3" x14ac:dyDescent="0.25">
      <c r="C669" s="82">
        <v>0</v>
      </c>
    </row>
    <row r="670" spans="3:3" x14ac:dyDescent="0.25">
      <c r="C670" s="82">
        <v>0</v>
      </c>
    </row>
    <row r="671" spans="3:3" x14ac:dyDescent="0.25">
      <c r="C671" s="82">
        <v>223</v>
      </c>
    </row>
    <row r="672" spans="3:3" x14ac:dyDescent="0.25">
      <c r="C672" s="82">
        <v>10920</v>
      </c>
    </row>
    <row r="673" spans="3:3" x14ac:dyDescent="0.25">
      <c r="C673" s="82">
        <v>2627.89</v>
      </c>
    </row>
    <row r="674" spans="3:3" x14ac:dyDescent="0.25">
      <c r="C674" s="82">
        <v>12000</v>
      </c>
    </row>
    <row r="675" spans="3:3" x14ac:dyDescent="0.25">
      <c r="C675" s="82">
        <v>0</v>
      </c>
    </row>
    <row r="676" spans="3:3" x14ac:dyDescent="0.25">
      <c r="C676" s="82">
        <v>1567.5</v>
      </c>
    </row>
    <row r="677" spans="3:3" x14ac:dyDescent="0.25">
      <c r="C677" s="82">
        <f>1600*2.8</f>
        <v>4480</v>
      </c>
    </row>
    <row r="678" spans="3:3" x14ac:dyDescent="0.25">
      <c r="C678" s="82">
        <v>4400</v>
      </c>
    </row>
    <row r="679" spans="3:3" x14ac:dyDescent="0.25">
      <c r="C679" s="82">
        <v>750</v>
      </c>
    </row>
    <row r="680" spans="3:3" x14ac:dyDescent="0.25">
      <c r="C680" s="82">
        <v>1800</v>
      </c>
    </row>
    <row r="681" spans="3:3" x14ac:dyDescent="0.25">
      <c r="C681" s="82">
        <v>0</v>
      </c>
    </row>
    <row r="682" spans="3:3" x14ac:dyDescent="0.25">
      <c r="C682" s="82">
        <v>700</v>
      </c>
    </row>
    <row r="683" spans="3:3" x14ac:dyDescent="0.25">
      <c r="C683" s="82">
        <v>0</v>
      </c>
    </row>
    <row r="684" spans="3:3" x14ac:dyDescent="0.25">
      <c r="C684" s="82">
        <v>33600</v>
      </c>
    </row>
    <row r="685" spans="3:3" x14ac:dyDescent="0.25">
      <c r="C685" s="82">
        <v>0</v>
      </c>
    </row>
    <row r="686" spans="3:3" x14ac:dyDescent="0.25">
      <c r="C686" s="82">
        <v>42000</v>
      </c>
    </row>
    <row r="687" spans="3:3" x14ac:dyDescent="0.25">
      <c r="C687" s="82">
        <v>0</v>
      </c>
    </row>
    <row r="688" spans="3:3" x14ac:dyDescent="0.25">
      <c r="C688" s="82">
        <v>0</v>
      </c>
    </row>
    <row r="689" spans="3:3" x14ac:dyDescent="0.25">
      <c r="C689" s="82">
        <v>40000</v>
      </c>
    </row>
    <row r="690" spans="3:3" x14ac:dyDescent="0.25">
      <c r="C690" s="82">
        <v>0</v>
      </c>
    </row>
    <row r="691" spans="3:3" x14ac:dyDescent="0.25">
      <c r="C691" s="82">
        <v>0</v>
      </c>
    </row>
    <row r="692" spans="3:3" x14ac:dyDescent="0.25">
      <c r="C692" s="82">
        <v>0</v>
      </c>
    </row>
    <row r="693" spans="3:3" x14ac:dyDescent="0.25">
      <c r="C693" s="82">
        <v>0</v>
      </c>
    </row>
    <row r="694" spans="3:3" x14ac:dyDescent="0.25">
      <c r="C694" s="82">
        <v>0</v>
      </c>
    </row>
    <row r="695" spans="3:3" x14ac:dyDescent="0.25">
      <c r="C695" s="82">
        <v>0</v>
      </c>
    </row>
    <row r="696" spans="3:3" x14ac:dyDescent="0.25">
      <c r="C696" s="82">
        <v>18750</v>
      </c>
    </row>
    <row r="697" spans="3:3" x14ac:dyDescent="0.25">
      <c r="C697" s="83">
        <v>5920</v>
      </c>
    </row>
    <row r="698" spans="3:3" x14ac:dyDescent="0.25">
      <c r="C698" s="82">
        <v>0</v>
      </c>
    </row>
    <row r="699" spans="3:3" x14ac:dyDescent="0.25">
      <c r="C699" s="82">
        <v>0</v>
      </c>
    </row>
    <row r="700" spans="3:3" x14ac:dyDescent="0.25">
      <c r="C700" s="82">
        <v>44000</v>
      </c>
    </row>
    <row r="701" spans="3:3" x14ac:dyDescent="0.25">
      <c r="C701" s="82">
        <v>0</v>
      </c>
    </row>
    <row r="702" spans="3:3" x14ac:dyDescent="0.25">
      <c r="C702" s="82">
        <v>122000</v>
      </c>
    </row>
    <row r="703" spans="3:3" x14ac:dyDescent="0.25">
      <c r="C703" s="82">
        <v>0</v>
      </c>
    </row>
    <row r="704" spans="3:3" x14ac:dyDescent="0.25">
      <c r="C704" s="82">
        <v>0</v>
      </c>
    </row>
    <row r="705" spans="3:3" x14ac:dyDescent="0.25">
      <c r="C705" s="82">
        <v>0</v>
      </c>
    </row>
    <row r="706" spans="3:3" x14ac:dyDescent="0.25">
      <c r="C706" s="82">
        <v>0</v>
      </c>
    </row>
    <row r="707" spans="3:3" x14ac:dyDescent="0.25">
      <c r="C707" s="82">
        <v>0</v>
      </c>
    </row>
    <row r="708" spans="3:3" x14ac:dyDescent="0.25">
      <c r="C708" s="82">
        <v>17780</v>
      </c>
    </row>
    <row r="709" spans="3:3" x14ac:dyDescent="0.25">
      <c r="C709" s="82">
        <v>0</v>
      </c>
    </row>
    <row r="710" spans="3:3" x14ac:dyDescent="0.25">
      <c r="C710" s="82">
        <v>82000</v>
      </c>
    </row>
    <row r="711" spans="3:3" x14ac:dyDescent="0.25">
      <c r="C711" s="82">
        <v>0</v>
      </c>
    </row>
    <row r="712" spans="3:3" x14ac:dyDescent="0.25">
      <c r="C712" s="82">
        <v>33729</v>
      </c>
    </row>
    <row r="713" spans="3:3" x14ac:dyDescent="0.25">
      <c r="C713" s="82">
        <v>351216</v>
      </c>
    </row>
    <row r="714" spans="3:3" x14ac:dyDescent="0.25">
      <c r="C714" s="82">
        <v>63500</v>
      </c>
    </row>
    <row r="715" spans="3:3" x14ac:dyDescent="0.25">
      <c r="C715" s="82">
        <v>128790</v>
      </c>
    </row>
    <row r="716" spans="3:3" x14ac:dyDescent="0.25">
      <c r="C716" s="82">
        <v>86440.68</v>
      </c>
    </row>
    <row r="717" spans="3:3" x14ac:dyDescent="0.25">
      <c r="C717" s="82">
        <v>690000</v>
      </c>
    </row>
    <row r="718" spans="3:3" x14ac:dyDescent="0.25">
      <c r="C718" s="82">
        <v>40500</v>
      </c>
    </row>
    <row r="719" spans="3:3" x14ac:dyDescent="0.25">
      <c r="C719" s="82">
        <v>43000</v>
      </c>
    </row>
    <row r="720" spans="3:3" x14ac:dyDescent="0.25">
      <c r="C720" s="82">
        <v>17250</v>
      </c>
    </row>
    <row r="721" spans="3:3" x14ac:dyDescent="0.25">
      <c r="C721" s="82">
        <v>42000</v>
      </c>
    </row>
    <row r="722" spans="3:3" x14ac:dyDescent="0.25">
      <c r="C722" s="82">
        <v>49500</v>
      </c>
    </row>
    <row r="723" spans="3:3" x14ac:dyDescent="0.25">
      <c r="C723" s="82">
        <v>10600</v>
      </c>
    </row>
    <row r="724" spans="3:3" x14ac:dyDescent="0.25">
      <c r="C724" s="82">
        <v>0</v>
      </c>
    </row>
    <row r="725" spans="3:3" x14ac:dyDescent="0.25">
      <c r="C725" s="82">
        <v>45924</v>
      </c>
    </row>
    <row r="726" spans="3:3" x14ac:dyDescent="0.25">
      <c r="C726" s="82">
        <v>18000</v>
      </c>
    </row>
    <row r="727" spans="3:3" x14ac:dyDescent="0.25">
      <c r="C727" s="82">
        <v>18000</v>
      </c>
    </row>
    <row r="728" spans="3:3" x14ac:dyDescent="0.25">
      <c r="C728" s="82">
        <v>18000</v>
      </c>
    </row>
    <row r="729" spans="3:3" x14ac:dyDescent="0.25">
      <c r="C729" s="85">
        <v>342000</v>
      </c>
    </row>
    <row r="730" spans="3:3" x14ac:dyDescent="0.25">
      <c r="C730" s="82">
        <v>0</v>
      </c>
    </row>
    <row r="731" spans="3:3" x14ac:dyDescent="0.25">
      <c r="C731" s="82">
        <v>0</v>
      </c>
    </row>
    <row r="732" spans="3:3" x14ac:dyDescent="0.25">
      <c r="C732" s="82">
        <v>0</v>
      </c>
    </row>
    <row r="733" spans="3:3" x14ac:dyDescent="0.25">
      <c r="C733" s="82">
        <v>20000</v>
      </c>
    </row>
    <row r="734" spans="3:3" x14ac:dyDescent="0.25">
      <c r="C734" s="82">
        <v>200000</v>
      </c>
    </row>
    <row r="735" spans="3:3" x14ac:dyDescent="0.25">
      <c r="C735" s="82">
        <v>750000</v>
      </c>
    </row>
    <row r="736" spans="3:3" x14ac:dyDescent="0.25">
      <c r="C736" s="82">
        <v>13830</v>
      </c>
    </row>
    <row r="737" spans="3:3" x14ac:dyDescent="0.25">
      <c r="C737" s="82">
        <v>117647.06</v>
      </c>
    </row>
    <row r="738" spans="3:3" x14ac:dyDescent="0.25">
      <c r="C738" s="82">
        <v>118644.07</v>
      </c>
    </row>
    <row r="739" spans="3:3" x14ac:dyDescent="0.25">
      <c r="C739" s="82">
        <v>0</v>
      </c>
    </row>
    <row r="740" spans="3:3" x14ac:dyDescent="0.25">
      <c r="C740" s="82">
        <v>65000</v>
      </c>
    </row>
    <row r="741" spans="3:3" x14ac:dyDescent="0.25">
      <c r="C741" s="82">
        <v>0</v>
      </c>
    </row>
    <row r="742" spans="3:3" x14ac:dyDescent="0.25">
      <c r="C742" s="82">
        <v>0</v>
      </c>
    </row>
    <row r="743" spans="3:3" x14ac:dyDescent="0.25">
      <c r="C743" s="82">
        <v>0</v>
      </c>
    </row>
    <row r="744" spans="3:3" x14ac:dyDescent="0.25">
      <c r="C744" s="82">
        <v>0</v>
      </c>
    </row>
    <row r="745" spans="3:3" x14ac:dyDescent="0.25">
      <c r="C745" s="82">
        <v>0</v>
      </c>
    </row>
    <row r="746" spans="3:3" x14ac:dyDescent="0.25">
      <c r="C746" s="82">
        <v>0</v>
      </c>
    </row>
    <row r="747" spans="3:3" x14ac:dyDescent="0.25">
      <c r="C747" s="82">
        <v>0</v>
      </c>
    </row>
    <row r="748" spans="3:3" x14ac:dyDescent="0.25">
      <c r="C748" s="82">
        <v>0</v>
      </c>
    </row>
    <row r="749" spans="3:3" x14ac:dyDescent="0.25">
      <c r="C749" s="82">
        <v>0</v>
      </c>
    </row>
    <row r="750" spans="3:3" x14ac:dyDescent="0.25">
      <c r="C750" s="85">
        <v>59400</v>
      </c>
    </row>
    <row r="751" spans="3:3" x14ac:dyDescent="0.25">
      <c r="C751" s="82">
        <v>24462</v>
      </c>
    </row>
    <row r="752" spans="3:3" x14ac:dyDescent="0.25">
      <c r="C752" s="82">
        <v>0</v>
      </c>
    </row>
    <row r="753" spans="3:3" x14ac:dyDescent="0.25">
      <c r="C753" s="82">
        <v>0</v>
      </c>
    </row>
    <row r="754" spans="3:3" x14ac:dyDescent="0.25">
      <c r="C754" s="82">
        <v>34400</v>
      </c>
    </row>
    <row r="755" spans="3:3" x14ac:dyDescent="0.25">
      <c r="C755" s="82">
        <v>0</v>
      </c>
    </row>
    <row r="756" spans="3:3" x14ac:dyDescent="0.25">
      <c r="C756" s="82">
        <v>21500</v>
      </c>
    </row>
    <row r="757" spans="3:3" x14ac:dyDescent="0.25">
      <c r="C757" s="82">
        <v>29876</v>
      </c>
    </row>
    <row r="758" spans="3:3" x14ac:dyDescent="0.25">
      <c r="C758" s="82">
        <v>33376</v>
      </c>
    </row>
    <row r="759" spans="3:3" x14ac:dyDescent="0.25">
      <c r="C759" s="82">
        <v>33376</v>
      </c>
    </row>
    <row r="760" spans="3:3" x14ac:dyDescent="0.25">
      <c r="C760" s="82">
        <v>0</v>
      </c>
    </row>
    <row r="761" spans="3:3" x14ac:dyDescent="0.25">
      <c r="C761" s="82">
        <v>0</v>
      </c>
    </row>
    <row r="762" spans="3:3" x14ac:dyDescent="0.25">
      <c r="C762" s="82">
        <v>1680</v>
      </c>
    </row>
    <row r="763" spans="3:3" x14ac:dyDescent="0.25">
      <c r="C763" s="82">
        <v>13480</v>
      </c>
    </row>
    <row r="764" spans="3:3" x14ac:dyDescent="0.25">
      <c r="C764" s="82">
        <v>57900</v>
      </c>
    </row>
    <row r="765" spans="3:3" x14ac:dyDescent="0.25">
      <c r="C765" s="82">
        <v>7650</v>
      </c>
    </row>
    <row r="766" spans="3:3" x14ac:dyDescent="0.25">
      <c r="C766" s="82">
        <v>157500</v>
      </c>
    </row>
    <row r="767" spans="3:3" x14ac:dyDescent="0.25">
      <c r="C767" s="82">
        <v>29832</v>
      </c>
    </row>
    <row r="768" spans="3:3" x14ac:dyDescent="0.25">
      <c r="C768" s="82">
        <v>21500</v>
      </c>
    </row>
    <row r="769" spans="3:3" x14ac:dyDescent="0.25">
      <c r="C769" s="82">
        <v>0</v>
      </c>
    </row>
    <row r="770" spans="3:3" x14ac:dyDescent="0.25">
      <c r="C770" s="82">
        <v>0</v>
      </c>
    </row>
    <row r="771" spans="3:3" x14ac:dyDescent="0.25">
      <c r="C771" s="82">
        <v>83824</v>
      </c>
    </row>
    <row r="772" spans="3:3" x14ac:dyDescent="0.25">
      <c r="C772" s="82">
        <v>40000</v>
      </c>
    </row>
    <row r="773" spans="3:3" x14ac:dyDescent="0.25">
      <c r="C773" s="82">
        <v>1857191</v>
      </c>
    </row>
    <row r="774" spans="3:3" x14ac:dyDescent="0.25">
      <c r="C774" s="82">
        <v>0</v>
      </c>
    </row>
    <row r="775" spans="3:3" x14ac:dyDescent="0.25">
      <c r="C775" s="82">
        <v>49500</v>
      </c>
    </row>
    <row r="776" spans="3:3" x14ac:dyDescent="0.25">
      <c r="C776" s="82">
        <v>15785</v>
      </c>
    </row>
    <row r="777" spans="3:3" x14ac:dyDescent="0.25">
      <c r="C777" s="82">
        <v>0</v>
      </c>
    </row>
    <row r="778" spans="3:3" x14ac:dyDescent="0.25">
      <c r="C778" s="82">
        <v>0</v>
      </c>
    </row>
    <row r="779" spans="3:3" x14ac:dyDescent="0.25">
      <c r="C779" s="82">
        <v>19474</v>
      </c>
    </row>
    <row r="780" spans="3:3" x14ac:dyDescent="0.25">
      <c r="C780" s="82">
        <v>10000</v>
      </c>
    </row>
    <row r="781" spans="3:3" x14ac:dyDescent="0.25">
      <c r="C781" s="82">
        <v>0</v>
      </c>
    </row>
    <row r="782" spans="3:3" x14ac:dyDescent="0.25">
      <c r="C782" s="82">
        <v>0</v>
      </c>
    </row>
    <row r="783" spans="3:3" x14ac:dyDescent="0.25">
      <c r="C783" s="82">
        <v>18000</v>
      </c>
    </row>
    <row r="784" spans="3:3" x14ac:dyDescent="0.25">
      <c r="C784" s="82">
        <v>0</v>
      </c>
    </row>
    <row r="785" spans="3:3" x14ac:dyDescent="0.25">
      <c r="C785" s="82">
        <v>0</v>
      </c>
    </row>
    <row r="786" spans="3:3" x14ac:dyDescent="0.25">
      <c r="C786" s="82">
        <v>0</v>
      </c>
    </row>
    <row r="787" spans="3:3" x14ac:dyDescent="0.25">
      <c r="C787" s="82">
        <v>0</v>
      </c>
    </row>
    <row r="788" spans="3:3" x14ac:dyDescent="0.25">
      <c r="C788" s="82">
        <v>0</v>
      </c>
    </row>
    <row r="789" spans="3:3" x14ac:dyDescent="0.25">
      <c r="C789" s="82">
        <v>7800</v>
      </c>
    </row>
    <row r="790" spans="3:3" x14ac:dyDescent="0.25">
      <c r="C790" s="82">
        <v>0</v>
      </c>
    </row>
    <row r="791" spans="3:3" x14ac:dyDescent="0.25">
      <c r="C791" s="82">
        <v>7388</v>
      </c>
    </row>
    <row r="792" spans="3:3" x14ac:dyDescent="0.25">
      <c r="C792" s="82">
        <v>11516</v>
      </c>
    </row>
    <row r="793" spans="3:3" x14ac:dyDescent="0.25">
      <c r="C793" s="83">
        <v>9768</v>
      </c>
    </row>
    <row r="794" spans="3:3" x14ac:dyDescent="0.25">
      <c r="C794" s="82">
        <v>0</v>
      </c>
    </row>
    <row r="795" spans="3:3" x14ac:dyDescent="0.25">
      <c r="C795" s="82">
        <v>0</v>
      </c>
    </row>
    <row r="796" spans="3:3" x14ac:dyDescent="0.25">
      <c r="C796" s="82">
        <v>48800</v>
      </c>
    </row>
    <row r="797" spans="3:3" x14ac:dyDescent="0.25">
      <c r="C797" s="82">
        <v>8400</v>
      </c>
    </row>
    <row r="798" spans="3:3" x14ac:dyDescent="0.25">
      <c r="C798" s="82">
        <v>7120.72</v>
      </c>
    </row>
    <row r="799" spans="3:3" x14ac:dyDescent="0.25">
      <c r="C799" s="82">
        <v>51716</v>
      </c>
    </row>
    <row r="800" spans="3:3" x14ac:dyDescent="0.25">
      <c r="C800" s="82">
        <v>20000</v>
      </c>
    </row>
    <row r="801" spans="3:3" x14ac:dyDescent="0.25">
      <c r="C801" s="82">
        <v>19320</v>
      </c>
    </row>
    <row r="802" spans="3:3" x14ac:dyDescent="0.25">
      <c r="C802" s="82">
        <v>0</v>
      </c>
    </row>
    <row r="803" spans="3:3" x14ac:dyDescent="0.25">
      <c r="C803" s="82">
        <f>2.8*6900</f>
        <v>19320</v>
      </c>
    </row>
    <row r="804" spans="3:3" x14ac:dyDescent="0.25">
      <c r="C804" s="82">
        <v>0</v>
      </c>
    </row>
    <row r="805" spans="3:3" x14ac:dyDescent="0.25">
      <c r="C805" s="82">
        <v>0</v>
      </c>
    </row>
    <row r="806" spans="3:3" x14ac:dyDescent="0.25">
      <c r="C806" s="82">
        <v>0</v>
      </c>
    </row>
    <row r="807" spans="3:3" x14ac:dyDescent="0.25">
      <c r="C807" s="82">
        <v>0</v>
      </c>
    </row>
    <row r="808" spans="3:3" x14ac:dyDescent="0.25">
      <c r="C808" s="82">
        <v>0</v>
      </c>
    </row>
    <row r="809" spans="3:3" x14ac:dyDescent="0.25">
      <c r="C809" s="82">
        <v>0</v>
      </c>
    </row>
    <row r="810" spans="3:3" x14ac:dyDescent="0.25">
      <c r="C810" s="82">
        <v>0</v>
      </c>
    </row>
    <row r="811" spans="3:3" x14ac:dyDescent="0.25">
      <c r="C811" s="82">
        <v>0</v>
      </c>
    </row>
    <row r="812" spans="3:3" x14ac:dyDescent="0.25">
      <c r="C812" s="82">
        <v>0</v>
      </c>
    </row>
    <row r="813" spans="3:3" x14ac:dyDescent="0.25">
      <c r="C813" s="82">
        <v>25000</v>
      </c>
    </row>
    <row r="814" spans="3:3" x14ac:dyDescent="0.25">
      <c r="C814" s="82">
        <v>90000</v>
      </c>
    </row>
    <row r="815" spans="3:3" x14ac:dyDescent="0.25">
      <c r="C815" s="82">
        <v>0</v>
      </c>
    </row>
    <row r="816" spans="3:3" x14ac:dyDescent="0.25">
      <c r="C816" s="82">
        <v>24900</v>
      </c>
    </row>
    <row r="817" spans="3:3" x14ac:dyDescent="0.25">
      <c r="C817" s="82">
        <v>98000</v>
      </c>
    </row>
    <row r="818" spans="3:3" x14ac:dyDescent="0.25">
      <c r="C818" s="82">
        <v>0</v>
      </c>
    </row>
    <row r="819" spans="3:3" x14ac:dyDescent="0.25">
      <c r="C819" s="82">
        <v>0</v>
      </c>
    </row>
    <row r="820" spans="3:3" x14ac:dyDescent="0.25">
      <c r="C820" s="82">
        <v>21000</v>
      </c>
    </row>
    <row r="821" spans="3:3" x14ac:dyDescent="0.25">
      <c r="C821" s="82">
        <v>4800</v>
      </c>
    </row>
    <row r="822" spans="3:3" x14ac:dyDescent="0.25">
      <c r="C822" s="82">
        <v>33814</v>
      </c>
    </row>
    <row r="823" spans="3:3" x14ac:dyDescent="0.25">
      <c r="C823" s="82">
        <v>223300</v>
      </c>
    </row>
    <row r="824" spans="3:3" x14ac:dyDescent="0.25">
      <c r="C824" s="82">
        <v>8700</v>
      </c>
    </row>
    <row r="825" spans="3:3" x14ac:dyDescent="0.25">
      <c r="C825" s="82">
        <v>0</v>
      </c>
    </row>
    <row r="826" spans="3:3" x14ac:dyDescent="0.25">
      <c r="C826" s="82">
        <v>0</v>
      </c>
    </row>
    <row r="827" spans="3:3" x14ac:dyDescent="0.25">
      <c r="C827" s="82">
        <v>0</v>
      </c>
    </row>
    <row r="828" spans="3:3" x14ac:dyDescent="0.25">
      <c r="C828" s="82">
        <v>53305</v>
      </c>
    </row>
    <row r="829" spans="3:3" x14ac:dyDescent="0.25">
      <c r="C829" s="82">
        <v>0</v>
      </c>
    </row>
    <row r="830" spans="3:3" x14ac:dyDescent="0.25">
      <c r="C830" s="83">
        <v>12712</v>
      </c>
    </row>
    <row r="831" spans="3:3" x14ac:dyDescent="0.25">
      <c r="C831" s="83">
        <v>169491</v>
      </c>
    </row>
    <row r="832" spans="3:3" x14ac:dyDescent="0.25">
      <c r="C832" s="82">
        <v>0</v>
      </c>
    </row>
    <row r="833" spans="3:3" x14ac:dyDescent="0.25">
      <c r="C833" s="82">
        <v>9152.5300000000007</v>
      </c>
    </row>
    <row r="834" spans="3:3" x14ac:dyDescent="0.25">
      <c r="C834" s="82">
        <v>9152.5400000000009</v>
      </c>
    </row>
    <row r="835" spans="3:3" x14ac:dyDescent="0.25">
      <c r="C835" s="82">
        <v>0</v>
      </c>
    </row>
    <row r="836" spans="3:3" x14ac:dyDescent="0.25">
      <c r="C836" s="82">
        <v>8856</v>
      </c>
    </row>
    <row r="837" spans="3:3" x14ac:dyDescent="0.25">
      <c r="C837" s="83">
        <v>42000</v>
      </c>
    </row>
    <row r="838" spans="3:3" x14ac:dyDescent="0.25">
      <c r="C838" s="83">
        <v>21600</v>
      </c>
    </row>
    <row r="839" spans="3:3" x14ac:dyDescent="0.25">
      <c r="C839" s="83">
        <v>21600</v>
      </c>
    </row>
    <row r="840" spans="3:3" x14ac:dyDescent="0.25">
      <c r="C840" s="82">
        <v>0</v>
      </c>
    </row>
    <row r="841" spans="3:3" x14ac:dyDescent="0.25">
      <c r="C841" s="83">
        <v>10200</v>
      </c>
    </row>
    <row r="842" spans="3:3" x14ac:dyDescent="0.25">
      <c r="C842" s="83">
        <v>10200</v>
      </c>
    </row>
    <row r="843" spans="3:3" x14ac:dyDescent="0.25">
      <c r="C843" s="82">
        <v>0</v>
      </c>
    </row>
    <row r="844" spans="3:3" x14ac:dyDescent="0.25">
      <c r="C844" s="82">
        <v>6177.34</v>
      </c>
    </row>
    <row r="845" spans="3:3" x14ac:dyDescent="0.25">
      <c r="C845" s="82">
        <v>51875.01</v>
      </c>
    </row>
    <row r="846" spans="3:3" x14ac:dyDescent="0.25">
      <c r="C846" s="82">
        <v>7500</v>
      </c>
    </row>
    <row r="847" spans="3:3" x14ac:dyDescent="0.25">
      <c r="C847" s="82">
        <v>70000</v>
      </c>
    </row>
    <row r="848" spans="3:3" x14ac:dyDescent="0.25">
      <c r="C848" s="82">
        <v>0</v>
      </c>
    </row>
    <row r="849" spans="3:3" x14ac:dyDescent="0.25">
      <c r="C849" s="82">
        <v>0</v>
      </c>
    </row>
    <row r="850" spans="3:3" x14ac:dyDescent="0.25">
      <c r="C850" s="82">
        <v>30000</v>
      </c>
    </row>
    <row r="851" spans="3:3" x14ac:dyDescent="0.25">
      <c r="C851" s="82">
        <v>0</v>
      </c>
    </row>
    <row r="852" spans="3:3" x14ac:dyDescent="0.25">
      <c r="C852" s="82">
        <v>40250</v>
      </c>
    </row>
    <row r="853" spans="3:3" x14ac:dyDescent="0.25">
      <c r="C853" s="82">
        <v>84000</v>
      </c>
    </row>
    <row r="854" spans="3:3" x14ac:dyDescent="0.25">
      <c r="C854" s="82">
        <v>0</v>
      </c>
    </row>
    <row r="855" spans="3:3" x14ac:dyDescent="0.25">
      <c r="C855" s="82">
        <v>0</v>
      </c>
    </row>
    <row r="856" spans="3:3" x14ac:dyDescent="0.25">
      <c r="C856" s="82">
        <v>0</v>
      </c>
    </row>
    <row r="857" spans="3:3" x14ac:dyDescent="0.25">
      <c r="C857" s="82">
        <v>0</v>
      </c>
    </row>
    <row r="858" spans="3:3" x14ac:dyDescent="0.25">
      <c r="C858" s="82">
        <v>25000</v>
      </c>
    </row>
    <row r="859" spans="3:3" x14ac:dyDescent="0.25">
      <c r="C859" s="82">
        <v>0</v>
      </c>
    </row>
    <row r="860" spans="3:3" x14ac:dyDescent="0.25">
      <c r="C860" s="82">
        <v>32400</v>
      </c>
    </row>
    <row r="861" spans="3:3" x14ac:dyDescent="0.25">
      <c r="C861" s="82">
        <v>32000</v>
      </c>
    </row>
    <row r="862" spans="3:3" x14ac:dyDescent="0.25">
      <c r="C862" s="82">
        <f>5150*2.8</f>
        <v>14419.999999999998</v>
      </c>
    </row>
    <row r="863" spans="3:3" x14ac:dyDescent="0.25">
      <c r="C863" s="82">
        <v>11582.52</v>
      </c>
    </row>
    <row r="864" spans="3:3" x14ac:dyDescent="0.25">
      <c r="C864" s="82">
        <v>0</v>
      </c>
    </row>
    <row r="865" spans="3:3" x14ac:dyDescent="0.25">
      <c r="C865" s="82">
        <v>0</v>
      </c>
    </row>
    <row r="866" spans="3:3" x14ac:dyDescent="0.25">
      <c r="C866" s="83">
        <v>7785</v>
      </c>
    </row>
    <row r="867" spans="3:3" x14ac:dyDescent="0.25">
      <c r="C867" s="82">
        <v>0</v>
      </c>
    </row>
    <row r="868" spans="3:3" x14ac:dyDescent="0.25">
      <c r="C868" s="82">
        <v>14700</v>
      </c>
    </row>
    <row r="869" spans="3:3" x14ac:dyDescent="0.25">
      <c r="C869" s="82">
        <v>8935</v>
      </c>
    </row>
    <row r="870" spans="3:3" x14ac:dyDescent="0.25">
      <c r="C870" s="82">
        <v>0</v>
      </c>
    </row>
    <row r="871" spans="3:3" x14ac:dyDescent="0.25">
      <c r="C871" s="82">
        <v>0</v>
      </c>
    </row>
    <row r="872" spans="3:3" x14ac:dyDescent="0.25">
      <c r="C872" s="82">
        <v>0</v>
      </c>
    </row>
    <row r="873" spans="3:3" x14ac:dyDescent="0.25">
      <c r="C873" s="82">
        <f>250*80</f>
        <v>20000</v>
      </c>
    </row>
    <row r="874" spans="3:3" x14ac:dyDescent="0.25">
      <c r="C874" s="82">
        <v>20684</v>
      </c>
    </row>
    <row r="875" spans="3:3" x14ac:dyDescent="0.25">
      <c r="C875" s="82">
        <v>8400</v>
      </c>
    </row>
    <row r="876" spans="3:3" x14ac:dyDescent="0.25">
      <c r="C876" s="82">
        <v>1200</v>
      </c>
    </row>
    <row r="877" spans="3:3" x14ac:dyDescent="0.25">
      <c r="C877" s="82">
        <v>8400</v>
      </c>
    </row>
    <row r="878" spans="3:3" x14ac:dyDescent="0.25">
      <c r="C878" s="82">
        <v>4000</v>
      </c>
    </row>
    <row r="879" spans="3:3" x14ac:dyDescent="0.25">
      <c r="C879" s="82">
        <f>1740*2.8</f>
        <v>4872</v>
      </c>
    </row>
    <row r="880" spans="3:3" x14ac:dyDescent="0.25">
      <c r="C880" s="82">
        <v>0</v>
      </c>
    </row>
    <row r="881" spans="3:3" x14ac:dyDescent="0.25">
      <c r="C881" s="82">
        <v>29800</v>
      </c>
    </row>
    <row r="882" spans="3:3" x14ac:dyDescent="0.25">
      <c r="C882" s="82">
        <v>0</v>
      </c>
    </row>
    <row r="883" spans="3:3" x14ac:dyDescent="0.25">
      <c r="C883" s="82">
        <v>0</v>
      </c>
    </row>
    <row r="884" spans="3:3" x14ac:dyDescent="0.25">
      <c r="C884" s="82">
        <v>0</v>
      </c>
    </row>
    <row r="885" spans="3:3" x14ac:dyDescent="0.25">
      <c r="C885" s="82">
        <v>87500</v>
      </c>
    </row>
    <row r="886" spans="3:3" x14ac:dyDescent="0.25">
      <c r="C886" s="82">
        <v>0</v>
      </c>
    </row>
    <row r="887" spans="3:3" x14ac:dyDescent="0.25">
      <c r="C887" s="82">
        <v>0</v>
      </c>
    </row>
    <row r="888" spans="3:3" x14ac:dyDescent="0.25">
      <c r="C888" s="82">
        <v>0</v>
      </c>
    </row>
    <row r="889" spans="3:3" x14ac:dyDescent="0.25">
      <c r="C889" s="82">
        <v>8550</v>
      </c>
    </row>
    <row r="890" spans="3:3" x14ac:dyDescent="0.25">
      <c r="C890" s="82">
        <v>0</v>
      </c>
    </row>
    <row r="891" spans="3:3" x14ac:dyDescent="0.25">
      <c r="C891" s="82">
        <v>0</v>
      </c>
    </row>
    <row r="892" spans="3:3" x14ac:dyDescent="0.25">
      <c r="C892" s="82">
        <v>6300</v>
      </c>
    </row>
    <row r="893" spans="3:3" x14ac:dyDescent="0.25">
      <c r="C893" s="82">
        <v>1200</v>
      </c>
    </row>
    <row r="894" spans="3:3" x14ac:dyDescent="0.25">
      <c r="C894" s="82">
        <v>6852.62</v>
      </c>
    </row>
    <row r="895" spans="3:3" x14ac:dyDescent="0.25">
      <c r="C895" s="82">
        <v>7646.31</v>
      </c>
    </row>
    <row r="896" spans="3:3" x14ac:dyDescent="0.25">
      <c r="C896" s="82">
        <v>7700</v>
      </c>
    </row>
    <row r="897" spans="3:3" x14ac:dyDescent="0.25">
      <c r="C897" s="82">
        <v>23310</v>
      </c>
    </row>
    <row r="898" spans="3:3" x14ac:dyDescent="0.25">
      <c r="C898" s="82">
        <v>0</v>
      </c>
    </row>
    <row r="899" spans="3:3" x14ac:dyDescent="0.25">
      <c r="C899" s="82">
        <v>5600</v>
      </c>
    </row>
    <row r="900" spans="3:3" x14ac:dyDescent="0.25">
      <c r="C900" s="82">
        <v>138000</v>
      </c>
    </row>
    <row r="901" spans="3:3" x14ac:dyDescent="0.25">
      <c r="C901" s="82">
        <v>0</v>
      </c>
    </row>
    <row r="902" spans="3:3" x14ac:dyDescent="0.25">
      <c r="C902" s="82">
        <v>0</v>
      </c>
    </row>
    <row r="903" spans="3:3" x14ac:dyDescent="0.25">
      <c r="C903" s="82">
        <v>0</v>
      </c>
    </row>
    <row r="904" spans="3:3" x14ac:dyDescent="0.25">
      <c r="C904" s="83">
        <v>7100</v>
      </c>
    </row>
    <row r="905" spans="3:3" x14ac:dyDescent="0.25">
      <c r="C905" s="82">
        <v>0</v>
      </c>
    </row>
    <row r="906" spans="3:3" x14ac:dyDescent="0.25">
      <c r="C906" s="82">
        <v>0</v>
      </c>
    </row>
    <row r="907" spans="3:3" x14ac:dyDescent="0.25">
      <c r="C907" s="83">
        <v>39500</v>
      </c>
    </row>
    <row r="908" spans="3:3" x14ac:dyDescent="0.25">
      <c r="C908" s="86">
        <v>69300</v>
      </c>
    </row>
    <row r="909" spans="3:3" x14ac:dyDescent="0.25">
      <c r="C909" s="86">
        <v>14300</v>
      </c>
    </row>
    <row r="910" spans="3:3" x14ac:dyDescent="0.25">
      <c r="C910" s="86">
        <v>21000</v>
      </c>
    </row>
    <row r="911" spans="3:3" x14ac:dyDescent="0.25">
      <c r="C911" s="86">
        <v>65000</v>
      </c>
    </row>
    <row r="912" spans="3:3" x14ac:dyDescent="0.25">
      <c r="C912" s="82">
        <v>48510</v>
      </c>
    </row>
    <row r="913" spans="3:3" x14ac:dyDescent="0.25">
      <c r="C913" s="82">
        <v>0</v>
      </c>
    </row>
    <row r="914" spans="3:3" x14ac:dyDescent="0.25">
      <c r="C914" s="82">
        <v>0</v>
      </c>
    </row>
    <row r="915" spans="3:3" x14ac:dyDescent="0.25">
      <c r="C915" s="82">
        <v>3500</v>
      </c>
    </row>
    <row r="916" spans="3:3" x14ac:dyDescent="0.25">
      <c r="C916" s="82">
        <v>0</v>
      </c>
    </row>
    <row r="917" spans="3:3" x14ac:dyDescent="0.25">
      <c r="C917" s="82">
        <v>7200</v>
      </c>
    </row>
    <row r="918" spans="3:3" x14ac:dyDescent="0.25">
      <c r="C918" s="82">
        <v>0</v>
      </c>
    </row>
    <row r="919" spans="3:3" x14ac:dyDescent="0.25">
      <c r="C919" s="82">
        <v>0</v>
      </c>
    </row>
    <row r="920" spans="3:3" x14ac:dyDescent="0.25">
      <c r="C920" s="82">
        <v>0</v>
      </c>
    </row>
    <row r="921" spans="3:3" x14ac:dyDescent="0.25">
      <c r="C921" s="82">
        <v>2250</v>
      </c>
    </row>
    <row r="922" spans="3:3" x14ac:dyDescent="0.25">
      <c r="C922" s="82">
        <v>89500</v>
      </c>
    </row>
    <row r="923" spans="3:3" x14ac:dyDescent="0.25">
      <c r="C923" s="82">
        <v>200000</v>
      </c>
    </row>
    <row r="924" spans="3:3" x14ac:dyDescent="0.25">
      <c r="C924" s="82">
        <v>0</v>
      </c>
    </row>
    <row r="925" spans="3:3" x14ac:dyDescent="0.25">
      <c r="C925" s="82">
        <v>38400</v>
      </c>
    </row>
    <row r="926" spans="3:3" x14ac:dyDescent="0.25">
      <c r="C926" s="82">
        <v>28050</v>
      </c>
    </row>
    <row r="927" spans="3:3" x14ac:dyDescent="0.25">
      <c r="C927" s="82">
        <v>13260</v>
      </c>
    </row>
    <row r="928" spans="3:3" x14ac:dyDescent="0.25">
      <c r="C928" s="87">
        <v>22950</v>
      </c>
    </row>
    <row r="929" spans="3:3" x14ac:dyDescent="0.25">
      <c r="C929" s="82">
        <v>750</v>
      </c>
    </row>
    <row r="930" spans="3:3" x14ac:dyDescent="0.25">
      <c r="C930" s="82">
        <v>0</v>
      </c>
    </row>
    <row r="931" spans="3:3" x14ac:dyDescent="0.25">
      <c r="C931" s="82">
        <v>0</v>
      </c>
    </row>
    <row r="932" spans="3:3" x14ac:dyDescent="0.25">
      <c r="C932" s="82">
        <v>0</v>
      </c>
    </row>
    <row r="933" spans="3:3" x14ac:dyDescent="0.25">
      <c r="C933" s="82">
        <v>0</v>
      </c>
    </row>
    <row r="934" spans="3:3" x14ac:dyDescent="0.25">
      <c r="C934" s="82">
        <v>0</v>
      </c>
    </row>
    <row r="935" spans="3:3" x14ac:dyDescent="0.25">
      <c r="C935" s="82">
        <v>0</v>
      </c>
    </row>
    <row r="936" spans="3:3" x14ac:dyDescent="0.25">
      <c r="C936" s="82">
        <v>0</v>
      </c>
    </row>
    <row r="937" spans="3:3" x14ac:dyDescent="0.25">
      <c r="C937" s="82">
        <v>0</v>
      </c>
    </row>
    <row r="938" spans="3:3" x14ac:dyDescent="0.25">
      <c r="C938" s="82">
        <v>0</v>
      </c>
    </row>
    <row r="939" spans="3:3" x14ac:dyDescent="0.25">
      <c r="C939" s="82">
        <v>0</v>
      </c>
    </row>
    <row r="940" spans="3:3" x14ac:dyDescent="0.25">
      <c r="C940" s="82">
        <v>360</v>
      </c>
    </row>
    <row r="941" spans="3:3" x14ac:dyDescent="0.25">
      <c r="C941" s="82">
        <v>0</v>
      </c>
    </row>
    <row r="942" spans="3:3" x14ac:dyDescent="0.25">
      <c r="C942" s="82">
        <v>0</v>
      </c>
    </row>
    <row r="943" spans="3:3" x14ac:dyDescent="0.25">
      <c r="C943" s="82">
        <v>0</v>
      </c>
    </row>
    <row r="944" spans="3:3" x14ac:dyDescent="0.25">
      <c r="C944" s="82">
        <v>30000</v>
      </c>
    </row>
    <row r="945" spans="3:3" x14ac:dyDescent="0.25">
      <c r="C945" s="82">
        <v>47600</v>
      </c>
    </row>
    <row r="946" spans="3:3" x14ac:dyDescent="0.25">
      <c r="C946" s="82">
        <v>0</v>
      </c>
    </row>
    <row r="947" spans="3:3" x14ac:dyDescent="0.25">
      <c r="C947" s="82">
        <v>0</v>
      </c>
    </row>
    <row r="948" spans="3:3" x14ac:dyDescent="0.25">
      <c r="C948" s="82">
        <v>0</v>
      </c>
    </row>
    <row r="949" spans="3:3" x14ac:dyDescent="0.25">
      <c r="C949" s="82">
        <v>0</v>
      </c>
    </row>
    <row r="950" spans="3:3" x14ac:dyDescent="0.25">
      <c r="C950" s="82">
        <v>0</v>
      </c>
    </row>
    <row r="951" spans="3:3" x14ac:dyDescent="0.25">
      <c r="C951" s="82">
        <v>0</v>
      </c>
    </row>
    <row r="952" spans="3:3" x14ac:dyDescent="0.25">
      <c r="C952" s="82">
        <v>42560</v>
      </c>
    </row>
    <row r="953" spans="3:3" x14ac:dyDescent="0.25">
      <c r="C953" s="82">
        <v>0</v>
      </c>
    </row>
    <row r="954" spans="3:3" x14ac:dyDescent="0.25">
      <c r="C954" s="82">
        <v>64400</v>
      </c>
    </row>
    <row r="955" spans="3:3" x14ac:dyDescent="0.25">
      <c r="C955" s="82">
        <v>120260</v>
      </c>
    </row>
    <row r="956" spans="3:3" x14ac:dyDescent="0.25">
      <c r="C956" s="82">
        <v>0</v>
      </c>
    </row>
    <row r="957" spans="3:3" x14ac:dyDescent="0.25">
      <c r="C957" s="82">
        <v>15048</v>
      </c>
    </row>
    <row r="958" spans="3:3" x14ac:dyDescent="0.25">
      <c r="C958" s="82">
        <v>0</v>
      </c>
    </row>
    <row r="959" spans="3:3" x14ac:dyDescent="0.25">
      <c r="C959" s="82">
        <v>63800</v>
      </c>
    </row>
    <row r="960" spans="3:3" x14ac:dyDescent="0.25">
      <c r="C960" s="83">
        <v>3000</v>
      </c>
    </row>
    <row r="961" spans="3:3" x14ac:dyDescent="0.25">
      <c r="C961" s="82">
        <v>0</v>
      </c>
    </row>
    <row r="962" spans="3:3" x14ac:dyDescent="0.25">
      <c r="C962" s="82">
        <v>0</v>
      </c>
    </row>
    <row r="963" spans="3:3" x14ac:dyDescent="0.25">
      <c r="C963" s="82">
        <v>0</v>
      </c>
    </row>
    <row r="964" spans="3:3" x14ac:dyDescent="0.25">
      <c r="C964" s="82">
        <v>0</v>
      </c>
    </row>
    <row r="965" spans="3:3" x14ac:dyDescent="0.25">
      <c r="C965" s="82">
        <v>21512.61</v>
      </c>
    </row>
    <row r="966" spans="3:3" x14ac:dyDescent="0.25">
      <c r="C966" s="82">
        <v>35000</v>
      </c>
    </row>
    <row r="967" spans="3:3" x14ac:dyDescent="0.25">
      <c r="C967" s="82">
        <v>18482.010000000002</v>
      </c>
    </row>
    <row r="968" spans="3:3" x14ac:dyDescent="0.25">
      <c r="C968" s="82">
        <v>13960</v>
      </c>
    </row>
    <row r="969" spans="3:3" x14ac:dyDescent="0.25">
      <c r="C969" s="82">
        <v>0</v>
      </c>
    </row>
    <row r="970" spans="3:3" x14ac:dyDescent="0.25">
      <c r="C970" s="82">
        <v>125000</v>
      </c>
    </row>
    <row r="971" spans="3:3" x14ac:dyDescent="0.25">
      <c r="C971" s="82">
        <v>0</v>
      </c>
    </row>
    <row r="972" spans="3:3" x14ac:dyDescent="0.25">
      <c r="C972" s="82">
        <v>0</v>
      </c>
    </row>
    <row r="973" spans="3:3" x14ac:dyDescent="0.25">
      <c r="C973" s="82">
        <v>23200</v>
      </c>
    </row>
    <row r="974" spans="3:3" x14ac:dyDescent="0.25">
      <c r="C974" s="82">
        <v>72000</v>
      </c>
    </row>
    <row r="975" spans="3:3" x14ac:dyDescent="0.25">
      <c r="C975" s="82">
        <v>0</v>
      </c>
    </row>
    <row r="976" spans="3:3" x14ac:dyDescent="0.25">
      <c r="C976" s="82">
        <v>0</v>
      </c>
    </row>
    <row r="977" spans="3:3" x14ac:dyDescent="0.25">
      <c r="C977" s="82">
        <v>60900</v>
      </c>
    </row>
    <row r="978" spans="3:3" x14ac:dyDescent="0.25">
      <c r="C978" s="82">
        <v>0</v>
      </c>
    </row>
    <row r="979" spans="3:3" x14ac:dyDescent="0.25">
      <c r="C979" s="82">
        <v>0</v>
      </c>
    </row>
    <row r="980" spans="3:3" x14ac:dyDescent="0.25">
      <c r="C980" s="82">
        <v>13965</v>
      </c>
    </row>
    <row r="981" spans="3:3" x14ac:dyDescent="0.25">
      <c r="C981" s="82">
        <v>89900</v>
      </c>
    </row>
    <row r="982" spans="3:3" x14ac:dyDescent="0.25">
      <c r="C982" s="82">
        <v>16400</v>
      </c>
    </row>
    <row r="983" spans="3:3" x14ac:dyDescent="0.25">
      <c r="C983" s="82">
        <v>0</v>
      </c>
    </row>
    <row r="984" spans="3:3" x14ac:dyDescent="0.25">
      <c r="C984" s="82">
        <v>0</v>
      </c>
    </row>
    <row r="985" spans="3:3" x14ac:dyDescent="0.25">
      <c r="C985" s="82">
        <v>0</v>
      </c>
    </row>
    <row r="986" spans="3:3" x14ac:dyDescent="0.25">
      <c r="C986" s="82">
        <v>0</v>
      </c>
    </row>
    <row r="987" spans="3:3" x14ac:dyDescent="0.25">
      <c r="C987" s="82">
        <v>88900</v>
      </c>
    </row>
    <row r="988" spans="3:3" x14ac:dyDescent="0.25">
      <c r="C988" s="82">
        <v>38100</v>
      </c>
    </row>
    <row r="989" spans="3:3" x14ac:dyDescent="0.25">
      <c r="C989" s="82">
        <v>0</v>
      </c>
    </row>
    <row r="990" spans="3:3" x14ac:dyDescent="0.25">
      <c r="C990" s="82">
        <v>23250</v>
      </c>
    </row>
    <row r="991" spans="3:3" x14ac:dyDescent="0.25">
      <c r="C991" s="82">
        <v>0</v>
      </c>
    </row>
    <row r="992" spans="3:3" x14ac:dyDescent="0.25">
      <c r="C992" s="82">
        <v>0</v>
      </c>
    </row>
    <row r="993" spans="3:3" x14ac:dyDescent="0.25">
      <c r="C993" s="82">
        <v>34034</v>
      </c>
    </row>
    <row r="994" spans="3:3" x14ac:dyDescent="0.25">
      <c r="C994" s="82">
        <v>50847</v>
      </c>
    </row>
    <row r="995" spans="3:3" x14ac:dyDescent="0.25">
      <c r="C995" s="82">
        <v>0</v>
      </c>
    </row>
    <row r="996" spans="3:3" x14ac:dyDescent="0.25">
      <c r="C996" s="82">
        <v>0</v>
      </c>
    </row>
    <row r="997" spans="3:3" x14ac:dyDescent="0.25">
      <c r="C997" s="82">
        <v>0</v>
      </c>
    </row>
    <row r="998" spans="3:3" x14ac:dyDescent="0.25">
      <c r="C998" s="82">
        <v>0</v>
      </c>
    </row>
    <row r="999" spans="3:3" x14ac:dyDescent="0.25">
      <c r="C999" s="82">
        <v>0</v>
      </c>
    </row>
    <row r="1000" spans="3:3" x14ac:dyDescent="0.25">
      <c r="C1000" s="82">
        <v>7650</v>
      </c>
    </row>
    <row r="1001" spans="3:3" x14ac:dyDescent="0.25">
      <c r="C1001" s="82">
        <v>0</v>
      </c>
    </row>
    <row r="1002" spans="3:3" x14ac:dyDescent="0.25">
      <c r="C1002" s="82">
        <v>0</v>
      </c>
    </row>
    <row r="1003" spans="3:3" x14ac:dyDescent="0.25">
      <c r="C1003" s="82">
        <v>0</v>
      </c>
    </row>
    <row r="1004" spans="3:3" x14ac:dyDescent="0.25">
      <c r="C1004" s="82">
        <v>0</v>
      </c>
    </row>
    <row r="1005" spans="3:3" x14ac:dyDescent="0.25">
      <c r="C1005" s="82">
        <v>1512</v>
      </c>
    </row>
    <row r="1006" spans="3:3" x14ac:dyDescent="0.25">
      <c r="C1006" s="82">
        <v>0</v>
      </c>
    </row>
    <row r="1007" spans="3:3" x14ac:dyDescent="0.25">
      <c r="C1007" s="82">
        <v>0</v>
      </c>
    </row>
    <row r="1008" spans="3:3" x14ac:dyDescent="0.25">
      <c r="C1008" s="82">
        <v>0</v>
      </c>
    </row>
    <row r="1009" spans="3:3" x14ac:dyDescent="0.25">
      <c r="C1009" s="82">
        <v>0</v>
      </c>
    </row>
    <row r="1010" spans="3:3" x14ac:dyDescent="0.25">
      <c r="C1010" s="82">
        <v>0</v>
      </c>
    </row>
    <row r="1011" spans="3:3" x14ac:dyDescent="0.25">
      <c r="C1011" s="82">
        <v>4054</v>
      </c>
    </row>
    <row r="1012" spans="3:3" x14ac:dyDescent="0.25">
      <c r="C1012" s="82">
        <v>27320</v>
      </c>
    </row>
    <row r="1013" spans="3:3" x14ac:dyDescent="0.25">
      <c r="C1013" s="82">
        <v>0</v>
      </c>
    </row>
    <row r="1014" spans="3:3" x14ac:dyDescent="0.25">
      <c r="C1014" s="82">
        <v>75650</v>
      </c>
    </row>
    <row r="1015" spans="3:3" x14ac:dyDescent="0.25">
      <c r="C1015" s="82">
        <v>0</v>
      </c>
    </row>
    <row r="1016" spans="3:3" x14ac:dyDescent="0.25">
      <c r="C1016" s="82">
        <v>10800</v>
      </c>
    </row>
    <row r="1017" spans="3:3" x14ac:dyDescent="0.25">
      <c r="C1017" s="82">
        <v>3850</v>
      </c>
    </row>
    <row r="1018" spans="3:3" x14ac:dyDescent="0.25">
      <c r="C1018" s="82">
        <v>0</v>
      </c>
    </row>
    <row r="1019" spans="3:3" x14ac:dyDescent="0.25">
      <c r="C1019" s="82">
        <v>21500</v>
      </c>
    </row>
    <row r="1020" spans="3:3" x14ac:dyDescent="0.25">
      <c r="C1020" s="82">
        <v>16000</v>
      </c>
    </row>
    <row r="1021" spans="3:3" x14ac:dyDescent="0.25">
      <c r="C1021" s="83">
        <v>62500</v>
      </c>
    </row>
    <row r="1022" spans="3:3" x14ac:dyDescent="0.25">
      <c r="C1022" s="82">
        <v>12905</v>
      </c>
    </row>
    <row r="1023" spans="3:3" x14ac:dyDescent="0.25">
      <c r="C1023" s="82">
        <v>0</v>
      </c>
    </row>
    <row r="1024" spans="3:3" x14ac:dyDescent="0.25">
      <c r="C1024" s="82">
        <v>20720</v>
      </c>
    </row>
    <row r="1025" spans="3:3" x14ac:dyDescent="0.25">
      <c r="C1025" s="82">
        <v>0</v>
      </c>
    </row>
    <row r="1026" spans="3:3" x14ac:dyDescent="0.25">
      <c r="C1026" s="82">
        <v>60600</v>
      </c>
    </row>
    <row r="1027" spans="3:3" x14ac:dyDescent="0.25">
      <c r="C1027" s="82">
        <v>8856</v>
      </c>
    </row>
    <row r="1028" spans="3:3" x14ac:dyDescent="0.25">
      <c r="C1028" s="82">
        <v>8856</v>
      </c>
    </row>
    <row r="1029" spans="3:3" x14ac:dyDescent="0.25">
      <c r="C1029" s="82">
        <v>8856</v>
      </c>
    </row>
    <row r="1030" spans="3:3" x14ac:dyDescent="0.25">
      <c r="C1030" s="82">
        <v>0</v>
      </c>
    </row>
    <row r="1031" spans="3:3" x14ac:dyDescent="0.25">
      <c r="C1031" s="82">
        <v>188135</v>
      </c>
    </row>
    <row r="1032" spans="3:3" x14ac:dyDescent="0.25">
      <c r="C1032" s="82">
        <v>144068</v>
      </c>
    </row>
    <row r="1033" spans="3:3" x14ac:dyDescent="0.25">
      <c r="C1033" s="82">
        <v>133000</v>
      </c>
    </row>
    <row r="1034" spans="3:3" x14ac:dyDescent="0.25">
      <c r="C1034" s="82">
        <v>8474.58</v>
      </c>
    </row>
    <row r="1035" spans="3:3" x14ac:dyDescent="0.25">
      <c r="C1035" s="82">
        <v>8054.24</v>
      </c>
    </row>
    <row r="1036" spans="3:3" x14ac:dyDescent="0.25">
      <c r="C1036" s="82">
        <v>0</v>
      </c>
    </row>
    <row r="1037" spans="3:3" x14ac:dyDescent="0.25">
      <c r="C1037" s="82">
        <v>337288</v>
      </c>
    </row>
    <row r="1038" spans="3:3" x14ac:dyDescent="0.25">
      <c r="C1038" s="82">
        <v>0</v>
      </c>
    </row>
    <row r="1039" spans="3:3" x14ac:dyDescent="0.25">
      <c r="C1039" s="82">
        <v>0</v>
      </c>
    </row>
    <row r="1040" spans="3:3" x14ac:dyDescent="0.25">
      <c r="C1040" s="82">
        <v>0</v>
      </c>
    </row>
    <row r="1041" spans="3:3" x14ac:dyDescent="0.25">
      <c r="C1041" s="82">
        <v>0</v>
      </c>
    </row>
    <row r="1042" spans="3:3" x14ac:dyDescent="0.25">
      <c r="C1042" s="82">
        <v>21870</v>
      </c>
    </row>
    <row r="1043" spans="3:3" x14ac:dyDescent="0.25">
      <c r="C1043" s="82">
        <v>11900</v>
      </c>
    </row>
    <row r="1044" spans="3:3" x14ac:dyDescent="0.25">
      <c r="C1044" s="82">
        <v>45000</v>
      </c>
    </row>
    <row r="1045" spans="3:3" x14ac:dyDescent="0.25">
      <c r="C1045" s="82">
        <v>147310</v>
      </c>
    </row>
    <row r="1046" spans="3:3" x14ac:dyDescent="0.25">
      <c r="C1046" s="82">
        <v>49705</v>
      </c>
    </row>
    <row r="1047" spans="3:3" x14ac:dyDescent="0.25">
      <c r="C1047" s="82">
        <v>7500</v>
      </c>
    </row>
    <row r="1048" spans="3:3" x14ac:dyDescent="0.25">
      <c r="C1048" s="82">
        <v>7500</v>
      </c>
    </row>
    <row r="1049" spans="3:3" x14ac:dyDescent="0.25">
      <c r="C1049" s="82">
        <v>0</v>
      </c>
    </row>
    <row r="1050" spans="3:3" x14ac:dyDescent="0.25">
      <c r="C1050" s="82">
        <v>0</v>
      </c>
    </row>
    <row r="1051" spans="3:3" x14ac:dyDescent="0.25">
      <c r="C1051" s="82">
        <v>350000</v>
      </c>
    </row>
    <row r="1052" spans="3:3" x14ac:dyDescent="0.25">
      <c r="C1052" s="82">
        <v>9240</v>
      </c>
    </row>
    <row r="1053" spans="3:3" x14ac:dyDescent="0.25">
      <c r="C1053" s="82">
        <v>9240</v>
      </c>
    </row>
    <row r="1054" spans="3:3" x14ac:dyDescent="0.25">
      <c r="C1054" s="82">
        <v>810</v>
      </c>
    </row>
    <row r="1055" spans="3:3" x14ac:dyDescent="0.25">
      <c r="C1055" s="82">
        <f>160*250</f>
        <v>40000</v>
      </c>
    </row>
    <row r="1056" spans="3:3" x14ac:dyDescent="0.25">
      <c r="C1056" s="82">
        <v>0</v>
      </c>
    </row>
    <row r="1057" spans="3:3" x14ac:dyDescent="0.25">
      <c r="C1057" s="82">
        <v>30780</v>
      </c>
    </row>
    <row r="1058" spans="3:3" x14ac:dyDescent="0.25">
      <c r="C1058" s="82">
        <v>4446.08</v>
      </c>
    </row>
    <row r="1059" spans="3:3" x14ac:dyDescent="0.25">
      <c r="C1059" s="82">
        <v>2700</v>
      </c>
    </row>
    <row r="1060" spans="3:3" x14ac:dyDescent="0.25">
      <c r="C1060" s="82">
        <v>0</v>
      </c>
    </row>
    <row r="1061" spans="3:3" x14ac:dyDescent="0.25">
      <c r="C1061" s="82">
        <v>15120</v>
      </c>
    </row>
    <row r="1062" spans="3:3" x14ac:dyDescent="0.25">
      <c r="C1062" s="82">
        <v>3300</v>
      </c>
    </row>
    <row r="1063" spans="3:3" x14ac:dyDescent="0.25">
      <c r="C1063" s="82">
        <v>0</v>
      </c>
    </row>
    <row r="1064" spans="3:3" x14ac:dyDescent="0.25">
      <c r="C1064" s="82">
        <v>0</v>
      </c>
    </row>
    <row r="1065" spans="3:3" x14ac:dyDescent="0.25">
      <c r="C1065" s="82">
        <v>147500</v>
      </c>
    </row>
    <row r="1066" spans="3:3" x14ac:dyDescent="0.25">
      <c r="C1066" s="82">
        <v>0</v>
      </c>
    </row>
    <row r="1067" spans="3:3" x14ac:dyDescent="0.25">
      <c r="C1067" s="82">
        <v>0</v>
      </c>
    </row>
    <row r="1068" spans="3:3" x14ac:dyDescent="0.25">
      <c r="C1068" s="82">
        <v>9203.39</v>
      </c>
    </row>
    <row r="1069" spans="3:3" x14ac:dyDescent="0.25">
      <c r="C1069" s="82">
        <v>12288.14</v>
      </c>
    </row>
    <row r="1070" spans="3:3" x14ac:dyDescent="0.25">
      <c r="C1070" s="82">
        <v>0</v>
      </c>
    </row>
    <row r="1071" spans="3:3" x14ac:dyDescent="0.25">
      <c r="C1071" s="82">
        <v>0</v>
      </c>
    </row>
    <row r="1072" spans="3:3" x14ac:dyDescent="0.25">
      <c r="C1072" s="82">
        <v>94250</v>
      </c>
    </row>
    <row r="1073" spans="3:3" x14ac:dyDescent="0.25">
      <c r="C1073" s="82">
        <v>0</v>
      </c>
    </row>
    <row r="1074" spans="3:3" x14ac:dyDescent="0.25">
      <c r="C1074" s="82">
        <v>0</v>
      </c>
    </row>
    <row r="1075" spans="3:3" x14ac:dyDescent="0.25">
      <c r="C1075" s="82">
        <v>0</v>
      </c>
    </row>
    <row r="1076" spans="3:3" x14ac:dyDescent="0.25">
      <c r="C1076" s="82">
        <v>0</v>
      </c>
    </row>
    <row r="1077" spans="3:3" x14ac:dyDescent="0.25">
      <c r="C1077" s="82">
        <v>41600</v>
      </c>
    </row>
    <row r="1078" spans="3:3" x14ac:dyDescent="0.25">
      <c r="C1078" s="82">
        <v>20000</v>
      </c>
    </row>
    <row r="1079" spans="3:3" x14ac:dyDescent="0.25">
      <c r="C1079" s="82">
        <v>23480</v>
      </c>
    </row>
    <row r="1080" spans="3:3" x14ac:dyDescent="0.25">
      <c r="C1080" s="82">
        <v>28404</v>
      </c>
    </row>
    <row r="1081" spans="3:3" x14ac:dyDescent="0.25">
      <c r="C1081" s="82">
        <v>54000</v>
      </c>
    </row>
    <row r="1082" spans="3:3" x14ac:dyDescent="0.25">
      <c r="C1082" s="82">
        <v>0</v>
      </c>
    </row>
    <row r="1083" spans="3:3" x14ac:dyDescent="0.25">
      <c r="C1083" s="82">
        <f>1600*2.8</f>
        <v>4480</v>
      </c>
    </row>
    <row r="1084" spans="3:3" x14ac:dyDescent="0.25">
      <c r="C1084" s="82">
        <f>3420*2.8</f>
        <v>9576</v>
      </c>
    </row>
    <row r="1085" spans="3:3" x14ac:dyDescent="0.25">
      <c r="C1085" s="82">
        <v>5670</v>
      </c>
    </row>
    <row r="1086" spans="3:3" x14ac:dyDescent="0.25">
      <c r="C1086" s="82">
        <v>21000</v>
      </c>
    </row>
    <row r="1087" spans="3:3" x14ac:dyDescent="0.25">
      <c r="C1087" s="82">
        <v>40000</v>
      </c>
    </row>
    <row r="1088" spans="3:3" x14ac:dyDescent="0.25">
      <c r="C1088" s="82">
        <v>0</v>
      </c>
    </row>
    <row r="1089" spans="3:3" x14ac:dyDescent="0.25">
      <c r="C1089" s="82">
        <v>8240</v>
      </c>
    </row>
    <row r="1090" spans="3:3" x14ac:dyDescent="0.25">
      <c r="C1090" s="82">
        <v>0</v>
      </c>
    </row>
    <row r="1091" spans="3:3" x14ac:dyDescent="0.25">
      <c r="C1091" s="82">
        <v>78000</v>
      </c>
    </row>
    <row r="1092" spans="3:3" x14ac:dyDescent="0.25">
      <c r="C1092" s="82">
        <v>5000</v>
      </c>
    </row>
    <row r="1093" spans="3:3" x14ac:dyDescent="0.25">
      <c r="C1093" s="82">
        <f>1200*2.8</f>
        <v>3360</v>
      </c>
    </row>
    <row r="1094" spans="3:3" x14ac:dyDescent="0.25">
      <c r="C1094" s="82">
        <v>13500</v>
      </c>
    </row>
    <row r="1095" spans="3:3" x14ac:dyDescent="0.25">
      <c r="C1095" s="82">
        <v>25000</v>
      </c>
    </row>
    <row r="1096" spans="3:3" x14ac:dyDescent="0.25">
      <c r="C1096" s="82">
        <v>0</v>
      </c>
    </row>
    <row r="1097" spans="3:3" x14ac:dyDescent="0.25">
      <c r="C1097" s="82">
        <v>0</v>
      </c>
    </row>
    <row r="1098" spans="3:3" x14ac:dyDescent="0.25">
      <c r="C1098" s="82">
        <v>0</v>
      </c>
    </row>
    <row r="1099" spans="3:3" x14ac:dyDescent="0.25">
      <c r="C1099" s="82">
        <v>0</v>
      </c>
    </row>
    <row r="1100" spans="3:3" x14ac:dyDescent="0.25">
      <c r="C1100" s="82">
        <v>0</v>
      </c>
    </row>
    <row r="1101" spans="3:3" x14ac:dyDescent="0.25">
      <c r="C1101" s="82">
        <v>30660</v>
      </c>
    </row>
    <row r="1102" spans="3:3" x14ac:dyDescent="0.25">
      <c r="C1102" s="82">
        <v>0</v>
      </c>
    </row>
    <row r="1103" spans="3:3" x14ac:dyDescent="0.25">
      <c r="C1103" s="82">
        <v>0</v>
      </c>
    </row>
    <row r="1104" spans="3:3" x14ac:dyDescent="0.25">
      <c r="C1104" s="82">
        <v>0</v>
      </c>
    </row>
    <row r="1105" spans="3:3" x14ac:dyDescent="0.25">
      <c r="C1105" s="82">
        <v>0</v>
      </c>
    </row>
    <row r="1106" spans="3:3" x14ac:dyDescent="0.25">
      <c r="C1106" s="82">
        <v>42900</v>
      </c>
    </row>
    <row r="1107" spans="3:3" x14ac:dyDescent="0.25">
      <c r="C1107" s="82">
        <v>57200</v>
      </c>
    </row>
    <row r="1108" spans="3:3" x14ac:dyDescent="0.25">
      <c r="C1108" s="82">
        <v>85800</v>
      </c>
    </row>
    <row r="1109" spans="3:3" x14ac:dyDescent="0.25">
      <c r="C1109" s="82">
        <v>131050</v>
      </c>
    </row>
    <row r="1110" spans="3:3" x14ac:dyDescent="0.25">
      <c r="C1110" s="82">
        <v>0</v>
      </c>
    </row>
    <row r="1111" spans="3:3" x14ac:dyDescent="0.25">
      <c r="C1111" s="82">
        <v>0</v>
      </c>
    </row>
    <row r="1112" spans="3:3" x14ac:dyDescent="0.25">
      <c r="C1112" s="82">
        <v>0</v>
      </c>
    </row>
    <row r="1113" spans="3:3" x14ac:dyDescent="0.25">
      <c r="C1113" s="82">
        <v>0</v>
      </c>
    </row>
    <row r="1114" spans="3:3" x14ac:dyDescent="0.25">
      <c r="C1114" s="82">
        <v>0</v>
      </c>
    </row>
    <row r="1115" spans="3:3" x14ac:dyDescent="0.25">
      <c r="C1115" s="82">
        <v>84000</v>
      </c>
    </row>
    <row r="1116" spans="3:3" x14ac:dyDescent="0.25">
      <c r="C1116" s="82">
        <v>42000</v>
      </c>
    </row>
    <row r="1117" spans="3:3" x14ac:dyDescent="0.25">
      <c r="C1117" s="82">
        <v>45000</v>
      </c>
    </row>
    <row r="1118" spans="3:3" x14ac:dyDescent="0.25">
      <c r="C1118" s="82">
        <v>94958</v>
      </c>
    </row>
    <row r="1119" spans="3:3" x14ac:dyDescent="0.25">
      <c r="C1119" s="82">
        <v>60084</v>
      </c>
    </row>
    <row r="1120" spans="3:3" x14ac:dyDescent="0.25">
      <c r="C1120" s="82">
        <v>13647.5</v>
      </c>
    </row>
    <row r="1121" spans="3:3" x14ac:dyDescent="0.25">
      <c r="C1121" s="82">
        <v>0</v>
      </c>
    </row>
    <row r="1122" spans="3:3" x14ac:dyDescent="0.25">
      <c r="C1122" s="82">
        <v>8877.5</v>
      </c>
    </row>
    <row r="1123" spans="3:3" x14ac:dyDescent="0.25">
      <c r="C1123" s="82">
        <v>7000</v>
      </c>
    </row>
    <row r="1124" spans="3:3" x14ac:dyDescent="0.25">
      <c r="C1124" s="82">
        <v>0</v>
      </c>
    </row>
    <row r="1125" spans="3:3" x14ac:dyDescent="0.25">
      <c r="C1125" s="82">
        <v>8878</v>
      </c>
    </row>
    <row r="1126" spans="3:3" x14ac:dyDescent="0.25">
      <c r="C1126" s="82">
        <v>258500</v>
      </c>
    </row>
    <row r="1127" spans="3:3" x14ac:dyDescent="0.25">
      <c r="C1127" s="82">
        <v>15360</v>
      </c>
    </row>
    <row r="1128" spans="3:3" x14ac:dyDescent="0.25">
      <c r="C1128" s="82">
        <v>166250</v>
      </c>
    </row>
    <row r="1129" spans="3:3" x14ac:dyDescent="0.25">
      <c r="C1129" s="82">
        <v>9100</v>
      </c>
    </row>
    <row r="1130" spans="3:3" x14ac:dyDescent="0.25">
      <c r="C1130" s="82">
        <v>25200</v>
      </c>
    </row>
    <row r="1131" spans="3:3" x14ac:dyDescent="0.25">
      <c r="C1131" s="82">
        <v>8890</v>
      </c>
    </row>
    <row r="1132" spans="3:3" x14ac:dyDescent="0.25">
      <c r="C1132" s="82">
        <v>7000</v>
      </c>
    </row>
    <row r="1133" spans="3:3" x14ac:dyDescent="0.25">
      <c r="C1133" s="82">
        <v>34300</v>
      </c>
    </row>
    <row r="1134" spans="3:3" x14ac:dyDescent="0.25">
      <c r="C1134" s="82">
        <v>26320</v>
      </c>
    </row>
    <row r="1135" spans="3:3" x14ac:dyDescent="0.25">
      <c r="C1135" s="82">
        <v>8000</v>
      </c>
    </row>
    <row r="1136" spans="3:3" x14ac:dyDescent="0.25">
      <c r="C1136" s="82">
        <v>27720</v>
      </c>
    </row>
    <row r="1137" spans="3:3" x14ac:dyDescent="0.25">
      <c r="C1137" s="82">
        <v>134000</v>
      </c>
    </row>
    <row r="1138" spans="3:3" x14ac:dyDescent="0.25">
      <c r="C1138" s="82">
        <v>0</v>
      </c>
    </row>
    <row r="1139" spans="3:3" x14ac:dyDescent="0.25">
      <c r="C1139" s="82">
        <v>397768</v>
      </c>
    </row>
    <row r="1140" spans="3:3" x14ac:dyDescent="0.25">
      <c r="C1140" s="82">
        <v>22881</v>
      </c>
    </row>
    <row r="1141" spans="3:3" x14ac:dyDescent="0.25">
      <c r="C1141" s="82">
        <v>292764</v>
      </c>
    </row>
    <row r="1142" spans="3:3" x14ac:dyDescent="0.25">
      <c r="C1142" s="85">
        <v>56000</v>
      </c>
    </row>
    <row r="1143" spans="3:3" x14ac:dyDescent="0.25">
      <c r="C1143" s="82">
        <v>17711.87</v>
      </c>
    </row>
    <row r="1144" spans="3:3" x14ac:dyDescent="0.25">
      <c r="C1144" s="82">
        <v>9240</v>
      </c>
    </row>
    <row r="1145" spans="3:3" x14ac:dyDescent="0.25">
      <c r="C1145" s="82">
        <v>6608</v>
      </c>
    </row>
    <row r="1146" spans="3:3" x14ac:dyDescent="0.25">
      <c r="C1146" s="82">
        <v>136549.6</v>
      </c>
    </row>
    <row r="1147" spans="3:3" x14ac:dyDescent="0.25">
      <c r="C1147" s="82">
        <v>179495</v>
      </c>
    </row>
    <row r="1148" spans="3:3" x14ac:dyDescent="0.25">
      <c r="C1148" s="82">
        <f>70*90</f>
        <v>6300</v>
      </c>
    </row>
    <row r="1149" spans="3:3" x14ac:dyDescent="0.25">
      <c r="C1149" s="82">
        <v>466825.7</v>
      </c>
    </row>
    <row r="1150" spans="3:3" x14ac:dyDescent="0.25">
      <c r="C1150" s="82">
        <f>7929.6/1.18</f>
        <v>6720.0000000000009</v>
      </c>
    </row>
    <row r="1151" spans="3:3" x14ac:dyDescent="0.25">
      <c r="C1151" s="82">
        <v>11900</v>
      </c>
    </row>
    <row r="1152" spans="3:3" x14ac:dyDescent="0.25">
      <c r="C1152" s="82">
        <v>0</v>
      </c>
    </row>
    <row r="1153" spans="3:3" x14ac:dyDescent="0.25">
      <c r="C1153" s="82">
        <f>3936*2.8</f>
        <v>11020.8</v>
      </c>
    </row>
    <row r="1154" spans="3:3" x14ac:dyDescent="0.25">
      <c r="C1154" s="82">
        <v>22400</v>
      </c>
    </row>
    <row r="1155" spans="3:3" x14ac:dyDescent="0.25">
      <c r="C1155" s="82">
        <v>35000</v>
      </c>
    </row>
    <row r="1156" spans="3:3" x14ac:dyDescent="0.25">
      <c r="C1156" s="82">
        <v>0</v>
      </c>
    </row>
    <row r="1157" spans="3:3" x14ac:dyDescent="0.25">
      <c r="C1157" s="82">
        <v>0</v>
      </c>
    </row>
    <row r="1158" spans="3:3" x14ac:dyDescent="0.25">
      <c r="C1158" s="82">
        <v>0</v>
      </c>
    </row>
    <row r="1159" spans="3:3" x14ac:dyDescent="0.25">
      <c r="C1159" s="82">
        <v>1960</v>
      </c>
    </row>
    <row r="1160" spans="3:3" x14ac:dyDescent="0.25">
      <c r="C1160" s="82">
        <v>0</v>
      </c>
    </row>
    <row r="1161" spans="3:3" x14ac:dyDescent="0.25">
      <c r="C1161" s="82">
        <v>0</v>
      </c>
    </row>
    <row r="1162" spans="3:3" x14ac:dyDescent="0.25">
      <c r="C1162" s="82">
        <v>0</v>
      </c>
    </row>
    <row r="1163" spans="3:3" x14ac:dyDescent="0.25">
      <c r="C1163" s="82">
        <v>576</v>
      </c>
    </row>
    <row r="1164" spans="3:3" x14ac:dyDescent="0.25">
      <c r="C1164" s="82">
        <v>285</v>
      </c>
    </row>
    <row r="1165" spans="3:3" x14ac:dyDescent="0.25">
      <c r="C1165" s="82">
        <v>570</v>
      </c>
    </row>
    <row r="1166" spans="3:3" x14ac:dyDescent="0.25">
      <c r="C1166" s="82">
        <v>0</v>
      </c>
    </row>
    <row r="1167" spans="3:3" x14ac:dyDescent="0.25">
      <c r="C1167" s="82">
        <v>0</v>
      </c>
    </row>
    <row r="1168" spans="3:3" x14ac:dyDescent="0.25">
      <c r="C1168" s="82">
        <v>1080</v>
      </c>
    </row>
    <row r="1169" spans="3:3" x14ac:dyDescent="0.25">
      <c r="C1169" s="82">
        <v>0</v>
      </c>
    </row>
    <row r="1170" spans="3:3" x14ac:dyDescent="0.25">
      <c r="C1170" s="82">
        <v>1650</v>
      </c>
    </row>
    <row r="1171" spans="3:3" x14ac:dyDescent="0.25">
      <c r="C1171" s="82">
        <v>4237.29</v>
      </c>
    </row>
    <row r="1172" spans="3:3" x14ac:dyDescent="0.25">
      <c r="C1172" s="82">
        <v>8300</v>
      </c>
    </row>
    <row r="1173" spans="3:3" x14ac:dyDescent="0.25">
      <c r="C1173" s="82">
        <v>0</v>
      </c>
    </row>
    <row r="1174" spans="3:3" x14ac:dyDescent="0.25">
      <c r="C1174" s="82">
        <v>0</v>
      </c>
    </row>
    <row r="1175" spans="3:3" x14ac:dyDescent="0.25">
      <c r="C1175" s="82">
        <v>0</v>
      </c>
    </row>
    <row r="1176" spans="3:3" x14ac:dyDescent="0.25">
      <c r="C1176" s="82">
        <v>11115</v>
      </c>
    </row>
    <row r="1177" spans="3:3" x14ac:dyDescent="0.25">
      <c r="C1177" s="82">
        <v>26700</v>
      </c>
    </row>
    <row r="1178" spans="3:3" x14ac:dyDescent="0.25">
      <c r="C1178" s="82">
        <v>0</v>
      </c>
    </row>
    <row r="1179" spans="3:3" x14ac:dyDescent="0.25">
      <c r="C1179" s="82">
        <f>3600*2.8</f>
        <v>10080</v>
      </c>
    </row>
    <row r="1180" spans="3:3" x14ac:dyDescent="0.25">
      <c r="C1180" s="82">
        <v>25000</v>
      </c>
    </row>
    <row r="1181" spans="3:3" x14ac:dyDescent="0.25">
      <c r="C1181" s="82">
        <v>16350</v>
      </c>
    </row>
    <row r="1182" spans="3:3" x14ac:dyDescent="0.25">
      <c r="C1182" s="82">
        <v>0</v>
      </c>
    </row>
    <row r="1183" spans="3:3" x14ac:dyDescent="0.25">
      <c r="C1183" s="82">
        <v>0</v>
      </c>
    </row>
    <row r="1184" spans="3:3" x14ac:dyDescent="0.25">
      <c r="C1184" s="82">
        <v>27850</v>
      </c>
    </row>
    <row r="1185" spans="3:3" x14ac:dyDescent="0.25">
      <c r="C1185" s="82">
        <v>0</v>
      </c>
    </row>
    <row r="1186" spans="3:3" x14ac:dyDescent="0.25">
      <c r="C1186" s="82">
        <v>0</v>
      </c>
    </row>
    <row r="1187" spans="3:3" x14ac:dyDescent="0.25">
      <c r="C1187" s="82">
        <v>0</v>
      </c>
    </row>
    <row r="1188" spans="3:3" x14ac:dyDescent="0.25">
      <c r="C1188" s="82">
        <v>0</v>
      </c>
    </row>
    <row r="1189" spans="3:3" x14ac:dyDescent="0.25">
      <c r="C1189" s="82">
        <v>54000</v>
      </c>
    </row>
    <row r="1190" spans="3:3" x14ac:dyDescent="0.25">
      <c r="C1190" s="82">
        <v>0</v>
      </c>
    </row>
    <row r="1191" spans="3:3" x14ac:dyDescent="0.25">
      <c r="C1191" s="82">
        <v>57900</v>
      </c>
    </row>
    <row r="1192" spans="3:3" x14ac:dyDescent="0.25">
      <c r="C1192" s="82">
        <v>0</v>
      </c>
    </row>
    <row r="1193" spans="3:3" x14ac:dyDescent="0.25">
      <c r="C1193" s="82">
        <v>0</v>
      </c>
    </row>
    <row r="1194" spans="3:3" x14ac:dyDescent="0.25">
      <c r="C1194" s="82">
        <v>0</v>
      </c>
    </row>
    <row r="1195" spans="3:3" x14ac:dyDescent="0.25">
      <c r="C1195" s="82">
        <v>0</v>
      </c>
    </row>
    <row r="1196" spans="3:3" x14ac:dyDescent="0.25">
      <c r="C1196" s="82">
        <v>22500</v>
      </c>
    </row>
    <row r="1197" spans="3:3" x14ac:dyDescent="0.25">
      <c r="C1197" s="82">
        <v>7256.25</v>
      </c>
    </row>
    <row r="1198" spans="3:3" x14ac:dyDescent="0.25">
      <c r="C1198" s="82">
        <v>12825</v>
      </c>
    </row>
    <row r="1199" spans="3:3" x14ac:dyDescent="0.25">
      <c r="C1199" s="82">
        <v>14784</v>
      </c>
    </row>
    <row r="1200" spans="3:3" x14ac:dyDescent="0.25">
      <c r="C1200" s="82">
        <v>8352</v>
      </c>
    </row>
    <row r="1201" spans="3:3" x14ac:dyDescent="0.25">
      <c r="C1201" s="82">
        <f>5240*2.8</f>
        <v>14671.999999999998</v>
      </c>
    </row>
    <row r="1202" spans="3:3" x14ac:dyDescent="0.25">
      <c r="C1202" s="82">
        <v>0</v>
      </c>
    </row>
    <row r="1203" spans="3:3" x14ac:dyDescent="0.25">
      <c r="C1203" s="82">
        <v>1820</v>
      </c>
    </row>
    <row r="1204" spans="3:3" x14ac:dyDescent="0.25">
      <c r="C1204" s="82">
        <v>11200</v>
      </c>
    </row>
    <row r="1205" spans="3:3" x14ac:dyDescent="0.25">
      <c r="C1205" s="82">
        <v>990</v>
      </c>
    </row>
    <row r="1206" spans="3:3" x14ac:dyDescent="0.25">
      <c r="C1206" s="82">
        <v>25000</v>
      </c>
    </row>
    <row r="1207" spans="3:3" x14ac:dyDescent="0.25">
      <c r="C1207" s="82">
        <v>1220.3399999999999</v>
      </c>
    </row>
    <row r="1208" spans="3:3" x14ac:dyDescent="0.25">
      <c r="C1208" s="82">
        <v>0</v>
      </c>
    </row>
    <row r="1209" spans="3:3" x14ac:dyDescent="0.25">
      <c r="C1209" s="82">
        <v>0</v>
      </c>
    </row>
    <row r="1210" spans="3:3" x14ac:dyDescent="0.25">
      <c r="C1210" s="82">
        <v>22400</v>
      </c>
    </row>
    <row r="1211" spans="3:3" x14ac:dyDescent="0.25">
      <c r="C1211" s="82">
        <v>17000</v>
      </c>
    </row>
    <row r="1212" spans="3:3" x14ac:dyDescent="0.25">
      <c r="C1212" s="82">
        <v>54000</v>
      </c>
    </row>
    <row r="1213" spans="3:3" x14ac:dyDescent="0.25">
      <c r="C1213" s="82">
        <v>0</v>
      </c>
    </row>
    <row r="1214" spans="3:3" x14ac:dyDescent="0.25">
      <c r="C1214" s="82">
        <v>0</v>
      </c>
    </row>
    <row r="1215" spans="3:3" x14ac:dyDescent="0.25">
      <c r="C1215" s="82">
        <v>0</v>
      </c>
    </row>
    <row r="1216" spans="3:3" x14ac:dyDescent="0.25">
      <c r="C1216" s="82">
        <v>0</v>
      </c>
    </row>
    <row r="1217" spans="3:3" x14ac:dyDescent="0.25">
      <c r="C1217" s="82">
        <v>5400</v>
      </c>
    </row>
    <row r="1218" spans="3:3" x14ac:dyDescent="0.25">
      <c r="C1218" s="82">
        <v>10500</v>
      </c>
    </row>
    <row r="1219" spans="3:3" x14ac:dyDescent="0.25">
      <c r="C1219" s="82">
        <v>7560</v>
      </c>
    </row>
    <row r="1220" spans="3:3" x14ac:dyDescent="0.25">
      <c r="C1220" s="82">
        <v>6020</v>
      </c>
    </row>
    <row r="1221" spans="3:3" x14ac:dyDescent="0.25">
      <c r="C1221" s="82">
        <v>0</v>
      </c>
    </row>
    <row r="1222" spans="3:3" x14ac:dyDescent="0.25">
      <c r="C1222" s="82">
        <v>0</v>
      </c>
    </row>
    <row r="1223" spans="3:3" x14ac:dyDescent="0.25">
      <c r="C1223" s="82">
        <v>0</v>
      </c>
    </row>
    <row r="1224" spans="3:3" x14ac:dyDescent="0.25">
      <c r="C1224" s="82">
        <v>0</v>
      </c>
    </row>
    <row r="1225" spans="3:3" x14ac:dyDescent="0.25">
      <c r="C1225" s="82">
        <v>0</v>
      </c>
    </row>
    <row r="1226" spans="3:3" x14ac:dyDescent="0.25">
      <c r="C1226" s="82">
        <v>0</v>
      </c>
    </row>
    <row r="1227" spans="3:3" x14ac:dyDescent="0.25">
      <c r="C1227" s="82">
        <v>0</v>
      </c>
    </row>
    <row r="1228" spans="3:3" x14ac:dyDescent="0.25">
      <c r="C1228" s="83">
        <v>14425</v>
      </c>
    </row>
    <row r="1229" spans="3:3" x14ac:dyDescent="0.25">
      <c r="C1229" s="82">
        <v>0</v>
      </c>
    </row>
    <row r="1230" spans="3:3" x14ac:dyDescent="0.25">
      <c r="C1230" s="83">
        <v>7725</v>
      </c>
    </row>
    <row r="1231" spans="3:3" x14ac:dyDescent="0.25">
      <c r="C1231" s="82">
        <v>0</v>
      </c>
    </row>
    <row r="1232" spans="3:3" x14ac:dyDescent="0.25">
      <c r="C1232" s="82">
        <v>14700</v>
      </c>
    </row>
    <row r="1233" spans="3:3" x14ac:dyDescent="0.25">
      <c r="C1233" s="82">
        <v>15875</v>
      </c>
    </row>
    <row r="1234" spans="3:3" x14ac:dyDescent="0.25">
      <c r="C1234" s="82">
        <v>0</v>
      </c>
    </row>
    <row r="1235" spans="3:3" x14ac:dyDescent="0.25">
      <c r="C1235" s="82">
        <v>0</v>
      </c>
    </row>
    <row r="1236" spans="3:3" x14ac:dyDescent="0.25">
      <c r="C1236" s="82">
        <v>0</v>
      </c>
    </row>
    <row r="1237" spans="3:3" x14ac:dyDescent="0.25">
      <c r="C1237" s="82">
        <v>0</v>
      </c>
    </row>
    <row r="1238" spans="3:3" x14ac:dyDescent="0.25">
      <c r="C1238" s="82">
        <v>0</v>
      </c>
    </row>
    <row r="1239" spans="3:3" x14ac:dyDescent="0.25">
      <c r="C1239" s="82">
        <v>0</v>
      </c>
    </row>
    <row r="1240" spans="3:3" x14ac:dyDescent="0.25">
      <c r="C1240" s="82">
        <v>0</v>
      </c>
    </row>
    <row r="1241" spans="3:3" x14ac:dyDescent="0.25">
      <c r="C1241" s="82">
        <v>48500</v>
      </c>
    </row>
    <row r="1242" spans="3:3" x14ac:dyDescent="0.25">
      <c r="C1242" s="82">
        <v>3511.24</v>
      </c>
    </row>
    <row r="1243" spans="3:3" x14ac:dyDescent="0.25">
      <c r="C1243" s="82">
        <v>498.75</v>
      </c>
    </row>
    <row r="1244" spans="3:3" x14ac:dyDescent="0.25">
      <c r="C1244" s="82">
        <v>4480</v>
      </c>
    </row>
    <row r="1245" spans="3:3" x14ac:dyDescent="0.25">
      <c r="C1245" s="82">
        <v>13500</v>
      </c>
    </row>
    <row r="1246" spans="3:3" x14ac:dyDescent="0.25">
      <c r="C1246" s="82">
        <v>42000</v>
      </c>
    </row>
    <row r="1247" spans="3:3" x14ac:dyDescent="0.25">
      <c r="C1247" s="82">
        <v>10402.5</v>
      </c>
    </row>
    <row r="1248" spans="3:3" x14ac:dyDescent="0.25">
      <c r="C1248" s="82">
        <v>0</v>
      </c>
    </row>
    <row r="1249" spans="3:3" x14ac:dyDescent="0.25">
      <c r="C1249" s="82">
        <v>0</v>
      </c>
    </row>
    <row r="1250" spans="3:3" x14ac:dyDescent="0.25">
      <c r="C1250" s="82">
        <v>0</v>
      </c>
    </row>
    <row r="1251" spans="3:3" x14ac:dyDescent="0.25">
      <c r="C1251" s="82">
        <v>12084</v>
      </c>
    </row>
    <row r="1252" spans="3:3" x14ac:dyDescent="0.25">
      <c r="C1252" s="82">
        <v>8650</v>
      </c>
    </row>
    <row r="1253" spans="3:3" x14ac:dyDescent="0.25">
      <c r="C1253" s="82">
        <v>0</v>
      </c>
    </row>
    <row r="1254" spans="3:3" x14ac:dyDescent="0.25">
      <c r="C1254" s="82">
        <v>0</v>
      </c>
    </row>
    <row r="1255" spans="3:3" x14ac:dyDescent="0.25">
      <c r="C1255" s="82">
        <v>0</v>
      </c>
    </row>
    <row r="1256" spans="3:3" x14ac:dyDescent="0.25">
      <c r="C1256" s="82">
        <v>0</v>
      </c>
    </row>
    <row r="1257" spans="3:3" x14ac:dyDescent="0.25">
      <c r="C1257" s="82">
        <v>0</v>
      </c>
    </row>
    <row r="1258" spans="3:3" x14ac:dyDescent="0.25">
      <c r="C1258" s="82">
        <v>0</v>
      </c>
    </row>
  </sheetData>
  <autoFilter ref="C1:C125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455"/>
  <sheetViews>
    <sheetView workbookViewId="0">
      <selection activeCell="D1" sqref="D1:D1048576"/>
    </sheetView>
  </sheetViews>
  <sheetFormatPr baseColWidth="10" defaultRowHeight="15" x14ac:dyDescent="0.25"/>
  <cols>
    <col min="4" max="4" width="11" style="112" bestFit="1" customWidth="1"/>
  </cols>
  <sheetData>
    <row r="1" spans="4:4" ht="15" customHeight="1" x14ac:dyDescent="0.25">
      <c r="D1" s="106" t="s">
        <v>6422</v>
      </c>
    </row>
    <row r="2" spans="4:4" x14ac:dyDescent="0.25">
      <c r="D2" s="107">
        <v>0</v>
      </c>
    </row>
    <row r="3" spans="4:4" x14ac:dyDescent="0.25">
      <c r="D3" s="107">
        <v>0</v>
      </c>
    </row>
    <row r="4" spans="4:4" x14ac:dyDescent="0.25">
      <c r="D4" s="107">
        <v>528</v>
      </c>
    </row>
    <row r="5" spans="4:4" x14ac:dyDescent="0.25">
      <c r="D5" s="107">
        <v>120</v>
      </c>
    </row>
    <row r="6" spans="4:4" x14ac:dyDescent="0.25">
      <c r="D6" s="107">
        <v>32</v>
      </c>
    </row>
    <row r="7" spans="4:4" x14ac:dyDescent="0.25">
      <c r="D7" s="107">
        <v>1936</v>
      </c>
    </row>
    <row r="8" spans="4:4" x14ac:dyDescent="0.25">
      <c r="D8" s="108">
        <v>122</v>
      </c>
    </row>
    <row r="9" spans="4:4" x14ac:dyDescent="0.25">
      <c r="D9" s="107">
        <v>0</v>
      </c>
    </row>
    <row r="10" spans="4:4" x14ac:dyDescent="0.25">
      <c r="D10" s="108">
        <v>25</v>
      </c>
    </row>
    <row r="11" spans="4:4" x14ac:dyDescent="0.25">
      <c r="D11" s="109">
        <v>8</v>
      </c>
    </row>
    <row r="12" spans="4:4" x14ac:dyDescent="0.25">
      <c r="D12" s="107">
        <v>0</v>
      </c>
    </row>
    <row r="13" spans="4:4" x14ac:dyDescent="0.25">
      <c r="D13" s="107">
        <v>20</v>
      </c>
    </row>
    <row r="14" spans="4:4" x14ac:dyDescent="0.25">
      <c r="D14" s="108">
        <v>11936</v>
      </c>
    </row>
    <row r="15" spans="4:4" x14ac:dyDescent="0.25">
      <c r="D15" s="107">
        <v>26</v>
      </c>
    </row>
    <row r="16" spans="4:4" x14ac:dyDescent="0.25">
      <c r="D16" s="107">
        <v>505</v>
      </c>
    </row>
    <row r="17" spans="4:4" x14ac:dyDescent="0.25">
      <c r="D17" s="107">
        <v>1429</v>
      </c>
    </row>
    <row r="18" spans="4:4" x14ac:dyDescent="0.25">
      <c r="D18" s="107">
        <v>1348</v>
      </c>
    </row>
    <row r="19" spans="4:4" x14ac:dyDescent="0.25">
      <c r="D19" s="108">
        <v>400</v>
      </c>
    </row>
    <row r="20" spans="4:4" x14ac:dyDescent="0.25">
      <c r="D20" s="108">
        <v>111</v>
      </c>
    </row>
    <row r="21" spans="4:4" x14ac:dyDescent="0.25">
      <c r="D21" s="109">
        <v>22</v>
      </c>
    </row>
    <row r="22" spans="4:4" x14ac:dyDescent="0.25">
      <c r="D22" s="107">
        <v>70</v>
      </c>
    </row>
    <row r="23" spans="4:4" x14ac:dyDescent="0.25">
      <c r="D23" s="107">
        <v>3188</v>
      </c>
    </row>
    <row r="24" spans="4:4" x14ac:dyDescent="0.25">
      <c r="D24" s="107">
        <v>31</v>
      </c>
    </row>
    <row r="25" spans="4:4" x14ac:dyDescent="0.25">
      <c r="D25" s="107">
        <v>230</v>
      </c>
    </row>
    <row r="26" spans="4:4" x14ac:dyDescent="0.25">
      <c r="D26" s="107">
        <v>108</v>
      </c>
    </row>
    <row r="27" spans="4:4" x14ac:dyDescent="0.25">
      <c r="D27" s="108">
        <v>13</v>
      </c>
    </row>
    <row r="28" spans="4:4" x14ac:dyDescent="0.25">
      <c r="D28" s="107">
        <v>132</v>
      </c>
    </row>
    <row r="29" spans="4:4" x14ac:dyDescent="0.25">
      <c r="D29" s="109">
        <v>272</v>
      </c>
    </row>
    <row r="30" spans="4:4" x14ac:dyDescent="0.25">
      <c r="D30" s="109">
        <v>15</v>
      </c>
    </row>
    <row r="31" spans="4:4" x14ac:dyDescent="0.25">
      <c r="D31" s="109">
        <v>20</v>
      </c>
    </row>
    <row r="32" spans="4:4" x14ac:dyDescent="0.25">
      <c r="D32" s="109">
        <v>18</v>
      </c>
    </row>
    <row r="33" spans="4:4" x14ac:dyDescent="0.25">
      <c r="D33" s="108">
        <v>21</v>
      </c>
    </row>
    <row r="34" spans="4:4" x14ac:dyDescent="0.25">
      <c r="D34" s="107">
        <v>1297</v>
      </c>
    </row>
    <row r="35" spans="4:4" x14ac:dyDescent="0.25">
      <c r="D35" s="109">
        <v>127</v>
      </c>
    </row>
    <row r="36" spans="4:4" x14ac:dyDescent="0.25">
      <c r="D36" s="108">
        <v>197</v>
      </c>
    </row>
    <row r="37" spans="4:4" x14ac:dyDescent="0.25">
      <c r="D37" s="108">
        <v>156</v>
      </c>
    </row>
    <row r="38" spans="4:4" x14ac:dyDescent="0.25">
      <c r="D38" s="107">
        <v>100</v>
      </c>
    </row>
    <row r="39" spans="4:4" x14ac:dyDescent="0.25">
      <c r="D39" s="107">
        <v>571</v>
      </c>
    </row>
    <row r="40" spans="4:4" x14ac:dyDescent="0.25">
      <c r="D40" s="109">
        <v>126</v>
      </c>
    </row>
    <row r="41" spans="4:4" x14ac:dyDescent="0.25">
      <c r="D41" s="109">
        <v>3081</v>
      </c>
    </row>
    <row r="42" spans="4:4" x14ac:dyDescent="0.25">
      <c r="D42" s="109">
        <v>411</v>
      </c>
    </row>
    <row r="43" spans="4:4" x14ac:dyDescent="0.25">
      <c r="D43" s="107">
        <v>210</v>
      </c>
    </row>
    <row r="44" spans="4:4" x14ac:dyDescent="0.25">
      <c r="D44" s="109">
        <v>5370</v>
      </c>
    </row>
    <row r="45" spans="4:4" x14ac:dyDescent="0.25">
      <c r="D45" s="107">
        <v>30</v>
      </c>
    </row>
    <row r="46" spans="4:4" x14ac:dyDescent="0.25">
      <c r="D46" s="109">
        <v>43</v>
      </c>
    </row>
    <row r="47" spans="4:4" x14ac:dyDescent="0.25">
      <c r="D47" s="107">
        <v>0</v>
      </c>
    </row>
    <row r="48" spans="4:4" x14ac:dyDescent="0.25">
      <c r="D48" s="109">
        <v>25</v>
      </c>
    </row>
    <row r="49" spans="4:4" x14ac:dyDescent="0.25">
      <c r="D49" s="109">
        <v>17</v>
      </c>
    </row>
    <row r="50" spans="4:4" x14ac:dyDescent="0.25">
      <c r="D50" s="107">
        <v>13</v>
      </c>
    </row>
    <row r="51" spans="4:4" x14ac:dyDescent="0.25">
      <c r="D51" s="107">
        <v>586</v>
      </c>
    </row>
    <row r="52" spans="4:4" x14ac:dyDescent="0.25">
      <c r="D52" s="107">
        <v>8</v>
      </c>
    </row>
    <row r="53" spans="4:4" x14ac:dyDescent="0.25">
      <c r="D53" s="109">
        <v>334</v>
      </c>
    </row>
    <row r="54" spans="4:4" x14ac:dyDescent="0.25">
      <c r="D54" s="109">
        <v>277</v>
      </c>
    </row>
    <row r="55" spans="4:4" x14ac:dyDescent="0.25">
      <c r="D55" s="107">
        <v>240</v>
      </c>
    </row>
    <row r="56" spans="4:4" x14ac:dyDescent="0.25">
      <c r="D56" s="107">
        <v>840</v>
      </c>
    </row>
    <row r="57" spans="4:4" x14ac:dyDescent="0.25">
      <c r="D57" s="109">
        <v>17903</v>
      </c>
    </row>
    <row r="58" spans="4:4" x14ac:dyDescent="0.25">
      <c r="D58" s="109">
        <v>10152</v>
      </c>
    </row>
    <row r="59" spans="4:4" x14ac:dyDescent="0.25">
      <c r="D59" s="109">
        <v>1041</v>
      </c>
    </row>
    <row r="60" spans="4:4" x14ac:dyDescent="0.25">
      <c r="D60" s="107">
        <v>6502</v>
      </c>
    </row>
    <row r="61" spans="4:4" x14ac:dyDescent="0.25">
      <c r="D61" s="109">
        <v>1490</v>
      </c>
    </row>
    <row r="62" spans="4:4" x14ac:dyDescent="0.25">
      <c r="D62" s="107">
        <v>47</v>
      </c>
    </row>
    <row r="63" spans="4:4" x14ac:dyDescent="0.25">
      <c r="D63" s="109">
        <v>5756</v>
      </c>
    </row>
    <row r="64" spans="4:4" x14ac:dyDescent="0.25">
      <c r="D64" s="109">
        <v>69</v>
      </c>
    </row>
    <row r="65" spans="4:4" x14ac:dyDescent="0.25">
      <c r="D65" s="109">
        <v>930</v>
      </c>
    </row>
    <row r="66" spans="4:4" x14ac:dyDescent="0.25">
      <c r="D66" s="107">
        <v>81</v>
      </c>
    </row>
    <row r="67" spans="4:4" x14ac:dyDescent="0.25">
      <c r="D67" s="107">
        <v>0</v>
      </c>
    </row>
    <row r="68" spans="4:4" x14ac:dyDescent="0.25">
      <c r="D68" s="109">
        <v>1305</v>
      </c>
    </row>
    <row r="69" spans="4:4" x14ac:dyDescent="0.25">
      <c r="D69" s="109">
        <v>587</v>
      </c>
    </row>
    <row r="70" spans="4:4" x14ac:dyDescent="0.25">
      <c r="D70" s="108">
        <v>15</v>
      </c>
    </row>
    <row r="71" spans="4:4" x14ac:dyDescent="0.25">
      <c r="D71" s="109">
        <v>38</v>
      </c>
    </row>
    <row r="72" spans="4:4" x14ac:dyDescent="0.25">
      <c r="D72" s="109">
        <v>505</v>
      </c>
    </row>
    <row r="73" spans="4:4" x14ac:dyDescent="0.25">
      <c r="D73" s="107">
        <v>0</v>
      </c>
    </row>
    <row r="74" spans="4:4" x14ac:dyDescent="0.25">
      <c r="D74" s="107">
        <v>20</v>
      </c>
    </row>
    <row r="75" spans="4:4" x14ac:dyDescent="0.25">
      <c r="D75" s="109">
        <v>1546</v>
      </c>
    </row>
    <row r="76" spans="4:4" x14ac:dyDescent="0.25">
      <c r="D76" s="109">
        <v>2569</v>
      </c>
    </row>
    <row r="77" spans="4:4" x14ac:dyDescent="0.25">
      <c r="D77" s="109">
        <v>470</v>
      </c>
    </row>
    <row r="78" spans="4:4" x14ac:dyDescent="0.25">
      <c r="D78" s="107">
        <v>5</v>
      </c>
    </row>
    <row r="79" spans="4:4" x14ac:dyDescent="0.25">
      <c r="D79" s="108">
        <v>13</v>
      </c>
    </row>
    <row r="80" spans="4:4" x14ac:dyDescent="0.25">
      <c r="D80" s="108">
        <v>17</v>
      </c>
    </row>
    <row r="81" spans="4:4" x14ac:dyDescent="0.25">
      <c r="D81" s="109">
        <v>1</v>
      </c>
    </row>
    <row r="82" spans="4:4" x14ac:dyDescent="0.25">
      <c r="D82" s="107">
        <v>0</v>
      </c>
    </row>
    <row r="83" spans="4:4" x14ac:dyDescent="0.25">
      <c r="D83" s="109">
        <v>310</v>
      </c>
    </row>
    <row r="84" spans="4:4" x14ac:dyDescent="0.25">
      <c r="D84" s="108">
        <v>175</v>
      </c>
    </row>
    <row r="85" spans="4:4" x14ac:dyDescent="0.25">
      <c r="D85" s="107">
        <v>0</v>
      </c>
    </row>
    <row r="86" spans="4:4" x14ac:dyDescent="0.25">
      <c r="D86" s="107">
        <v>0</v>
      </c>
    </row>
    <row r="87" spans="4:4" x14ac:dyDescent="0.25">
      <c r="D87" s="107">
        <v>0</v>
      </c>
    </row>
    <row r="88" spans="4:4" x14ac:dyDescent="0.25">
      <c r="D88" s="108">
        <v>1171</v>
      </c>
    </row>
    <row r="89" spans="4:4" x14ac:dyDescent="0.25">
      <c r="D89" s="107">
        <v>104</v>
      </c>
    </row>
    <row r="90" spans="4:4" x14ac:dyDescent="0.25">
      <c r="D90" s="107">
        <v>1663</v>
      </c>
    </row>
    <row r="91" spans="4:4" x14ac:dyDescent="0.25">
      <c r="D91" s="109">
        <v>3</v>
      </c>
    </row>
    <row r="92" spans="4:4" x14ac:dyDescent="0.25">
      <c r="D92" s="107">
        <v>0</v>
      </c>
    </row>
    <row r="93" spans="4:4" x14ac:dyDescent="0.25">
      <c r="D93" s="107">
        <v>362</v>
      </c>
    </row>
    <row r="94" spans="4:4" x14ac:dyDescent="0.25">
      <c r="D94" s="107">
        <v>209</v>
      </c>
    </row>
    <row r="95" spans="4:4" x14ac:dyDescent="0.25">
      <c r="D95" s="108">
        <v>864</v>
      </c>
    </row>
    <row r="96" spans="4:4" x14ac:dyDescent="0.25">
      <c r="D96" s="108">
        <v>299</v>
      </c>
    </row>
    <row r="97" spans="4:4" x14ac:dyDescent="0.25">
      <c r="D97" s="109">
        <v>3</v>
      </c>
    </row>
    <row r="98" spans="4:4" x14ac:dyDescent="0.25">
      <c r="D98" s="108">
        <v>52</v>
      </c>
    </row>
    <row r="99" spans="4:4" x14ac:dyDescent="0.25">
      <c r="D99" s="109">
        <v>299</v>
      </c>
    </row>
    <row r="100" spans="4:4" x14ac:dyDescent="0.25">
      <c r="D100" s="108">
        <v>1624</v>
      </c>
    </row>
    <row r="101" spans="4:4" x14ac:dyDescent="0.25">
      <c r="D101" s="109">
        <v>1069</v>
      </c>
    </row>
    <row r="102" spans="4:4" x14ac:dyDescent="0.25">
      <c r="D102" s="107">
        <v>470</v>
      </c>
    </row>
    <row r="103" spans="4:4" x14ac:dyDescent="0.25">
      <c r="D103" s="107">
        <v>0</v>
      </c>
    </row>
    <row r="104" spans="4:4" x14ac:dyDescent="0.25">
      <c r="D104" s="109">
        <v>14</v>
      </c>
    </row>
    <row r="105" spans="4:4" x14ac:dyDescent="0.25">
      <c r="D105" s="107">
        <v>1389</v>
      </c>
    </row>
    <row r="106" spans="4:4" x14ac:dyDescent="0.25">
      <c r="D106" s="107">
        <v>0</v>
      </c>
    </row>
    <row r="107" spans="4:4" x14ac:dyDescent="0.25">
      <c r="D107" s="107">
        <v>0</v>
      </c>
    </row>
    <row r="108" spans="4:4" x14ac:dyDescent="0.25">
      <c r="D108" s="109">
        <v>2706</v>
      </c>
    </row>
    <row r="109" spans="4:4" x14ac:dyDescent="0.25">
      <c r="D109" s="107">
        <v>2200</v>
      </c>
    </row>
    <row r="110" spans="4:4" x14ac:dyDescent="0.25">
      <c r="D110" s="107">
        <v>0</v>
      </c>
    </row>
    <row r="111" spans="4:4" x14ac:dyDescent="0.25">
      <c r="D111" s="107">
        <v>0</v>
      </c>
    </row>
    <row r="112" spans="4:4" x14ac:dyDescent="0.25">
      <c r="D112" s="107">
        <v>2612</v>
      </c>
    </row>
    <row r="113" spans="4:4" x14ac:dyDescent="0.25">
      <c r="D113" s="107">
        <v>0</v>
      </c>
    </row>
    <row r="114" spans="4:4" x14ac:dyDescent="0.25">
      <c r="D114" s="107">
        <v>155</v>
      </c>
    </row>
    <row r="115" spans="4:4" x14ac:dyDescent="0.25">
      <c r="D115" s="109">
        <v>6</v>
      </c>
    </row>
    <row r="116" spans="4:4" x14ac:dyDescent="0.25">
      <c r="D116" s="109">
        <v>418</v>
      </c>
    </row>
    <row r="117" spans="4:4" x14ac:dyDescent="0.25">
      <c r="D117" s="109">
        <v>79</v>
      </c>
    </row>
    <row r="118" spans="4:4" x14ac:dyDescent="0.25">
      <c r="D118" s="107">
        <v>182</v>
      </c>
    </row>
    <row r="119" spans="4:4" x14ac:dyDescent="0.25">
      <c r="D119" s="107">
        <v>14</v>
      </c>
    </row>
    <row r="120" spans="4:4" x14ac:dyDescent="0.25">
      <c r="D120" s="107">
        <v>171</v>
      </c>
    </row>
    <row r="121" spans="4:4" x14ac:dyDescent="0.25">
      <c r="D121" s="107">
        <v>0</v>
      </c>
    </row>
    <row r="122" spans="4:4" x14ac:dyDescent="0.25">
      <c r="D122" s="109">
        <v>2069</v>
      </c>
    </row>
    <row r="123" spans="4:4" x14ac:dyDescent="0.25">
      <c r="D123" s="107">
        <v>0</v>
      </c>
    </row>
    <row r="124" spans="4:4" x14ac:dyDescent="0.25">
      <c r="D124" s="107">
        <v>0</v>
      </c>
    </row>
    <row r="125" spans="4:4" x14ac:dyDescent="0.25">
      <c r="D125" s="108">
        <v>28</v>
      </c>
    </row>
    <row r="126" spans="4:4" x14ac:dyDescent="0.25">
      <c r="D126" s="107">
        <v>0</v>
      </c>
    </row>
    <row r="127" spans="4:4" x14ac:dyDescent="0.25">
      <c r="D127" s="109">
        <v>51</v>
      </c>
    </row>
    <row r="128" spans="4:4" x14ac:dyDescent="0.25">
      <c r="D128" s="107">
        <v>3300</v>
      </c>
    </row>
    <row r="129" spans="4:4" x14ac:dyDescent="0.25">
      <c r="D129" s="107">
        <v>47</v>
      </c>
    </row>
    <row r="130" spans="4:4" x14ac:dyDescent="0.25">
      <c r="D130" s="108">
        <v>26</v>
      </c>
    </row>
    <row r="131" spans="4:4" x14ac:dyDescent="0.25">
      <c r="D131" s="107">
        <v>2800</v>
      </c>
    </row>
    <row r="132" spans="4:4" x14ac:dyDescent="0.25">
      <c r="D132" s="107">
        <v>1441</v>
      </c>
    </row>
    <row r="133" spans="4:4" x14ac:dyDescent="0.25">
      <c r="D133" s="107">
        <v>6</v>
      </c>
    </row>
    <row r="134" spans="4:4" x14ac:dyDescent="0.25">
      <c r="D134" s="109">
        <v>1144</v>
      </c>
    </row>
    <row r="135" spans="4:4" x14ac:dyDescent="0.25">
      <c r="D135" s="109">
        <v>2132</v>
      </c>
    </row>
    <row r="136" spans="4:4" x14ac:dyDescent="0.25">
      <c r="D136" s="109">
        <v>3052</v>
      </c>
    </row>
    <row r="137" spans="4:4" x14ac:dyDescent="0.25">
      <c r="D137" s="107">
        <v>143</v>
      </c>
    </row>
    <row r="138" spans="4:4" x14ac:dyDescent="0.25">
      <c r="D138" s="107">
        <v>335</v>
      </c>
    </row>
    <row r="139" spans="4:4" x14ac:dyDescent="0.25">
      <c r="D139" s="107">
        <v>78</v>
      </c>
    </row>
    <row r="140" spans="4:4" x14ac:dyDescent="0.25">
      <c r="D140" s="109">
        <v>78</v>
      </c>
    </row>
    <row r="141" spans="4:4" x14ac:dyDescent="0.25">
      <c r="D141" s="108">
        <v>3053</v>
      </c>
    </row>
    <row r="142" spans="4:4" x14ac:dyDescent="0.25">
      <c r="D142" s="109">
        <v>779</v>
      </c>
    </row>
    <row r="143" spans="4:4" x14ac:dyDescent="0.25">
      <c r="D143" s="107">
        <v>438</v>
      </c>
    </row>
    <row r="144" spans="4:4" x14ac:dyDescent="0.25">
      <c r="D144" s="107">
        <v>435</v>
      </c>
    </row>
    <row r="145" spans="4:4" x14ac:dyDescent="0.25">
      <c r="D145" s="108">
        <v>259</v>
      </c>
    </row>
    <row r="146" spans="4:4" x14ac:dyDescent="0.25">
      <c r="D146" s="109">
        <v>7840</v>
      </c>
    </row>
    <row r="147" spans="4:4" x14ac:dyDescent="0.25">
      <c r="D147" s="107">
        <v>20</v>
      </c>
    </row>
    <row r="148" spans="4:4" x14ac:dyDescent="0.25">
      <c r="D148" s="107">
        <v>0</v>
      </c>
    </row>
    <row r="149" spans="4:4" x14ac:dyDescent="0.25">
      <c r="D149" s="107">
        <v>0</v>
      </c>
    </row>
    <row r="150" spans="4:4" x14ac:dyDescent="0.25">
      <c r="D150" s="109">
        <v>718</v>
      </c>
    </row>
    <row r="151" spans="4:4" x14ac:dyDescent="0.25">
      <c r="D151" s="107">
        <v>0</v>
      </c>
    </row>
    <row r="152" spans="4:4" x14ac:dyDescent="0.25">
      <c r="D152" s="109">
        <v>257</v>
      </c>
    </row>
    <row r="153" spans="4:4" x14ac:dyDescent="0.25">
      <c r="D153" s="107">
        <v>0</v>
      </c>
    </row>
    <row r="154" spans="4:4" x14ac:dyDescent="0.25">
      <c r="D154" s="108">
        <v>20</v>
      </c>
    </row>
    <row r="155" spans="4:4" x14ac:dyDescent="0.25">
      <c r="D155" s="109">
        <v>79</v>
      </c>
    </row>
    <row r="156" spans="4:4" x14ac:dyDescent="0.25">
      <c r="D156" s="108">
        <v>6190</v>
      </c>
    </row>
    <row r="157" spans="4:4" x14ac:dyDescent="0.25">
      <c r="D157" s="109">
        <v>69</v>
      </c>
    </row>
    <row r="158" spans="4:4" x14ac:dyDescent="0.25">
      <c r="D158" s="109">
        <v>350</v>
      </c>
    </row>
    <row r="159" spans="4:4" x14ac:dyDescent="0.25">
      <c r="D159" s="107">
        <v>0</v>
      </c>
    </row>
    <row r="160" spans="4:4" x14ac:dyDescent="0.25">
      <c r="D160" s="109">
        <v>145</v>
      </c>
    </row>
    <row r="161" spans="4:4" x14ac:dyDescent="0.25">
      <c r="D161" s="109">
        <v>860</v>
      </c>
    </row>
    <row r="162" spans="4:4" x14ac:dyDescent="0.25">
      <c r="D162" s="107">
        <v>5</v>
      </c>
    </row>
    <row r="163" spans="4:4" x14ac:dyDescent="0.25">
      <c r="D163" s="109">
        <v>462</v>
      </c>
    </row>
    <row r="164" spans="4:4" x14ac:dyDescent="0.25">
      <c r="D164" s="109">
        <v>333</v>
      </c>
    </row>
    <row r="165" spans="4:4" x14ac:dyDescent="0.25">
      <c r="D165" s="109">
        <v>725</v>
      </c>
    </row>
    <row r="166" spans="4:4" x14ac:dyDescent="0.25">
      <c r="D166" s="107">
        <v>55</v>
      </c>
    </row>
    <row r="167" spans="4:4" x14ac:dyDescent="0.25">
      <c r="D167" s="107">
        <v>125</v>
      </c>
    </row>
    <row r="168" spans="4:4" x14ac:dyDescent="0.25">
      <c r="D168" s="107">
        <v>600</v>
      </c>
    </row>
    <row r="169" spans="4:4" x14ac:dyDescent="0.25">
      <c r="D169" s="107">
        <v>0</v>
      </c>
    </row>
    <row r="170" spans="4:4" x14ac:dyDescent="0.25">
      <c r="D170" s="107">
        <v>0</v>
      </c>
    </row>
    <row r="171" spans="4:4" x14ac:dyDescent="0.25">
      <c r="D171" s="107">
        <v>875</v>
      </c>
    </row>
    <row r="172" spans="4:4" x14ac:dyDescent="0.25">
      <c r="D172" s="109">
        <v>165</v>
      </c>
    </row>
    <row r="173" spans="4:4" x14ac:dyDescent="0.25">
      <c r="D173" s="109">
        <v>166</v>
      </c>
    </row>
    <row r="174" spans="4:4" x14ac:dyDescent="0.25">
      <c r="D174" s="107">
        <v>550</v>
      </c>
    </row>
    <row r="175" spans="4:4" x14ac:dyDescent="0.25">
      <c r="D175" s="109">
        <v>50</v>
      </c>
    </row>
    <row r="176" spans="4:4" x14ac:dyDescent="0.25">
      <c r="D176" s="107">
        <v>400</v>
      </c>
    </row>
    <row r="177" spans="4:4" x14ac:dyDescent="0.25">
      <c r="D177" s="109">
        <v>164</v>
      </c>
    </row>
    <row r="178" spans="4:4" x14ac:dyDescent="0.25">
      <c r="D178" s="109">
        <v>17</v>
      </c>
    </row>
    <row r="179" spans="4:4" x14ac:dyDescent="0.25">
      <c r="D179" s="108">
        <v>20</v>
      </c>
    </row>
    <row r="180" spans="4:4" x14ac:dyDescent="0.25">
      <c r="D180" s="109">
        <v>20</v>
      </c>
    </row>
    <row r="181" spans="4:4" x14ac:dyDescent="0.25">
      <c r="D181" s="107">
        <v>0</v>
      </c>
    </row>
    <row r="182" spans="4:4" x14ac:dyDescent="0.25">
      <c r="D182" s="108">
        <v>122</v>
      </c>
    </row>
    <row r="183" spans="4:4" x14ac:dyDescent="0.25">
      <c r="D183" s="107">
        <v>0</v>
      </c>
    </row>
    <row r="184" spans="4:4" x14ac:dyDescent="0.25">
      <c r="D184" s="109">
        <v>350</v>
      </c>
    </row>
    <row r="185" spans="4:4" x14ac:dyDescent="0.25">
      <c r="D185" s="108">
        <v>226</v>
      </c>
    </row>
    <row r="186" spans="4:4" x14ac:dyDescent="0.25">
      <c r="D186" s="108">
        <v>126</v>
      </c>
    </row>
    <row r="187" spans="4:4" x14ac:dyDescent="0.25">
      <c r="D187" s="109">
        <v>11</v>
      </c>
    </row>
    <row r="188" spans="4:4" x14ac:dyDescent="0.25">
      <c r="D188" s="108">
        <v>19</v>
      </c>
    </row>
    <row r="189" spans="4:4" x14ac:dyDescent="0.25">
      <c r="D189" s="107">
        <v>3590</v>
      </c>
    </row>
    <row r="190" spans="4:4" x14ac:dyDescent="0.25">
      <c r="D190" s="109">
        <v>31</v>
      </c>
    </row>
    <row r="191" spans="4:4" x14ac:dyDescent="0.25">
      <c r="D191" s="109">
        <v>500</v>
      </c>
    </row>
    <row r="192" spans="4:4" x14ac:dyDescent="0.25">
      <c r="D192" s="109">
        <v>42</v>
      </c>
    </row>
    <row r="193" spans="4:4" x14ac:dyDescent="0.25">
      <c r="D193" s="107">
        <v>30</v>
      </c>
    </row>
    <row r="194" spans="4:4" x14ac:dyDescent="0.25">
      <c r="D194" s="108">
        <v>100</v>
      </c>
    </row>
    <row r="195" spans="4:4" x14ac:dyDescent="0.25">
      <c r="D195" s="109">
        <v>30</v>
      </c>
    </row>
    <row r="196" spans="4:4" x14ac:dyDescent="0.25">
      <c r="D196" s="109">
        <v>84</v>
      </c>
    </row>
    <row r="197" spans="4:4" x14ac:dyDescent="0.25">
      <c r="D197" s="109">
        <v>90</v>
      </c>
    </row>
    <row r="198" spans="4:4" x14ac:dyDescent="0.25">
      <c r="D198" s="107">
        <v>415</v>
      </c>
    </row>
    <row r="199" spans="4:4" x14ac:dyDescent="0.25">
      <c r="D199" s="109">
        <v>35</v>
      </c>
    </row>
    <row r="200" spans="4:4" x14ac:dyDescent="0.25">
      <c r="D200" s="107">
        <v>48</v>
      </c>
    </row>
    <row r="201" spans="4:4" x14ac:dyDescent="0.25">
      <c r="D201" s="109">
        <v>107</v>
      </c>
    </row>
    <row r="202" spans="4:4" x14ac:dyDescent="0.25">
      <c r="D202" s="107">
        <v>547</v>
      </c>
    </row>
    <row r="203" spans="4:4" x14ac:dyDescent="0.25">
      <c r="D203" s="107">
        <v>108</v>
      </c>
    </row>
    <row r="204" spans="4:4" x14ac:dyDescent="0.25">
      <c r="D204" s="107">
        <v>60</v>
      </c>
    </row>
    <row r="205" spans="4:4" x14ac:dyDescent="0.25">
      <c r="D205" s="107">
        <v>858</v>
      </c>
    </row>
    <row r="206" spans="4:4" x14ac:dyDescent="0.25">
      <c r="D206" s="108">
        <v>127</v>
      </c>
    </row>
    <row r="207" spans="4:4" x14ac:dyDescent="0.25">
      <c r="D207" s="109">
        <v>127</v>
      </c>
    </row>
    <row r="208" spans="4:4" x14ac:dyDescent="0.25">
      <c r="D208" s="107">
        <v>0</v>
      </c>
    </row>
    <row r="209" spans="4:4" x14ac:dyDescent="0.25">
      <c r="D209" s="108">
        <v>1938</v>
      </c>
    </row>
    <row r="210" spans="4:4" x14ac:dyDescent="0.25">
      <c r="D210" s="109">
        <v>1350</v>
      </c>
    </row>
    <row r="211" spans="4:4" x14ac:dyDescent="0.25">
      <c r="D211" s="108">
        <v>163</v>
      </c>
    </row>
    <row r="212" spans="4:4" x14ac:dyDescent="0.25">
      <c r="D212" s="107">
        <v>359</v>
      </c>
    </row>
    <row r="213" spans="4:4" x14ac:dyDescent="0.25">
      <c r="D213" s="109">
        <v>90</v>
      </c>
    </row>
    <row r="214" spans="4:4" x14ac:dyDescent="0.25">
      <c r="D214" s="107">
        <v>0</v>
      </c>
    </row>
    <row r="215" spans="4:4" x14ac:dyDescent="0.25">
      <c r="D215" s="109">
        <v>750</v>
      </c>
    </row>
    <row r="216" spans="4:4" x14ac:dyDescent="0.25">
      <c r="D216" s="107">
        <v>0</v>
      </c>
    </row>
    <row r="217" spans="4:4" x14ac:dyDescent="0.25">
      <c r="D217" s="107">
        <v>0</v>
      </c>
    </row>
    <row r="218" spans="4:4" x14ac:dyDescent="0.25">
      <c r="D218" s="107">
        <v>32</v>
      </c>
    </row>
    <row r="219" spans="4:4" x14ac:dyDescent="0.25">
      <c r="D219" s="107">
        <v>2536</v>
      </c>
    </row>
    <row r="220" spans="4:4" x14ac:dyDescent="0.25">
      <c r="D220" s="107">
        <v>450</v>
      </c>
    </row>
    <row r="221" spans="4:4" x14ac:dyDescent="0.25">
      <c r="D221" s="109">
        <v>60</v>
      </c>
    </row>
    <row r="222" spans="4:4" x14ac:dyDescent="0.25">
      <c r="D222" s="109">
        <v>2954</v>
      </c>
    </row>
    <row r="223" spans="4:4" x14ac:dyDescent="0.25">
      <c r="D223" s="109">
        <v>11</v>
      </c>
    </row>
    <row r="224" spans="4:4" x14ac:dyDescent="0.25">
      <c r="D224" s="108">
        <v>11</v>
      </c>
    </row>
    <row r="225" spans="4:4" x14ac:dyDescent="0.25">
      <c r="D225" s="108">
        <v>53</v>
      </c>
    </row>
    <row r="226" spans="4:4" x14ac:dyDescent="0.25">
      <c r="D226" s="109">
        <v>199</v>
      </c>
    </row>
    <row r="227" spans="4:4" x14ac:dyDescent="0.25">
      <c r="D227" s="109">
        <v>863</v>
      </c>
    </row>
    <row r="228" spans="4:4" x14ac:dyDescent="0.25">
      <c r="D228" s="109">
        <v>30</v>
      </c>
    </row>
    <row r="229" spans="4:4" x14ac:dyDescent="0.25">
      <c r="D229" s="109">
        <v>600</v>
      </c>
    </row>
    <row r="230" spans="4:4" x14ac:dyDescent="0.25">
      <c r="D230" s="109">
        <v>18</v>
      </c>
    </row>
    <row r="231" spans="4:4" x14ac:dyDescent="0.25">
      <c r="D231" s="107">
        <v>0</v>
      </c>
    </row>
    <row r="232" spans="4:4" x14ac:dyDescent="0.25">
      <c r="D232" s="107">
        <v>0</v>
      </c>
    </row>
    <row r="233" spans="4:4" x14ac:dyDescent="0.25">
      <c r="D233" s="109">
        <v>6</v>
      </c>
    </row>
    <row r="234" spans="4:4" x14ac:dyDescent="0.25">
      <c r="D234" s="109">
        <v>36</v>
      </c>
    </row>
    <row r="235" spans="4:4" x14ac:dyDescent="0.25">
      <c r="D235" s="108">
        <v>84</v>
      </c>
    </row>
    <row r="236" spans="4:4" x14ac:dyDescent="0.25">
      <c r="D236" s="107">
        <v>470</v>
      </c>
    </row>
    <row r="237" spans="4:4" x14ac:dyDescent="0.25">
      <c r="D237" s="107">
        <v>21</v>
      </c>
    </row>
    <row r="238" spans="4:4" x14ac:dyDescent="0.25">
      <c r="D238" s="107">
        <v>160</v>
      </c>
    </row>
    <row r="239" spans="4:4" x14ac:dyDescent="0.25">
      <c r="D239" s="109">
        <v>107</v>
      </c>
    </row>
    <row r="240" spans="4:4" x14ac:dyDescent="0.25">
      <c r="D240" s="107">
        <v>0</v>
      </c>
    </row>
    <row r="241" spans="4:4" x14ac:dyDescent="0.25">
      <c r="D241" s="109">
        <v>367</v>
      </c>
    </row>
    <row r="242" spans="4:4" x14ac:dyDescent="0.25">
      <c r="D242" s="108">
        <v>148</v>
      </c>
    </row>
    <row r="243" spans="4:4" x14ac:dyDescent="0.25">
      <c r="D243" s="107">
        <v>0</v>
      </c>
    </row>
    <row r="244" spans="4:4" x14ac:dyDescent="0.25">
      <c r="D244" s="107">
        <v>171</v>
      </c>
    </row>
    <row r="245" spans="4:4" x14ac:dyDescent="0.25">
      <c r="D245" s="107">
        <v>0</v>
      </c>
    </row>
    <row r="246" spans="4:4" x14ac:dyDescent="0.25">
      <c r="D246" s="109">
        <v>103</v>
      </c>
    </row>
    <row r="247" spans="4:4" x14ac:dyDescent="0.25">
      <c r="D247" s="107">
        <v>492</v>
      </c>
    </row>
    <row r="248" spans="4:4" x14ac:dyDescent="0.25">
      <c r="D248" s="109">
        <v>511</v>
      </c>
    </row>
    <row r="249" spans="4:4" x14ac:dyDescent="0.25">
      <c r="D249" s="107">
        <v>0</v>
      </c>
    </row>
    <row r="250" spans="4:4" x14ac:dyDescent="0.25">
      <c r="D250" s="108">
        <v>1070</v>
      </c>
    </row>
    <row r="251" spans="4:4" x14ac:dyDescent="0.25">
      <c r="D251" s="107">
        <v>560</v>
      </c>
    </row>
    <row r="252" spans="4:4" x14ac:dyDescent="0.25">
      <c r="D252" s="108">
        <v>238</v>
      </c>
    </row>
    <row r="253" spans="4:4" x14ac:dyDescent="0.25">
      <c r="D253" s="109">
        <v>616</v>
      </c>
    </row>
    <row r="254" spans="4:4" x14ac:dyDescent="0.25">
      <c r="D254" s="107">
        <v>0</v>
      </c>
    </row>
    <row r="255" spans="4:4" x14ac:dyDescent="0.25">
      <c r="D255" s="107">
        <v>240</v>
      </c>
    </row>
    <row r="256" spans="4:4" x14ac:dyDescent="0.25">
      <c r="D256" s="109">
        <v>1486</v>
      </c>
    </row>
    <row r="257" spans="4:4" x14ac:dyDescent="0.25">
      <c r="D257" s="107">
        <v>200</v>
      </c>
    </row>
    <row r="258" spans="4:4" x14ac:dyDescent="0.25">
      <c r="D258" s="107">
        <v>357</v>
      </c>
    </row>
    <row r="259" spans="4:4" x14ac:dyDescent="0.25">
      <c r="D259" s="108">
        <v>16740</v>
      </c>
    </row>
    <row r="260" spans="4:4" x14ac:dyDescent="0.25">
      <c r="D260" s="109">
        <v>42</v>
      </c>
    </row>
    <row r="261" spans="4:4" x14ac:dyDescent="0.25">
      <c r="D261" s="107">
        <v>115</v>
      </c>
    </row>
    <row r="262" spans="4:4" x14ac:dyDescent="0.25">
      <c r="D262" s="109">
        <v>316</v>
      </c>
    </row>
    <row r="263" spans="4:4" x14ac:dyDescent="0.25">
      <c r="D263" s="107">
        <v>1400</v>
      </c>
    </row>
    <row r="264" spans="4:4" x14ac:dyDescent="0.25">
      <c r="D264" s="107">
        <v>18</v>
      </c>
    </row>
    <row r="265" spans="4:4" x14ac:dyDescent="0.25">
      <c r="D265" s="108">
        <v>973</v>
      </c>
    </row>
    <row r="266" spans="4:4" x14ac:dyDescent="0.25">
      <c r="D266" s="109">
        <v>340</v>
      </c>
    </row>
    <row r="267" spans="4:4" x14ac:dyDescent="0.25">
      <c r="D267" s="107">
        <v>0</v>
      </c>
    </row>
    <row r="268" spans="4:4" x14ac:dyDescent="0.25">
      <c r="D268" s="107">
        <v>0</v>
      </c>
    </row>
    <row r="269" spans="4:4" x14ac:dyDescent="0.25">
      <c r="D269" s="107">
        <v>0</v>
      </c>
    </row>
    <row r="270" spans="4:4" x14ac:dyDescent="0.25">
      <c r="D270" s="107">
        <v>0</v>
      </c>
    </row>
    <row r="271" spans="4:4" x14ac:dyDescent="0.25">
      <c r="D271" s="107">
        <v>177</v>
      </c>
    </row>
    <row r="272" spans="4:4" x14ac:dyDescent="0.25">
      <c r="D272" s="107">
        <v>0</v>
      </c>
    </row>
    <row r="273" spans="4:4" x14ac:dyDescent="0.25">
      <c r="D273" s="107">
        <v>0</v>
      </c>
    </row>
    <row r="274" spans="4:4" x14ac:dyDescent="0.25">
      <c r="D274" s="107">
        <v>0</v>
      </c>
    </row>
    <row r="275" spans="4:4" x14ac:dyDescent="0.25">
      <c r="D275" s="107">
        <v>0</v>
      </c>
    </row>
    <row r="276" spans="4:4" x14ac:dyDescent="0.25">
      <c r="D276" s="107">
        <v>0</v>
      </c>
    </row>
    <row r="277" spans="4:4" x14ac:dyDescent="0.25">
      <c r="D277" s="107">
        <v>0</v>
      </c>
    </row>
    <row r="278" spans="4:4" x14ac:dyDescent="0.25">
      <c r="D278" s="107">
        <v>0</v>
      </c>
    </row>
    <row r="279" spans="4:4" x14ac:dyDescent="0.25">
      <c r="D279" s="108">
        <v>250</v>
      </c>
    </row>
    <row r="280" spans="4:4" x14ac:dyDescent="0.25">
      <c r="D280" s="107">
        <v>0</v>
      </c>
    </row>
    <row r="281" spans="4:4" x14ac:dyDescent="0.25">
      <c r="D281" s="107">
        <v>0</v>
      </c>
    </row>
    <row r="282" spans="4:4" x14ac:dyDescent="0.25">
      <c r="D282" s="107">
        <v>0</v>
      </c>
    </row>
    <row r="283" spans="4:4" x14ac:dyDescent="0.25">
      <c r="D283" s="107">
        <v>0</v>
      </c>
    </row>
    <row r="284" spans="4:4" x14ac:dyDescent="0.25">
      <c r="D284" s="107">
        <v>0</v>
      </c>
    </row>
    <row r="285" spans="4:4" x14ac:dyDescent="0.25">
      <c r="D285" s="107">
        <v>0</v>
      </c>
    </row>
    <row r="286" spans="4:4" x14ac:dyDescent="0.25">
      <c r="D286" s="107">
        <v>0</v>
      </c>
    </row>
    <row r="287" spans="4:4" x14ac:dyDescent="0.25">
      <c r="D287" s="109">
        <v>435</v>
      </c>
    </row>
    <row r="288" spans="4:4" x14ac:dyDescent="0.25">
      <c r="D288" s="107">
        <v>0</v>
      </c>
    </row>
    <row r="289" spans="4:4" x14ac:dyDescent="0.25">
      <c r="D289" s="107">
        <v>0</v>
      </c>
    </row>
    <row r="290" spans="4:4" x14ac:dyDescent="0.25">
      <c r="D290" s="107">
        <v>0</v>
      </c>
    </row>
    <row r="291" spans="4:4" x14ac:dyDescent="0.25">
      <c r="D291" s="107">
        <v>0</v>
      </c>
    </row>
    <row r="292" spans="4:4" x14ac:dyDescent="0.25">
      <c r="D292" s="107">
        <v>0</v>
      </c>
    </row>
    <row r="293" spans="4:4" x14ac:dyDescent="0.25">
      <c r="D293" s="107">
        <v>0</v>
      </c>
    </row>
    <row r="294" spans="4:4" x14ac:dyDescent="0.25">
      <c r="D294" s="107">
        <v>76</v>
      </c>
    </row>
    <row r="295" spans="4:4" x14ac:dyDescent="0.25">
      <c r="D295" s="107">
        <v>0</v>
      </c>
    </row>
    <row r="296" spans="4:4" x14ac:dyDescent="0.25">
      <c r="D296" s="107">
        <v>0</v>
      </c>
    </row>
    <row r="297" spans="4:4" x14ac:dyDescent="0.25">
      <c r="D297" s="107">
        <v>0</v>
      </c>
    </row>
    <row r="298" spans="4:4" x14ac:dyDescent="0.25">
      <c r="D298" s="107">
        <v>0</v>
      </c>
    </row>
    <row r="299" spans="4:4" x14ac:dyDescent="0.25">
      <c r="D299" s="107">
        <v>426</v>
      </c>
    </row>
    <row r="300" spans="4:4" x14ac:dyDescent="0.25">
      <c r="D300" s="107">
        <v>4360</v>
      </c>
    </row>
    <row r="301" spans="4:4" x14ac:dyDescent="0.25">
      <c r="D301" s="107">
        <v>241</v>
      </c>
    </row>
    <row r="302" spans="4:4" x14ac:dyDescent="0.25">
      <c r="D302" s="109">
        <v>60</v>
      </c>
    </row>
    <row r="303" spans="4:4" x14ac:dyDescent="0.25">
      <c r="D303" s="107">
        <v>0</v>
      </c>
    </row>
    <row r="304" spans="4:4" x14ac:dyDescent="0.25">
      <c r="D304" s="107">
        <v>0</v>
      </c>
    </row>
    <row r="305" spans="4:4" x14ac:dyDescent="0.25">
      <c r="D305" s="107">
        <v>0</v>
      </c>
    </row>
    <row r="306" spans="4:4" x14ac:dyDescent="0.25">
      <c r="D306" s="107">
        <v>0</v>
      </c>
    </row>
    <row r="307" spans="4:4" x14ac:dyDescent="0.25">
      <c r="D307" s="107">
        <v>0</v>
      </c>
    </row>
    <row r="308" spans="4:4" x14ac:dyDescent="0.25">
      <c r="D308" s="107">
        <v>0</v>
      </c>
    </row>
    <row r="309" spans="4:4" x14ac:dyDescent="0.25">
      <c r="D309" s="107">
        <v>0</v>
      </c>
    </row>
    <row r="310" spans="4:4" x14ac:dyDescent="0.25">
      <c r="D310" s="107">
        <v>0</v>
      </c>
    </row>
    <row r="311" spans="4:4" x14ac:dyDescent="0.25">
      <c r="D311" s="107">
        <v>0</v>
      </c>
    </row>
    <row r="312" spans="4:4" x14ac:dyDescent="0.25">
      <c r="D312" s="107">
        <v>0</v>
      </c>
    </row>
    <row r="313" spans="4:4" x14ac:dyDescent="0.25">
      <c r="D313" s="107">
        <v>0</v>
      </c>
    </row>
    <row r="314" spans="4:4" x14ac:dyDescent="0.25">
      <c r="D314" s="107">
        <v>0</v>
      </c>
    </row>
    <row r="315" spans="4:4" x14ac:dyDescent="0.25">
      <c r="D315" s="107">
        <v>0</v>
      </c>
    </row>
    <row r="316" spans="4:4" x14ac:dyDescent="0.25">
      <c r="D316" s="107">
        <v>0</v>
      </c>
    </row>
    <row r="317" spans="4:4" x14ac:dyDescent="0.25">
      <c r="D317" s="107">
        <v>0</v>
      </c>
    </row>
    <row r="318" spans="4:4" x14ac:dyDescent="0.25">
      <c r="D318" s="107">
        <v>0</v>
      </c>
    </row>
    <row r="319" spans="4:4" x14ac:dyDescent="0.25">
      <c r="D319" s="107">
        <v>0</v>
      </c>
    </row>
    <row r="320" spans="4:4" x14ac:dyDescent="0.25">
      <c r="D320" s="107">
        <v>0</v>
      </c>
    </row>
    <row r="321" spans="4:4" x14ac:dyDescent="0.25">
      <c r="D321" s="107">
        <v>0</v>
      </c>
    </row>
    <row r="322" spans="4:4" x14ac:dyDescent="0.25">
      <c r="D322" s="107">
        <v>0</v>
      </c>
    </row>
    <row r="323" spans="4:4" x14ac:dyDescent="0.25">
      <c r="D323" s="107">
        <v>0</v>
      </c>
    </row>
    <row r="324" spans="4:4" x14ac:dyDescent="0.25">
      <c r="D324" s="107">
        <v>0</v>
      </c>
    </row>
    <row r="325" spans="4:4" x14ac:dyDescent="0.25">
      <c r="D325" s="107">
        <v>0</v>
      </c>
    </row>
    <row r="326" spans="4:4" x14ac:dyDescent="0.25">
      <c r="D326" s="107">
        <v>3629</v>
      </c>
    </row>
    <row r="327" spans="4:4" x14ac:dyDescent="0.25">
      <c r="D327" s="107">
        <v>0</v>
      </c>
    </row>
    <row r="328" spans="4:4" x14ac:dyDescent="0.25">
      <c r="D328" s="107">
        <v>0</v>
      </c>
    </row>
    <row r="329" spans="4:4" x14ac:dyDescent="0.25">
      <c r="D329" s="107">
        <v>0</v>
      </c>
    </row>
    <row r="330" spans="4:4" x14ac:dyDescent="0.25">
      <c r="D330" s="107">
        <v>0</v>
      </c>
    </row>
    <row r="331" spans="4:4" x14ac:dyDescent="0.25">
      <c r="D331" s="107">
        <v>0</v>
      </c>
    </row>
    <row r="332" spans="4:4" x14ac:dyDescent="0.25">
      <c r="D332" s="107">
        <v>0</v>
      </c>
    </row>
    <row r="333" spans="4:4" x14ac:dyDescent="0.25">
      <c r="D333" s="107">
        <v>1</v>
      </c>
    </row>
    <row r="334" spans="4:4" x14ac:dyDescent="0.25">
      <c r="D334" s="107">
        <v>0</v>
      </c>
    </row>
    <row r="335" spans="4:4" x14ac:dyDescent="0.25">
      <c r="D335" s="107">
        <v>0</v>
      </c>
    </row>
    <row r="336" spans="4:4" x14ac:dyDescent="0.25">
      <c r="D336" s="107">
        <v>0</v>
      </c>
    </row>
    <row r="337" spans="4:4" x14ac:dyDescent="0.25">
      <c r="D337" s="107">
        <v>0</v>
      </c>
    </row>
    <row r="338" spans="4:4" x14ac:dyDescent="0.25">
      <c r="D338" s="107">
        <v>0</v>
      </c>
    </row>
    <row r="339" spans="4:4" x14ac:dyDescent="0.25">
      <c r="D339" s="107">
        <v>0</v>
      </c>
    </row>
    <row r="340" spans="4:4" x14ac:dyDescent="0.25">
      <c r="D340" s="107">
        <v>0</v>
      </c>
    </row>
    <row r="341" spans="4:4" x14ac:dyDescent="0.25">
      <c r="D341" s="107">
        <v>0</v>
      </c>
    </row>
    <row r="342" spans="4:4" x14ac:dyDescent="0.25">
      <c r="D342" s="107">
        <v>0</v>
      </c>
    </row>
    <row r="343" spans="4:4" x14ac:dyDescent="0.25">
      <c r="D343" s="107">
        <v>0</v>
      </c>
    </row>
    <row r="344" spans="4:4" x14ac:dyDescent="0.25">
      <c r="D344" s="108">
        <v>666</v>
      </c>
    </row>
    <row r="345" spans="4:4" x14ac:dyDescent="0.25">
      <c r="D345" s="107">
        <v>0</v>
      </c>
    </row>
    <row r="346" spans="4:4" x14ac:dyDescent="0.25">
      <c r="D346" s="107">
        <v>0</v>
      </c>
    </row>
    <row r="347" spans="4:4" x14ac:dyDescent="0.25">
      <c r="D347" s="107">
        <v>0</v>
      </c>
    </row>
    <row r="348" spans="4:4" x14ac:dyDescent="0.25">
      <c r="D348" s="109">
        <v>69</v>
      </c>
    </row>
    <row r="349" spans="4:4" x14ac:dyDescent="0.25">
      <c r="D349" s="107">
        <v>0</v>
      </c>
    </row>
    <row r="350" spans="4:4" x14ac:dyDescent="0.25">
      <c r="D350" s="107">
        <v>0</v>
      </c>
    </row>
    <row r="351" spans="4:4" x14ac:dyDescent="0.25">
      <c r="D351" s="107">
        <v>0</v>
      </c>
    </row>
    <row r="352" spans="4:4" x14ac:dyDescent="0.25">
      <c r="D352" s="107">
        <v>0</v>
      </c>
    </row>
    <row r="353" spans="4:4" x14ac:dyDescent="0.25">
      <c r="D353" s="107">
        <v>0</v>
      </c>
    </row>
    <row r="354" spans="4:4" x14ac:dyDescent="0.25">
      <c r="D354" s="107">
        <v>0</v>
      </c>
    </row>
    <row r="355" spans="4:4" x14ac:dyDescent="0.25">
      <c r="D355" s="107">
        <v>0</v>
      </c>
    </row>
    <row r="356" spans="4:4" x14ac:dyDescent="0.25">
      <c r="D356" s="107">
        <v>0</v>
      </c>
    </row>
    <row r="357" spans="4:4" x14ac:dyDescent="0.25">
      <c r="D357" s="107">
        <v>325</v>
      </c>
    </row>
    <row r="358" spans="4:4" x14ac:dyDescent="0.25">
      <c r="D358" s="107">
        <v>0</v>
      </c>
    </row>
    <row r="359" spans="4:4" x14ac:dyDescent="0.25">
      <c r="D359" s="107">
        <v>0</v>
      </c>
    </row>
    <row r="360" spans="4:4" x14ac:dyDescent="0.25">
      <c r="D360" s="107">
        <v>33</v>
      </c>
    </row>
    <row r="361" spans="4:4" x14ac:dyDescent="0.25">
      <c r="D361" s="107">
        <v>0</v>
      </c>
    </row>
    <row r="362" spans="4:4" x14ac:dyDescent="0.25">
      <c r="D362" s="107">
        <v>0</v>
      </c>
    </row>
    <row r="363" spans="4:4" x14ac:dyDescent="0.25">
      <c r="D363" s="107">
        <v>403</v>
      </c>
    </row>
    <row r="364" spans="4:4" x14ac:dyDescent="0.25">
      <c r="D364" s="107">
        <v>0</v>
      </c>
    </row>
    <row r="365" spans="4:4" x14ac:dyDescent="0.25">
      <c r="D365" s="107">
        <v>0</v>
      </c>
    </row>
    <row r="366" spans="4:4" x14ac:dyDescent="0.25">
      <c r="D366" s="108">
        <v>192</v>
      </c>
    </row>
    <row r="367" spans="4:4" x14ac:dyDescent="0.25">
      <c r="D367" s="108">
        <v>1050</v>
      </c>
    </row>
    <row r="368" spans="4:4" x14ac:dyDescent="0.25">
      <c r="D368" s="109">
        <v>7293</v>
      </c>
    </row>
    <row r="369" spans="4:4" x14ac:dyDescent="0.25">
      <c r="D369" s="107">
        <v>0</v>
      </c>
    </row>
    <row r="370" spans="4:4" x14ac:dyDescent="0.25">
      <c r="D370" s="107">
        <v>0</v>
      </c>
    </row>
    <row r="371" spans="4:4" x14ac:dyDescent="0.25">
      <c r="D371" s="107">
        <v>0</v>
      </c>
    </row>
    <row r="372" spans="4:4" x14ac:dyDescent="0.25">
      <c r="D372" s="107">
        <v>150</v>
      </c>
    </row>
    <row r="373" spans="4:4" x14ac:dyDescent="0.25">
      <c r="D373" s="108">
        <v>127</v>
      </c>
    </row>
    <row r="374" spans="4:4" x14ac:dyDescent="0.25">
      <c r="D374" s="107">
        <v>0</v>
      </c>
    </row>
    <row r="375" spans="4:4" x14ac:dyDescent="0.25">
      <c r="D375" s="107">
        <v>0</v>
      </c>
    </row>
    <row r="376" spans="4:4" x14ac:dyDescent="0.25">
      <c r="D376" s="107">
        <v>0</v>
      </c>
    </row>
    <row r="377" spans="4:4" x14ac:dyDescent="0.25">
      <c r="D377" s="107">
        <v>0</v>
      </c>
    </row>
    <row r="378" spans="4:4" x14ac:dyDescent="0.25">
      <c r="D378" s="107">
        <v>5</v>
      </c>
    </row>
    <row r="379" spans="4:4" x14ac:dyDescent="0.25">
      <c r="D379" s="107">
        <v>0</v>
      </c>
    </row>
    <row r="380" spans="4:4" x14ac:dyDescent="0.25">
      <c r="D380" s="107">
        <v>0</v>
      </c>
    </row>
    <row r="381" spans="4:4" x14ac:dyDescent="0.25">
      <c r="D381" s="107">
        <v>0</v>
      </c>
    </row>
    <row r="382" spans="4:4" x14ac:dyDescent="0.25">
      <c r="D382" s="107">
        <v>0</v>
      </c>
    </row>
    <row r="383" spans="4:4" x14ac:dyDescent="0.25">
      <c r="D383" s="107">
        <v>0</v>
      </c>
    </row>
    <row r="384" spans="4:4" x14ac:dyDescent="0.25">
      <c r="D384" s="107">
        <v>0</v>
      </c>
    </row>
    <row r="385" spans="4:4" x14ac:dyDescent="0.25">
      <c r="D385" s="107">
        <v>0</v>
      </c>
    </row>
    <row r="386" spans="4:4" x14ac:dyDescent="0.25">
      <c r="D386" s="107">
        <v>0</v>
      </c>
    </row>
    <row r="387" spans="4:4" x14ac:dyDescent="0.25">
      <c r="D387" s="107">
        <v>0</v>
      </c>
    </row>
    <row r="388" spans="4:4" x14ac:dyDescent="0.25">
      <c r="D388" s="107">
        <v>0</v>
      </c>
    </row>
    <row r="389" spans="4:4" x14ac:dyDescent="0.25">
      <c r="D389" s="107">
        <v>0</v>
      </c>
    </row>
    <row r="390" spans="4:4" x14ac:dyDescent="0.25">
      <c r="D390" s="107">
        <v>0</v>
      </c>
    </row>
    <row r="391" spans="4:4" x14ac:dyDescent="0.25">
      <c r="D391" s="107">
        <v>0</v>
      </c>
    </row>
    <row r="392" spans="4:4" x14ac:dyDescent="0.25">
      <c r="D392" s="107">
        <v>0</v>
      </c>
    </row>
    <row r="393" spans="4:4" x14ac:dyDescent="0.25">
      <c r="D393" s="107">
        <v>0</v>
      </c>
    </row>
    <row r="394" spans="4:4" x14ac:dyDescent="0.25">
      <c r="D394" s="109">
        <v>225</v>
      </c>
    </row>
    <row r="395" spans="4:4" x14ac:dyDescent="0.25">
      <c r="D395" s="107">
        <v>0</v>
      </c>
    </row>
    <row r="396" spans="4:4" x14ac:dyDescent="0.25">
      <c r="D396" s="107">
        <v>0</v>
      </c>
    </row>
    <row r="397" spans="4:4" x14ac:dyDescent="0.25">
      <c r="D397" s="107">
        <v>0</v>
      </c>
    </row>
    <row r="398" spans="4:4" x14ac:dyDescent="0.25">
      <c r="D398" s="107">
        <v>0</v>
      </c>
    </row>
    <row r="399" spans="4:4" x14ac:dyDescent="0.25">
      <c r="D399" s="107">
        <v>0</v>
      </c>
    </row>
    <row r="400" spans="4:4" x14ac:dyDescent="0.25">
      <c r="D400" s="110">
        <v>71</v>
      </c>
    </row>
    <row r="401" spans="4:4" x14ac:dyDescent="0.25">
      <c r="D401" s="107">
        <v>0</v>
      </c>
    </row>
    <row r="402" spans="4:4" x14ac:dyDescent="0.25">
      <c r="D402" s="107">
        <v>0</v>
      </c>
    </row>
    <row r="403" spans="4:4" x14ac:dyDescent="0.25">
      <c r="D403" s="107">
        <v>0</v>
      </c>
    </row>
    <row r="404" spans="4:4" x14ac:dyDescent="0.25">
      <c r="D404" s="107">
        <v>0</v>
      </c>
    </row>
    <row r="405" spans="4:4" x14ac:dyDescent="0.25">
      <c r="D405" s="109">
        <v>925</v>
      </c>
    </row>
    <row r="406" spans="4:4" x14ac:dyDescent="0.25">
      <c r="D406" s="107">
        <v>0</v>
      </c>
    </row>
    <row r="407" spans="4:4" x14ac:dyDescent="0.25">
      <c r="D407" s="107">
        <v>0</v>
      </c>
    </row>
    <row r="408" spans="4:4" x14ac:dyDescent="0.25">
      <c r="D408" s="107">
        <v>0</v>
      </c>
    </row>
    <row r="409" spans="4:4" x14ac:dyDescent="0.25">
      <c r="D409" s="107">
        <v>0</v>
      </c>
    </row>
    <row r="410" spans="4:4" x14ac:dyDescent="0.25">
      <c r="D410" s="107">
        <v>0</v>
      </c>
    </row>
    <row r="411" spans="4:4" x14ac:dyDescent="0.25">
      <c r="D411" s="107">
        <v>0</v>
      </c>
    </row>
    <row r="412" spans="4:4" x14ac:dyDescent="0.25">
      <c r="D412" s="107">
        <v>0</v>
      </c>
    </row>
    <row r="413" spans="4:4" x14ac:dyDescent="0.25">
      <c r="D413" s="107">
        <v>0</v>
      </c>
    </row>
    <row r="414" spans="4:4" x14ac:dyDescent="0.25">
      <c r="D414" s="107">
        <v>0</v>
      </c>
    </row>
    <row r="415" spans="4:4" x14ac:dyDescent="0.25">
      <c r="D415" s="107">
        <v>0</v>
      </c>
    </row>
    <row r="416" spans="4:4" x14ac:dyDescent="0.25">
      <c r="D416" s="107">
        <v>0</v>
      </c>
    </row>
    <row r="417" spans="4:4" x14ac:dyDescent="0.25">
      <c r="D417" s="107">
        <v>0</v>
      </c>
    </row>
    <row r="418" spans="4:4" x14ac:dyDescent="0.25">
      <c r="D418" s="107">
        <v>0</v>
      </c>
    </row>
    <row r="419" spans="4:4" x14ac:dyDescent="0.25">
      <c r="D419" s="107">
        <v>0</v>
      </c>
    </row>
    <row r="420" spans="4:4" x14ac:dyDescent="0.25">
      <c r="D420" s="109">
        <v>4510</v>
      </c>
    </row>
    <row r="421" spans="4:4" x14ac:dyDescent="0.25">
      <c r="D421" s="107">
        <v>0</v>
      </c>
    </row>
    <row r="422" spans="4:4" x14ac:dyDescent="0.25">
      <c r="D422" s="109">
        <v>55642</v>
      </c>
    </row>
    <row r="423" spans="4:4" x14ac:dyDescent="0.25">
      <c r="D423" s="107">
        <v>0</v>
      </c>
    </row>
    <row r="424" spans="4:4" x14ac:dyDescent="0.25">
      <c r="D424" s="107">
        <v>0</v>
      </c>
    </row>
    <row r="425" spans="4:4" x14ac:dyDescent="0.25">
      <c r="D425" s="107">
        <v>0</v>
      </c>
    </row>
    <row r="426" spans="4:4" x14ac:dyDescent="0.25">
      <c r="D426" s="107">
        <v>0</v>
      </c>
    </row>
    <row r="427" spans="4:4" x14ac:dyDescent="0.25">
      <c r="D427" s="107">
        <v>0</v>
      </c>
    </row>
    <row r="428" spans="4:4" x14ac:dyDescent="0.25">
      <c r="D428" s="107">
        <v>0</v>
      </c>
    </row>
    <row r="429" spans="4:4" x14ac:dyDescent="0.25">
      <c r="D429" s="107">
        <v>0</v>
      </c>
    </row>
    <row r="430" spans="4:4" x14ac:dyDescent="0.25">
      <c r="D430" s="107">
        <v>0</v>
      </c>
    </row>
    <row r="431" spans="4:4" x14ac:dyDescent="0.25">
      <c r="D431" s="108">
        <v>1976</v>
      </c>
    </row>
    <row r="432" spans="4:4" x14ac:dyDescent="0.25">
      <c r="D432" s="107">
        <v>666</v>
      </c>
    </row>
    <row r="433" spans="4:4" x14ac:dyDescent="0.25">
      <c r="D433" s="107">
        <v>0</v>
      </c>
    </row>
    <row r="434" spans="4:4" x14ac:dyDescent="0.25">
      <c r="D434" s="107">
        <v>0</v>
      </c>
    </row>
    <row r="435" spans="4:4" x14ac:dyDescent="0.25">
      <c r="D435" s="107">
        <v>0</v>
      </c>
    </row>
    <row r="436" spans="4:4" x14ac:dyDescent="0.25">
      <c r="D436" s="107">
        <v>0</v>
      </c>
    </row>
    <row r="437" spans="4:4" x14ac:dyDescent="0.25">
      <c r="D437" s="107">
        <v>0</v>
      </c>
    </row>
    <row r="438" spans="4:4" x14ac:dyDescent="0.25">
      <c r="D438" s="107">
        <v>0</v>
      </c>
    </row>
    <row r="439" spans="4:4" x14ac:dyDescent="0.25">
      <c r="D439" s="107">
        <v>0</v>
      </c>
    </row>
    <row r="440" spans="4:4" x14ac:dyDescent="0.25">
      <c r="D440" s="107">
        <v>4231</v>
      </c>
    </row>
    <row r="441" spans="4:4" x14ac:dyDescent="0.25">
      <c r="D441" s="107">
        <v>0</v>
      </c>
    </row>
    <row r="442" spans="4:4" x14ac:dyDescent="0.25">
      <c r="D442" s="107">
        <v>0</v>
      </c>
    </row>
    <row r="443" spans="4:4" x14ac:dyDescent="0.25">
      <c r="D443" s="107">
        <v>0</v>
      </c>
    </row>
    <row r="444" spans="4:4" x14ac:dyDescent="0.25">
      <c r="D444" s="107">
        <v>0</v>
      </c>
    </row>
    <row r="445" spans="4:4" x14ac:dyDescent="0.25">
      <c r="D445" s="107">
        <v>0</v>
      </c>
    </row>
    <row r="446" spans="4:4" x14ac:dyDescent="0.25">
      <c r="D446" s="107">
        <v>0</v>
      </c>
    </row>
    <row r="447" spans="4:4" x14ac:dyDescent="0.25">
      <c r="D447" s="107">
        <v>0</v>
      </c>
    </row>
    <row r="448" spans="4:4" x14ac:dyDescent="0.25">
      <c r="D448" s="107">
        <v>0</v>
      </c>
    </row>
    <row r="449" spans="4:4" x14ac:dyDescent="0.25">
      <c r="D449" s="107">
        <v>0</v>
      </c>
    </row>
    <row r="450" spans="4:4" x14ac:dyDescent="0.25">
      <c r="D450" s="107">
        <v>0</v>
      </c>
    </row>
    <row r="451" spans="4:4" x14ac:dyDescent="0.25">
      <c r="D451" s="107">
        <v>0</v>
      </c>
    </row>
    <row r="452" spans="4:4" x14ac:dyDescent="0.25">
      <c r="D452" s="107">
        <v>0</v>
      </c>
    </row>
    <row r="453" spans="4:4" x14ac:dyDescent="0.25">
      <c r="D453" s="107">
        <v>0</v>
      </c>
    </row>
    <row r="454" spans="4:4" x14ac:dyDescent="0.25">
      <c r="D454" s="107">
        <v>0</v>
      </c>
    </row>
    <row r="455" spans="4:4" x14ac:dyDescent="0.25">
      <c r="D455" s="107">
        <v>0</v>
      </c>
    </row>
    <row r="456" spans="4:4" x14ac:dyDescent="0.25">
      <c r="D456" s="107">
        <v>0</v>
      </c>
    </row>
    <row r="457" spans="4:4" x14ac:dyDescent="0.25">
      <c r="D457" s="107">
        <v>0</v>
      </c>
    </row>
    <row r="458" spans="4:4" x14ac:dyDescent="0.25">
      <c r="D458" s="107">
        <v>0</v>
      </c>
    </row>
    <row r="459" spans="4:4" x14ac:dyDescent="0.25">
      <c r="D459" s="107">
        <v>0</v>
      </c>
    </row>
    <row r="460" spans="4:4" x14ac:dyDescent="0.25">
      <c r="D460" s="107">
        <v>0</v>
      </c>
    </row>
    <row r="461" spans="4:4" x14ac:dyDescent="0.25">
      <c r="D461" s="107">
        <v>0</v>
      </c>
    </row>
    <row r="462" spans="4:4" x14ac:dyDescent="0.25">
      <c r="D462" s="107">
        <v>0</v>
      </c>
    </row>
    <row r="463" spans="4:4" x14ac:dyDescent="0.25">
      <c r="D463" s="107">
        <v>0</v>
      </c>
    </row>
    <row r="464" spans="4:4" x14ac:dyDescent="0.25">
      <c r="D464" s="107">
        <v>2016</v>
      </c>
    </row>
    <row r="465" spans="4:4" x14ac:dyDescent="0.25">
      <c r="D465" s="107">
        <v>0</v>
      </c>
    </row>
    <row r="466" spans="4:4" x14ac:dyDescent="0.25">
      <c r="D466" s="107">
        <v>0</v>
      </c>
    </row>
    <row r="467" spans="4:4" x14ac:dyDescent="0.25">
      <c r="D467" s="107">
        <v>0</v>
      </c>
    </row>
    <row r="468" spans="4:4" x14ac:dyDescent="0.25">
      <c r="D468" s="107">
        <v>0</v>
      </c>
    </row>
    <row r="469" spans="4:4" x14ac:dyDescent="0.25">
      <c r="D469" s="107">
        <v>0</v>
      </c>
    </row>
    <row r="470" spans="4:4" x14ac:dyDescent="0.25">
      <c r="D470" s="107">
        <v>0</v>
      </c>
    </row>
    <row r="471" spans="4:4" x14ac:dyDescent="0.25">
      <c r="D471" s="109">
        <v>150</v>
      </c>
    </row>
    <row r="472" spans="4:4" x14ac:dyDescent="0.25">
      <c r="D472" s="107">
        <v>0</v>
      </c>
    </row>
    <row r="473" spans="4:4" x14ac:dyDescent="0.25">
      <c r="D473" s="107">
        <v>0</v>
      </c>
    </row>
    <row r="474" spans="4:4" x14ac:dyDescent="0.25">
      <c r="D474" s="109">
        <v>4092</v>
      </c>
    </row>
    <row r="475" spans="4:4" x14ac:dyDescent="0.25">
      <c r="D475" s="107">
        <v>0</v>
      </c>
    </row>
    <row r="476" spans="4:4" x14ac:dyDescent="0.25">
      <c r="D476" s="107">
        <v>0</v>
      </c>
    </row>
    <row r="477" spans="4:4" x14ac:dyDescent="0.25">
      <c r="D477" s="107">
        <v>0</v>
      </c>
    </row>
    <row r="478" spans="4:4" x14ac:dyDescent="0.25">
      <c r="D478" s="107">
        <v>0</v>
      </c>
    </row>
    <row r="479" spans="4:4" x14ac:dyDescent="0.25">
      <c r="D479" s="107">
        <v>0</v>
      </c>
    </row>
    <row r="480" spans="4:4" x14ac:dyDescent="0.25">
      <c r="D480" s="107">
        <v>0</v>
      </c>
    </row>
    <row r="481" spans="4:4" x14ac:dyDescent="0.25">
      <c r="D481" s="107">
        <v>0</v>
      </c>
    </row>
    <row r="482" spans="4:4" x14ac:dyDescent="0.25">
      <c r="D482" s="107">
        <v>0</v>
      </c>
    </row>
    <row r="483" spans="4:4" x14ac:dyDescent="0.25">
      <c r="D483" s="107">
        <v>0</v>
      </c>
    </row>
    <row r="484" spans="4:4" x14ac:dyDescent="0.25">
      <c r="D484" s="107">
        <v>0</v>
      </c>
    </row>
    <row r="485" spans="4:4" x14ac:dyDescent="0.25">
      <c r="D485" s="107">
        <v>0</v>
      </c>
    </row>
    <row r="486" spans="4:4" x14ac:dyDescent="0.25">
      <c r="D486" s="107">
        <v>0</v>
      </c>
    </row>
    <row r="487" spans="4:4" x14ac:dyDescent="0.25">
      <c r="D487" s="107">
        <v>685</v>
      </c>
    </row>
    <row r="488" spans="4:4" x14ac:dyDescent="0.25">
      <c r="D488" s="108">
        <v>16</v>
      </c>
    </row>
    <row r="489" spans="4:4" x14ac:dyDescent="0.25">
      <c r="D489" s="107">
        <v>0</v>
      </c>
    </row>
    <row r="490" spans="4:4" x14ac:dyDescent="0.25">
      <c r="D490" s="107">
        <v>0</v>
      </c>
    </row>
    <row r="491" spans="4:4" x14ac:dyDescent="0.25">
      <c r="D491" s="107">
        <v>0</v>
      </c>
    </row>
    <row r="492" spans="4:4" x14ac:dyDescent="0.25">
      <c r="D492" s="107">
        <v>0</v>
      </c>
    </row>
    <row r="493" spans="4:4" x14ac:dyDescent="0.25">
      <c r="D493" s="107">
        <v>0</v>
      </c>
    </row>
    <row r="494" spans="4:4" x14ac:dyDescent="0.25">
      <c r="D494" s="109">
        <v>35</v>
      </c>
    </row>
    <row r="495" spans="4:4" x14ac:dyDescent="0.25">
      <c r="D495" s="107">
        <v>0</v>
      </c>
    </row>
    <row r="496" spans="4:4" x14ac:dyDescent="0.25">
      <c r="D496" s="107">
        <v>0</v>
      </c>
    </row>
    <row r="497" spans="4:4" x14ac:dyDescent="0.25">
      <c r="D497" s="107">
        <v>0</v>
      </c>
    </row>
    <row r="498" spans="4:4" x14ac:dyDescent="0.25">
      <c r="D498" s="107">
        <v>0</v>
      </c>
    </row>
    <row r="499" spans="4:4" x14ac:dyDescent="0.25">
      <c r="D499" s="107">
        <v>0</v>
      </c>
    </row>
    <row r="500" spans="4:4" x14ac:dyDescent="0.25">
      <c r="D500" s="107">
        <v>0</v>
      </c>
    </row>
    <row r="501" spans="4:4" x14ac:dyDescent="0.25">
      <c r="D501" s="107">
        <v>0</v>
      </c>
    </row>
    <row r="502" spans="4:4" x14ac:dyDescent="0.25">
      <c r="D502" s="107">
        <v>0</v>
      </c>
    </row>
    <row r="503" spans="4:4" x14ac:dyDescent="0.25">
      <c r="D503" s="107">
        <v>0</v>
      </c>
    </row>
    <row r="504" spans="4:4" x14ac:dyDescent="0.25">
      <c r="D504" s="107">
        <v>0</v>
      </c>
    </row>
    <row r="505" spans="4:4" x14ac:dyDescent="0.25">
      <c r="D505" s="107">
        <v>0</v>
      </c>
    </row>
    <row r="506" spans="4:4" x14ac:dyDescent="0.25">
      <c r="D506" s="107">
        <v>0</v>
      </c>
    </row>
    <row r="507" spans="4:4" x14ac:dyDescent="0.25">
      <c r="D507" s="107">
        <v>0</v>
      </c>
    </row>
    <row r="508" spans="4:4" x14ac:dyDescent="0.25">
      <c r="D508" s="107">
        <v>0</v>
      </c>
    </row>
    <row r="509" spans="4:4" x14ac:dyDescent="0.25">
      <c r="D509" s="107">
        <v>0</v>
      </c>
    </row>
    <row r="510" spans="4:4" x14ac:dyDescent="0.25">
      <c r="D510" s="107">
        <v>0</v>
      </c>
    </row>
    <row r="511" spans="4:4" x14ac:dyDescent="0.25">
      <c r="D511" s="107">
        <v>0</v>
      </c>
    </row>
    <row r="512" spans="4:4" x14ac:dyDescent="0.25">
      <c r="D512" s="107">
        <v>0</v>
      </c>
    </row>
    <row r="513" spans="4:4" x14ac:dyDescent="0.25">
      <c r="D513" s="107">
        <v>0</v>
      </c>
    </row>
    <row r="514" spans="4:4" x14ac:dyDescent="0.25">
      <c r="D514" s="107">
        <v>0</v>
      </c>
    </row>
    <row r="515" spans="4:4" x14ac:dyDescent="0.25">
      <c r="D515" s="107">
        <v>0</v>
      </c>
    </row>
    <row r="516" spans="4:4" x14ac:dyDescent="0.25">
      <c r="D516" s="107">
        <v>0</v>
      </c>
    </row>
    <row r="517" spans="4:4" x14ac:dyDescent="0.25">
      <c r="D517" s="107">
        <v>0</v>
      </c>
    </row>
    <row r="518" spans="4:4" x14ac:dyDescent="0.25">
      <c r="D518" s="107">
        <v>0</v>
      </c>
    </row>
    <row r="519" spans="4:4" x14ac:dyDescent="0.25">
      <c r="D519" s="107">
        <v>0</v>
      </c>
    </row>
    <row r="520" spans="4:4" x14ac:dyDescent="0.25">
      <c r="D520" s="107">
        <v>0</v>
      </c>
    </row>
    <row r="521" spans="4:4" x14ac:dyDescent="0.25">
      <c r="D521" s="107">
        <v>0</v>
      </c>
    </row>
    <row r="522" spans="4:4" x14ac:dyDescent="0.25">
      <c r="D522" s="107">
        <v>0</v>
      </c>
    </row>
    <row r="523" spans="4:4" x14ac:dyDescent="0.25">
      <c r="D523" s="107">
        <v>0</v>
      </c>
    </row>
    <row r="524" spans="4:4" x14ac:dyDescent="0.25">
      <c r="D524" s="107">
        <v>0</v>
      </c>
    </row>
    <row r="525" spans="4:4" x14ac:dyDescent="0.25">
      <c r="D525" s="107">
        <v>0</v>
      </c>
    </row>
    <row r="526" spans="4:4" x14ac:dyDescent="0.25">
      <c r="D526" s="107">
        <v>0</v>
      </c>
    </row>
    <row r="527" spans="4:4" x14ac:dyDescent="0.25">
      <c r="D527" s="107">
        <v>0</v>
      </c>
    </row>
    <row r="528" spans="4:4" x14ac:dyDescent="0.25">
      <c r="D528" s="107">
        <v>0</v>
      </c>
    </row>
    <row r="529" spans="4:4" x14ac:dyDescent="0.25">
      <c r="D529" s="107">
        <v>0</v>
      </c>
    </row>
    <row r="530" spans="4:4" x14ac:dyDescent="0.25">
      <c r="D530" s="107">
        <v>0</v>
      </c>
    </row>
    <row r="531" spans="4:4" x14ac:dyDescent="0.25">
      <c r="D531" s="107">
        <v>0</v>
      </c>
    </row>
    <row r="532" spans="4:4" x14ac:dyDescent="0.25">
      <c r="D532" s="107">
        <v>0</v>
      </c>
    </row>
    <row r="533" spans="4:4" x14ac:dyDescent="0.25">
      <c r="D533" s="107">
        <v>0</v>
      </c>
    </row>
    <row r="534" spans="4:4" x14ac:dyDescent="0.25">
      <c r="D534" s="107">
        <v>0</v>
      </c>
    </row>
    <row r="535" spans="4:4" x14ac:dyDescent="0.25">
      <c r="D535" s="107">
        <v>0</v>
      </c>
    </row>
    <row r="536" spans="4:4" x14ac:dyDescent="0.25">
      <c r="D536" s="107">
        <v>0</v>
      </c>
    </row>
    <row r="537" spans="4:4" x14ac:dyDescent="0.25">
      <c r="D537" s="107">
        <v>0</v>
      </c>
    </row>
    <row r="538" spans="4:4" x14ac:dyDescent="0.25">
      <c r="D538" s="107">
        <v>0</v>
      </c>
    </row>
    <row r="539" spans="4:4" x14ac:dyDescent="0.25">
      <c r="D539" s="107">
        <v>0</v>
      </c>
    </row>
    <row r="540" spans="4:4" x14ac:dyDescent="0.25">
      <c r="D540" s="107">
        <v>0</v>
      </c>
    </row>
    <row r="541" spans="4:4" x14ac:dyDescent="0.25">
      <c r="D541" s="107">
        <v>0</v>
      </c>
    </row>
    <row r="542" spans="4:4" x14ac:dyDescent="0.25">
      <c r="D542" s="107">
        <v>0</v>
      </c>
    </row>
    <row r="543" spans="4:4" x14ac:dyDescent="0.25">
      <c r="D543" s="107">
        <v>0</v>
      </c>
    </row>
    <row r="544" spans="4:4" x14ac:dyDescent="0.25">
      <c r="D544" s="107">
        <v>0</v>
      </c>
    </row>
    <row r="545" spans="4:4" x14ac:dyDescent="0.25">
      <c r="D545" s="107">
        <v>0</v>
      </c>
    </row>
    <row r="546" spans="4:4" x14ac:dyDescent="0.25">
      <c r="D546" s="107">
        <v>0</v>
      </c>
    </row>
    <row r="547" spans="4:4" x14ac:dyDescent="0.25">
      <c r="D547" s="107">
        <v>0</v>
      </c>
    </row>
    <row r="548" spans="4:4" x14ac:dyDescent="0.25">
      <c r="D548" s="107">
        <v>0</v>
      </c>
    </row>
    <row r="549" spans="4:4" x14ac:dyDescent="0.25">
      <c r="D549" s="107">
        <v>0</v>
      </c>
    </row>
    <row r="550" spans="4:4" x14ac:dyDescent="0.25">
      <c r="D550" s="107">
        <v>0</v>
      </c>
    </row>
    <row r="551" spans="4:4" x14ac:dyDescent="0.25">
      <c r="D551" s="107">
        <v>0</v>
      </c>
    </row>
    <row r="552" spans="4:4" x14ac:dyDescent="0.25">
      <c r="D552" s="107">
        <v>0</v>
      </c>
    </row>
    <row r="553" spans="4:4" x14ac:dyDescent="0.25">
      <c r="D553" s="107">
        <v>0</v>
      </c>
    </row>
    <row r="554" spans="4:4" x14ac:dyDescent="0.25">
      <c r="D554" s="107">
        <v>0</v>
      </c>
    </row>
    <row r="555" spans="4:4" x14ac:dyDescent="0.25">
      <c r="D555" s="107">
        <v>0</v>
      </c>
    </row>
    <row r="556" spans="4:4" x14ac:dyDescent="0.25">
      <c r="D556" s="107">
        <v>0</v>
      </c>
    </row>
    <row r="557" spans="4:4" x14ac:dyDescent="0.25">
      <c r="D557" s="107">
        <v>0</v>
      </c>
    </row>
    <row r="558" spans="4:4" x14ac:dyDescent="0.25">
      <c r="D558" s="107">
        <v>0</v>
      </c>
    </row>
    <row r="559" spans="4:4" x14ac:dyDescent="0.25">
      <c r="D559" s="107">
        <v>0</v>
      </c>
    </row>
    <row r="560" spans="4:4" x14ac:dyDescent="0.25">
      <c r="D560" s="107">
        <v>0</v>
      </c>
    </row>
    <row r="561" spans="4:4" x14ac:dyDescent="0.25">
      <c r="D561" s="107">
        <v>0</v>
      </c>
    </row>
    <row r="562" spans="4:4" x14ac:dyDescent="0.25">
      <c r="D562" s="107">
        <v>0</v>
      </c>
    </row>
    <row r="563" spans="4:4" x14ac:dyDescent="0.25">
      <c r="D563" s="107">
        <v>0</v>
      </c>
    </row>
    <row r="564" spans="4:4" x14ac:dyDescent="0.25">
      <c r="D564" s="107">
        <v>0</v>
      </c>
    </row>
    <row r="565" spans="4:4" x14ac:dyDescent="0.25">
      <c r="D565" s="107">
        <v>0</v>
      </c>
    </row>
    <row r="566" spans="4:4" x14ac:dyDescent="0.25">
      <c r="D566" s="107">
        <v>0</v>
      </c>
    </row>
    <row r="567" spans="4:4" x14ac:dyDescent="0.25">
      <c r="D567" s="107">
        <v>0</v>
      </c>
    </row>
    <row r="568" spans="4:4" x14ac:dyDescent="0.25">
      <c r="D568" s="107">
        <v>0</v>
      </c>
    </row>
    <row r="569" spans="4:4" x14ac:dyDescent="0.25">
      <c r="D569" s="107">
        <v>0</v>
      </c>
    </row>
    <row r="570" spans="4:4" x14ac:dyDescent="0.25">
      <c r="D570" s="107">
        <v>0</v>
      </c>
    </row>
    <row r="571" spans="4:4" x14ac:dyDescent="0.25">
      <c r="D571" s="107">
        <v>0</v>
      </c>
    </row>
    <row r="572" spans="4:4" x14ac:dyDescent="0.25">
      <c r="D572" s="107">
        <v>0</v>
      </c>
    </row>
    <row r="573" spans="4:4" x14ac:dyDescent="0.25">
      <c r="D573" s="107">
        <v>0</v>
      </c>
    </row>
    <row r="574" spans="4:4" x14ac:dyDescent="0.25">
      <c r="D574" s="107">
        <v>0</v>
      </c>
    </row>
    <row r="575" spans="4:4" x14ac:dyDescent="0.25">
      <c r="D575" s="107">
        <v>0</v>
      </c>
    </row>
    <row r="576" spans="4:4" x14ac:dyDescent="0.25">
      <c r="D576" s="107">
        <v>0</v>
      </c>
    </row>
    <row r="577" spans="4:4" x14ac:dyDescent="0.25">
      <c r="D577" s="107">
        <v>0</v>
      </c>
    </row>
    <row r="578" spans="4:4" x14ac:dyDescent="0.25">
      <c r="D578" s="107">
        <v>0</v>
      </c>
    </row>
    <row r="579" spans="4:4" x14ac:dyDescent="0.25">
      <c r="D579" s="107">
        <v>0</v>
      </c>
    </row>
    <row r="580" spans="4:4" x14ac:dyDescent="0.25">
      <c r="D580" s="107">
        <v>0</v>
      </c>
    </row>
    <row r="581" spans="4:4" x14ac:dyDescent="0.25">
      <c r="D581" s="107">
        <v>0</v>
      </c>
    </row>
    <row r="582" spans="4:4" x14ac:dyDescent="0.25">
      <c r="D582" s="107">
        <v>0</v>
      </c>
    </row>
    <row r="583" spans="4:4" x14ac:dyDescent="0.25">
      <c r="D583" s="107">
        <v>0</v>
      </c>
    </row>
    <row r="584" spans="4:4" x14ac:dyDescent="0.25">
      <c r="D584" s="107">
        <v>0</v>
      </c>
    </row>
    <row r="585" spans="4:4" x14ac:dyDescent="0.25">
      <c r="D585" s="107">
        <v>0</v>
      </c>
    </row>
    <row r="586" spans="4:4" x14ac:dyDescent="0.25">
      <c r="D586" s="107">
        <v>0</v>
      </c>
    </row>
    <row r="587" spans="4:4" x14ac:dyDescent="0.25">
      <c r="D587" s="107">
        <v>0</v>
      </c>
    </row>
    <row r="588" spans="4:4" x14ac:dyDescent="0.25">
      <c r="D588" s="107">
        <v>0</v>
      </c>
    </row>
    <row r="589" spans="4:4" x14ac:dyDescent="0.25">
      <c r="D589" s="107">
        <v>0</v>
      </c>
    </row>
    <row r="590" spans="4:4" x14ac:dyDescent="0.25">
      <c r="D590" s="107">
        <v>0</v>
      </c>
    </row>
    <row r="591" spans="4:4" x14ac:dyDescent="0.25">
      <c r="D591" s="107">
        <v>0</v>
      </c>
    </row>
    <row r="592" spans="4:4" x14ac:dyDescent="0.25">
      <c r="D592" s="107">
        <v>0</v>
      </c>
    </row>
    <row r="593" spans="4:4" x14ac:dyDescent="0.25">
      <c r="D593" s="107">
        <v>0</v>
      </c>
    </row>
    <row r="594" spans="4:4" x14ac:dyDescent="0.25">
      <c r="D594" s="107">
        <v>0</v>
      </c>
    </row>
    <row r="595" spans="4:4" x14ac:dyDescent="0.25">
      <c r="D595" s="107">
        <v>0</v>
      </c>
    </row>
    <row r="596" spans="4:4" x14ac:dyDescent="0.25">
      <c r="D596" s="107">
        <v>0</v>
      </c>
    </row>
    <row r="597" spans="4:4" x14ac:dyDescent="0.25">
      <c r="D597" s="107">
        <v>0</v>
      </c>
    </row>
    <row r="598" spans="4:4" x14ac:dyDescent="0.25">
      <c r="D598" s="107">
        <v>0</v>
      </c>
    </row>
    <row r="599" spans="4:4" x14ac:dyDescent="0.25">
      <c r="D599" s="107">
        <v>0</v>
      </c>
    </row>
    <row r="600" spans="4:4" x14ac:dyDescent="0.25">
      <c r="D600" s="107">
        <v>0</v>
      </c>
    </row>
    <row r="601" spans="4:4" x14ac:dyDescent="0.25">
      <c r="D601" s="107">
        <v>0</v>
      </c>
    </row>
    <row r="602" spans="4:4" x14ac:dyDescent="0.25">
      <c r="D602" s="107">
        <v>0</v>
      </c>
    </row>
    <row r="603" spans="4:4" x14ac:dyDescent="0.25">
      <c r="D603" s="107">
        <v>0</v>
      </c>
    </row>
    <row r="604" spans="4:4" x14ac:dyDescent="0.25">
      <c r="D604" s="107">
        <v>0</v>
      </c>
    </row>
    <row r="605" spans="4:4" x14ac:dyDescent="0.25">
      <c r="D605" s="107">
        <v>0</v>
      </c>
    </row>
    <row r="606" spans="4:4" x14ac:dyDescent="0.25">
      <c r="D606" s="107">
        <v>0</v>
      </c>
    </row>
    <row r="607" spans="4:4" x14ac:dyDescent="0.25">
      <c r="D607" s="107">
        <v>0</v>
      </c>
    </row>
    <row r="608" spans="4:4" x14ac:dyDescent="0.25">
      <c r="D608" s="107">
        <v>0</v>
      </c>
    </row>
    <row r="609" spans="4:4" x14ac:dyDescent="0.25">
      <c r="D609" s="107">
        <v>0</v>
      </c>
    </row>
    <row r="610" spans="4:4" x14ac:dyDescent="0.25">
      <c r="D610" s="107">
        <v>0</v>
      </c>
    </row>
    <row r="611" spans="4:4" x14ac:dyDescent="0.25">
      <c r="D611" s="107">
        <v>0</v>
      </c>
    </row>
    <row r="612" spans="4:4" x14ac:dyDescent="0.25">
      <c r="D612" s="107">
        <v>0</v>
      </c>
    </row>
    <row r="613" spans="4:4" x14ac:dyDescent="0.25">
      <c r="D613" s="107">
        <v>0</v>
      </c>
    </row>
    <row r="614" spans="4:4" x14ac:dyDescent="0.25">
      <c r="D614" s="107">
        <v>0</v>
      </c>
    </row>
    <row r="615" spans="4:4" x14ac:dyDescent="0.25">
      <c r="D615" s="107">
        <v>0</v>
      </c>
    </row>
    <row r="616" spans="4:4" x14ac:dyDescent="0.25">
      <c r="D616" s="107">
        <v>0</v>
      </c>
    </row>
    <row r="617" spans="4:4" x14ac:dyDescent="0.25">
      <c r="D617" s="107">
        <v>0</v>
      </c>
    </row>
    <row r="618" spans="4:4" x14ac:dyDescent="0.25">
      <c r="D618" s="107">
        <v>0</v>
      </c>
    </row>
    <row r="619" spans="4:4" x14ac:dyDescent="0.25">
      <c r="D619" s="107">
        <v>0</v>
      </c>
    </row>
    <row r="620" spans="4:4" x14ac:dyDescent="0.25">
      <c r="D620" s="107">
        <v>0</v>
      </c>
    </row>
    <row r="621" spans="4:4" x14ac:dyDescent="0.25">
      <c r="D621" s="107">
        <v>0</v>
      </c>
    </row>
    <row r="622" spans="4:4" x14ac:dyDescent="0.25">
      <c r="D622" s="107">
        <v>0</v>
      </c>
    </row>
    <row r="623" spans="4:4" x14ac:dyDescent="0.25">
      <c r="D623" s="107">
        <v>0</v>
      </c>
    </row>
    <row r="624" spans="4:4" x14ac:dyDescent="0.25">
      <c r="D624" s="107">
        <v>0</v>
      </c>
    </row>
    <row r="625" spans="4:4" x14ac:dyDescent="0.25">
      <c r="D625" s="107">
        <v>0</v>
      </c>
    </row>
    <row r="626" spans="4:4" x14ac:dyDescent="0.25">
      <c r="D626" s="107">
        <v>0</v>
      </c>
    </row>
    <row r="627" spans="4:4" x14ac:dyDescent="0.25">
      <c r="D627" s="107">
        <v>0</v>
      </c>
    </row>
    <row r="628" spans="4:4" x14ac:dyDescent="0.25">
      <c r="D628" s="107">
        <v>0</v>
      </c>
    </row>
    <row r="629" spans="4:4" x14ac:dyDescent="0.25">
      <c r="D629" s="107">
        <v>0</v>
      </c>
    </row>
    <row r="630" spans="4:4" x14ac:dyDescent="0.25">
      <c r="D630" s="107">
        <v>0</v>
      </c>
    </row>
    <row r="631" spans="4:4" x14ac:dyDescent="0.25">
      <c r="D631" s="107">
        <v>0</v>
      </c>
    </row>
    <row r="632" spans="4:4" x14ac:dyDescent="0.25">
      <c r="D632" s="107">
        <v>0</v>
      </c>
    </row>
    <row r="633" spans="4:4" x14ac:dyDescent="0.25">
      <c r="D633" s="107">
        <v>0</v>
      </c>
    </row>
    <row r="634" spans="4:4" x14ac:dyDescent="0.25">
      <c r="D634" s="107">
        <v>0</v>
      </c>
    </row>
    <row r="635" spans="4:4" x14ac:dyDescent="0.25">
      <c r="D635" s="107">
        <v>0</v>
      </c>
    </row>
    <row r="636" spans="4:4" x14ac:dyDescent="0.25">
      <c r="D636" s="107">
        <v>0</v>
      </c>
    </row>
    <row r="637" spans="4:4" x14ac:dyDescent="0.25">
      <c r="D637" s="107">
        <v>0</v>
      </c>
    </row>
    <row r="638" spans="4:4" x14ac:dyDescent="0.25">
      <c r="D638" s="107">
        <v>0</v>
      </c>
    </row>
    <row r="639" spans="4:4" x14ac:dyDescent="0.25">
      <c r="D639" s="107">
        <v>0</v>
      </c>
    </row>
    <row r="640" spans="4:4" x14ac:dyDescent="0.25">
      <c r="D640" s="107">
        <v>0</v>
      </c>
    </row>
    <row r="641" spans="4:4" x14ac:dyDescent="0.25">
      <c r="D641" s="107">
        <v>0</v>
      </c>
    </row>
    <row r="642" spans="4:4" x14ac:dyDescent="0.25">
      <c r="D642" s="107">
        <v>0</v>
      </c>
    </row>
    <row r="643" spans="4:4" x14ac:dyDescent="0.25">
      <c r="D643" s="107">
        <v>0</v>
      </c>
    </row>
    <row r="644" spans="4:4" x14ac:dyDescent="0.25">
      <c r="D644" s="107">
        <v>0</v>
      </c>
    </row>
    <row r="645" spans="4:4" x14ac:dyDescent="0.25">
      <c r="D645" s="107">
        <v>0</v>
      </c>
    </row>
    <row r="646" spans="4:4" x14ac:dyDescent="0.25">
      <c r="D646" s="107">
        <v>0</v>
      </c>
    </row>
    <row r="647" spans="4:4" x14ac:dyDescent="0.25">
      <c r="D647" s="107">
        <v>0</v>
      </c>
    </row>
    <row r="648" spans="4:4" x14ac:dyDescent="0.25">
      <c r="D648" s="107">
        <v>0</v>
      </c>
    </row>
    <row r="649" spans="4:4" x14ac:dyDescent="0.25">
      <c r="D649" s="107">
        <v>0</v>
      </c>
    </row>
    <row r="650" spans="4:4" x14ac:dyDescent="0.25">
      <c r="D650" s="107">
        <v>0</v>
      </c>
    </row>
    <row r="651" spans="4:4" x14ac:dyDescent="0.25">
      <c r="D651" s="107">
        <v>0</v>
      </c>
    </row>
    <row r="652" spans="4:4" x14ac:dyDescent="0.25">
      <c r="D652" s="107">
        <v>0</v>
      </c>
    </row>
    <row r="653" spans="4:4" x14ac:dyDescent="0.25">
      <c r="D653" s="107">
        <v>0</v>
      </c>
    </row>
    <row r="654" spans="4:4" x14ac:dyDescent="0.25">
      <c r="D654" s="107">
        <v>0</v>
      </c>
    </row>
    <row r="655" spans="4:4" x14ac:dyDescent="0.25">
      <c r="D655" s="107">
        <v>0</v>
      </c>
    </row>
    <row r="656" spans="4:4" x14ac:dyDescent="0.25">
      <c r="D656" s="107">
        <v>0</v>
      </c>
    </row>
    <row r="657" spans="4:4" x14ac:dyDescent="0.25">
      <c r="D657" s="107">
        <v>0</v>
      </c>
    </row>
    <row r="658" spans="4:4" x14ac:dyDescent="0.25">
      <c r="D658" s="107">
        <v>0</v>
      </c>
    </row>
    <row r="659" spans="4:4" x14ac:dyDescent="0.25">
      <c r="D659" s="107">
        <v>0</v>
      </c>
    </row>
    <row r="660" spans="4:4" x14ac:dyDescent="0.25">
      <c r="D660" s="107">
        <v>0</v>
      </c>
    </row>
    <row r="661" spans="4:4" x14ac:dyDescent="0.25">
      <c r="D661" s="107">
        <v>0</v>
      </c>
    </row>
    <row r="662" spans="4:4" x14ac:dyDescent="0.25">
      <c r="D662" s="107">
        <v>0</v>
      </c>
    </row>
    <row r="663" spans="4:4" x14ac:dyDescent="0.25">
      <c r="D663" s="107">
        <v>0</v>
      </c>
    </row>
    <row r="664" spans="4:4" x14ac:dyDescent="0.25">
      <c r="D664" s="107">
        <v>0</v>
      </c>
    </row>
    <row r="665" spans="4:4" x14ac:dyDescent="0.25">
      <c r="D665" s="107">
        <v>0</v>
      </c>
    </row>
    <row r="666" spans="4:4" x14ac:dyDescent="0.25">
      <c r="D666" s="107">
        <v>0</v>
      </c>
    </row>
    <row r="667" spans="4:4" x14ac:dyDescent="0.25">
      <c r="D667" s="107">
        <v>0</v>
      </c>
    </row>
    <row r="668" spans="4:4" x14ac:dyDescent="0.25">
      <c r="D668" s="107">
        <v>0</v>
      </c>
    </row>
    <row r="669" spans="4:4" x14ac:dyDescent="0.25">
      <c r="D669" s="107">
        <v>0</v>
      </c>
    </row>
    <row r="670" spans="4:4" x14ac:dyDescent="0.25">
      <c r="D670" s="107">
        <v>0</v>
      </c>
    </row>
    <row r="671" spans="4:4" x14ac:dyDescent="0.25">
      <c r="D671" s="107">
        <v>0</v>
      </c>
    </row>
    <row r="672" spans="4:4" x14ac:dyDescent="0.25">
      <c r="D672" s="107">
        <v>0</v>
      </c>
    </row>
    <row r="673" spans="4:4" x14ac:dyDescent="0.25">
      <c r="D673" s="107">
        <v>0</v>
      </c>
    </row>
    <row r="674" spans="4:4" x14ac:dyDescent="0.25">
      <c r="D674" s="107">
        <v>0</v>
      </c>
    </row>
    <row r="675" spans="4:4" x14ac:dyDescent="0.25">
      <c r="D675" s="107">
        <v>0</v>
      </c>
    </row>
    <row r="676" spans="4:4" x14ac:dyDescent="0.25">
      <c r="D676" s="107">
        <v>0</v>
      </c>
    </row>
    <row r="677" spans="4:4" x14ac:dyDescent="0.25">
      <c r="D677" s="107">
        <v>0</v>
      </c>
    </row>
    <row r="678" spans="4:4" x14ac:dyDescent="0.25">
      <c r="D678" s="107">
        <v>0</v>
      </c>
    </row>
    <row r="679" spans="4:4" x14ac:dyDescent="0.25">
      <c r="D679" s="107">
        <v>0</v>
      </c>
    </row>
    <row r="680" spans="4:4" x14ac:dyDescent="0.25">
      <c r="D680" s="107">
        <v>0</v>
      </c>
    </row>
    <row r="681" spans="4:4" x14ac:dyDescent="0.25">
      <c r="D681" s="107">
        <v>0</v>
      </c>
    </row>
    <row r="682" spans="4:4" x14ac:dyDescent="0.25">
      <c r="D682" s="107">
        <v>0</v>
      </c>
    </row>
    <row r="683" spans="4:4" x14ac:dyDescent="0.25">
      <c r="D683" s="107">
        <v>0</v>
      </c>
    </row>
    <row r="684" spans="4:4" x14ac:dyDescent="0.25">
      <c r="D684" s="107">
        <v>0</v>
      </c>
    </row>
    <row r="685" spans="4:4" x14ac:dyDescent="0.25">
      <c r="D685" s="107">
        <v>0</v>
      </c>
    </row>
    <row r="686" spans="4:4" x14ac:dyDescent="0.25">
      <c r="D686" s="107">
        <v>0</v>
      </c>
    </row>
    <row r="687" spans="4:4" x14ac:dyDescent="0.25">
      <c r="D687" s="107">
        <v>0</v>
      </c>
    </row>
    <row r="688" spans="4:4" x14ac:dyDescent="0.25">
      <c r="D688" s="107">
        <v>0</v>
      </c>
    </row>
    <row r="689" spans="4:4" x14ac:dyDescent="0.25">
      <c r="D689" s="107">
        <v>0</v>
      </c>
    </row>
    <row r="690" spans="4:4" x14ac:dyDescent="0.25">
      <c r="D690" s="107">
        <v>0</v>
      </c>
    </row>
    <row r="691" spans="4:4" x14ac:dyDescent="0.25">
      <c r="D691" s="107">
        <v>0</v>
      </c>
    </row>
    <row r="692" spans="4:4" x14ac:dyDescent="0.25">
      <c r="D692" s="107">
        <v>0</v>
      </c>
    </row>
    <row r="693" spans="4:4" x14ac:dyDescent="0.25">
      <c r="D693" s="107">
        <v>0</v>
      </c>
    </row>
    <row r="694" spans="4:4" x14ac:dyDescent="0.25">
      <c r="D694" s="107">
        <v>0</v>
      </c>
    </row>
    <row r="695" spans="4:4" x14ac:dyDescent="0.25">
      <c r="D695" s="107">
        <v>0</v>
      </c>
    </row>
    <row r="696" spans="4:4" x14ac:dyDescent="0.25">
      <c r="D696" s="107">
        <v>0</v>
      </c>
    </row>
    <row r="697" spans="4:4" x14ac:dyDescent="0.25">
      <c r="D697" s="107">
        <v>0</v>
      </c>
    </row>
    <row r="698" spans="4:4" x14ac:dyDescent="0.25">
      <c r="D698" s="107">
        <v>0</v>
      </c>
    </row>
    <row r="699" spans="4:4" x14ac:dyDescent="0.25">
      <c r="D699" s="107">
        <v>0</v>
      </c>
    </row>
    <row r="700" spans="4:4" x14ac:dyDescent="0.25">
      <c r="D700" s="107">
        <v>0</v>
      </c>
    </row>
    <row r="701" spans="4:4" x14ac:dyDescent="0.25">
      <c r="D701" s="107">
        <v>0</v>
      </c>
    </row>
    <row r="702" spans="4:4" x14ac:dyDescent="0.25">
      <c r="D702" s="107">
        <v>0</v>
      </c>
    </row>
    <row r="703" spans="4:4" x14ac:dyDescent="0.25">
      <c r="D703" s="107">
        <v>0</v>
      </c>
    </row>
    <row r="704" spans="4:4" x14ac:dyDescent="0.25">
      <c r="D704" s="107">
        <v>0</v>
      </c>
    </row>
    <row r="705" spans="4:4" x14ac:dyDescent="0.25">
      <c r="D705" s="107">
        <v>0</v>
      </c>
    </row>
    <row r="706" spans="4:4" x14ac:dyDescent="0.25">
      <c r="D706" s="107">
        <v>0</v>
      </c>
    </row>
    <row r="707" spans="4:4" x14ac:dyDescent="0.25">
      <c r="D707" s="107">
        <v>0</v>
      </c>
    </row>
    <row r="708" spans="4:4" x14ac:dyDescent="0.25">
      <c r="D708" s="107">
        <v>0</v>
      </c>
    </row>
    <row r="709" spans="4:4" x14ac:dyDescent="0.25">
      <c r="D709" s="107">
        <v>0</v>
      </c>
    </row>
    <row r="710" spans="4:4" x14ac:dyDescent="0.25">
      <c r="D710" s="107">
        <v>0</v>
      </c>
    </row>
    <row r="711" spans="4:4" x14ac:dyDescent="0.25">
      <c r="D711" s="107">
        <v>0</v>
      </c>
    </row>
    <row r="712" spans="4:4" x14ac:dyDescent="0.25">
      <c r="D712" s="107">
        <v>0</v>
      </c>
    </row>
    <row r="713" spans="4:4" x14ac:dyDescent="0.25">
      <c r="D713" s="107">
        <v>0</v>
      </c>
    </row>
    <row r="714" spans="4:4" x14ac:dyDescent="0.25">
      <c r="D714" s="107">
        <v>0</v>
      </c>
    </row>
    <row r="715" spans="4:4" x14ac:dyDescent="0.25">
      <c r="D715" s="107">
        <v>0</v>
      </c>
    </row>
    <row r="716" spans="4:4" x14ac:dyDescent="0.25">
      <c r="D716" s="107">
        <v>0</v>
      </c>
    </row>
    <row r="717" spans="4:4" x14ac:dyDescent="0.25">
      <c r="D717" s="107">
        <v>0</v>
      </c>
    </row>
    <row r="718" spans="4:4" x14ac:dyDescent="0.25">
      <c r="D718" s="107">
        <v>0</v>
      </c>
    </row>
    <row r="719" spans="4:4" x14ac:dyDescent="0.25">
      <c r="D719" s="107">
        <v>0</v>
      </c>
    </row>
    <row r="720" spans="4:4" x14ac:dyDescent="0.25">
      <c r="D720" s="107">
        <v>0</v>
      </c>
    </row>
    <row r="721" spans="4:4" x14ac:dyDescent="0.25">
      <c r="D721" s="107">
        <v>0</v>
      </c>
    </row>
    <row r="722" spans="4:4" x14ac:dyDescent="0.25">
      <c r="D722" s="107">
        <v>0</v>
      </c>
    </row>
    <row r="723" spans="4:4" x14ac:dyDescent="0.25">
      <c r="D723" s="107">
        <v>0</v>
      </c>
    </row>
    <row r="724" spans="4:4" x14ac:dyDescent="0.25">
      <c r="D724" s="107">
        <v>0</v>
      </c>
    </row>
    <row r="725" spans="4:4" x14ac:dyDescent="0.25">
      <c r="D725" s="107">
        <v>0</v>
      </c>
    </row>
    <row r="726" spans="4:4" x14ac:dyDescent="0.25">
      <c r="D726" s="107">
        <v>0</v>
      </c>
    </row>
    <row r="727" spans="4:4" x14ac:dyDescent="0.25">
      <c r="D727" s="107">
        <v>0</v>
      </c>
    </row>
    <row r="728" spans="4:4" x14ac:dyDescent="0.25">
      <c r="D728" s="107">
        <v>0</v>
      </c>
    </row>
    <row r="729" spans="4:4" x14ac:dyDescent="0.25">
      <c r="D729" s="107">
        <v>0</v>
      </c>
    </row>
    <row r="730" spans="4:4" x14ac:dyDescent="0.25">
      <c r="D730" s="107">
        <v>0</v>
      </c>
    </row>
    <row r="731" spans="4:4" x14ac:dyDescent="0.25">
      <c r="D731" s="107">
        <v>0</v>
      </c>
    </row>
    <row r="732" spans="4:4" x14ac:dyDescent="0.25">
      <c r="D732" s="107">
        <v>0</v>
      </c>
    </row>
    <row r="733" spans="4:4" x14ac:dyDescent="0.25">
      <c r="D733" s="107">
        <v>0</v>
      </c>
    </row>
    <row r="734" spans="4:4" x14ac:dyDescent="0.25">
      <c r="D734" s="107">
        <v>0</v>
      </c>
    </row>
    <row r="735" spans="4:4" x14ac:dyDescent="0.25">
      <c r="D735" s="107">
        <v>0</v>
      </c>
    </row>
    <row r="736" spans="4:4" x14ac:dyDescent="0.25">
      <c r="D736" s="107">
        <v>0</v>
      </c>
    </row>
    <row r="737" spans="4:4" x14ac:dyDescent="0.25">
      <c r="D737" s="107">
        <v>0</v>
      </c>
    </row>
    <row r="738" spans="4:4" x14ac:dyDescent="0.25">
      <c r="D738" s="107">
        <v>0</v>
      </c>
    </row>
    <row r="739" spans="4:4" x14ac:dyDescent="0.25">
      <c r="D739" s="107">
        <v>0</v>
      </c>
    </row>
    <row r="740" spans="4:4" x14ac:dyDescent="0.25">
      <c r="D740" s="107">
        <v>0</v>
      </c>
    </row>
    <row r="741" spans="4:4" x14ac:dyDescent="0.25">
      <c r="D741" s="107">
        <v>0</v>
      </c>
    </row>
    <row r="742" spans="4:4" x14ac:dyDescent="0.25">
      <c r="D742" s="107">
        <v>0</v>
      </c>
    </row>
    <row r="743" spans="4:4" x14ac:dyDescent="0.25">
      <c r="D743" s="107">
        <v>0</v>
      </c>
    </row>
    <row r="744" spans="4:4" x14ac:dyDescent="0.25">
      <c r="D744" s="107">
        <v>0</v>
      </c>
    </row>
    <row r="745" spans="4:4" x14ac:dyDescent="0.25">
      <c r="D745" s="107">
        <v>0</v>
      </c>
    </row>
    <row r="746" spans="4:4" x14ac:dyDescent="0.25">
      <c r="D746" s="107">
        <v>0</v>
      </c>
    </row>
    <row r="747" spans="4:4" x14ac:dyDescent="0.25">
      <c r="D747" s="107">
        <v>0</v>
      </c>
    </row>
    <row r="748" spans="4:4" x14ac:dyDescent="0.25">
      <c r="D748" s="107">
        <v>0</v>
      </c>
    </row>
    <row r="749" spans="4:4" x14ac:dyDescent="0.25">
      <c r="D749" s="107">
        <v>0</v>
      </c>
    </row>
    <row r="750" spans="4:4" x14ac:dyDescent="0.25">
      <c r="D750" s="107">
        <v>0</v>
      </c>
    </row>
    <row r="751" spans="4:4" x14ac:dyDescent="0.25">
      <c r="D751" s="107">
        <v>0</v>
      </c>
    </row>
    <row r="752" spans="4:4" x14ac:dyDescent="0.25">
      <c r="D752" s="107">
        <v>0</v>
      </c>
    </row>
    <row r="753" spans="4:4" x14ac:dyDescent="0.25">
      <c r="D753" s="107">
        <v>0</v>
      </c>
    </row>
    <row r="754" spans="4:4" x14ac:dyDescent="0.25">
      <c r="D754" s="107">
        <v>0</v>
      </c>
    </row>
    <row r="755" spans="4:4" x14ac:dyDescent="0.25">
      <c r="D755" s="107">
        <v>0</v>
      </c>
    </row>
    <row r="756" spans="4:4" x14ac:dyDescent="0.25">
      <c r="D756" s="107">
        <v>0</v>
      </c>
    </row>
    <row r="757" spans="4:4" x14ac:dyDescent="0.25">
      <c r="D757" s="107">
        <v>0</v>
      </c>
    </row>
    <row r="758" spans="4:4" x14ac:dyDescent="0.25">
      <c r="D758" s="107">
        <v>0</v>
      </c>
    </row>
    <row r="759" spans="4:4" x14ac:dyDescent="0.25">
      <c r="D759" s="107">
        <v>0</v>
      </c>
    </row>
    <row r="760" spans="4:4" x14ac:dyDescent="0.25">
      <c r="D760" s="107">
        <v>0</v>
      </c>
    </row>
    <row r="761" spans="4:4" x14ac:dyDescent="0.25">
      <c r="D761" s="107">
        <v>0</v>
      </c>
    </row>
    <row r="762" spans="4:4" x14ac:dyDescent="0.25">
      <c r="D762" s="107">
        <v>0</v>
      </c>
    </row>
    <row r="763" spans="4:4" x14ac:dyDescent="0.25">
      <c r="D763" s="107">
        <v>0</v>
      </c>
    </row>
    <row r="764" spans="4:4" x14ac:dyDescent="0.25">
      <c r="D764" s="107">
        <v>0</v>
      </c>
    </row>
    <row r="765" spans="4:4" x14ac:dyDescent="0.25">
      <c r="D765" s="107">
        <v>0</v>
      </c>
    </row>
    <row r="766" spans="4:4" x14ac:dyDescent="0.25">
      <c r="D766" s="107">
        <v>0</v>
      </c>
    </row>
    <row r="767" spans="4:4" x14ac:dyDescent="0.25">
      <c r="D767" s="107">
        <v>0</v>
      </c>
    </row>
    <row r="768" spans="4:4" x14ac:dyDescent="0.25">
      <c r="D768" s="107">
        <v>0</v>
      </c>
    </row>
    <row r="769" spans="4:4" x14ac:dyDescent="0.25">
      <c r="D769" s="107">
        <v>0</v>
      </c>
    </row>
    <row r="770" spans="4:4" x14ac:dyDescent="0.25">
      <c r="D770" s="107">
        <v>0</v>
      </c>
    </row>
    <row r="771" spans="4:4" x14ac:dyDescent="0.25">
      <c r="D771" s="107">
        <v>0</v>
      </c>
    </row>
    <row r="772" spans="4:4" x14ac:dyDescent="0.25">
      <c r="D772" s="107">
        <v>0</v>
      </c>
    </row>
    <row r="773" spans="4:4" x14ac:dyDescent="0.25">
      <c r="D773" s="107">
        <v>0</v>
      </c>
    </row>
    <row r="774" spans="4:4" x14ac:dyDescent="0.25">
      <c r="D774" s="107">
        <v>0</v>
      </c>
    </row>
    <row r="775" spans="4:4" x14ac:dyDescent="0.25">
      <c r="D775" s="107">
        <v>0</v>
      </c>
    </row>
    <row r="776" spans="4:4" x14ac:dyDescent="0.25">
      <c r="D776" s="107">
        <v>0</v>
      </c>
    </row>
    <row r="777" spans="4:4" x14ac:dyDescent="0.25">
      <c r="D777" s="107">
        <v>0</v>
      </c>
    </row>
    <row r="778" spans="4:4" x14ac:dyDescent="0.25">
      <c r="D778" s="107">
        <v>0</v>
      </c>
    </row>
    <row r="779" spans="4:4" x14ac:dyDescent="0.25">
      <c r="D779" s="107">
        <v>0</v>
      </c>
    </row>
    <row r="780" spans="4:4" x14ac:dyDescent="0.25">
      <c r="D780" s="107">
        <v>0</v>
      </c>
    </row>
    <row r="781" spans="4:4" x14ac:dyDescent="0.25">
      <c r="D781" s="107">
        <v>0</v>
      </c>
    </row>
    <row r="782" spans="4:4" x14ac:dyDescent="0.25">
      <c r="D782" s="107">
        <v>0</v>
      </c>
    </row>
    <row r="783" spans="4:4" x14ac:dyDescent="0.25">
      <c r="D783" s="107">
        <v>0</v>
      </c>
    </row>
    <row r="784" spans="4:4" x14ac:dyDescent="0.25">
      <c r="D784" s="107">
        <v>0</v>
      </c>
    </row>
    <row r="785" spans="4:4" x14ac:dyDescent="0.25">
      <c r="D785" s="107">
        <v>0</v>
      </c>
    </row>
    <row r="786" spans="4:4" x14ac:dyDescent="0.25">
      <c r="D786" s="107">
        <v>0</v>
      </c>
    </row>
    <row r="787" spans="4:4" x14ac:dyDescent="0.25">
      <c r="D787" s="107">
        <v>0</v>
      </c>
    </row>
    <row r="788" spans="4:4" x14ac:dyDescent="0.25">
      <c r="D788" s="107">
        <v>0</v>
      </c>
    </row>
    <row r="789" spans="4:4" x14ac:dyDescent="0.25">
      <c r="D789" s="107">
        <v>0</v>
      </c>
    </row>
    <row r="790" spans="4:4" x14ac:dyDescent="0.25">
      <c r="D790" s="107">
        <v>0</v>
      </c>
    </row>
    <row r="791" spans="4:4" x14ac:dyDescent="0.25">
      <c r="D791" s="107">
        <v>0</v>
      </c>
    </row>
    <row r="792" spans="4:4" x14ac:dyDescent="0.25">
      <c r="D792" s="107">
        <v>0</v>
      </c>
    </row>
    <row r="793" spans="4:4" x14ac:dyDescent="0.25">
      <c r="D793" s="107">
        <v>0</v>
      </c>
    </row>
    <row r="794" spans="4:4" x14ac:dyDescent="0.25">
      <c r="D794" s="107">
        <v>0</v>
      </c>
    </row>
    <row r="795" spans="4:4" x14ac:dyDescent="0.25">
      <c r="D795" s="107">
        <v>0</v>
      </c>
    </row>
    <row r="796" spans="4:4" x14ac:dyDescent="0.25">
      <c r="D796" s="107">
        <v>0</v>
      </c>
    </row>
    <row r="797" spans="4:4" x14ac:dyDescent="0.25">
      <c r="D797" s="107">
        <v>0</v>
      </c>
    </row>
    <row r="798" spans="4:4" x14ac:dyDescent="0.25">
      <c r="D798" s="107">
        <v>0</v>
      </c>
    </row>
    <row r="799" spans="4:4" x14ac:dyDescent="0.25">
      <c r="D799" s="107">
        <v>0</v>
      </c>
    </row>
    <row r="800" spans="4:4" x14ac:dyDescent="0.25">
      <c r="D800" s="107">
        <v>0</v>
      </c>
    </row>
    <row r="801" spans="4:4" x14ac:dyDescent="0.25">
      <c r="D801" s="107">
        <v>0</v>
      </c>
    </row>
    <row r="802" spans="4:4" x14ac:dyDescent="0.25">
      <c r="D802" s="107">
        <v>0</v>
      </c>
    </row>
    <row r="803" spans="4:4" x14ac:dyDescent="0.25">
      <c r="D803" s="107">
        <v>0</v>
      </c>
    </row>
    <row r="804" spans="4:4" x14ac:dyDescent="0.25">
      <c r="D804" s="107">
        <v>0</v>
      </c>
    </row>
    <row r="805" spans="4:4" x14ac:dyDescent="0.25">
      <c r="D805" s="107">
        <v>0</v>
      </c>
    </row>
    <row r="806" spans="4:4" x14ac:dyDescent="0.25">
      <c r="D806" s="107">
        <v>0</v>
      </c>
    </row>
    <row r="807" spans="4:4" x14ac:dyDescent="0.25">
      <c r="D807" s="107">
        <v>0</v>
      </c>
    </row>
    <row r="808" spans="4:4" x14ac:dyDescent="0.25">
      <c r="D808" s="107">
        <v>0</v>
      </c>
    </row>
    <row r="809" spans="4:4" x14ac:dyDescent="0.25">
      <c r="D809" s="107">
        <v>0</v>
      </c>
    </row>
    <row r="810" spans="4:4" x14ac:dyDescent="0.25">
      <c r="D810" s="107">
        <v>0</v>
      </c>
    </row>
    <row r="811" spans="4:4" x14ac:dyDescent="0.25">
      <c r="D811" s="107">
        <v>0</v>
      </c>
    </row>
    <row r="812" spans="4:4" x14ac:dyDescent="0.25">
      <c r="D812" s="107">
        <v>0</v>
      </c>
    </row>
    <row r="813" spans="4:4" x14ac:dyDescent="0.25">
      <c r="D813" s="107">
        <v>0</v>
      </c>
    </row>
    <row r="814" spans="4:4" x14ac:dyDescent="0.25">
      <c r="D814" s="107">
        <v>0</v>
      </c>
    </row>
    <row r="815" spans="4:4" x14ac:dyDescent="0.25">
      <c r="D815" s="107">
        <v>0</v>
      </c>
    </row>
    <row r="816" spans="4:4" x14ac:dyDescent="0.25">
      <c r="D816" s="107">
        <v>0</v>
      </c>
    </row>
    <row r="817" spans="4:4" x14ac:dyDescent="0.25">
      <c r="D817" s="107">
        <v>0</v>
      </c>
    </row>
    <row r="818" spans="4:4" x14ac:dyDescent="0.25">
      <c r="D818" s="107">
        <v>0</v>
      </c>
    </row>
    <row r="819" spans="4:4" x14ac:dyDescent="0.25">
      <c r="D819" s="107">
        <v>0</v>
      </c>
    </row>
    <row r="820" spans="4:4" x14ac:dyDescent="0.25">
      <c r="D820" s="107">
        <v>0</v>
      </c>
    </row>
    <row r="821" spans="4:4" x14ac:dyDescent="0.25">
      <c r="D821" s="107">
        <v>0</v>
      </c>
    </row>
    <row r="822" spans="4:4" x14ac:dyDescent="0.25">
      <c r="D822" s="107">
        <v>0</v>
      </c>
    </row>
    <row r="823" spans="4:4" x14ac:dyDescent="0.25">
      <c r="D823" s="107">
        <v>0</v>
      </c>
    </row>
    <row r="824" spans="4:4" x14ac:dyDescent="0.25">
      <c r="D824" s="107">
        <v>0</v>
      </c>
    </row>
    <row r="825" spans="4:4" x14ac:dyDescent="0.25">
      <c r="D825" s="107">
        <v>0</v>
      </c>
    </row>
    <row r="826" spans="4:4" x14ac:dyDescent="0.25">
      <c r="D826" s="107">
        <v>0</v>
      </c>
    </row>
    <row r="827" spans="4:4" x14ac:dyDescent="0.25">
      <c r="D827" s="107">
        <v>0</v>
      </c>
    </row>
    <row r="828" spans="4:4" x14ac:dyDescent="0.25">
      <c r="D828" s="107">
        <v>0</v>
      </c>
    </row>
    <row r="829" spans="4:4" x14ac:dyDescent="0.25">
      <c r="D829" s="107">
        <v>0</v>
      </c>
    </row>
    <row r="830" spans="4:4" x14ac:dyDescent="0.25">
      <c r="D830" s="107">
        <v>0</v>
      </c>
    </row>
    <row r="831" spans="4:4" x14ac:dyDescent="0.25">
      <c r="D831" s="107">
        <v>0</v>
      </c>
    </row>
    <row r="832" spans="4:4" x14ac:dyDescent="0.25">
      <c r="D832" s="107">
        <v>0</v>
      </c>
    </row>
    <row r="833" spans="4:4" x14ac:dyDescent="0.25">
      <c r="D833" s="107">
        <v>0</v>
      </c>
    </row>
    <row r="834" spans="4:4" x14ac:dyDescent="0.25">
      <c r="D834" s="107">
        <v>0</v>
      </c>
    </row>
    <row r="835" spans="4:4" x14ac:dyDescent="0.25">
      <c r="D835" s="107">
        <v>0</v>
      </c>
    </row>
    <row r="836" spans="4:4" x14ac:dyDescent="0.25">
      <c r="D836" s="107">
        <v>0</v>
      </c>
    </row>
    <row r="837" spans="4:4" x14ac:dyDescent="0.25">
      <c r="D837" s="107">
        <v>0</v>
      </c>
    </row>
    <row r="838" spans="4:4" x14ac:dyDescent="0.25">
      <c r="D838" s="107">
        <v>0</v>
      </c>
    </row>
    <row r="839" spans="4:4" x14ac:dyDescent="0.25">
      <c r="D839" s="107">
        <v>0</v>
      </c>
    </row>
    <row r="840" spans="4:4" x14ac:dyDescent="0.25">
      <c r="D840" s="107">
        <v>0</v>
      </c>
    </row>
    <row r="841" spans="4:4" x14ac:dyDescent="0.25">
      <c r="D841" s="107">
        <v>0</v>
      </c>
    </row>
    <row r="842" spans="4:4" x14ac:dyDescent="0.25">
      <c r="D842" s="107">
        <v>0</v>
      </c>
    </row>
    <row r="843" spans="4:4" x14ac:dyDescent="0.25">
      <c r="D843" s="107">
        <v>0</v>
      </c>
    </row>
    <row r="844" spans="4:4" x14ac:dyDescent="0.25">
      <c r="D844" s="107">
        <v>0</v>
      </c>
    </row>
    <row r="845" spans="4:4" x14ac:dyDescent="0.25">
      <c r="D845" s="107">
        <v>0</v>
      </c>
    </row>
    <row r="846" spans="4:4" x14ac:dyDescent="0.25">
      <c r="D846" s="107">
        <v>0</v>
      </c>
    </row>
    <row r="847" spans="4:4" x14ac:dyDescent="0.25">
      <c r="D847" s="107">
        <v>0</v>
      </c>
    </row>
    <row r="848" spans="4:4" x14ac:dyDescent="0.25">
      <c r="D848" s="107">
        <v>0</v>
      </c>
    </row>
    <row r="849" spans="4:4" x14ac:dyDescent="0.25">
      <c r="D849" s="107">
        <v>0</v>
      </c>
    </row>
    <row r="850" spans="4:4" x14ac:dyDescent="0.25">
      <c r="D850" s="107">
        <v>0</v>
      </c>
    </row>
    <row r="851" spans="4:4" x14ac:dyDescent="0.25">
      <c r="D851" s="107">
        <v>0</v>
      </c>
    </row>
    <row r="852" spans="4:4" x14ac:dyDescent="0.25">
      <c r="D852" s="107">
        <v>0</v>
      </c>
    </row>
    <row r="853" spans="4:4" x14ac:dyDescent="0.25">
      <c r="D853" s="107">
        <v>0</v>
      </c>
    </row>
    <row r="854" spans="4:4" x14ac:dyDescent="0.25">
      <c r="D854" s="107">
        <v>0</v>
      </c>
    </row>
    <row r="855" spans="4:4" x14ac:dyDescent="0.25">
      <c r="D855" s="107">
        <v>0</v>
      </c>
    </row>
    <row r="856" spans="4:4" x14ac:dyDescent="0.25">
      <c r="D856" s="107">
        <v>0</v>
      </c>
    </row>
    <row r="857" spans="4:4" x14ac:dyDescent="0.25">
      <c r="D857" s="107">
        <v>0</v>
      </c>
    </row>
    <row r="858" spans="4:4" x14ac:dyDescent="0.25">
      <c r="D858" s="107">
        <v>0</v>
      </c>
    </row>
    <row r="859" spans="4:4" x14ac:dyDescent="0.25">
      <c r="D859" s="107">
        <v>0</v>
      </c>
    </row>
    <row r="860" spans="4:4" x14ac:dyDescent="0.25">
      <c r="D860" s="107">
        <v>0</v>
      </c>
    </row>
    <row r="861" spans="4:4" x14ac:dyDescent="0.25">
      <c r="D861" s="107">
        <v>0</v>
      </c>
    </row>
    <row r="862" spans="4:4" x14ac:dyDescent="0.25">
      <c r="D862" s="107">
        <v>0</v>
      </c>
    </row>
    <row r="863" spans="4:4" x14ac:dyDescent="0.25">
      <c r="D863" s="107">
        <v>0</v>
      </c>
    </row>
    <row r="864" spans="4:4" x14ac:dyDescent="0.25">
      <c r="D864" s="107">
        <v>0</v>
      </c>
    </row>
    <row r="865" spans="4:4" x14ac:dyDescent="0.25">
      <c r="D865" s="107">
        <v>0</v>
      </c>
    </row>
    <row r="866" spans="4:4" x14ac:dyDescent="0.25">
      <c r="D866" s="107">
        <v>0</v>
      </c>
    </row>
    <row r="867" spans="4:4" x14ac:dyDescent="0.25">
      <c r="D867" s="107">
        <v>0</v>
      </c>
    </row>
    <row r="868" spans="4:4" x14ac:dyDescent="0.25">
      <c r="D868" s="107">
        <v>0</v>
      </c>
    </row>
    <row r="869" spans="4:4" x14ac:dyDescent="0.25">
      <c r="D869" s="107">
        <v>0</v>
      </c>
    </row>
    <row r="870" spans="4:4" x14ac:dyDescent="0.25">
      <c r="D870" s="107">
        <v>0</v>
      </c>
    </row>
    <row r="871" spans="4:4" x14ac:dyDescent="0.25">
      <c r="D871" s="107">
        <v>0</v>
      </c>
    </row>
    <row r="872" spans="4:4" x14ac:dyDescent="0.25">
      <c r="D872" s="107">
        <v>0</v>
      </c>
    </row>
    <row r="873" spans="4:4" x14ac:dyDescent="0.25">
      <c r="D873" s="107">
        <v>0</v>
      </c>
    </row>
    <row r="874" spans="4:4" x14ac:dyDescent="0.25">
      <c r="D874" s="107">
        <v>0</v>
      </c>
    </row>
    <row r="875" spans="4:4" x14ac:dyDescent="0.25">
      <c r="D875" s="107">
        <v>0</v>
      </c>
    </row>
    <row r="876" spans="4:4" x14ac:dyDescent="0.25">
      <c r="D876" s="107">
        <v>0</v>
      </c>
    </row>
    <row r="877" spans="4:4" x14ac:dyDescent="0.25">
      <c r="D877" s="107">
        <v>0</v>
      </c>
    </row>
    <row r="878" spans="4:4" x14ac:dyDescent="0.25">
      <c r="D878" s="107">
        <v>0</v>
      </c>
    </row>
    <row r="879" spans="4:4" x14ac:dyDescent="0.25">
      <c r="D879" s="107">
        <v>0</v>
      </c>
    </row>
    <row r="880" spans="4:4" x14ac:dyDescent="0.25">
      <c r="D880" s="107">
        <v>0</v>
      </c>
    </row>
    <row r="881" spans="4:4" x14ac:dyDescent="0.25">
      <c r="D881" s="107">
        <v>0</v>
      </c>
    </row>
    <row r="882" spans="4:4" x14ac:dyDescent="0.25">
      <c r="D882" s="107">
        <v>0</v>
      </c>
    </row>
    <row r="883" spans="4:4" x14ac:dyDescent="0.25">
      <c r="D883" s="107">
        <v>0</v>
      </c>
    </row>
    <row r="884" spans="4:4" x14ac:dyDescent="0.25">
      <c r="D884" s="107">
        <v>0</v>
      </c>
    </row>
    <row r="885" spans="4:4" x14ac:dyDescent="0.25">
      <c r="D885" s="107">
        <v>0</v>
      </c>
    </row>
    <row r="886" spans="4:4" x14ac:dyDescent="0.25">
      <c r="D886" s="107">
        <v>0</v>
      </c>
    </row>
    <row r="887" spans="4:4" x14ac:dyDescent="0.25">
      <c r="D887" s="107">
        <v>0</v>
      </c>
    </row>
    <row r="888" spans="4:4" x14ac:dyDescent="0.25">
      <c r="D888" s="107">
        <v>0</v>
      </c>
    </row>
    <row r="889" spans="4:4" x14ac:dyDescent="0.25">
      <c r="D889" s="107">
        <v>0</v>
      </c>
    </row>
    <row r="890" spans="4:4" x14ac:dyDescent="0.25">
      <c r="D890" s="107">
        <v>0</v>
      </c>
    </row>
    <row r="891" spans="4:4" x14ac:dyDescent="0.25">
      <c r="D891" s="107">
        <v>0</v>
      </c>
    </row>
    <row r="892" spans="4:4" x14ac:dyDescent="0.25">
      <c r="D892" s="107">
        <v>0</v>
      </c>
    </row>
    <row r="893" spans="4:4" x14ac:dyDescent="0.25">
      <c r="D893" s="107">
        <v>0</v>
      </c>
    </row>
    <row r="894" spans="4:4" x14ac:dyDescent="0.25">
      <c r="D894" s="107">
        <v>0</v>
      </c>
    </row>
    <row r="895" spans="4:4" x14ac:dyDescent="0.25">
      <c r="D895" s="107">
        <v>0</v>
      </c>
    </row>
    <row r="896" spans="4:4" x14ac:dyDescent="0.25">
      <c r="D896" s="107">
        <v>0</v>
      </c>
    </row>
    <row r="897" spans="4:4" x14ac:dyDescent="0.25">
      <c r="D897" s="107">
        <v>0</v>
      </c>
    </row>
    <row r="898" spans="4:4" x14ac:dyDescent="0.25">
      <c r="D898" s="107">
        <v>0</v>
      </c>
    </row>
    <row r="899" spans="4:4" x14ac:dyDescent="0.25">
      <c r="D899" s="107">
        <v>0</v>
      </c>
    </row>
    <row r="900" spans="4:4" x14ac:dyDescent="0.25">
      <c r="D900" s="107">
        <v>0</v>
      </c>
    </row>
    <row r="901" spans="4:4" x14ac:dyDescent="0.25">
      <c r="D901" s="107">
        <v>0</v>
      </c>
    </row>
    <row r="902" spans="4:4" x14ac:dyDescent="0.25">
      <c r="D902" s="107">
        <v>0</v>
      </c>
    </row>
    <row r="903" spans="4:4" x14ac:dyDescent="0.25">
      <c r="D903" s="107">
        <v>0</v>
      </c>
    </row>
    <row r="904" spans="4:4" x14ac:dyDescent="0.25">
      <c r="D904" s="107">
        <v>0</v>
      </c>
    </row>
    <row r="905" spans="4:4" x14ac:dyDescent="0.25">
      <c r="D905" s="107">
        <v>0</v>
      </c>
    </row>
    <row r="906" spans="4:4" x14ac:dyDescent="0.25">
      <c r="D906" s="107">
        <v>0</v>
      </c>
    </row>
    <row r="907" spans="4:4" x14ac:dyDescent="0.25">
      <c r="D907" s="107">
        <v>0</v>
      </c>
    </row>
    <row r="908" spans="4:4" x14ac:dyDescent="0.25">
      <c r="D908" s="107">
        <v>0</v>
      </c>
    </row>
    <row r="909" spans="4:4" x14ac:dyDescent="0.25">
      <c r="D909" s="107">
        <v>0</v>
      </c>
    </row>
    <row r="910" spans="4:4" x14ac:dyDescent="0.25">
      <c r="D910" s="107">
        <v>0</v>
      </c>
    </row>
    <row r="911" spans="4:4" x14ac:dyDescent="0.25">
      <c r="D911" s="107">
        <v>0</v>
      </c>
    </row>
    <row r="912" spans="4:4" x14ac:dyDescent="0.25">
      <c r="D912" s="107">
        <v>0</v>
      </c>
    </row>
    <row r="913" spans="4:4" x14ac:dyDescent="0.25">
      <c r="D913" s="107">
        <v>0</v>
      </c>
    </row>
    <row r="914" spans="4:4" x14ac:dyDescent="0.25">
      <c r="D914" s="107">
        <v>0</v>
      </c>
    </row>
    <row r="915" spans="4:4" x14ac:dyDescent="0.25">
      <c r="D915" s="107">
        <v>0</v>
      </c>
    </row>
    <row r="916" spans="4:4" x14ac:dyDescent="0.25">
      <c r="D916" s="107">
        <v>0</v>
      </c>
    </row>
    <row r="917" spans="4:4" x14ac:dyDescent="0.25">
      <c r="D917" s="107">
        <v>0</v>
      </c>
    </row>
    <row r="918" spans="4:4" x14ac:dyDescent="0.25">
      <c r="D918" s="107">
        <v>0</v>
      </c>
    </row>
    <row r="919" spans="4:4" x14ac:dyDescent="0.25">
      <c r="D919" s="107">
        <v>0</v>
      </c>
    </row>
    <row r="920" spans="4:4" x14ac:dyDescent="0.25">
      <c r="D920" s="107">
        <v>0</v>
      </c>
    </row>
    <row r="921" spans="4:4" x14ac:dyDescent="0.25">
      <c r="D921" s="107">
        <v>0</v>
      </c>
    </row>
    <row r="922" spans="4:4" x14ac:dyDescent="0.25">
      <c r="D922" s="107">
        <v>0</v>
      </c>
    </row>
    <row r="923" spans="4:4" x14ac:dyDescent="0.25">
      <c r="D923" s="107">
        <v>0</v>
      </c>
    </row>
    <row r="924" spans="4:4" x14ac:dyDescent="0.25">
      <c r="D924" s="107">
        <v>0</v>
      </c>
    </row>
    <row r="925" spans="4:4" x14ac:dyDescent="0.25">
      <c r="D925" s="107">
        <v>0</v>
      </c>
    </row>
    <row r="926" spans="4:4" x14ac:dyDescent="0.25">
      <c r="D926" s="107">
        <v>0</v>
      </c>
    </row>
    <row r="927" spans="4:4" x14ac:dyDescent="0.25">
      <c r="D927" s="107">
        <v>0</v>
      </c>
    </row>
    <row r="928" spans="4:4" x14ac:dyDescent="0.25">
      <c r="D928" s="107">
        <v>0</v>
      </c>
    </row>
    <row r="929" spans="4:4" x14ac:dyDescent="0.25">
      <c r="D929" s="107">
        <v>0</v>
      </c>
    </row>
    <row r="930" spans="4:4" x14ac:dyDescent="0.25">
      <c r="D930" s="107">
        <v>0</v>
      </c>
    </row>
    <row r="931" spans="4:4" x14ac:dyDescent="0.25">
      <c r="D931" s="107">
        <v>0</v>
      </c>
    </row>
    <row r="932" spans="4:4" x14ac:dyDescent="0.25">
      <c r="D932" s="107">
        <v>0</v>
      </c>
    </row>
    <row r="933" spans="4:4" x14ac:dyDescent="0.25">
      <c r="D933" s="107">
        <v>0</v>
      </c>
    </row>
    <row r="934" spans="4:4" x14ac:dyDescent="0.25">
      <c r="D934" s="107">
        <v>0</v>
      </c>
    </row>
    <row r="935" spans="4:4" x14ac:dyDescent="0.25">
      <c r="D935" s="107">
        <v>0</v>
      </c>
    </row>
    <row r="936" spans="4:4" x14ac:dyDescent="0.25">
      <c r="D936" s="107">
        <v>0</v>
      </c>
    </row>
    <row r="937" spans="4:4" x14ac:dyDescent="0.25">
      <c r="D937" s="107">
        <v>0</v>
      </c>
    </row>
    <row r="938" spans="4:4" x14ac:dyDescent="0.25">
      <c r="D938" s="107">
        <v>0</v>
      </c>
    </row>
    <row r="939" spans="4:4" x14ac:dyDescent="0.25">
      <c r="D939" s="107">
        <v>0</v>
      </c>
    </row>
    <row r="940" spans="4:4" x14ac:dyDescent="0.25">
      <c r="D940" s="107">
        <v>0</v>
      </c>
    </row>
    <row r="941" spans="4:4" x14ac:dyDescent="0.25">
      <c r="D941" s="107">
        <v>0</v>
      </c>
    </row>
    <row r="942" spans="4:4" x14ac:dyDescent="0.25">
      <c r="D942" s="107">
        <v>0</v>
      </c>
    </row>
    <row r="943" spans="4:4" x14ac:dyDescent="0.25">
      <c r="D943" s="107">
        <v>0</v>
      </c>
    </row>
    <row r="944" spans="4:4" x14ac:dyDescent="0.25">
      <c r="D944" s="107">
        <v>0</v>
      </c>
    </row>
    <row r="945" spans="4:4" x14ac:dyDescent="0.25">
      <c r="D945" s="107">
        <v>0</v>
      </c>
    </row>
    <row r="946" spans="4:4" x14ac:dyDescent="0.25">
      <c r="D946" s="107">
        <v>0</v>
      </c>
    </row>
    <row r="947" spans="4:4" x14ac:dyDescent="0.25">
      <c r="D947" s="107">
        <v>0</v>
      </c>
    </row>
    <row r="948" spans="4:4" x14ac:dyDescent="0.25">
      <c r="D948" s="107">
        <v>0</v>
      </c>
    </row>
    <row r="949" spans="4:4" x14ac:dyDescent="0.25">
      <c r="D949" s="107">
        <v>0</v>
      </c>
    </row>
    <row r="950" spans="4:4" x14ac:dyDescent="0.25">
      <c r="D950" s="107">
        <v>0</v>
      </c>
    </row>
    <row r="951" spans="4:4" x14ac:dyDescent="0.25">
      <c r="D951" s="107">
        <v>0</v>
      </c>
    </row>
    <row r="952" spans="4:4" x14ac:dyDescent="0.25">
      <c r="D952" s="107">
        <v>0</v>
      </c>
    </row>
    <row r="953" spans="4:4" x14ac:dyDescent="0.25">
      <c r="D953" s="107">
        <v>0</v>
      </c>
    </row>
    <row r="954" spans="4:4" x14ac:dyDescent="0.25">
      <c r="D954" s="107">
        <v>0</v>
      </c>
    </row>
    <row r="955" spans="4:4" x14ac:dyDescent="0.25">
      <c r="D955" s="107">
        <v>0</v>
      </c>
    </row>
    <row r="956" spans="4:4" x14ac:dyDescent="0.25">
      <c r="D956" s="107">
        <v>0</v>
      </c>
    </row>
    <row r="957" spans="4:4" x14ac:dyDescent="0.25">
      <c r="D957" s="107">
        <v>0</v>
      </c>
    </row>
    <row r="958" spans="4:4" x14ac:dyDescent="0.25">
      <c r="D958" s="107">
        <v>0</v>
      </c>
    </row>
    <row r="959" spans="4:4" x14ac:dyDescent="0.25">
      <c r="D959" s="107">
        <v>0</v>
      </c>
    </row>
    <row r="960" spans="4:4" x14ac:dyDescent="0.25">
      <c r="D960" s="107">
        <v>0</v>
      </c>
    </row>
    <row r="961" spans="4:4" x14ac:dyDescent="0.25">
      <c r="D961" s="107">
        <v>0</v>
      </c>
    </row>
    <row r="962" spans="4:4" x14ac:dyDescent="0.25">
      <c r="D962" s="107">
        <v>0</v>
      </c>
    </row>
    <row r="963" spans="4:4" x14ac:dyDescent="0.25">
      <c r="D963" s="107">
        <v>0</v>
      </c>
    </row>
    <row r="964" spans="4:4" x14ac:dyDescent="0.25">
      <c r="D964" s="107">
        <v>0</v>
      </c>
    </row>
    <row r="965" spans="4:4" x14ac:dyDescent="0.25">
      <c r="D965" s="107">
        <v>0</v>
      </c>
    </row>
    <row r="966" spans="4:4" x14ac:dyDescent="0.25">
      <c r="D966" s="107">
        <v>0</v>
      </c>
    </row>
    <row r="967" spans="4:4" x14ac:dyDescent="0.25">
      <c r="D967" s="107">
        <v>0</v>
      </c>
    </row>
    <row r="968" spans="4:4" x14ac:dyDescent="0.25">
      <c r="D968" s="107">
        <v>0</v>
      </c>
    </row>
    <row r="969" spans="4:4" x14ac:dyDescent="0.25">
      <c r="D969" s="107">
        <v>0</v>
      </c>
    </row>
    <row r="970" spans="4:4" x14ac:dyDescent="0.25">
      <c r="D970" s="107">
        <v>0</v>
      </c>
    </row>
    <row r="971" spans="4:4" x14ac:dyDescent="0.25">
      <c r="D971" s="107">
        <v>0</v>
      </c>
    </row>
    <row r="972" spans="4:4" x14ac:dyDescent="0.25">
      <c r="D972" s="107">
        <v>0</v>
      </c>
    </row>
    <row r="973" spans="4:4" x14ac:dyDescent="0.25">
      <c r="D973" s="107">
        <v>0</v>
      </c>
    </row>
    <row r="974" spans="4:4" x14ac:dyDescent="0.25">
      <c r="D974" s="107">
        <v>0</v>
      </c>
    </row>
    <row r="975" spans="4:4" x14ac:dyDescent="0.25">
      <c r="D975" s="107">
        <v>0</v>
      </c>
    </row>
    <row r="976" spans="4:4" x14ac:dyDescent="0.25">
      <c r="D976" s="107">
        <v>0</v>
      </c>
    </row>
    <row r="977" spans="4:4" x14ac:dyDescent="0.25">
      <c r="D977" s="107">
        <v>0</v>
      </c>
    </row>
    <row r="978" spans="4:4" x14ac:dyDescent="0.25">
      <c r="D978" s="107">
        <v>0</v>
      </c>
    </row>
    <row r="979" spans="4:4" x14ac:dyDescent="0.25">
      <c r="D979" s="107">
        <v>0</v>
      </c>
    </row>
    <row r="980" spans="4:4" x14ac:dyDescent="0.25">
      <c r="D980" s="107">
        <v>0</v>
      </c>
    </row>
    <row r="981" spans="4:4" x14ac:dyDescent="0.25">
      <c r="D981" s="107">
        <v>0</v>
      </c>
    </row>
    <row r="982" spans="4:4" x14ac:dyDescent="0.25">
      <c r="D982" s="107">
        <v>0</v>
      </c>
    </row>
    <row r="983" spans="4:4" x14ac:dyDescent="0.25">
      <c r="D983" s="107">
        <v>0</v>
      </c>
    </row>
    <row r="984" spans="4:4" x14ac:dyDescent="0.25">
      <c r="D984" s="107">
        <v>0</v>
      </c>
    </row>
    <row r="985" spans="4:4" x14ac:dyDescent="0.25">
      <c r="D985" s="107">
        <v>0</v>
      </c>
    </row>
    <row r="986" spans="4:4" x14ac:dyDescent="0.25">
      <c r="D986" s="107">
        <v>0</v>
      </c>
    </row>
    <row r="987" spans="4:4" x14ac:dyDescent="0.25">
      <c r="D987" s="107">
        <v>0</v>
      </c>
    </row>
    <row r="988" spans="4:4" x14ac:dyDescent="0.25">
      <c r="D988" s="107">
        <v>0</v>
      </c>
    </row>
    <row r="989" spans="4:4" x14ac:dyDescent="0.25">
      <c r="D989" s="107">
        <v>0</v>
      </c>
    </row>
    <row r="990" spans="4:4" x14ac:dyDescent="0.25">
      <c r="D990" s="107">
        <v>0</v>
      </c>
    </row>
    <row r="991" spans="4:4" x14ac:dyDescent="0.25">
      <c r="D991" s="107">
        <v>0</v>
      </c>
    </row>
    <row r="992" spans="4:4" x14ac:dyDescent="0.25">
      <c r="D992" s="107">
        <v>0</v>
      </c>
    </row>
    <row r="993" spans="4:4" x14ac:dyDescent="0.25">
      <c r="D993" s="107">
        <v>0</v>
      </c>
    </row>
    <row r="994" spans="4:4" x14ac:dyDescent="0.25">
      <c r="D994" s="107">
        <v>0</v>
      </c>
    </row>
    <row r="995" spans="4:4" x14ac:dyDescent="0.25">
      <c r="D995" s="107">
        <v>0</v>
      </c>
    </row>
    <row r="996" spans="4:4" x14ac:dyDescent="0.25">
      <c r="D996" s="107">
        <v>0</v>
      </c>
    </row>
    <row r="997" spans="4:4" x14ac:dyDescent="0.25">
      <c r="D997" s="107">
        <v>0</v>
      </c>
    </row>
    <row r="998" spans="4:4" x14ac:dyDescent="0.25">
      <c r="D998" s="107">
        <v>0</v>
      </c>
    </row>
    <row r="999" spans="4:4" x14ac:dyDescent="0.25">
      <c r="D999" s="107">
        <v>0</v>
      </c>
    </row>
    <row r="1000" spans="4:4" x14ac:dyDescent="0.25">
      <c r="D1000" s="107">
        <v>0</v>
      </c>
    </row>
    <row r="1001" spans="4:4" x14ac:dyDescent="0.25">
      <c r="D1001" s="107">
        <v>0</v>
      </c>
    </row>
    <row r="1002" spans="4:4" x14ac:dyDescent="0.25">
      <c r="D1002" s="107">
        <v>0</v>
      </c>
    </row>
    <row r="1003" spans="4:4" x14ac:dyDescent="0.25">
      <c r="D1003" s="107">
        <v>0</v>
      </c>
    </row>
    <row r="1004" spans="4:4" x14ac:dyDescent="0.25">
      <c r="D1004" s="107">
        <v>0</v>
      </c>
    </row>
    <row r="1005" spans="4:4" x14ac:dyDescent="0.25">
      <c r="D1005" s="107">
        <v>0</v>
      </c>
    </row>
    <row r="1006" spans="4:4" x14ac:dyDescent="0.25">
      <c r="D1006" s="107">
        <v>0</v>
      </c>
    </row>
    <row r="1007" spans="4:4" x14ac:dyDescent="0.25">
      <c r="D1007" s="107">
        <v>0</v>
      </c>
    </row>
    <row r="1008" spans="4:4" x14ac:dyDescent="0.25">
      <c r="D1008" s="107">
        <v>0</v>
      </c>
    </row>
    <row r="1009" spans="4:4" x14ac:dyDescent="0.25">
      <c r="D1009" s="107">
        <v>0</v>
      </c>
    </row>
    <row r="1010" spans="4:4" x14ac:dyDescent="0.25">
      <c r="D1010" s="107">
        <v>0</v>
      </c>
    </row>
    <row r="1011" spans="4:4" x14ac:dyDescent="0.25">
      <c r="D1011" s="107">
        <v>0</v>
      </c>
    </row>
    <row r="1012" spans="4:4" x14ac:dyDescent="0.25">
      <c r="D1012" s="107">
        <v>0</v>
      </c>
    </row>
    <row r="1013" spans="4:4" x14ac:dyDescent="0.25">
      <c r="D1013" s="107">
        <v>0</v>
      </c>
    </row>
    <row r="1014" spans="4:4" x14ac:dyDescent="0.25">
      <c r="D1014" s="107">
        <v>0</v>
      </c>
    </row>
    <row r="1015" spans="4:4" x14ac:dyDescent="0.25">
      <c r="D1015" s="107">
        <v>0</v>
      </c>
    </row>
    <row r="1016" spans="4:4" x14ac:dyDescent="0.25">
      <c r="D1016" s="107">
        <v>0</v>
      </c>
    </row>
    <row r="1017" spans="4:4" x14ac:dyDescent="0.25">
      <c r="D1017" s="107">
        <v>0</v>
      </c>
    </row>
    <row r="1018" spans="4:4" x14ac:dyDescent="0.25">
      <c r="D1018" s="107">
        <v>0</v>
      </c>
    </row>
    <row r="1019" spans="4:4" x14ac:dyDescent="0.25">
      <c r="D1019" s="107">
        <v>0</v>
      </c>
    </row>
    <row r="1020" spans="4:4" x14ac:dyDescent="0.25">
      <c r="D1020" s="107">
        <v>0</v>
      </c>
    </row>
    <row r="1021" spans="4:4" x14ac:dyDescent="0.25">
      <c r="D1021" s="107">
        <v>0</v>
      </c>
    </row>
    <row r="1022" spans="4:4" x14ac:dyDescent="0.25">
      <c r="D1022" s="107">
        <v>0</v>
      </c>
    </row>
    <row r="1023" spans="4:4" x14ac:dyDescent="0.25">
      <c r="D1023" s="107">
        <v>0</v>
      </c>
    </row>
    <row r="1024" spans="4:4" x14ac:dyDescent="0.25">
      <c r="D1024" s="107">
        <v>0</v>
      </c>
    </row>
    <row r="1025" spans="4:4" x14ac:dyDescent="0.25">
      <c r="D1025" s="107">
        <v>0</v>
      </c>
    </row>
    <row r="1026" spans="4:4" x14ac:dyDescent="0.25">
      <c r="D1026" s="107">
        <v>0</v>
      </c>
    </row>
    <row r="1027" spans="4:4" x14ac:dyDescent="0.25">
      <c r="D1027" s="107">
        <v>0</v>
      </c>
    </row>
    <row r="1028" spans="4:4" x14ac:dyDescent="0.25">
      <c r="D1028" s="107">
        <v>0</v>
      </c>
    </row>
    <row r="1029" spans="4:4" x14ac:dyDescent="0.25">
      <c r="D1029" s="107">
        <v>0</v>
      </c>
    </row>
    <row r="1030" spans="4:4" x14ac:dyDescent="0.25">
      <c r="D1030" s="107">
        <v>0</v>
      </c>
    </row>
    <row r="1031" spans="4:4" x14ac:dyDescent="0.25">
      <c r="D1031" s="107">
        <v>0</v>
      </c>
    </row>
    <row r="1032" spans="4:4" x14ac:dyDescent="0.25">
      <c r="D1032" s="107">
        <v>0</v>
      </c>
    </row>
    <row r="1033" spans="4:4" x14ac:dyDescent="0.25">
      <c r="D1033" s="107">
        <v>0</v>
      </c>
    </row>
    <row r="1034" spans="4:4" x14ac:dyDescent="0.25">
      <c r="D1034" s="107">
        <v>0</v>
      </c>
    </row>
    <row r="1035" spans="4:4" x14ac:dyDescent="0.25">
      <c r="D1035" s="107">
        <v>0</v>
      </c>
    </row>
    <row r="1036" spans="4:4" x14ac:dyDescent="0.25">
      <c r="D1036" s="107">
        <v>0</v>
      </c>
    </row>
    <row r="1037" spans="4:4" x14ac:dyDescent="0.25">
      <c r="D1037" s="107">
        <v>0</v>
      </c>
    </row>
    <row r="1038" spans="4:4" x14ac:dyDescent="0.25">
      <c r="D1038" s="107">
        <v>0</v>
      </c>
    </row>
    <row r="1039" spans="4:4" x14ac:dyDescent="0.25">
      <c r="D1039" s="107">
        <v>0</v>
      </c>
    </row>
    <row r="1040" spans="4:4" x14ac:dyDescent="0.25">
      <c r="D1040" s="107">
        <v>0</v>
      </c>
    </row>
    <row r="1041" spans="4:4" x14ac:dyDescent="0.25">
      <c r="D1041" s="107">
        <v>0</v>
      </c>
    </row>
    <row r="1042" spans="4:4" x14ac:dyDescent="0.25">
      <c r="D1042" s="107">
        <v>0</v>
      </c>
    </row>
    <row r="1043" spans="4:4" x14ac:dyDescent="0.25">
      <c r="D1043" s="107">
        <v>0</v>
      </c>
    </row>
    <row r="1044" spans="4:4" x14ac:dyDescent="0.25">
      <c r="D1044" s="107">
        <v>0</v>
      </c>
    </row>
    <row r="1045" spans="4:4" x14ac:dyDescent="0.25">
      <c r="D1045" s="107">
        <v>0</v>
      </c>
    </row>
    <row r="1046" spans="4:4" x14ac:dyDescent="0.25">
      <c r="D1046" s="107">
        <v>0</v>
      </c>
    </row>
    <row r="1047" spans="4:4" x14ac:dyDescent="0.25">
      <c r="D1047" s="107">
        <v>0</v>
      </c>
    </row>
    <row r="1048" spans="4:4" x14ac:dyDescent="0.25">
      <c r="D1048" s="107">
        <v>0</v>
      </c>
    </row>
    <row r="1049" spans="4:4" x14ac:dyDescent="0.25">
      <c r="D1049" s="107">
        <v>0</v>
      </c>
    </row>
    <row r="1050" spans="4:4" x14ac:dyDescent="0.25">
      <c r="D1050" s="107">
        <v>0</v>
      </c>
    </row>
    <row r="1051" spans="4:4" x14ac:dyDescent="0.25">
      <c r="D1051" s="107">
        <v>0</v>
      </c>
    </row>
    <row r="1052" spans="4:4" x14ac:dyDescent="0.25">
      <c r="D1052" s="107">
        <v>0</v>
      </c>
    </row>
    <row r="1053" spans="4:4" x14ac:dyDescent="0.25">
      <c r="D1053" s="107">
        <v>0</v>
      </c>
    </row>
    <row r="1054" spans="4:4" x14ac:dyDescent="0.25">
      <c r="D1054" s="107">
        <v>0</v>
      </c>
    </row>
    <row r="1055" spans="4:4" x14ac:dyDescent="0.25">
      <c r="D1055" s="107">
        <v>0</v>
      </c>
    </row>
    <row r="1056" spans="4:4" x14ac:dyDescent="0.25">
      <c r="D1056" s="107">
        <v>0</v>
      </c>
    </row>
    <row r="1057" spans="4:4" x14ac:dyDescent="0.25">
      <c r="D1057" s="107">
        <v>0</v>
      </c>
    </row>
    <row r="1058" spans="4:4" x14ac:dyDescent="0.25">
      <c r="D1058" s="107">
        <v>0</v>
      </c>
    </row>
    <row r="1059" spans="4:4" x14ac:dyDescent="0.25">
      <c r="D1059" s="107">
        <v>0</v>
      </c>
    </row>
    <row r="1060" spans="4:4" x14ac:dyDescent="0.25">
      <c r="D1060" s="107">
        <v>0</v>
      </c>
    </row>
    <row r="1061" spans="4:4" x14ac:dyDescent="0.25">
      <c r="D1061" s="107">
        <v>0</v>
      </c>
    </row>
    <row r="1062" spans="4:4" x14ac:dyDescent="0.25">
      <c r="D1062" s="107">
        <v>0</v>
      </c>
    </row>
    <row r="1063" spans="4:4" x14ac:dyDescent="0.25">
      <c r="D1063" s="107">
        <v>0</v>
      </c>
    </row>
    <row r="1064" spans="4:4" x14ac:dyDescent="0.25">
      <c r="D1064" s="107">
        <v>0</v>
      </c>
    </row>
    <row r="1065" spans="4:4" x14ac:dyDescent="0.25">
      <c r="D1065" s="107">
        <v>0</v>
      </c>
    </row>
    <row r="1066" spans="4:4" x14ac:dyDescent="0.25">
      <c r="D1066" s="107">
        <v>0</v>
      </c>
    </row>
    <row r="1067" spans="4:4" x14ac:dyDescent="0.25">
      <c r="D1067" s="107">
        <v>0</v>
      </c>
    </row>
    <row r="1068" spans="4:4" x14ac:dyDescent="0.25">
      <c r="D1068" s="107">
        <v>0</v>
      </c>
    </row>
    <row r="1069" spans="4:4" x14ac:dyDescent="0.25">
      <c r="D1069" s="107">
        <v>0</v>
      </c>
    </row>
    <row r="1070" spans="4:4" x14ac:dyDescent="0.25">
      <c r="D1070" s="107">
        <v>0</v>
      </c>
    </row>
    <row r="1071" spans="4:4" x14ac:dyDescent="0.25">
      <c r="D1071" s="107">
        <v>0</v>
      </c>
    </row>
    <row r="1072" spans="4:4" x14ac:dyDescent="0.25">
      <c r="D1072" s="107">
        <v>0</v>
      </c>
    </row>
    <row r="1073" spans="4:4" x14ac:dyDescent="0.25">
      <c r="D1073" s="107">
        <v>0</v>
      </c>
    </row>
    <row r="1074" spans="4:4" x14ac:dyDescent="0.25">
      <c r="D1074" s="107">
        <v>0</v>
      </c>
    </row>
    <row r="1075" spans="4:4" x14ac:dyDescent="0.25">
      <c r="D1075" s="107">
        <v>0</v>
      </c>
    </row>
    <row r="1076" spans="4:4" x14ac:dyDescent="0.25">
      <c r="D1076" s="107">
        <v>0</v>
      </c>
    </row>
    <row r="1077" spans="4:4" x14ac:dyDescent="0.25">
      <c r="D1077" s="107">
        <v>0</v>
      </c>
    </row>
    <row r="1078" spans="4:4" x14ac:dyDescent="0.25">
      <c r="D1078" s="107">
        <v>0</v>
      </c>
    </row>
    <row r="1079" spans="4:4" x14ac:dyDescent="0.25">
      <c r="D1079" s="107">
        <v>0</v>
      </c>
    </row>
    <row r="1080" spans="4:4" x14ac:dyDescent="0.25">
      <c r="D1080" s="107">
        <v>0</v>
      </c>
    </row>
    <row r="1081" spans="4:4" x14ac:dyDescent="0.25">
      <c r="D1081" s="107">
        <v>0</v>
      </c>
    </row>
    <row r="1082" spans="4:4" x14ac:dyDescent="0.25">
      <c r="D1082" s="107">
        <v>0</v>
      </c>
    </row>
    <row r="1083" spans="4:4" x14ac:dyDescent="0.25">
      <c r="D1083" s="107">
        <v>0</v>
      </c>
    </row>
    <row r="1084" spans="4:4" x14ac:dyDescent="0.25">
      <c r="D1084" s="107">
        <v>0</v>
      </c>
    </row>
    <row r="1085" spans="4:4" x14ac:dyDescent="0.25">
      <c r="D1085" s="107">
        <v>0</v>
      </c>
    </row>
    <row r="1086" spans="4:4" x14ac:dyDescent="0.25">
      <c r="D1086" s="107">
        <v>0</v>
      </c>
    </row>
    <row r="1087" spans="4:4" x14ac:dyDescent="0.25">
      <c r="D1087" s="107">
        <v>0</v>
      </c>
    </row>
    <row r="1088" spans="4:4" x14ac:dyDescent="0.25">
      <c r="D1088" s="107">
        <v>0</v>
      </c>
    </row>
    <row r="1089" spans="4:4" x14ac:dyDescent="0.25">
      <c r="D1089" s="107">
        <v>0</v>
      </c>
    </row>
    <row r="1090" spans="4:4" x14ac:dyDescent="0.25">
      <c r="D1090" s="107">
        <v>0</v>
      </c>
    </row>
    <row r="1091" spans="4:4" x14ac:dyDescent="0.25">
      <c r="D1091" s="107">
        <v>0</v>
      </c>
    </row>
    <row r="1092" spans="4:4" x14ac:dyDescent="0.25">
      <c r="D1092" s="107">
        <v>0</v>
      </c>
    </row>
    <row r="1093" spans="4:4" x14ac:dyDescent="0.25">
      <c r="D1093" s="107">
        <v>0</v>
      </c>
    </row>
    <row r="1094" spans="4:4" x14ac:dyDescent="0.25">
      <c r="D1094" s="107">
        <v>0</v>
      </c>
    </row>
    <row r="1095" spans="4:4" x14ac:dyDescent="0.25">
      <c r="D1095" s="107">
        <v>0</v>
      </c>
    </row>
    <row r="1096" spans="4:4" x14ac:dyDescent="0.25">
      <c r="D1096" s="107">
        <v>0</v>
      </c>
    </row>
    <row r="1097" spans="4:4" x14ac:dyDescent="0.25">
      <c r="D1097" s="107">
        <v>0</v>
      </c>
    </row>
    <row r="1098" spans="4:4" x14ac:dyDescent="0.25">
      <c r="D1098" s="107">
        <v>0</v>
      </c>
    </row>
    <row r="1099" spans="4:4" x14ac:dyDescent="0.25">
      <c r="D1099" s="107">
        <v>0</v>
      </c>
    </row>
    <row r="1100" spans="4:4" x14ac:dyDescent="0.25">
      <c r="D1100" s="107">
        <v>0</v>
      </c>
    </row>
    <row r="1101" spans="4:4" x14ac:dyDescent="0.25">
      <c r="D1101" s="107">
        <v>0</v>
      </c>
    </row>
    <row r="1102" spans="4:4" x14ac:dyDescent="0.25">
      <c r="D1102" s="107">
        <v>0</v>
      </c>
    </row>
    <row r="1103" spans="4:4" x14ac:dyDescent="0.25">
      <c r="D1103" s="107">
        <v>0</v>
      </c>
    </row>
    <row r="1104" spans="4:4" x14ac:dyDescent="0.25">
      <c r="D1104" s="107">
        <v>0</v>
      </c>
    </row>
    <row r="1105" spans="4:4" x14ac:dyDescent="0.25">
      <c r="D1105" s="107">
        <v>0</v>
      </c>
    </row>
    <row r="1106" spans="4:4" x14ac:dyDescent="0.25">
      <c r="D1106" s="107">
        <v>0</v>
      </c>
    </row>
    <row r="1107" spans="4:4" x14ac:dyDescent="0.25">
      <c r="D1107" s="107">
        <v>0</v>
      </c>
    </row>
    <row r="1108" spans="4:4" x14ac:dyDescent="0.25">
      <c r="D1108" s="107">
        <v>0</v>
      </c>
    </row>
    <row r="1109" spans="4:4" x14ac:dyDescent="0.25">
      <c r="D1109" s="107">
        <v>0</v>
      </c>
    </row>
    <row r="1110" spans="4:4" x14ac:dyDescent="0.25">
      <c r="D1110" s="107">
        <v>0</v>
      </c>
    </row>
    <row r="1111" spans="4:4" x14ac:dyDescent="0.25">
      <c r="D1111" s="107">
        <v>0</v>
      </c>
    </row>
    <row r="1112" spans="4:4" x14ac:dyDescent="0.25">
      <c r="D1112" s="107">
        <v>0</v>
      </c>
    </row>
    <row r="1113" spans="4:4" x14ac:dyDescent="0.25">
      <c r="D1113" s="107">
        <v>0</v>
      </c>
    </row>
    <row r="1114" spans="4:4" x14ac:dyDescent="0.25">
      <c r="D1114" s="107">
        <v>0</v>
      </c>
    </row>
    <row r="1115" spans="4:4" x14ac:dyDescent="0.25">
      <c r="D1115" s="107">
        <v>0</v>
      </c>
    </row>
    <row r="1116" spans="4:4" x14ac:dyDescent="0.25">
      <c r="D1116" s="107">
        <v>0</v>
      </c>
    </row>
    <row r="1117" spans="4:4" x14ac:dyDescent="0.25">
      <c r="D1117" s="107">
        <v>0</v>
      </c>
    </row>
    <row r="1118" spans="4:4" x14ac:dyDescent="0.25">
      <c r="D1118" s="107">
        <v>0</v>
      </c>
    </row>
    <row r="1119" spans="4:4" x14ac:dyDescent="0.25">
      <c r="D1119" s="107">
        <v>0</v>
      </c>
    </row>
    <row r="1120" spans="4:4" x14ac:dyDescent="0.25">
      <c r="D1120" s="107">
        <v>0</v>
      </c>
    </row>
    <row r="1121" spans="4:4" x14ac:dyDescent="0.25">
      <c r="D1121" s="107">
        <v>0</v>
      </c>
    </row>
    <row r="1122" spans="4:4" x14ac:dyDescent="0.25">
      <c r="D1122" s="107">
        <v>0</v>
      </c>
    </row>
    <row r="1123" spans="4:4" x14ac:dyDescent="0.25">
      <c r="D1123" s="107">
        <v>0</v>
      </c>
    </row>
    <row r="1124" spans="4:4" x14ac:dyDescent="0.25">
      <c r="D1124" s="107">
        <v>0</v>
      </c>
    </row>
    <row r="1125" spans="4:4" x14ac:dyDescent="0.25">
      <c r="D1125" s="107">
        <v>0</v>
      </c>
    </row>
    <row r="1126" spans="4:4" x14ac:dyDescent="0.25">
      <c r="D1126" s="107">
        <v>0</v>
      </c>
    </row>
    <row r="1127" spans="4:4" x14ac:dyDescent="0.25">
      <c r="D1127" s="107">
        <v>0</v>
      </c>
    </row>
    <row r="1128" spans="4:4" x14ac:dyDescent="0.25">
      <c r="D1128" s="107">
        <v>0</v>
      </c>
    </row>
    <row r="1129" spans="4:4" x14ac:dyDescent="0.25">
      <c r="D1129" s="107">
        <v>0</v>
      </c>
    </row>
    <row r="1130" spans="4:4" x14ac:dyDescent="0.25">
      <c r="D1130" s="107">
        <v>0</v>
      </c>
    </row>
    <row r="1131" spans="4:4" x14ac:dyDescent="0.25">
      <c r="D1131" s="107">
        <v>0</v>
      </c>
    </row>
    <row r="1132" spans="4:4" x14ac:dyDescent="0.25">
      <c r="D1132" s="107">
        <v>0</v>
      </c>
    </row>
    <row r="1133" spans="4:4" x14ac:dyDescent="0.25">
      <c r="D1133" s="107">
        <v>0</v>
      </c>
    </row>
    <row r="1134" spans="4:4" x14ac:dyDescent="0.25">
      <c r="D1134" s="107">
        <v>0</v>
      </c>
    </row>
    <row r="1135" spans="4:4" x14ac:dyDescent="0.25">
      <c r="D1135" s="107">
        <v>0</v>
      </c>
    </row>
    <row r="1136" spans="4:4" x14ac:dyDescent="0.25">
      <c r="D1136" s="107">
        <v>0</v>
      </c>
    </row>
    <row r="1137" spans="4:4" x14ac:dyDescent="0.25">
      <c r="D1137" s="107">
        <v>0</v>
      </c>
    </row>
    <row r="1138" spans="4:4" x14ac:dyDescent="0.25">
      <c r="D1138" s="107">
        <v>0</v>
      </c>
    </row>
    <row r="1139" spans="4:4" x14ac:dyDescent="0.25">
      <c r="D1139" s="107">
        <v>0</v>
      </c>
    </row>
    <row r="1140" spans="4:4" x14ac:dyDescent="0.25">
      <c r="D1140" s="107">
        <v>0</v>
      </c>
    </row>
    <row r="1141" spans="4:4" x14ac:dyDescent="0.25">
      <c r="D1141" s="107">
        <v>0</v>
      </c>
    </row>
    <row r="1142" spans="4:4" x14ac:dyDescent="0.25">
      <c r="D1142" s="107">
        <v>0</v>
      </c>
    </row>
    <row r="1143" spans="4:4" x14ac:dyDescent="0.25">
      <c r="D1143" s="107">
        <v>0</v>
      </c>
    </row>
    <row r="1144" spans="4:4" x14ac:dyDescent="0.25">
      <c r="D1144" s="107">
        <v>0</v>
      </c>
    </row>
    <row r="1145" spans="4:4" x14ac:dyDescent="0.25">
      <c r="D1145" s="107">
        <v>0</v>
      </c>
    </row>
    <row r="1146" spans="4:4" x14ac:dyDescent="0.25">
      <c r="D1146" s="107">
        <v>0</v>
      </c>
    </row>
    <row r="1147" spans="4:4" x14ac:dyDescent="0.25">
      <c r="D1147" s="107">
        <v>0</v>
      </c>
    </row>
    <row r="1148" spans="4:4" x14ac:dyDescent="0.25">
      <c r="D1148" s="107">
        <v>0</v>
      </c>
    </row>
    <row r="1149" spans="4:4" x14ac:dyDescent="0.25">
      <c r="D1149" s="107">
        <v>0</v>
      </c>
    </row>
    <row r="1150" spans="4:4" x14ac:dyDescent="0.25">
      <c r="D1150" s="107">
        <v>0</v>
      </c>
    </row>
    <row r="1151" spans="4:4" x14ac:dyDescent="0.25">
      <c r="D1151" s="107">
        <v>0</v>
      </c>
    </row>
    <row r="1152" spans="4:4" x14ac:dyDescent="0.25">
      <c r="D1152" s="107">
        <v>0</v>
      </c>
    </row>
    <row r="1153" spans="4:4" x14ac:dyDescent="0.25">
      <c r="D1153" s="107">
        <v>0</v>
      </c>
    </row>
    <row r="1154" spans="4:4" x14ac:dyDescent="0.25">
      <c r="D1154" s="107">
        <v>0</v>
      </c>
    </row>
    <row r="1155" spans="4:4" x14ac:dyDescent="0.25">
      <c r="D1155" s="107">
        <v>0</v>
      </c>
    </row>
    <row r="1156" spans="4:4" x14ac:dyDescent="0.25">
      <c r="D1156" s="107">
        <v>0</v>
      </c>
    </row>
    <row r="1157" spans="4:4" x14ac:dyDescent="0.25">
      <c r="D1157" s="107">
        <v>0</v>
      </c>
    </row>
    <row r="1158" spans="4:4" x14ac:dyDescent="0.25">
      <c r="D1158" s="107">
        <v>0</v>
      </c>
    </row>
    <row r="1159" spans="4:4" x14ac:dyDescent="0.25">
      <c r="D1159" s="107">
        <v>0</v>
      </c>
    </row>
    <row r="1160" spans="4:4" x14ac:dyDescent="0.25">
      <c r="D1160" s="107">
        <v>0</v>
      </c>
    </row>
    <row r="1161" spans="4:4" x14ac:dyDescent="0.25">
      <c r="D1161" s="107">
        <v>0</v>
      </c>
    </row>
    <row r="1162" spans="4:4" x14ac:dyDescent="0.25">
      <c r="D1162" s="107">
        <v>0</v>
      </c>
    </row>
    <row r="1163" spans="4:4" x14ac:dyDescent="0.25">
      <c r="D1163" s="107">
        <v>0</v>
      </c>
    </row>
    <row r="1164" spans="4:4" x14ac:dyDescent="0.25">
      <c r="D1164" s="107">
        <v>0</v>
      </c>
    </row>
    <row r="1165" spans="4:4" x14ac:dyDescent="0.25">
      <c r="D1165" s="107">
        <v>0</v>
      </c>
    </row>
    <row r="1166" spans="4:4" x14ac:dyDescent="0.25">
      <c r="D1166" s="107">
        <v>0</v>
      </c>
    </row>
    <row r="1167" spans="4:4" x14ac:dyDescent="0.25">
      <c r="D1167" s="107">
        <v>0</v>
      </c>
    </row>
    <row r="1168" spans="4:4" x14ac:dyDescent="0.25">
      <c r="D1168" s="107">
        <v>0</v>
      </c>
    </row>
    <row r="1169" spans="4:4" x14ac:dyDescent="0.25">
      <c r="D1169" s="107">
        <v>0</v>
      </c>
    </row>
    <row r="1170" spans="4:4" x14ac:dyDescent="0.25">
      <c r="D1170" s="107">
        <v>0</v>
      </c>
    </row>
    <row r="1171" spans="4:4" x14ac:dyDescent="0.25">
      <c r="D1171" s="107">
        <v>0</v>
      </c>
    </row>
    <row r="1172" spans="4:4" x14ac:dyDescent="0.25">
      <c r="D1172" s="107">
        <v>0</v>
      </c>
    </row>
    <row r="1173" spans="4:4" x14ac:dyDescent="0.25">
      <c r="D1173" s="107">
        <v>0</v>
      </c>
    </row>
    <row r="1174" spans="4:4" x14ac:dyDescent="0.25">
      <c r="D1174" s="107">
        <v>0</v>
      </c>
    </row>
    <row r="1175" spans="4:4" x14ac:dyDescent="0.25">
      <c r="D1175" s="107">
        <v>0</v>
      </c>
    </row>
    <row r="1176" spans="4:4" x14ac:dyDescent="0.25">
      <c r="D1176" s="107">
        <v>0</v>
      </c>
    </row>
    <row r="1177" spans="4:4" x14ac:dyDescent="0.25">
      <c r="D1177" s="107">
        <v>0</v>
      </c>
    </row>
    <row r="1178" spans="4:4" x14ac:dyDescent="0.25">
      <c r="D1178" s="107">
        <v>0</v>
      </c>
    </row>
    <row r="1179" spans="4:4" x14ac:dyDescent="0.25">
      <c r="D1179" s="107">
        <v>0</v>
      </c>
    </row>
    <row r="1180" spans="4:4" x14ac:dyDescent="0.25">
      <c r="D1180" s="107">
        <v>0</v>
      </c>
    </row>
    <row r="1181" spans="4:4" x14ac:dyDescent="0.25">
      <c r="D1181" s="107">
        <v>0</v>
      </c>
    </row>
    <row r="1182" spans="4:4" x14ac:dyDescent="0.25">
      <c r="D1182" s="107">
        <v>0</v>
      </c>
    </row>
    <row r="1183" spans="4:4" x14ac:dyDescent="0.25">
      <c r="D1183" s="107">
        <v>0</v>
      </c>
    </row>
    <row r="1184" spans="4:4" x14ac:dyDescent="0.25">
      <c r="D1184" s="107">
        <v>0</v>
      </c>
    </row>
    <row r="1185" spans="4:4" x14ac:dyDescent="0.25">
      <c r="D1185" s="107">
        <v>0</v>
      </c>
    </row>
    <row r="1186" spans="4:4" x14ac:dyDescent="0.25">
      <c r="D1186" s="107">
        <v>0</v>
      </c>
    </row>
    <row r="1187" spans="4:4" x14ac:dyDescent="0.25">
      <c r="D1187" s="107">
        <v>0</v>
      </c>
    </row>
    <row r="1188" spans="4:4" x14ac:dyDescent="0.25">
      <c r="D1188" s="107">
        <v>0</v>
      </c>
    </row>
    <row r="1189" spans="4:4" x14ac:dyDescent="0.25">
      <c r="D1189" s="107">
        <v>0</v>
      </c>
    </row>
    <row r="1190" spans="4:4" x14ac:dyDescent="0.25">
      <c r="D1190" s="107">
        <v>0</v>
      </c>
    </row>
    <row r="1191" spans="4:4" x14ac:dyDescent="0.25">
      <c r="D1191" s="107">
        <v>0</v>
      </c>
    </row>
    <row r="1192" spans="4:4" x14ac:dyDescent="0.25">
      <c r="D1192" s="107">
        <v>0</v>
      </c>
    </row>
    <row r="1193" spans="4:4" x14ac:dyDescent="0.25">
      <c r="D1193" s="107">
        <v>0</v>
      </c>
    </row>
    <row r="1194" spans="4:4" x14ac:dyDescent="0.25">
      <c r="D1194" s="107">
        <v>0</v>
      </c>
    </row>
    <row r="1195" spans="4:4" x14ac:dyDescent="0.25">
      <c r="D1195" s="107">
        <v>0</v>
      </c>
    </row>
    <row r="1196" spans="4:4" x14ac:dyDescent="0.25">
      <c r="D1196" s="107">
        <v>0</v>
      </c>
    </row>
    <row r="1197" spans="4:4" x14ac:dyDescent="0.25">
      <c r="D1197" s="107">
        <v>0</v>
      </c>
    </row>
    <row r="1198" spans="4:4" x14ac:dyDescent="0.25">
      <c r="D1198" s="107">
        <v>0</v>
      </c>
    </row>
    <row r="1199" spans="4:4" x14ac:dyDescent="0.25">
      <c r="D1199" s="107">
        <v>0</v>
      </c>
    </row>
    <row r="1200" spans="4:4" x14ac:dyDescent="0.25">
      <c r="D1200" s="107">
        <v>0</v>
      </c>
    </row>
    <row r="1201" spans="4:4" x14ac:dyDescent="0.25">
      <c r="D1201" s="107">
        <v>0</v>
      </c>
    </row>
    <row r="1202" spans="4:4" x14ac:dyDescent="0.25">
      <c r="D1202" s="107">
        <v>0</v>
      </c>
    </row>
    <row r="1203" spans="4:4" x14ac:dyDescent="0.25">
      <c r="D1203" s="107">
        <v>0</v>
      </c>
    </row>
    <row r="1204" spans="4:4" x14ac:dyDescent="0.25">
      <c r="D1204" s="111"/>
    </row>
    <row r="1205" spans="4:4" x14ac:dyDescent="0.25">
      <c r="D1205" s="111"/>
    </row>
    <row r="1206" spans="4:4" x14ac:dyDescent="0.25">
      <c r="D1206" s="111"/>
    </row>
    <row r="1207" spans="4:4" x14ac:dyDescent="0.25">
      <c r="D1207" s="111"/>
    </row>
    <row r="1208" spans="4:4" x14ac:dyDescent="0.25">
      <c r="D1208" s="111"/>
    </row>
    <row r="1209" spans="4:4" x14ac:dyDescent="0.25">
      <c r="D1209" s="111"/>
    </row>
    <row r="1210" spans="4:4" x14ac:dyDescent="0.25">
      <c r="D1210" s="111"/>
    </row>
    <row r="1211" spans="4:4" x14ac:dyDescent="0.25">
      <c r="D1211" s="111"/>
    </row>
    <row r="1212" spans="4:4" x14ac:dyDescent="0.25">
      <c r="D1212" s="111"/>
    </row>
    <row r="1213" spans="4:4" x14ac:dyDescent="0.25">
      <c r="D1213" s="111"/>
    </row>
    <row r="1214" spans="4:4" x14ac:dyDescent="0.25">
      <c r="D1214" s="111"/>
    </row>
    <row r="1215" spans="4:4" x14ac:dyDescent="0.25">
      <c r="D1215" s="111"/>
    </row>
    <row r="1216" spans="4:4" x14ac:dyDescent="0.25">
      <c r="D1216" s="111"/>
    </row>
    <row r="1217" spans="4:4" x14ac:dyDescent="0.25">
      <c r="D1217" s="111"/>
    </row>
    <row r="1218" spans="4:4" x14ac:dyDescent="0.25">
      <c r="D1218" s="111"/>
    </row>
    <row r="1219" spans="4:4" x14ac:dyDescent="0.25">
      <c r="D1219" s="111"/>
    </row>
    <row r="1220" spans="4:4" x14ac:dyDescent="0.25">
      <c r="D1220" s="111"/>
    </row>
    <row r="1221" spans="4:4" x14ac:dyDescent="0.25">
      <c r="D1221" s="111"/>
    </row>
    <row r="1222" spans="4:4" x14ac:dyDescent="0.25">
      <c r="D1222" s="111"/>
    </row>
    <row r="1223" spans="4:4" x14ac:dyDescent="0.25">
      <c r="D1223" s="111"/>
    </row>
    <row r="1224" spans="4:4" x14ac:dyDescent="0.25">
      <c r="D1224" s="111"/>
    </row>
    <row r="1225" spans="4:4" x14ac:dyDescent="0.25">
      <c r="D1225" s="111"/>
    </row>
    <row r="1226" spans="4:4" x14ac:dyDescent="0.25">
      <c r="D1226" s="111"/>
    </row>
    <row r="1227" spans="4:4" x14ac:dyDescent="0.25">
      <c r="D1227" s="111"/>
    </row>
    <row r="1228" spans="4:4" x14ac:dyDescent="0.25">
      <c r="D1228" s="111"/>
    </row>
    <row r="1229" spans="4:4" x14ac:dyDescent="0.25">
      <c r="D1229" s="111"/>
    </row>
    <row r="1230" spans="4:4" x14ac:dyDescent="0.25">
      <c r="D1230" s="111"/>
    </row>
    <row r="1231" spans="4:4" x14ac:dyDescent="0.25">
      <c r="D1231" s="111"/>
    </row>
    <row r="1232" spans="4:4" x14ac:dyDescent="0.25">
      <c r="D1232" s="111"/>
    </row>
    <row r="1233" spans="4:4" x14ac:dyDescent="0.25">
      <c r="D1233" s="111"/>
    </row>
    <row r="1234" spans="4:4" x14ac:dyDescent="0.25">
      <c r="D1234" s="111"/>
    </row>
    <row r="1235" spans="4:4" x14ac:dyDescent="0.25">
      <c r="D1235" s="111"/>
    </row>
    <row r="1236" spans="4:4" x14ac:dyDescent="0.25">
      <c r="D1236" s="111"/>
    </row>
    <row r="1237" spans="4:4" x14ac:dyDescent="0.25">
      <c r="D1237" s="111"/>
    </row>
    <row r="1238" spans="4:4" x14ac:dyDescent="0.25">
      <c r="D1238" s="111"/>
    </row>
    <row r="1239" spans="4:4" x14ac:dyDescent="0.25">
      <c r="D1239" s="111"/>
    </row>
    <row r="1240" spans="4:4" x14ac:dyDescent="0.25">
      <c r="D1240" s="111"/>
    </row>
    <row r="1241" spans="4:4" x14ac:dyDescent="0.25">
      <c r="D1241" s="111"/>
    </row>
    <row r="1242" spans="4:4" x14ac:dyDescent="0.25">
      <c r="D1242" s="111"/>
    </row>
    <row r="1243" spans="4:4" x14ac:dyDescent="0.25">
      <c r="D1243" s="111"/>
    </row>
    <row r="1244" spans="4:4" x14ac:dyDescent="0.25">
      <c r="D1244" s="111"/>
    </row>
    <row r="1245" spans="4:4" x14ac:dyDescent="0.25">
      <c r="D1245" s="111"/>
    </row>
    <row r="1246" spans="4:4" x14ac:dyDescent="0.25">
      <c r="D1246" s="111"/>
    </row>
    <row r="1247" spans="4:4" x14ac:dyDescent="0.25">
      <c r="D1247" s="111"/>
    </row>
    <row r="1248" spans="4:4" x14ac:dyDescent="0.25">
      <c r="D1248" s="111"/>
    </row>
    <row r="1249" spans="4:4" x14ac:dyDescent="0.25">
      <c r="D1249" s="111"/>
    </row>
    <row r="1250" spans="4:4" x14ac:dyDescent="0.25">
      <c r="D1250" s="111"/>
    </row>
    <row r="1251" spans="4:4" x14ac:dyDescent="0.25">
      <c r="D1251" s="111"/>
    </row>
    <row r="1252" spans="4:4" x14ac:dyDescent="0.25">
      <c r="D1252" s="111"/>
    </row>
    <row r="1253" spans="4:4" x14ac:dyDescent="0.25">
      <c r="D1253" s="111"/>
    </row>
    <row r="1254" spans="4:4" x14ac:dyDescent="0.25">
      <c r="D1254" s="111"/>
    </row>
    <row r="1255" spans="4:4" x14ac:dyDescent="0.25">
      <c r="D1255" s="111"/>
    </row>
    <row r="1256" spans="4:4" x14ac:dyDescent="0.25">
      <c r="D1256" s="111"/>
    </row>
    <row r="1257" spans="4:4" x14ac:dyDescent="0.25">
      <c r="D1257" s="111"/>
    </row>
    <row r="1258" spans="4:4" x14ac:dyDescent="0.25">
      <c r="D1258" s="111"/>
    </row>
    <row r="1259" spans="4:4" x14ac:dyDescent="0.25">
      <c r="D1259" s="111"/>
    </row>
    <row r="1260" spans="4:4" x14ac:dyDescent="0.25">
      <c r="D1260" s="111"/>
    </row>
    <row r="1261" spans="4:4" x14ac:dyDescent="0.25">
      <c r="D1261" s="111"/>
    </row>
    <row r="1262" spans="4:4" x14ac:dyDescent="0.25">
      <c r="D1262" s="111"/>
    </row>
    <row r="1263" spans="4:4" x14ac:dyDescent="0.25">
      <c r="D1263" s="111"/>
    </row>
    <row r="1264" spans="4:4" x14ac:dyDescent="0.25">
      <c r="D1264" s="111"/>
    </row>
    <row r="1265" spans="4:4" x14ac:dyDescent="0.25">
      <c r="D1265" s="111"/>
    </row>
    <row r="1266" spans="4:4" x14ac:dyDescent="0.25">
      <c r="D1266" s="111"/>
    </row>
    <row r="1267" spans="4:4" x14ac:dyDescent="0.25">
      <c r="D1267" s="111"/>
    </row>
    <row r="1268" spans="4:4" x14ac:dyDescent="0.25">
      <c r="D1268" s="111"/>
    </row>
    <row r="1269" spans="4:4" x14ac:dyDescent="0.25">
      <c r="D1269" s="111"/>
    </row>
    <row r="1270" spans="4:4" x14ac:dyDescent="0.25">
      <c r="D1270" s="111"/>
    </row>
    <row r="1271" spans="4:4" x14ac:dyDescent="0.25">
      <c r="D1271" s="111"/>
    </row>
    <row r="1272" spans="4:4" x14ac:dyDescent="0.25">
      <c r="D1272" s="111"/>
    </row>
    <row r="1273" spans="4:4" x14ac:dyDescent="0.25">
      <c r="D1273" s="111"/>
    </row>
    <row r="1274" spans="4:4" x14ac:dyDescent="0.25">
      <c r="D1274" s="111"/>
    </row>
    <row r="1275" spans="4:4" x14ac:dyDescent="0.25">
      <c r="D1275" s="111"/>
    </row>
    <row r="1276" spans="4:4" x14ac:dyDescent="0.25">
      <c r="D1276" s="111"/>
    </row>
    <row r="1277" spans="4:4" x14ac:dyDescent="0.25">
      <c r="D1277" s="111"/>
    </row>
    <row r="1278" spans="4:4" x14ac:dyDescent="0.25">
      <c r="D1278" s="111"/>
    </row>
    <row r="1279" spans="4:4" x14ac:dyDescent="0.25">
      <c r="D1279" s="111"/>
    </row>
    <row r="1280" spans="4:4" x14ac:dyDescent="0.25">
      <c r="D1280" s="111"/>
    </row>
    <row r="1281" spans="4:4" x14ac:dyDescent="0.25">
      <c r="D1281" s="111"/>
    </row>
    <row r="1282" spans="4:4" x14ac:dyDescent="0.25">
      <c r="D1282" s="111"/>
    </row>
    <row r="1283" spans="4:4" x14ac:dyDescent="0.25">
      <c r="D1283" s="111"/>
    </row>
    <row r="1284" spans="4:4" x14ac:dyDescent="0.25">
      <c r="D1284" s="111"/>
    </row>
    <row r="1285" spans="4:4" x14ac:dyDescent="0.25">
      <c r="D1285" s="111"/>
    </row>
    <row r="1286" spans="4:4" x14ac:dyDescent="0.25">
      <c r="D1286" s="111"/>
    </row>
    <row r="1287" spans="4:4" x14ac:dyDescent="0.25">
      <c r="D1287" s="111"/>
    </row>
    <row r="1288" spans="4:4" x14ac:dyDescent="0.25">
      <c r="D1288" s="111"/>
    </row>
    <row r="1289" spans="4:4" x14ac:dyDescent="0.25">
      <c r="D1289" s="111"/>
    </row>
    <row r="1290" spans="4:4" x14ac:dyDescent="0.25">
      <c r="D1290" s="111"/>
    </row>
    <row r="1291" spans="4:4" x14ac:dyDescent="0.25">
      <c r="D1291" s="111"/>
    </row>
    <row r="1292" spans="4:4" x14ac:dyDescent="0.25">
      <c r="D1292" s="111"/>
    </row>
    <row r="1293" spans="4:4" x14ac:dyDescent="0.25">
      <c r="D1293" s="111"/>
    </row>
    <row r="1294" spans="4:4" x14ac:dyDescent="0.25">
      <c r="D1294" s="111"/>
    </row>
    <row r="1295" spans="4:4" x14ac:dyDescent="0.25">
      <c r="D1295" s="111"/>
    </row>
    <row r="1296" spans="4:4" x14ac:dyDescent="0.25">
      <c r="D1296" s="111"/>
    </row>
    <row r="1297" spans="4:4" x14ac:dyDescent="0.25">
      <c r="D1297" s="111"/>
    </row>
    <row r="1298" spans="4:4" x14ac:dyDescent="0.25">
      <c r="D1298" s="111"/>
    </row>
    <row r="1299" spans="4:4" x14ac:dyDescent="0.25">
      <c r="D1299" s="111"/>
    </row>
    <row r="1300" spans="4:4" x14ac:dyDescent="0.25">
      <c r="D1300" s="111"/>
    </row>
    <row r="1301" spans="4:4" x14ac:dyDescent="0.25">
      <c r="D1301" s="111"/>
    </row>
    <row r="1302" spans="4:4" x14ac:dyDescent="0.25">
      <c r="D1302" s="111"/>
    </row>
    <row r="1303" spans="4:4" x14ac:dyDescent="0.25">
      <c r="D1303" s="111"/>
    </row>
    <row r="1304" spans="4:4" x14ac:dyDescent="0.25">
      <c r="D1304" s="111"/>
    </row>
    <row r="1305" spans="4:4" x14ac:dyDescent="0.25">
      <c r="D1305" s="111"/>
    </row>
    <row r="1306" spans="4:4" x14ac:dyDescent="0.25">
      <c r="D1306" s="111"/>
    </row>
    <row r="1307" spans="4:4" x14ac:dyDescent="0.25">
      <c r="D1307" s="111"/>
    </row>
    <row r="1308" spans="4:4" x14ac:dyDescent="0.25">
      <c r="D1308" s="111"/>
    </row>
    <row r="1309" spans="4:4" x14ac:dyDescent="0.25">
      <c r="D1309" s="111"/>
    </row>
    <row r="1310" spans="4:4" x14ac:dyDescent="0.25">
      <c r="D1310" s="111"/>
    </row>
    <row r="1311" spans="4:4" x14ac:dyDescent="0.25">
      <c r="D1311" s="111"/>
    </row>
    <row r="1312" spans="4:4" x14ac:dyDescent="0.25">
      <c r="D1312" s="111"/>
    </row>
    <row r="1313" spans="4:4" x14ac:dyDescent="0.25">
      <c r="D1313" s="111"/>
    </row>
    <row r="1314" spans="4:4" x14ac:dyDescent="0.25">
      <c r="D1314" s="111"/>
    </row>
    <row r="1315" spans="4:4" x14ac:dyDescent="0.25">
      <c r="D1315" s="111"/>
    </row>
    <row r="1316" spans="4:4" x14ac:dyDescent="0.25">
      <c r="D1316" s="111"/>
    </row>
    <row r="1317" spans="4:4" x14ac:dyDescent="0.25">
      <c r="D1317" s="111"/>
    </row>
    <row r="1318" spans="4:4" x14ac:dyDescent="0.25">
      <c r="D1318" s="111"/>
    </row>
    <row r="1319" spans="4:4" x14ac:dyDescent="0.25">
      <c r="D1319" s="111"/>
    </row>
    <row r="1320" spans="4:4" x14ac:dyDescent="0.25">
      <c r="D1320" s="111"/>
    </row>
    <row r="1321" spans="4:4" x14ac:dyDescent="0.25">
      <c r="D1321" s="111"/>
    </row>
    <row r="1322" spans="4:4" x14ac:dyDescent="0.25">
      <c r="D1322" s="111"/>
    </row>
    <row r="1323" spans="4:4" x14ac:dyDescent="0.25">
      <c r="D1323" s="111"/>
    </row>
    <row r="1324" spans="4:4" x14ac:dyDescent="0.25">
      <c r="D1324" s="111"/>
    </row>
    <row r="1325" spans="4:4" x14ac:dyDescent="0.25">
      <c r="D1325" s="111"/>
    </row>
    <row r="1326" spans="4:4" x14ac:dyDescent="0.25">
      <c r="D1326" s="111"/>
    </row>
    <row r="1327" spans="4:4" x14ac:dyDescent="0.25">
      <c r="D1327" s="111"/>
    </row>
    <row r="1328" spans="4:4" x14ac:dyDescent="0.25">
      <c r="D1328" s="111"/>
    </row>
    <row r="1329" spans="4:4" x14ac:dyDescent="0.25">
      <c r="D1329" s="111"/>
    </row>
    <row r="1330" spans="4:4" x14ac:dyDescent="0.25">
      <c r="D1330" s="111"/>
    </row>
    <row r="1331" spans="4:4" x14ac:dyDescent="0.25">
      <c r="D1331" s="111"/>
    </row>
    <row r="1332" spans="4:4" x14ac:dyDescent="0.25">
      <c r="D1332" s="111"/>
    </row>
    <row r="1333" spans="4:4" x14ac:dyDescent="0.25">
      <c r="D1333" s="111"/>
    </row>
    <row r="1334" spans="4:4" x14ac:dyDescent="0.25">
      <c r="D1334" s="111"/>
    </row>
    <row r="1335" spans="4:4" x14ac:dyDescent="0.25">
      <c r="D1335" s="111"/>
    </row>
    <row r="1336" spans="4:4" x14ac:dyDescent="0.25">
      <c r="D1336" s="111"/>
    </row>
    <row r="1337" spans="4:4" x14ac:dyDescent="0.25">
      <c r="D1337" s="111"/>
    </row>
    <row r="1338" spans="4:4" x14ac:dyDescent="0.25">
      <c r="D1338" s="111"/>
    </row>
    <row r="1339" spans="4:4" x14ac:dyDescent="0.25">
      <c r="D1339" s="111"/>
    </row>
    <row r="1340" spans="4:4" x14ac:dyDescent="0.25">
      <c r="D1340" s="111"/>
    </row>
    <row r="1341" spans="4:4" x14ac:dyDescent="0.25">
      <c r="D1341" s="111"/>
    </row>
    <row r="1342" spans="4:4" x14ac:dyDescent="0.25">
      <c r="D1342" s="111"/>
    </row>
    <row r="1343" spans="4:4" x14ac:dyDescent="0.25">
      <c r="D1343" s="111"/>
    </row>
    <row r="1344" spans="4:4" x14ac:dyDescent="0.25">
      <c r="D1344" s="111"/>
    </row>
    <row r="1345" spans="4:4" x14ac:dyDescent="0.25">
      <c r="D1345" s="111"/>
    </row>
    <row r="1346" spans="4:4" x14ac:dyDescent="0.25">
      <c r="D1346" s="111"/>
    </row>
    <row r="1347" spans="4:4" x14ac:dyDescent="0.25">
      <c r="D1347" s="111"/>
    </row>
    <row r="1348" spans="4:4" x14ac:dyDescent="0.25">
      <c r="D1348" s="111"/>
    </row>
    <row r="1349" spans="4:4" x14ac:dyDescent="0.25">
      <c r="D1349" s="111"/>
    </row>
    <row r="1350" spans="4:4" x14ac:dyDescent="0.25">
      <c r="D1350" s="111"/>
    </row>
    <row r="1351" spans="4:4" x14ac:dyDescent="0.25">
      <c r="D1351" s="111"/>
    </row>
    <row r="1352" spans="4:4" x14ac:dyDescent="0.25">
      <c r="D1352" s="111"/>
    </row>
    <row r="1353" spans="4:4" x14ac:dyDescent="0.25">
      <c r="D1353" s="111"/>
    </row>
    <row r="1354" spans="4:4" x14ac:dyDescent="0.25">
      <c r="D1354" s="111"/>
    </row>
    <row r="1355" spans="4:4" x14ac:dyDescent="0.25">
      <c r="D1355" s="111"/>
    </row>
    <row r="1356" spans="4:4" x14ac:dyDescent="0.25">
      <c r="D1356" s="111"/>
    </row>
    <row r="1357" spans="4:4" x14ac:dyDescent="0.25">
      <c r="D1357" s="111"/>
    </row>
    <row r="1358" spans="4:4" x14ac:dyDescent="0.25">
      <c r="D1358" s="111"/>
    </row>
    <row r="1359" spans="4:4" x14ac:dyDescent="0.25">
      <c r="D1359" s="111"/>
    </row>
    <row r="1360" spans="4:4" x14ac:dyDescent="0.25">
      <c r="D1360" s="111"/>
    </row>
    <row r="1361" spans="4:4" x14ac:dyDescent="0.25">
      <c r="D1361" s="111"/>
    </row>
    <row r="1362" spans="4:4" x14ac:dyDescent="0.25">
      <c r="D1362" s="111"/>
    </row>
    <row r="1363" spans="4:4" x14ac:dyDescent="0.25">
      <c r="D1363" s="111"/>
    </row>
    <row r="1364" spans="4:4" x14ac:dyDescent="0.25">
      <c r="D1364" s="111"/>
    </row>
    <row r="1365" spans="4:4" x14ac:dyDescent="0.25">
      <c r="D1365" s="111"/>
    </row>
    <row r="1366" spans="4:4" x14ac:dyDescent="0.25">
      <c r="D1366" s="111"/>
    </row>
    <row r="1367" spans="4:4" x14ac:dyDescent="0.25">
      <c r="D1367" s="111"/>
    </row>
    <row r="1368" spans="4:4" x14ac:dyDescent="0.25">
      <c r="D1368" s="111"/>
    </row>
    <row r="1369" spans="4:4" x14ac:dyDescent="0.25">
      <c r="D1369" s="111"/>
    </row>
    <row r="1370" spans="4:4" x14ac:dyDescent="0.25">
      <c r="D1370" s="111"/>
    </row>
    <row r="1371" spans="4:4" x14ac:dyDescent="0.25">
      <c r="D1371" s="111"/>
    </row>
    <row r="1372" spans="4:4" x14ac:dyDescent="0.25">
      <c r="D1372" s="111"/>
    </row>
    <row r="1373" spans="4:4" x14ac:dyDescent="0.25">
      <c r="D1373" s="111"/>
    </row>
    <row r="1374" spans="4:4" x14ac:dyDescent="0.25">
      <c r="D1374" s="111"/>
    </row>
    <row r="1375" spans="4:4" x14ac:dyDescent="0.25">
      <c r="D1375" s="111"/>
    </row>
    <row r="1376" spans="4:4" x14ac:dyDescent="0.25">
      <c r="D1376" s="111"/>
    </row>
    <row r="1377" spans="4:4" x14ac:dyDescent="0.25">
      <c r="D1377" s="111"/>
    </row>
    <row r="1378" spans="4:4" x14ac:dyDescent="0.25">
      <c r="D1378" s="111"/>
    </row>
    <row r="1379" spans="4:4" x14ac:dyDescent="0.25">
      <c r="D1379" s="111"/>
    </row>
    <row r="1380" spans="4:4" x14ac:dyDescent="0.25">
      <c r="D1380" s="111"/>
    </row>
    <row r="1381" spans="4:4" x14ac:dyDescent="0.25">
      <c r="D1381" s="111"/>
    </row>
    <row r="1382" spans="4:4" x14ac:dyDescent="0.25">
      <c r="D1382" s="111"/>
    </row>
    <row r="1383" spans="4:4" x14ac:dyDescent="0.25">
      <c r="D1383" s="111"/>
    </row>
    <row r="1384" spans="4:4" x14ac:dyDescent="0.25">
      <c r="D1384" s="111"/>
    </row>
    <row r="1385" spans="4:4" x14ac:dyDescent="0.25">
      <c r="D1385" s="111"/>
    </row>
    <row r="1386" spans="4:4" x14ac:dyDescent="0.25">
      <c r="D1386" s="111"/>
    </row>
    <row r="1387" spans="4:4" x14ac:dyDescent="0.25">
      <c r="D1387" s="111"/>
    </row>
    <row r="1388" spans="4:4" x14ac:dyDescent="0.25">
      <c r="D1388" s="111"/>
    </row>
    <row r="1389" spans="4:4" x14ac:dyDescent="0.25">
      <c r="D1389" s="111"/>
    </row>
    <row r="1390" spans="4:4" x14ac:dyDescent="0.25">
      <c r="D1390" s="111"/>
    </row>
    <row r="1391" spans="4:4" x14ac:dyDescent="0.25">
      <c r="D1391" s="111"/>
    </row>
    <row r="1392" spans="4:4" x14ac:dyDescent="0.25">
      <c r="D1392" s="111"/>
    </row>
    <row r="1393" spans="4:4" x14ac:dyDescent="0.25">
      <c r="D1393" s="111"/>
    </row>
    <row r="1394" spans="4:4" x14ac:dyDescent="0.25">
      <c r="D1394" s="111"/>
    </row>
    <row r="1395" spans="4:4" x14ac:dyDescent="0.25">
      <c r="D1395" s="111"/>
    </row>
    <row r="1396" spans="4:4" x14ac:dyDescent="0.25">
      <c r="D1396" s="111"/>
    </row>
    <row r="1397" spans="4:4" x14ac:dyDescent="0.25">
      <c r="D1397" s="111"/>
    </row>
    <row r="1398" spans="4:4" x14ac:dyDescent="0.25">
      <c r="D1398" s="111"/>
    </row>
    <row r="1399" spans="4:4" x14ac:dyDescent="0.25">
      <c r="D1399" s="111"/>
    </row>
    <row r="1400" spans="4:4" x14ac:dyDescent="0.25">
      <c r="D1400" s="111"/>
    </row>
    <row r="1401" spans="4:4" x14ac:dyDescent="0.25">
      <c r="D1401" s="111"/>
    </row>
    <row r="1402" spans="4:4" x14ac:dyDescent="0.25">
      <c r="D1402" s="111"/>
    </row>
    <row r="1403" spans="4:4" x14ac:dyDescent="0.25">
      <c r="D1403" s="111"/>
    </row>
    <row r="1404" spans="4:4" x14ac:dyDescent="0.25">
      <c r="D1404" s="111"/>
    </row>
    <row r="1405" spans="4:4" x14ac:dyDescent="0.25">
      <c r="D1405" s="111"/>
    </row>
    <row r="1406" spans="4:4" x14ac:dyDescent="0.25">
      <c r="D1406" s="111"/>
    </row>
    <row r="1407" spans="4:4" x14ac:dyDescent="0.25">
      <c r="D1407" s="111"/>
    </row>
    <row r="1408" spans="4:4" x14ac:dyDescent="0.25">
      <c r="D1408" s="111"/>
    </row>
    <row r="1409" spans="4:4" x14ac:dyDescent="0.25">
      <c r="D1409" s="111"/>
    </row>
    <row r="1410" spans="4:4" x14ac:dyDescent="0.25">
      <c r="D1410" s="111"/>
    </row>
    <row r="1411" spans="4:4" x14ac:dyDescent="0.25">
      <c r="D1411" s="111"/>
    </row>
    <row r="1412" spans="4:4" x14ac:dyDescent="0.25">
      <c r="D1412" s="111"/>
    </row>
    <row r="1413" spans="4:4" x14ac:dyDescent="0.25">
      <c r="D1413" s="111"/>
    </row>
    <row r="1414" spans="4:4" x14ac:dyDescent="0.25">
      <c r="D1414" s="111"/>
    </row>
    <row r="1415" spans="4:4" x14ac:dyDescent="0.25">
      <c r="D1415" s="111"/>
    </row>
    <row r="1416" spans="4:4" x14ac:dyDescent="0.25">
      <c r="D1416" s="111"/>
    </row>
    <row r="1417" spans="4:4" x14ac:dyDescent="0.25">
      <c r="D1417" s="111"/>
    </row>
    <row r="1418" spans="4:4" x14ac:dyDescent="0.25">
      <c r="D1418" s="111"/>
    </row>
    <row r="1419" spans="4:4" x14ac:dyDescent="0.25">
      <c r="D1419" s="111"/>
    </row>
    <row r="1420" spans="4:4" x14ac:dyDescent="0.25">
      <c r="D1420" s="111"/>
    </row>
    <row r="1421" spans="4:4" x14ac:dyDescent="0.25">
      <c r="D1421" s="111"/>
    </row>
    <row r="1422" spans="4:4" x14ac:dyDescent="0.25">
      <c r="D1422" s="111"/>
    </row>
    <row r="1423" spans="4:4" x14ac:dyDescent="0.25">
      <c r="D1423" s="111"/>
    </row>
    <row r="1424" spans="4:4" x14ac:dyDescent="0.25">
      <c r="D1424" s="111"/>
    </row>
    <row r="1425" spans="4:4" x14ac:dyDescent="0.25">
      <c r="D1425" s="111"/>
    </row>
    <row r="1426" spans="4:4" x14ac:dyDescent="0.25">
      <c r="D1426" s="111"/>
    </row>
    <row r="1427" spans="4:4" x14ac:dyDescent="0.25">
      <c r="D1427" s="111"/>
    </row>
    <row r="1428" spans="4:4" x14ac:dyDescent="0.25">
      <c r="D1428" s="111"/>
    </row>
    <row r="1429" spans="4:4" x14ac:dyDescent="0.25">
      <c r="D1429" s="111"/>
    </row>
    <row r="1430" spans="4:4" x14ac:dyDescent="0.25">
      <c r="D1430" s="111"/>
    </row>
    <row r="1431" spans="4:4" x14ac:dyDescent="0.25">
      <c r="D1431" s="111"/>
    </row>
    <row r="1432" spans="4:4" x14ac:dyDescent="0.25">
      <c r="D1432" s="111"/>
    </row>
    <row r="1433" spans="4:4" x14ac:dyDescent="0.25">
      <c r="D1433" s="111"/>
    </row>
    <row r="1434" spans="4:4" x14ac:dyDescent="0.25">
      <c r="D1434" s="111"/>
    </row>
    <row r="1435" spans="4:4" x14ac:dyDescent="0.25">
      <c r="D1435" s="111"/>
    </row>
    <row r="1436" spans="4:4" x14ac:dyDescent="0.25">
      <c r="D1436" s="111"/>
    </row>
    <row r="1437" spans="4:4" x14ac:dyDescent="0.25">
      <c r="D1437" s="111"/>
    </row>
    <row r="1438" spans="4:4" x14ac:dyDescent="0.25">
      <c r="D1438" s="111"/>
    </row>
    <row r="1439" spans="4:4" x14ac:dyDescent="0.25">
      <c r="D1439" s="111"/>
    </row>
    <row r="1440" spans="4:4" x14ac:dyDescent="0.25">
      <c r="D1440" s="111"/>
    </row>
    <row r="1441" spans="4:4" x14ac:dyDescent="0.25">
      <c r="D1441" s="111"/>
    </row>
    <row r="1442" spans="4:4" x14ac:dyDescent="0.25">
      <c r="D1442" s="111"/>
    </row>
    <row r="1443" spans="4:4" x14ac:dyDescent="0.25">
      <c r="D1443" s="111"/>
    </row>
    <row r="1444" spans="4:4" x14ac:dyDescent="0.25">
      <c r="D1444" s="111"/>
    </row>
    <row r="1445" spans="4:4" x14ac:dyDescent="0.25">
      <c r="D1445" s="111"/>
    </row>
    <row r="1446" spans="4:4" x14ac:dyDescent="0.25">
      <c r="D1446" s="111"/>
    </row>
    <row r="1447" spans="4:4" x14ac:dyDescent="0.25">
      <c r="D1447" s="111"/>
    </row>
    <row r="1448" spans="4:4" x14ac:dyDescent="0.25">
      <c r="D1448" s="111"/>
    </row>
    <row r="1449" spans="4:4" x14ac:dyDescent="0.25">
      <c r="D1449" s="111"/>
    </row>
    <row r="1450" spans="4:4" x14ac:dyDescent="0.25">
      <c r="D1450" s="111"/>
    </row>
    <row r="1451" spans="4:4" x14ac:dyDescent="0.25">
      <c r="D1451" s="111"/>
    </row>
    <row r="1452" spans="4:4" x14ac:dyDescent="0.25">
      <c r="D1452" s="111"/>
    </row>
    <row r="1453" spans="4:4" x14ac:dyDescent="0.25">
      <c r="D1453" s="111"/>
    </row>
    <row r="1454" spans="4:4" x14ac:dyDescent="0.25">
      <c r="D1454" s="111"/>
    </row>
    <row r="1455" spans="4:4" x14ac:dyDescent="0.25">
      <c r="D1455" s="111"/>
    </row>
  </sheetData>
  <autoFilter ref="D1:D14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CLIENTES</vt:lpstr>
      <vt:lpstr>PROPUESTAS</vt:lpstr>
      <vt:lpstr>Hoja2</vt:lpstr>
      <vt:lpstr>Hoja4</vt:lpstr>
      <vt:lpstr>Hoja3</vt:lpstr>
      <vt:lpstr>Hoja5</vt:lpstr>
      <vt:lpstr>Hoja6</vt:lpstr>
      <vt:lpstr>Hoja7</vt:lpstr>
      <vt:lpstr>Hoja8</vt:lpstr>
      <vt:lpstr>Hoja10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Sotelo</dc:creator>
  <cp:lastModifiedBy>Manuel</cp:lastModifiedBy>
  <dcterms:created xsi:type="dcterms:W3CDTF">2012-11-06T22:33:52Z</dcterms:created>
  <dcterms:modified xsi:type="dcterms:W3CDTF">2012-12-03T22:03:16Z</dcterms:modified>
</cp:coreProperties>
</file>