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ondianovich/Downloads/ideas/notnert/notnert-main/files/"/>
    </mc:Choice>
  </mc:AlternateContent>
  <xr:revisionPtr revIDLastSave="0" documentId="8_{25CEAA27-9325-B34F-9F9E-A37BE3B2FF6B}" xr6:coauthVersionLast="47" xr6:coauthVersionMax="47" xr10:uidLastSave="{00000000-0000-0000-0000-000000000000}"/>
  <bookViews>
    <workbookView xWindow="0" yWindow="740" windowWidth="29400" windowHeight="17460" xr2:uid="{00000000-000D-0000-FFFF-FFFF00000000}"/>
  </bookViews>
  <sheets>
    <sheet name="CROX BS" sheetId="1" r:id="rId1"/>
    <sheet name="CROX I" sheetId="2" r:id="rId2"/>
    <sheet name="SKX BS" sheetId="3" r:id="rId3"/>
    <sheet name="SKX I" sheetId="4" r:id="rId4"/>
    <sheet name="DECK BS" sheetId="5" r:id="rId5"/>
    <sheet name="DECK I" sheetId="6" r:id="rId6"/>
    <sheet name="Ratios" sheetId="7" r:id="rId7"/>
  </sheet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J17" i="2"/>
  <c r="J9" i="7"/>
  <c r="K9" i="7"/>
  <c r="L9" i="7"/>
  <c r="M9" i="7"/>
  <c r="J10" i="7"/>
  <c r="K10" i="7"/>
  <c r="L10" i="7"/>
  <c r="M10" i="7"/>
  <c r="I10" i="7"/>
  <c r="I9" i="7"/>
  <c r="J5" i="7"/>
  <c r="K5" i="7"/>
  <c r="L5" i="7"/>
  <c r="M5" i="7"/>
  <c r="J4" i="7"/>
  <c r="K4" i="7"/>
  <c r="L4" i="7"/>
  <c r="M4" i="7"/>
  <c r="I5" i="7"/>
  <c r="I4" i="7"/>
  <c r="F65" i="7"/>
  <c r="F64" i="7"/>
  <c r="F63" i="7"/>
  <c r="C68" i="7"/>
  <c r="D58" i="7"/>
  <c r="E58" i="7"/>
  <c r="F58" i="7"/>
  <c r="G58" i="7"/>
  <c r="D59" i="7"/>
  <c r="E59" i="7"/>
  <c r="F59" i="7"/>
  <c r="G59" i="7"/>
  <c r="D60" i="7"/>
  <c r="E60" i="7"/>
  <c r="F60" i="7"/>
  <c r="G60" i="7"/>
  <c r="D53" i="7"/>
  <c r="E53" i="7"/>
  <c r="F53" i="7"/>
  <c r="G53" i="7"/>
  <c r="D54" i="7"/>
  <c r="E54" i="7"/>
  <c r="F54" i="7"/>
  <c r="G54" i="7"/>
  <c r="D55" i="7"/>
  <c r="E55" i="7"/>
  <c r="F55" i="7"/>
  <c r="G55" i="7"/>
  <c r="D48" i="7"/>
  <c r="E48" i="7"/>
  <c r="F48" i="7"/>
  <c r="G48" i="7"/>
  <c r="D49" i="7"/>
  <c r="E49" i="7"/>
  <c r="F49" i="7"/>
  <c r="G49" i="7"/>
  <c r="D50" i="7"/>
  <c r="E50" i="7"/>
  <c r="F50" i="7"/>
  <c r="G50" i="7"/>
  <c r="C60" i="7"/>
  <c r="C59" i="7"/>
  <c r="C50" i="7"/>
  <c r="C55" i="7"/>
  <c r="C54" i="7"/>
  <c r="C49" i="7"/>
  <c r="C58" i="7"/>
  <c r="C53" i="7"/>
  <c r="C48" i="7"/>
  <c r="D43" i="7"/>
  <c r="E43" i="7"/>
  <c r="F43" i="7"/>
  <c r="G43" i="7"/>
  <c r="D44" i="7"/>
  <c r="E44" i="7"/>
  <c r="F44" i="7"/>
  <c r="G44" i="7"/>
  <c r="D45" i="7"/>
  <c r="E45" i="7"/>
  <c r="F45" i="7"/>
  <c r="G45" i="7"/>
  <c r="C45" i="7"/>
  <c r="C44" i="7"/>
  <c r="C43" i="7"/>
  <c r="D38" i="7"/>
  <c r="E38" i="7"/>
  <c r="F38" i="7"/>
  <c r="G38" i="7"/>
  <c r="D39" i="7"/>
  <c r="E39" i="7"/>
  <c r="F39" i="7"/>
  <c r="G39" i="7"/>
  <c r="D40" i="7"/>
  <c r="E40" i="7"/>
  <c r="F40" i="7"/>
  <c r="G40" i="7"/>
  <c r="C40" i="7"/>
  <c r="C39" i="7"/>
  <c r="C38" i="7"/>
  <c r="D33" i="7"/>
  <c r="E33" i="7"/>
  <c r="F33" i="7"/>
  <c r="G33" i="7"/>
  <c r="D34" i="7"/>
  <c r="E34" i="7"/>
  <c r="F34" i="7"/>
  <c r="G34" i="7"/>
  <c r="D35" i="7"/>
  <c r="E35" i="7"/>
  <c r="F35" i="7"/>
  <c r="G35" i="7"/>
  <c r="C35" i="7"/>
  <c r="C34" i="7"/>
  <c r="C33" i="7"/>
  <c r="G30" i="7"/>
  <c r="F30" i="7"/>
  <c r="E30" i="7"/>
  <c r="D30" i="7"/>
  <c r="C30" i="7"/>
  <c r="D29" i="7"/>
  <c r="E29" i="7"/>
  <c r="F29" i="7"/>
  <c r="G29" i="7"/>
  <c r="C29" i="7"/>
  <c r="D28" i="7"/>
  <c r="E28" i="7"/>
  <c r="F28" i="7"/>
  <c r="G28" i="7"/>
  <c r="C28" i="7"/>
  <c r="D23" i="7"/>
  <c r="E23" i="7"/>
  <c r="F23" i="7"/>
  <c r="G23" i="7"/>
  <c r="D24" i="7"/>
  <c r="E24" i="7"/>
  <c r="F24" i="7"/>
  <c r="G24" i="7"/>
  <c r="D25" i="7"/>
  <c r="E25" i="7"/>
  <c r="F25" i="7"/>
  <c r="G25" i="7"/>
  <c r="C25" i="7"/>
  <c r="C24" i="7"/>
  <c r="C23" i="7"/>
  <c r="D18" i="7"/>
  <c r="E18" i="7"/>
  <c r="F18" i="7"/>
  <c r="G18" i="7"/>
  <c r="D19" i="7"/>
  <c r="E19" i="7"/>
  <c r="F19" i="7"/>
  <c r="G19" i="7"/>
  <c r="D20" i="7"/>
  <c r="E20" i="7"/>
  <c r="F20" i="7"/>
  <c r="G20" i="7"/>
  <c r="C20" i="7"/>
  <c r="C19" i="7"/>
  <c r="C18" i="7"/>
  <c r="D15" i="7"/>
  <c r="E15" i="7"/>
  <c r="F15" i="7"/>
  <c r="G15" i="7"/>
  <c r="C15" i="7"/>
  <c r="D14" i="7"/>
  <c r="E14" i="7"/>
  <c r="F14" i="7"/>
  <c r="G14" i="7"/>
  <c r="C14" i="7"/>
  <c r="D13" i="7"/>
  <c r="E13" i="7"/>
  <c r="F13" i="7"/>
  <c r="G13" i="7"/>
  <c r="C13" i="7"/>
  <c r="D10" i="7"/>
  <c r="E10" i="7"/>
  <c r="F10" i="7"/>
  <c r="G10" i="7"/>
  <c r="C10" i="7"/>
  <c r="D9" i="7"/>
  <c r="E9" i="7"/>
  <c r="F9" i="7"/>
  <c r="G9" i="7"/>
  <c r="C9" i="7"/>
  <c r="D8" i="7"/>
  <c r="E8" i="7"/>
  <c r="F8" i="7"/>
  <c r="G8" i="7"/>
  <c r="C8" i="7"/>
  <c r="G5" i="7"/>
  <c r="F5" i="7"/>
  <c r="E5" i="7"/>
  <c r="D5" i="7"/>
  <c r="C5" i="7"/>
  <c r="G4" i="7"/>
  <c r="F4" i="7"/>
  <c r="E4" i="7"/>
  <c r="D4" i="7"/>
  <c r="C4" i="7"/>
  <c r="C3" i="7"/>
  <c r="D3" i="7"/>
  <c r="E3" i="7"/>
  <c r="F3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13696F37-B61D-BF45-9AC5-967673DFED8D}">
      <text>
        <r>
          <rPr>
            <sz val="10"/>
            <color rgb="FF000000"/>
            <rFont val="Tahoma"/>
            <family val="2"/>
          </rPr>
          <t>= Current Assets / Current Liabilities</t>
        </r>
      </text>
    </comment>
    <comment ref="B7" authorId="0" shapeId="0" xr:uid="{A78FBDF7-C83E-F34D-A0BA-FE8C4FE8D537}">
      <text>
        <r>
          <rPr>
            <sz val="10"/>
            <color rgb="FF000000"/>
            <rFont val="Tahoma"/>
            <family val="2"/>
          </rPr>
          <t>= (Current Assets - Inventory) / Current Liabilities</t>
        </r>
      </text>
    </comment>
    <comment ref="B12" authorId="0" shapeId="0" xr:uid="{1D670649-1649-DE42-B207-F4BCC61F4BE3}">
      <text>
        <r>
          <rPr>
            <sz val="10"/>
            <color rgb="FF000000"/>
            <rFont val="Tahoma"/>
            <family val="2"/>
          </rPr>
          <t>= Total Liabilities / Total Assets</t>
        </r>
      </text>
    </comment>
    <comment ref="B17" authorId="0" shapeId="0" xr:uid="{A66C5106-DA0C-3647-B28C-E5A57D654FF6}">
      <text>
        <r>
          <rPr>
            <sz val="10"/>
            <color rgb="FF000000"/>
            <rFont val="Tahoma"/>
            <family val="2"/>
          </rPr>
          <t>= Total Liabilities / Total Equity</t>
        </r>
      </text>
    </comment>
    <comment ref="B22" authorId="0" shapeId="0" xr:uid="{D386C2B2-3018-AE40-8C57-1C203A48C7D1}">
      <text>
        <r>
          <rPr>
            <sz val="10"/>
            <color rgb="FF000000"/>
            <rFont val="Tahoma"/>
            <family val="2"/>
          </rPr>
          <t>= Total Assets / Total Equity</t>
        </r>
      </text>
    </comment>
    <comment ref="B27" authorId="0" shapeId="0" xr:uid="{E8ECD871-D1A0-954E-9335-68256230FA7F}">
      <text>
        <r>
          <rPr>
            <sz val="10"/>
            <color rgb="FF000000"/>
            <rFont val="Tahoma"/>
            <family val="2"/>
          </rPr>
          <t>= Operating Income / Interest</t>
        </r>
      </text>
    </comment>
    <comment ref="B32" authorId="0" shapeId="0" xr:uid="{74F5CC0D-34A5-B845-8A54-3E6398DCAE52}">
      <text>
        <r>
          <rPr>
            <sz val="10"/>
            <color rgb="FF000000"/>
            <rFont val="Tahoma"/>
            <family val="2"/>
          </rPr>
          <t>= Cost of Revenue / Inventory</t>
        </r>
      </text>
    </comment>
    <comment ref="B37" authorId="0" shapeId="0" xr:uid="{0ACAB30D-A377-194B-BF8F-244D61C5C607}">
      <text>
        <r>
          <rPr>
            <sz val="10"/>
            <color rgb="FF000000"/>
            <rFont val="Tahoma"/>
            <family val="2"/>
          </rPr>
          <t>= Revenue / Total Receivables</t>
        </r>
      </text>
    </comment>
    <comment ref="B42" authorId="0" shapeId="0" xr:uid="{98D01F98-C913-6544-9CCC-8FC9D605F349}">
      <text>
        <r>
          <rPr>
            <sz val="10"/>
            <color rgb="FF000000"/>
            <rFont val="Tahoma"/>
            <family val="2"/>
          </rPr>
          <t>= Net Income / Total Equity</t>
        </r>
      </text>
    </comment>
    <comment ref="B47" authorId="0" shapeId="0" xr:uid="{B43A86D9-C8D3-D748-BF07-471724461ED0}">
      <text>
        <r>
          <rPr>
            <sz val="10"/>
            <color rgb="FF000000"/>
            <rFont val="Tahoma"/>
            <family val="2"/>
          </rPr>
          <t>= Net Income / Revenue</t>
        </r>
      </text>
    </comment>
    <comment ref="B52" authorId="0" shapeId="0" xr:uid="{90E177FF-E6E6-6846-830B-BED7A10ABA17}">
      <text>
        <r>
          <rPr>
            <sz val="10"/>
            <color rgb="FF000000"/>
            <rFont val="Tahoma"/>
            <family val="2"/>
          </rPr>
          <t>= Revenue / Total Assets</t>
        </r>
      </text>
    </comment>
    <comment ref="B57" authorId="0" shapeId="0" xr:uid="{DDF472AA-13C5-9842-B0DD-32EF5B879A57}">
      <text>
        <r>
          <rPr>
            <sz val="10"/>
            <color rgb="FF000000"/>
            <rFont val="Tahoma"/>
            <family val="2"/>
          </rPr>
          <t>= Total Assets / Total Equity</t>
        </r>
      </text>
    </comment>
  </commentList>
</comments>
</file>

<file path=xl/sharedStrings.xml><?xml version="1.0" encoding="utf-8"?>
<sst xmlns="http://schemas.openxmlformats.org/spreadsheetml/2006/main" count="800" uniqueCount="146">
  <si>
    <t>Balance Sheet</t>
  </si>
  <si>
    <t>Assets</t>
  </si>
  <si>
    <t>US$ million</t>
  </si>
  <si>
    <t>Current Assets</t>
  </si>
  <si>
    <t>Total Inventory</t>
  </si>
  <si>
    <t>Prepaid Expenses</t>
  </si>
  <si>
    <t>Total Receivables, Net</t>
  </si>
  <si>
    <t>Cash and Short Term Investments</t>
  </si>
  <si>
    <t>Other Current Assets, Total</t>
  </si>
  <si>
    <t>Fixed assets</t>
  </si>
  <si>
    <t>Construction in Progress - Gross</t>
  </si>
  <si>
    <t>Accumulated Depreciation, Total</t>
  </si>
  <si>
    <t>Land/Improvements - Gross</t>
  </si>
  <si>
    <t>-</t>
  </si>
  <si>
    <t>Machinery/Equipment - Gross</t>
  </si>
  <si>
    <t>Natural Resources - Gross</t>
  </si>
  <si>
    <t>Other Property/Plant/Equipment - Gross</t>
  </si>
  <si>
    <t>Buildings - Gross</t>
  </si>
  <si>
    <t>Leases - Gross</t>
  </si>
  <si>
    <t>Intangible assets</t>
  </si>
  <si>
    <t>Goodwill, Net</t>
  </si>
  <si>
    <t>Intangibles, Net</t>
  </si>
  <si>
    <t>Note Receivable - Long Term</t>
  </si>
  <si>
    <t>Long Term Investments</t>
  </si>
  <si>
    <t>Other Long Term Assets, Total</t>
  </si>
  <si>
    <t>Total Assets</t>
  </si>
  <si>
    <t>Liabilities and Owners' Equity</t>
  </si>
  <si>
    <t>Total Current Liabilities</t>
  </si>
  <si>
    <t>Accrued Expenses</t>
  </si>
  <si>
    <t>Accounts Payable</t>
  </si>
  <si>
    <t>Current Port. of  LT Debt/Capital Leases</t>
  </si>
  <si>
    <t>Payable/Accrued</t>
  </si>
  <si>
    <t>Notes Payable/Short Term Debt</t>
  </si>
  <si>
    <t>Other Current liabilities, Total</t>
  </si>
  <si>
    <t>Long-term liabilities</t>
  </si>
  <si>
    <t>Minority Interest</t>
  </si>
  <si>
    <t>Total Long Term Debt</t>
  </si>
  <si>
    <t>Deferred Income Tax</t>
  </si>
  <si>
    <t>Other Liabilities, Total</t>
  </si>
  <si>
    <t>Total Equity</t>
  </si>
  <si>
    <t>ESOP Debt Guarantee</t>
  </si>
  <si>
    <t>Additional Paid-In Capital</t>
  </si>
  <si>
    <t>Retained Earnings (Accumulated Deficit)</t>
  </si>
  <si>
    <t>Treasury Stock - Common</t>
  </si>
  <si>
    <t>Unrealized Gain (Loss)</t>
  </si>
  <si>
    <t>Common Stock, Total</t>
  </si>
  <si>
    <t>Other Equity, Total</t>
  </si>
  <si>
    <t>Preferred Stock - Non Redeemable, Net</t>
  </si>
  <si>
    <t>Total Liabilities &amp; Shareholders' Equity</t>
  </si>
  <si>
    <t>Period End Date:</t>
  </si>
  <si>
    <t>Period Length:</t>
  </si>
  <si>
    <t>Update Type:</t>
  </si>
  <si>
    <t>Updated Normal</t>
  </si>
  <si>
    <t>Update Date:</t>
  </si>
  <si>
    <t>Source:</t>
  </si>
  <si>
    <t>10-K</t>
  </si>
  <si>
    <t>Source Date:</t>
  </si>
  <si>
    <t>Original Announcement Date:</t>
  </si>
  <si>
    <t>2023-02-16T00:00:00</t>
  </si>
  <si>
    <t>2022-02-16T12:00:07</t>
  </si>
  <si>
    <t>2021-02-23T12:07:10</t>
  </si>
  <si>
    <t>2020-02-27T12:00:00</t>
  </si>
  <si>
    <t>2019-02-28T12:07:45</t>
  </si>
  <si>
    <t>Complete Statement:</t>
  </si>
  <si>
    <t>Complete</t>
  </si>
  <si>
    <t>Consolidated:</t>
  </si>
  <si>
    <t>Yes</t>
  </si>
  <si>
    <t>Auditor Code:</t>
  </si>
  <si>
    <t>DHS</t>
  </si>
  <si>
    <t>Crocs Inc.</t>
  </si>
  <si>
    <t>Normalized EBIT</t>
  </si>
  <si>
    <t>Normalized EBITDA</t>
  </si>
  <si>
    <t>Effective Tax Rate</t>
  </si>
  <si>
    <t>Miscellaneous</t>
  </si>
  <si>
    <t>Total Extraordinary Items</t>
  </si>
  <si>
    <t>Net Income Before Extra. Items</t>
  </si>
  <si>
    <t>Net income</t>
  </si>
  <si>
    <t>Provision for Income Taxes</t>
  </si>
  <si>
    <t>Net Profit Margin</t>
  </si>
  <si>
    <t>Net Income Before Taxes</t>
  </si>
  <si>
    <t>Net income after taxes</t>
  </si>
  <si>
    <t>Other, Net</t>
  </si>
  <si>
    <t>Interest Inc.(Exp.),Net-Non-Op., Total</t>
  </si>
  <si>
    <t>Gain (Loss) on Sale of Assets</t>
  </si>
  <si>
    <t>Operating Income</t>
  </si>
  <si>
    <t>Net income before taxes</t>
  </si>
  <si>
    <t>Operating Margin</t>
  </si>
  <si>
    <t>Total Operating Expense</t>
  </si>
  <si>
    <t>Total Revenue</t>
  </si>
  <si>
    <t>Operating income</t>
  </si>
  <si>
    <t>Unusual Expense (Income)</t>
  </si>
  <si>
    <t>Selling/General/Admin. Expenses, Total</t>
  </si>
  <si>
    <t>Other Operating Expenses, Total</t>
  </si>
  <si>
    <t>Interest Exp.(Inc.),Net-Operating, Total</t>
  </si>
  <si>
    <t>Depreciation/Amortization</t>
  </si>
  <si>
    <t>Cost of Revenue, Total</t>
  </si>
  <si>
    <t>Research &amp; Development</t>
  </si>
  <si>
    <t>Operating expenses</t>
  </si>
  <si>
    <t>Gross Profit</t>
  </si>
  <si>
    <t>Gross Margin</t>
  </si>
  <si>
    <t>Revenue</t>
  </si>
  <si>
    <t>Income Statement</t>
  </si>
  <si>
    <t>BOSP</t>
  </si>
  <si>
    <t>2019-02-07T21:05:00</t>
  </si>
  <si>
    <t>2020-02-06T21:11:59</t>
  </si>
  <si>
    <t>2021-02-04T21:05:00</t>
  </si>
  <si>
    <t>2022-02-03T21:05:00</t>
  </si>
  <si>
    <t>2023-02-02T21:05:00</t>
  </si>
  <si>
    <t>Skechers USA Inc.</t>
  </si>
  <si>
    <t>KPMG</t>
  </si>
  <si>
    <t>2019-05-23T20:08:51</t>
  </si>
  <si>
    <t>2020-05-21T20:07:53</t>
  </si>
  <si>
    <t>2021-05-20T20:07:21</t>
  </si>
  <si>
    <t>2022-05-19T20:05:03</t>
  </si>
  <si>
    <t>2023-05-25T20:08:57</t>
  </si>
  <si>
    <t>Deckers Outdoor Corporation</t>
  </si>
  <si>
    <t>Inventory Turnover Ratio</t>
  </si>
  <si>
    <t>Receivables Turnover Ratio</t>
  </si>
  <si>
    <t>Return on Equity (ROE)</t>
  </si>
  <si>
    <t>Profit Margin</t>
  </si>
  <si>
    <t>Asset Turnover</t>
  </si>
  <si>
    <t>Financial Leverage</t>
  </si>
  <si>
    <t>2022</t>
  </si>
  <si>
    <t>2021</t>
  </si>
  <si>
    <t>2020</t>
  </si>
  <si>
    <t>2019</t>
  </si>
  <si>
    <t>2018</t>
  </si>
  <si>
    <t>Industry</t>
  </si>
  <si>
    <t>Trailing P/E</t>
  </si>
  <si>
    <t>Forward P/E</t>
  </si>
  <si>
    <t>Current Ratio</t>
  </si>
  <si>
    <t>Quick Ratio</t>
  </si>
  <si>
    <t>Total Debt Ratio</t>
  </si>
  <si>
    <t>Book Debt-Equity Ratio</t>
  </si>
  <si>
    <t>Equity Multiplier</t>
  </si>
  <si>
    <t>Interest Coverage Ratio</t>
  </si>
  <si>
    <t>(as of 9/10/23)</t>
  </si>
  <si>
    <t>CROX P/E Valuation</t>
  </si>
  <si>
    <t>Net income per common share:</t>
  </si>
  <si>
    <t>Basic</t>
  </si>
  <si>
    <t>Diluted</t>
  </si>
  <si>
    <t>Weighted average common shares outstanding:</t>
  </si>
  <si>
    <t>Basic (in thousands)</t>
  </si>
  <si>
    <t>Diluted (in thousands)</t>
  </si>
  <si>
    <t>Price</t>
  </si>
  <si>
    <t>EV/EBITDA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</si>
</sst>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8" fontId="0" fillId="0" borderId="0" xfId="0" applyNumberFormat="1"/>
    <xf numFmtId="4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8" fillId="0" borderId="0" xfId="0" applyFont="1"/>
    <xf numFmtId="0" fontId="17" fillId="0" borderId="0" xfId="0" applyFont="1"/>
    <xf numFmtId="0" fontId="13" fillId="33" borderId="10" xfId="0" applyFont="1" applyFill="1" applyBorder="1"/>
    <xf numFmtId="0" fontId="0" fillId="34" borderId="12" xfId="0" applyFill="1" applyBorder="1"/>
    <xf numFmtId="0" fontId="0" fillId="34" borderId="13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13" fillId="33" borderId="11" xfId="0" applyFont="1" applyFill="1" applyBorder="1"/>
    <xf numFmtId="2" fontId="0" fillId="0" borderId="0" xfId="0" applyNumberFormat="1"/>
    <xf numFmtId="0" fontId="16" fillId="0" borderId="0" xfId="0" applyFont="1"/>
    <xf numFmtId="3" fontId="0" fillId="0" borderId="0" xfId="0" applyNumberFormat="1"/>
    <xf numFmtId="44" fontId="0" fillId="0" borderId="0" xfId="42" applyFont="1"/>
    <xf numFmtId="0" fontId="19" fillId="0" borderId="0" xfId="0" applyFont="1"/>
    <xf numFmtId="3" fontId="18" fillId="0" borderId="0" xfId="0" applyNumberFormat="1" applyFont="1"/>
    <xf numFmtId="44" fontId="18" fillId="0" borderId="0" xfId="42" applyFont="1"/>
    <xf numFmtId="4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2FC198-795F-3542-B051-7730EBF65EAE}" name="Table2" displayName="Table2" ref="B27:G30" totalsRowShown="0" headerRowDxfId="36">
  <autoFilter ref="B27:G30" xr:uid="{D52FC198-795F-3542-B051-7730EBF65EAE}"/>
  <tableColumns count="6">
    <tableColumn id="1" xr3:uid="{1767BCD0-08E7-2547-8B70-8215BFAD8CEC}" name="Interest Coverage Ratio"/>
    <tableColumn id="2" xr3:uid="{AE3A36E9-8F11-CC45-B2E8-261D7E2A9DEE}" name="2022" dataDxfId="35"/>
    <tableColumn id="3" xr3:uid="{564817A0-1B2D-3345-A649-1409B890C45A}" name="2021"/>
    <tableColumn id="4" xr3:uid="{B0260776-245C-1E48-B1A7-779580EBC92C}" name="2020"/>
    <tableColumn id="5" xr3:uid="{6345EA06-D79B-1141-B5C6-2456434D0F78}" name="2019"/>
    <tableColumn id="6" xr3:uid="{547A444F-F238-264F-9324-0DDE02C94D5C}" name="201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1186FB9-1EFF-C84C-B7BD-B6609EC2BF50}" name="Table2413" displayName="Table2413" ref="B7:G10" totalsRowShown="0" headerRowDxfId="18">
  <autoFilter ref="B7:G10" xr:uid="{C1186FB9-1EFF-C84C-B7BD-B6609EC2BF50}"/>
  <tableColumns count="6">
    <tableColumn id="1" xr3:uid="{709CB7D7-79E0-474E-A912-62F45CA5B141}" name="Quick Ratio"/>
    <tableColumn id="2" xr3:uid="{61EAB972-0B57-9D4C-973A-BEC8CD30139B}" name="2022"/>
    <tableColumn id="3" xr3:uid="{A5166030-1362-074E-9AB1-C1DC1B7E77FB}" name="2021"/>
    <tableColumn id="4" xr3:uid="{E523301A-54EB-CA42-9C34-81D0BAE47AEB}" name="2020"/>
    <tableColumn id="5" xr3:uid="{57E7B7E1-EC70-4B4A-A396-1FE36CC9BCD9}" name="2019"/>
    <tableColumn id="6" xr3:uid="{8A12583E-B6C4-BF47-B4B5-53BDBF669FD6}" name="201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5D2E04E-9232-3046-8B94-BDB21293F4B2}" name="Table2514" displayName="Table2514" ref="B12:G15" totalsRowShown="0" headerRowDxfId="17">
  <autoFilter ref="B12:G15" xr:uid="{D5D2E04E-9232-3046-8B94-BDB21293F4B2}"/>
  <tableColumns count="6">
    <tableColumn id="1" xr3:uid="{F5B9B2FF-9F5E-4C49-8166-2A408E8F691C}" name="Total Debt Ratio"/>
    <tableColumn id="2" xr3:uid="{BC1FFAE4-C00D-9741-90B2-59DA9DF1B168}" name="2022" dataDxfId="16"/>
    <tableColumn id="3" xr3:uid="{02370F5E-22CF-2C4A-A4D6-4FCC3FB9EC30}" name="2021" dataDxfId="15"/>
    <tableColumn id="4" xr3:uid="{73F9497D-6BF1-664B-97F1-FAD50E9C9575}" name="2020" dataDxfId="14"/>
    <tableColumn id="5" xr3:uid="{E89E4A83-3255-0A49-A7F5-8EC038ACAD54}" name="2019" dataDxfId="13"/>
    <tableColumn id="6" xr3:uid="{C6C778CE-7844-824A-8494-7A15A9EDA287}" name="2018" dataDxfId="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ED784A-639C-684A-BB8F-6B9F50E32DEB}" name="Table2615" displayName="Table2615" ref="B17:G20" totalsRowShown="0" headerRowDxfId="11">
  <autoFilter ref="B17:G20" xr:uid="{25ED784A-639C-684A-BB8F-6B9F50E32DEB}"/>
  <tableColumns count="6">
    <tableColumn id="1" xr3:uid="{4BF9371D-AD40-8248-A914-CE959BE96D9F}" name="Book Debt-Equity Ratio"/>
    <tableColumn id="2" xr3:uid="{AA0D80ED-0B12-7442-89EC-F308A364C62F}" name="2022" dataDxfId="10"/>
    <tableColumn id="3" xr3:uid="{5DAE994D-3124-D84A-9D95-3132C454825E}" name="2021" dataDxfId="9"/>
    <tableColumn id="4" xr3:uid="{3375BCEF-82F4-B94F-9431-690A414E8BDD}" name="2020" dataDxfId="8"/>
    <tableColumn id="5" xr3:uid="{7CBA76BC-FB3C-EB42-9449-6340C5D64495}" name="2019" dataDxfId="7"/>
    <tableColumn id="6" xr3:uid="{BCC7B597-E18C-2F4B-A754-FA34B1F3BEB2}" name="2018" dataDxfId="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FAECF3-5153-BD43-B7D2-9F811F17D434}" name="Table261516" displayName="Table261516" ref="B22:G25" totalsRowShown="0" headerRowDxfId="5">
  <autoFilter ref="B22:G25" xr:uid="{ECFAECF3-5153-BD43-B7D2-9F811F17D434}"/>
  <tableColumns count="6">
    <tableColumn id="1" xr3:uid="{17FA74D4-2354-AB45-A3FF-749DF8A93E63}" name="Equity Multiplier"/>
    <tableColumn id="2" xr3:uid="{C0587BBE-B1F1-D248-AF69-9ADEC97A5D0C}" name="2022" dataDxfId="4"/>
    <tableColumn id="3" xr3:uid="{75D5ADD7-7C62-6141-B3DC-1A699E782D69}" name="2021" dataDxfId="3"/>
    <tableColumn id="4" xr3:uid="{8F6EFA97-C02A-3341-BEB6-023FF1F86229}" name="2020" dataDxfId="2"/>
    <tableColumn id="5" xr3:uid="{C0D081D3-CC37-7945-BCF9-B4F4C4E5A850}" name="2019" dataDxfId="1"/>
    <tableColumn id="6" xr3:uid="{7380B740-003C-6A4C-B14B-9F9093934DC0}" name="2018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448BB1-33E4-8D4A-83C7-E935D168C288}" name="Table25" displayName="Table25" ref="B32:G35" totalsRowShown="0" headerRowDxfId="34">
  <autoFilter ref="B32:G35" xr:uid="{12448BB1-33E4-8D4A-83C7-E935D168C288}"/>
  <tableColumns count="6">
    <tableColumn id="1" xr3:uid="{DFBF6BB1-F625-6D4D-B116-A2F2AA349D6F}" name="Inventory Turnover Ratio"/>
    <tableColumn id="2" xr3:uid="{3DFC3CB7-1CA9-E84A-AE2C-789575E1BE7B}" name="2022" dataDxfId="33"/>
    <tableColumn id="3" xr3:uid="{4926060F-74E1-2941-86D5-B6016A13BDDF}" name="2021"/>
    <tableColumn id="4" xr3:uid="{DDBF5933-07C0-714E-BE75-ED0FA9EF4681}" name="2020"/>
    <tableColumn id="5" xr3:uid="{193C7116-43C7-D54E-A72A-F605AEFB04A7}" name="2019"/>
    <tableColumn id="6" xr3:uid="{92C04734-A91B-C943-8574-25F3D97914AC}" name="20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E08814-7CFE-9C42-9AD5-8D262AB93E75}" name="Table26" displayName="Table26" ref="B37:G40" totalsRowShown="0" headerRowDxfId="32">
  <autoFilter ref="B37:G40" xr:uid="{2DE08814-7CFE-9C42-9AD5-8D262AB93E75}"/>
  <tableColumns count="6">
    <tableColumn id="1" xr3:uid="{3467F34F-EF35-9449-A6B6-EE9638BF0487}" name="Receivables Turnover Ratio"/>
    <tableColumn id="2" xr3:uid="{CE3E9E27-9BE2-9F41-97B0-4CABF7AC3A46}" name="2022" dataDxfId="31"/>
    <tableColumn id="3" xr3:uid="{F2B2BD30-9497-1440-AD36-E6045F5D6B58}" name="2021"/>
    <tableColumn id="4" xr3:uid="{A7FE475B-73E7-3B40-91C3-261D4BE0F6A0}" name="2020"/>
    <tableColumn id="5" xr3:uid="{C1C8FBC4-210E-8941-9619-4075012FD239}" name="2019"/>
    <tableColumn id="6" xr3:uid="{8D55579E-E919-A241-9FC4-F5BADA63D588}" name="20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35569C-410C-6444-9B88-A2548C566592}" name="Table27" displayName="Table27" ref="B42:G45" totalsRowShown="0" headerRowDxfId="30">
  <autoFilter ref="B42:G45" xr:uid="{F535569C-410C-6444-9B88-A2548C566592}"/>
  <tableColumns count="6">
    <tableColumn id="1" xr3:uid="{8478D4D4-38F1-A249-AE6C-667C99792110}" name="Return on Equity (ROE)"/>
    <tableColumn id="2" xr3:uid="{0E074404-245A-1640-981F-7E07F1EEEF9B}" name="2022" dataDxfId="29"/>
    <tableColumn id="3" xr3:uid="{CEEA500E-D152-5C40-AB55-FB90D5B17464}" name="2021"/>
    <tableColumn id="4" xr3:uid="{6879D519-F742-B34F-9945-F640EEE4DC45}" name="2020"/>
    <tableColumn id="5" xr3:uid="{24F28970-53F3-5E4D-B1E2-4CF0FB287A0C}" name="2019"/>
    <tableColumn id="6" xr3:uid="{90374AA1-62FF-F245-BD94-574B3BF5AED8}" name="20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F6BD72-861B-0E4B-9F79-279EE69B4EB4}" name="Table28" displayName="Table28" ref="B47:G50" totalsRowShown="0" headerRowDxfId="28">
  <autoFilter ref="B47:G50" xr:uid="{F4F6BD72-861B-0E4B-9F79-279EE69B4EB4}"/>
  <tableColumns count="6">
    <tableColumn id="1" xr3:uid="{A0B1F20D-EF77-694D-AC80-0721BB0CFEF3}" name="Profit Margin"/>
    <tableColumn id="2" xr3:uid="{5CDB9AF0-7789-3E49-8520-491D4AA02EB7}" name="2022" dataDxfId="27"/>
    <tableColumn id="3" xr3:uid="{F9F82388-44BB-D84D-868A-90E80CB07A73}" name="2021"/>
    <tableColumn id="4" xr3:uid="{8D81CDEE-6E23-024C-9C7D-8D43ED8E9F7F}" name="2020"/>
    <tableColumn id="5" xr3:uid="{6ABA0897-75A7-1949-8047-6FFD69D3F0C0}" name="2019"/>
    <tableColumn id="6" xr3:uid="{F0DE8545-EDE5-4347-8225-D58C4183558C}" name="20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3C961A-4F88-C84E-9008-BEAE1B9DF4ED}" name="Table29" displayName="Table29" ref="B52:G55" totalsRowShown="0" headerRowDxfId="26">
  <autoFilter ref="B52:G55" xr:uid="{1E3C961A-4F88-C84E-9008-BEAE1B9DF4ED}"/>
  <tableColumns count="6">
    <tableColumn id="1" xr3:uid="{7454225B-08F0-8F42-9AED-AC28A00B9C56}" name="Asset Turnover"/>
    <tableColumn id="2" xr3:uid="{F69FAFE0-1C52-0846-ACC6-9FE91CF6838C}" name="2022" dataDxfId="25"/>
    <tableColumn id="3" xr3:uid="{B3E10650-15B6-6240-B18B-0B95503528AF}" name="2021"/>
    <tableColumn id="4" xr3:uid="{878DA704-55E3-2D40-A7E5-80421F91EDE3}" name="2020"/>
    <tableColumn id="5" xr3:uid="{EF24ABBD-601A-E247-941D-CD6C602AC820}" name="2019"/>
    <tableColumn id="6" xr3:uid="{3BD6FB24-AFB5-C24A-A5D9-0F6582680564}" name="201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9E8668-03B1-3E4B-8280-8B4B2B4DD189}" name="Table210" displayName="Table210" ref="B57:G60" totalsRowShown="0" headerRowDxfId="24">
  <autoFilter ref="B57:G60" xr:uid="{AF9E8668-03B1-3E4B-8280-8B4B2B4DD189}"/>
  <tableColumns count="6">
    <tableColumn id="1" xr3:uid="{E56126AA-ED03-C94A-A452-34269B76F498}" name="Financial Leverage"/>
    <tableColumn id="2" xr3:uid="{D8895FC8-9565-904A-A710-0BFC30EBE7A1}" name="2022" dataDxfId="23"/>
    <tableColumn id="3" xr3:uid="{F9E9CAD2-B10C-E74E-86A4-81029CD30421}" name="2021"/>
    <tableColumn id="4" xr3:uid="{030A743E-B23F-9E48-9DB8-A7C9E83DA009}" name="2020"/>
    <tableColumn id="5" xr3:uid="{E9948232-6294-D640-8917-FA403009238A}" name="2019"/>
    <tableColumn id="6" xr3:uid="{CD0E6DA9-BF6B-A945-BB24-956C1CBD96E9}" name="201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78B21B-0A84-2A44-B96E-4F4595B95E03}" name="Table10" displayName="Table10" ref="B62:F66" totalsRowShown="0" headerRowDxfId="22" headerRowBorderDxfId="21">
  <autoFilter ref="B62:F66" xr:uid="{7178B21B-0A84-2A44-B96E-4F4595B95E03}"/>
  <tableColumns count="5">
    <tableColumn id="1" xr3:uid="{2965062D-4703-1146-B2CD-E86442BCCCB1}" name="(as of 9/10/23)"/>
    <tableColumn id="2" xr3:uid="{4E65AC70-97F2-7B4B-80F3-9E5E9891104D}" name="Price"/>
    <tableColumn id="3" xr3:uid="{49EF9494-B7B5-A54C-808C-2FE671893718}" name="Trailing P/E"/>
    <tableColumn id="4" xr3:uid="{861B013C-5E92-D446-B528-A85BC132509E}" name="Forward P/E"/>
    <tableColumn id="5" xr3:uid="{E23A175A-BCFC-4F4A-A3B9-D5163D0F0D0C}" name="EV/EBITDA" dataDxfId="20">
      <calculatedColumnFormula>Table10[[#This Row],[Price]]/(('CROX I'!B7*1000000)/('CROX I'!B44*1000))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B9CE6F0-9BB3-564A-A475-8B3F91DEB999}" name="Table212" displayName="Table212" ref="B2:G5" totalsRowShown="0" headerRowDxfId="19">
  <autoFilter ref="B2:G5" xr:uid="{1B9CE6F0-9BB3-564A-A475-8B3F91DEB999}"/>
  <tableColumns count="6">
    <tableColumn id="1" xr3:uid="{61F0C317-4354-9841-9F50-16EADE06EF9D}" name="Current Ratio"/>
    <tableColumn id="2" xr3:uid="{DA06C368-7B11-464B-BFF3-78C654C1C00C}" name="2022"/>
    <tableColumn id="3" xr3:uid="{F8C00450-B6F7-0A40-BAFA-09C9D3053D2A}" name="2021"/>
    <tableColumn id="4" xr3:uid="{3D306EF9-F18E-854B-A2DC-0230A133383A}" name="2020"/>
    <tableColumn id="5" xr3:uid="{D7715AD5-BB5D-3143-8E65-658AD9EB5DBF}" name="2019"/>
    <tableColumn id="6" xr3:uid="{818D6A05-9DCF-0343-8E2F-DF2E7E79ED4D}" name="20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comments" Target="../comments1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H26" sqref="H26"/>
    </sheetView>
  </sheetViews>
  <sheetFormatPr baseColWidth="10" defaultRowHeight="16" x14ac:dyDescent="0.2"/>
  <cols>
    <col min="1" max="1" width="35" bestFit="1" customWidth="1"/>
  </cols>
  <sheetData>
    <row r="1" spans="1:6" x14ac:dyDescent="0.2">
      <c r="A1" s="16" t="s">
        <v>69</v>
      </c>
    </row>
    <row r="4" spans="1:6" x14ac:dyDescent="0.2">
      <c r="A4" s="16" t="s">
        <v>0</v>
      </c>
      <c r="B4" s="16">
        <v>2022</v>
      </c>
      <c r="C4" s="16">
        <v>2021</v>
      </c>
      <c r="D4" s="16">
        <v>2020</v>
      </c>
      <c r="E4" s="16">
        <v>2019</v>
      </c>
      <c r="F4" s="16">
        <v>2018</v>
      </c>
    </row>
    <row r="6" spans="1:6" x14ac:dyDescent="0.2">
      <c r="A6" s="16" t="s">
        <v>1</v>
      </c>
      <c r="B6" s="16" t="s">
        <v>2</v>
      </c>
      <c r="C6" s="16" t="s">
        <v>2</v>
      </c>
      <c r="D6" s="16" t="s">
        <v>2</v>
      </c>
      <c r="E6" s="16" t="s">
        <v>2</v>
      </c>
      <c r="F6" s="16" t="s">
        <v>2</v>
      </c>
    </row>
    <row r="7" spans="1:6" x14ac:dyDescent="0.2">
      <c r="A7" s="16" t="s">
        <v>3</v>
      </c>
      <c r="B7" s="1">
        <v>1025.9749999999999</v>
      </c>
      <c r="C7" s="1">
        <v>666.56899999999996</v>
      </c>
      <c r="D7" s="1">
        <v>492.84100000000001</v>
      </c>
      <c r="E7" s="1">
        <v>425.38200000000001</v>
      </c>
      <c r="F7" s="1">
        <v>380.298</v>
      </c>
    </row>
    <row r="8" spans="1:6" x14ac:dyDescent="0.2">
      <c r="A8" t="s">
        <v>4</v>
      </c>
      <c r="B8">
        <v>471.55099999999999</v>
      </c>
      <c r="C8">
        <v>213.52</v>
      </c>
      <c r="D8">
        <v>175.12100000000001</v>
      </c>
      <c r="E8">
        <v>172.02799999999999</v>
      </c>
      <c r="F8">
        <v>124.491</v>
      </c>
    </row>
    <row r="9" spans="1:6" x14ac:dyDescent="0.2">
      <c r="A9" t="s">
        <v>5</v>
      </c>
      <c r="B9">
        <v>33.604999999999997</v>
      </c>
      <c r="C9">
        <v>22.605</v>
      </c>
      <c r="D9">
        <v>17.856000000000002</v>
      </c>
      <c r="E9">
        <v>25.239000000000001</v>
      </c>
      <c r="F9">
        <v>22.123000000000001</v>
      </c>
    </row>
    <row r="10" spans="1:6" x14ac:dyDescent="0.2">
      <c r="A10" t="s">
        <v>6</v>
      </c>
      <c r="B10">
        <v>329.18799999999999</v>
      </c>
      <c r="C10">
        <v>217.18199999999999</v>
      </c>
      <c r="D10">
        <v>162.52000000000001</v>
      </c>
      <c r="E10">
        <v>118.251</v>
      </c>
      <c r="F10">
        <v>108.371</v>
      </c>
    </row>
    <row r="11" spans="1:6" x14ac:dyDescent="0.2">
      <c r="A11" t="s">
        <v>7</v>
      </c>
      <c r="B11">
        <v>191.62899999999999</v>
      </c>
      <c r="C11">
        <v>213.197</v>
      </c>
      <c r="D11">
        <v>135.80199999999999</v>
      </c>
      <c r="E11">
        <v>108.253</v>
      </c>
      <c r="F11">
        <v>123.367</v>
      </c>
    </row>
    <row r="12" spans="1:6" x14ac:dyDescent="0.2">
      <c r="A12" t="s">
        <v>8</v>
      </c>
      <c r="B12">
        <v>2E-3</v>
      </c>
      <c r="C12">
        <v>6.5000000000000002E-2</v>
      </c>
      <c r="D12">
        <v>1.542</v>
      </c>
      <c r="E12">
        <v>1.611</v>
      </c>
      <c r="F12">
        <v>1.946</v>
      </c>
    </row>
    <row r="13" spans="1:6" x14ac:dyDescent="0.2">
      <c r="A13" s="16" t="s">
        <v>9</v>
      </c>
      <c r="B13" s="1">
        <v>421.43400000000003</v>
      </c>
      <c r="C13" s="1">
        <v>269.166</v>
      </c>
      <c r="D13" s="1">
        <v>224.88800000000001</v>
      </c>
      <c r="E13" s="1">
        <v>229.63300000000001</v>
      </c>
      <c r="F13" s="1">
        <v>22.210999999999999</v>
      </c>
    </row>
    <row r="14" spans="1:6" x14ac:dyDescent="0.2">
      <c r="A14" t="s">
        <v>10</v>
      </c>
      <c r="B14">
        <v>28.699000000000002</v>
      </c>
      <c r="C14">
        <v>53.332000000000001</v>
      </c>
      <c r="D14">
        <v>8.1869999999999994</v>
      </c>
      <c r="E14">
        <v>3.6970000000000001</v>
      </c>
      <c r="F14">
        <v>2.6320000000000001</v>
      </c>
    </row>
    <row r="15" spans="1:6" x14ac:dyDescent="0.2">
      <c r="A15" t="s">
        <v>11</v>
      </c>
      <c r="B15">
        <v>-97.135999999999996</v>
      </c>
      <c r="C15">
        <v>-83.745000000000005</v>
      </c>
      <c r="D15">
        <v>-86.305000000000007</v>
      </c>
      <c r="E15">
        <v>-79.603999999999999</v>
      </c>
      <c r="F15">
        <v>-80.956000000000003</v>
      </c>
    </row>
    <row r="16" spans="1:6" x14ac:dyDescent="0.2">
      <c r="A16" t="s">
        <v>12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</row>
    <row r="17" spans="1:6" x14ac:dyDescent="0.2">
      <c r="A17" t="s">
        <v>14</v>
      </c>
      <c r="B17">
        <v>146.821</v>
      </c>
      <c r="C17">
        <v>53.975999999999999</v>
      </c>
      <c r="D17">
        <v>47.106999999999999</v>
      </c>
      <c r="E17">
        <v>39.011000000000003</v>
      </c>
      <c r="F17">
        <v>20.053999999999998</v>
      </c>
    </row>
    <row r="18" spans="1:6" x14ac:dyDescent="0.2">
      <c r="A18" t="s">
        <v>15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</row>
    <row r="19" spans="1:6" x14ac:dyDescent="0.2">
      <c r="A19" t="s">
        <v>16</v>
      </c>
      <c r="B19">
        <v>266.68700000000001</v>
      </c>
      <c r="C19">
        <v>180.97800000000001</v>
      </c>
      <c r="D19">
        <v>189.238</v>
      </c>
      <c r="E19">
        <v>201.989</v>
      </c>
      <c r="F19">
        <v>16.779</v>
      </c>
    </row>
    <row r="20" spans="1:6" x14ac:dyDescent="0.2">
      <c r="A20" t="s">
        <v>17</v>
      </c>
      <c r="B20">
        <v>76.363</v>
      </c>
      <c r="C20">
        <v>64.625</v>
      </c>
      <c r="D20">
        <v>66.661000000000001</v>
      </c>
      <c r="E20">
        <v>64.540000000000006</v>
      </c>
      <c r="F20">
        <v>63.701999999999998</v>
      </c>
    </row>
    <row r="21" spans="1:6" x14ac:dyDescent="0.2">
      <c r="A21" t="s">
        <v>18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</row>
    <row r="22" spans="1:6" x14ac:dyDescent="0.2">
      <c r="A22" t="s">
        <v>19</v>
      </c>
    </row>
    <row r="23" spans="1:6" x14ac:dyDescent="0.2">
      <c r="A23" t="s">
        <v>20</v>
      </c>
      <c r="B23">
        <v>714.81399999999996</v>
      </c>
      <c r="C23">
        <v>1.6</v>
      </c>
      <c r="D23">
        <v>1.7190000000000001</v>
      </c>
      <c r="E23">
        <v>1.5780000000000001</v>
      </c>
      <c r="F23">
        <v>1.6140000000000001</v>
      </c>
    </row>
    <row r="24" spans="1:6" x14ac:dyDescent="0.2">
      <c r="A24" t="s">
        <v>21</v>
      </c>
      <c r="B24" s="2">
        <v>1800.1669999999999</v>
      </c>
      <c r="C24">
        <v>28.802</v>
      </c>
      <c r="D24">
        <v>37.636000000000003</v>
      </c>
      <c r="E24">
        <v>47.094999999999999</v>
      </c>
      <c r="F24">
        <v>45.69</v>
      </c>
    </row>
    <row r="25" spans="1:6" x14ac:dyDescent="0.2">
      <c r="A25" t="s">
        <v>22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</row>
    <row r="26" spans="1:6" x14ac:dyDescent="0.2">
      <c r="A26" t="s">
        <v>23</v>
      </c>
      <c r="B26" t="s">
        <v>13</v>
      </c>
      <c r="C26" t="s">
        <v>13</v>
      </c>
      <c r="D26" t="s">
        <v>13</v>
      </c>
      <c r="E26" t="s">
        <v>13</v>
      </c>
      <c r="F26" t="s">
        <v>13</v>
      </c>
    </row>
    <row r="27" spans="1:6" x14ac:dyDescent="0.2">
      <c r="A27" t="s">
        <v>24</v>
      </c>
      <c r="B27">
        <v>539.40700000000004</v>
      </c>
      <c r="C27">
        <v>578.93100000000004</v>
      </c>
      <c r="D27">
        <v>361.63900000000001</v>
      </c>
      <c r="E27">
        <v>35.113999999999997</v>
      </c>
      <c r="F27">
        <v>19.088000000000001</v>
      </c>
    </row>
    <row r="28" spans="1:6" x14ac:dyDescent="0.2">
      <c r="A28" s="16" t="s">
        <v>25</v>
      </c>
      <c r="B28" s="1">
        <v>4501.7969999999996</v>
      </c>
      <c r="C28" s="1">
        <v>1545.068</v>
      </c>
      <c r="D28" s="1">
        <v>1118.723</v>
      </c>
      <c r="E28" s="1">
        <v>738.80200000000002</v>
      </c>
      <c r="F28" s="1">
        <v>468.90100000000001</v>
      </c>
    </row>
    <row r="29" spans="1:6" x14ac:dyDescent="0.2">
      <c r="A29" s="16" t="s">
        <v>26</v>
      </c>
      <c r="B29" s="16" t="s">
        <v>2</v>
      </c>
      <c r="C29" s="16" t="s">
        <v>2</v>
      </c>
      <c r="D29" s="16" t="s">
        <v>2</v>
      </c>
      <c r="E29" s="16" t="s">
        <v>2</v>
      </c>
      <c r="F29" s="16" t="s">
        <v>2</v>
      </c>
    </row>
    <row r="30" spans="1:6" x14ac:dyDescent="0.2">
      <c r="A30" s="16" t="s">
        <v>27</v>
      </c>
      <c r="B30" s="1">
        <v>641.274</v>
      </c>
      <c r="C30" s="1">
        <v>388.24299999999999</v>
      </c>
      <c r="D30" s="1">
        <v>291.584</v>
      </c>
      <c r="E30" s="1">
        <v>257.22300000000001</v>
      </c>
      <c r="F30" s="1">
        <v>184.49100000000001</v>
      </c>
    </row>
    <row r="31" spans="1:6" x14ac:dyDescent="0.2">
      <c r="A31" t="s">
        <v>28</v>
      </c>
      <c r="B31">
        <v>194.50200000000001</v>
      </c>
      <c r="C31">
        <v>160.35400000000001</v>
      </c>
      <c r="D31">
        <v>130.71</v>
      </c>
      <c r="E31">
        <v>126.322</v>
      </c>
      <c r="F31">
        <v>67.650999999999996</v>
      </c>
    </row>
    <row r="32" spans="1:6" x14ac:dyDescent="0.2">
      <c r="A32" t="s">
        <v>29</v>
      </c>
      <c r="B32">
        <v>230.821</v>
      </c>
      <c r="C32">
        <v>162.14500000000001</v>
      </c>
      <c r="D32">
        <v>112.77800000000001</v>
      </c>
      <c r="E32">
        <v>95.754000000000005</v>
      </c>
      <c r="F32">
        <v>77.230999999999995</v>
      </c>
    </row>
    <row r="33" spans="1:6" x14ac:dyDescent="0.2">
      <c r="A33" t="s">
        <v>30</v>
      </c>
      <c r="B33">
        <v>24.361999999999998</v>
      </c>
      <c r="C33" t="s">
        <v>13</v>
      </c>
      <c r="D33" t="s">
        <v>13</v>
      </c>
      <c r="E33" t="s">
        <v>13</v>
      </c>
      <c r="F33">
        <v>0</v>
      </c>
    </row>
    <row r="34" spans="1:6" x14ac:dyDescent="0.2">
      <c r="A34" t="s">
        <v>31</v>
      </c>
      <c r="B34" t="s">
        <v>13</v>
      </c>
      <c r="C34" t="s">
        <v>13</v>
      </c>
      <c r="D34" t="s">
        <v>13</v>
      </c>
      <c r="E34" t="s">
        <v>13</v>
      </c>
      <c r="F34" t="s">
        <v>13</v>
      </c>
    </row>
    <row r="35" spans="1:6" x14ac:dyDescent="0.2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33</v>
      </c>
      <c r="B36">
        <v>191.589</v>
      </c>
      <c r="C36">
        <v>65.744</v>
      </c>
      <c r="D36">
        <v>48.095999999999997</v>
      </c>
      <c r="E36">
        <v>35.146999999999998</v>
      </c>
      <c r="F36">
        <v>39.609000000000002</v>
      </c>
    </row>
    <row r="37" spans="1:6" x14ac:dyDescent="0.2">
      <c r="A37" t="s">
        <v>34</v>
      </c>
    </row>
    <row r="38" spans="1:6" x14ac:dyDescent="0.2">
      <c r="A38" t="s">
        <v>35</v>
      </c>
      <c r="B38" t="s">
        <v>13</v>
      </c>
      <c r="C38" t="s">
        <v>13</v>
      </c>
      <c r="D38" t="s">
        <v>13</v>
      </c>
      <c r="E38" t="s">
        <v>13</v>
      </c>
      <c r="F38" t="s">
        <v>13</v>
      </c>
    </row>
    <row r="39" spans="1:6" x14ac:dyDescent="0.2">
      <c r="A39" t="s">
        <v>36</v>
      </c>
      <c r="B39" s="2">
        <v>2298.027</v>
      </c>
      <c r="C39">
        <v>771.39</v>
      </c>
      <c r="D39">
        <v>180</v>
      </c>
      <c r="E39">
        <v>205</v>
      </c>
      <c r="F39">
        <v>120</v>
      </c>
    </row>
    <row r="40" spans="1:6" x14ac:dyDescent="0.2">
      <c r="A40" t="s">
        <v>37</v>
      </c>
      <c r="B40">
        <v>302.02999999999997</v>
      </c>
      <c r="C40" t="s">
        <v>13</v>
      </c>
      <c r="D40" t="s">
        <v>13</v>
      </c>
      <c r="E40" t="s">
        <v>13</v>
      </c>
      <c r="F40" t="s">
        <v>13</v>
      </c>
    </row>
    <row r="41" spans="1:6" x14ac:dyDescent="0.2">
      <c r="A41" t="s">
        <v>38</v>
      </c>
      <c r="B41">
        <v>442.53500000000003</v>
      </c>
      <c r="C41">
        <v>371.35300000000001</v>
      </c>
      <c r="D41">
        <v>356.50599999999997</v>
      </c>
      <c r="E41">
        <v>144.67400000000001</v>
      </c>
      <c r="F41">
        <v>14.102</v>
      </c>
    </row>
    <row r="42" spans="1:6" x14ac:dyDescent="0.2">
      <c r="A42" s="16" t="s">
        <v>39</v>
      </c>
      <c r="B42" s="1">
        <v>817.93100000000004</v>
      </c>
      <c r="C42" s="1">
        <v>14.082000000000001</v>
      </c>
      <c r="D42" s="1">
        <v>290.63299999999998</v>
      </c>
      <c r="E42" s="1">
        <v>131.905</v>
      </c>
      <c r="F42" s="1">
        <v>150.30799999999999</v>
      </c>
    </row>
    <row r="43" spans="1:6" x14ac:dyDescent="0.2">
      <c r="A43" t="s">
        <v>40</v>
      </c>
      <c r="B43" t="s">
        <v>13</v>
      </c>
      <c r="C43" t="s">
        <v>13</v>
      </c>
      <c r="D43" t="s">
        <v>13</v>
      </c>
      <c r="E43" t="s">
        <v>13</v>
      </c>
      <c r="F43" t="s">
        <v>13</v>
      </c>
    </row>
    <row r="44" spans="1:6" x14ac:dyDescent="0.2">
      <c r="A44" t="s">
        <v>41</v>
      </c>
      <c r="B44">
        <v>797.61400000000003</v>
      </c>
      <c r="C44">
        <v>496.036</v>
      </c>
      <c r="D44">
        <v>482.38499999999999</v>
      </c>
      <c r="E44">
        <v>495.90300000000002</v>
      </c>
      <c r="F44">
        <v>481.13299999999998</v>
      </c>
    </row>
    <row r="45" spans="1:6" x14ac:dyDescent="0.2">
      <c r="A45" t="s">
        <v>42</v>
      </c>
      <c r="B45" s="2">
        <v>1819.1990000000001</v>
      </c>
      <c r="C45" s="2">
        <v>1279.04</v>
      </c>
      <c r="D45">
        <v>553.346</v>
      </c>
      <c r="E45">
        <v>240.48500000000001</v>
      </c>
      <c r="F45">
        <v>121.215</v>
      </c>
    </row>
    <row r="46" spans="1:6" x14ac:dyDescent="0.2">
      <c r="A46" t="s">
        <v>43</v>
      </c>
      <c r="B46" s="2">
        <v>-1695.501</v>
      </c>
      <c r="C46" s="2">
        <v>-1684.2619999999999</v>
      </c>
      <c r="D46">
        <v>-688.84900000000005</v>
      </c>
      <c r="E46">
        <v>-546.20799999999997</v>
      </c>
      <c r="F46">
        <v>-397.49099999999999</v>
      </c>
    </row>
    <row r="47" spans="1:6" x14ac:dyDescent="0.2">
      <c r="A47" t="s">
        <v>44</v>
      </c>
      <c r="B47" t="s">
        <v>13</v>
      </c>
      <c r="C47" t="s">
        <v>13</v>
      </c>
      <c r="D47" t="s">
        <v>13</v>
      </c>
      <c r="E47" t="s">
        <v>13</v>
      </c>
      <c r="F47" t="s">
        <v>13</v>
      </c>
    </row>
    <row r="48" spans="1:6" x14ac:dyDescent="0.2">
      <c r="A48" t="s">
        <v>45</v>
      </c>
      <c r="B48">
        <v>0.11</v>
      </c>
      <c r="C48">
        <v>0.106</v>
      </c>
      <c r="D48">
        <v>0.105</v>
      </c>
      <c r="E48">
        <v>0.104</v>
      </c>
      <c r="F48">
        <v>0.10299999999999999</v>
      </c>
    </row>
    <row r="49" spans="1:6" x14ac:dyDescent="0.2">
      <c r="A49" t="s">
        <v>46</v>
      </c>
      <c r="B49">
        <v>-103.491</v>
      </c>
      <c r="C49">
        <v>-76.837999999999994</v>
      </c>
      <c r="D49">
        <v>-56.353999999999999</v>
      </c>
      <c r="E49">
        <v>-58.378999999999998</v>
      </c>
      <c r="F49">
        <v>-54.652000000000001</v>
      </c>
    </row>
    <row r="50" spans="1:6" x14ac:dyDescent="0.2">
      <c r="A50" t="s">
        <v>47</v>
      </c>
      <c r="B50" t="s">
        <v>13</v>
      </c>
      <c r="C50" t="s">
        <v>13</v>
      </c>
      <c r="D50" t="s">
        <v>13</v>
      </c>
      <c r="E50" t="s">
        <v>13</v>
      </c>
      <c r="F50">
        <v>0</v>
      </c>
    </row>
    <row r="51" spans="1:6" x14ac:dyDescent="0.2">
      <c r="A51" s="16" t="s">
        <v>48</v>
      </c>
      <c r="B51" s="1">
        <v>4501.7969999999996</v>
      </c>
      <c r="C51" s="1">
        <v>1545.068</v>
      </c>
      <c r="D51" s="1">
        <v>1118.723</v>
      </c>
      <c r="E51" s="1">
        <v>738.80200000000002</v>
      </c>
      <c r="F51" s="1">
        <v>468.90100000000001</v>
      </c>
    </row>
    <row r="52" spans="1:6" x14ac:dyDescent="0.2">
      <c r="A52" t="s">
        <v>49</v>
      </c>
      <c r="B52" s="3">
        <v>44926</v>
      </c>
      <c r="C52" s="3">
        <v>44561</v>
      </c>
      <c r="D52" s="3">
        <v>44196</v>
      </c>
      <c r="E52" s="3">
        <v>43830</v>
      </c>
      <c r="F52" s="3">
        <v>43465</v>
      </c>
    </row>
    <row r="53" spans="1:6" x14ac:dyDescent="0.2">
      <c r="A53" t="s">
        <v>50</v>
      </c>
      <c r="B53" t="s">
        <v>13</v>
      </c>
      <c r="C53" t="s">
        <v>13</v>
      </c>
      <c r="D53" t="s">
        <v>13</v>
      </c>
      <c r="E53" t="s">
        <v>13</v>
      </c>
      <c r="F53" t="s">
        <v>13</v>
      </c>
    </row>
    <row r="54" spans="1:6" x14ac:dyDescent="0.2">
      <c r="A54" t="s">
        <v>51</v>
      </c>
      <c r="B54" t="s">
        <v>52</v>
      </c>
      <c r="C54" t="s">
        <v>52</v>
      </c>
      <c r="D54" t="s">
        <v>52</v>
      </c>
      <c r="E54" t="s">
        <v>52</v>
      </c>
      <c r="F54" t="s">
        <v>52</v>
      </c>
    </row>
    <row r="55" spans="1:6" x14ac:dyDescent="0.2">
      <c r="A55" t="s">
        <v>53</v>
      </c>
      <c r="B55" s="3">
        <v>44926</v>
      </c>
      <c r="C55" s="3">
        <v>44561</v>
      </c>
      <c r="D55" s="3">
        <v>44196</v>
      </c>
      <c r="E55" s="3">
        <v>43830</v>
      </c>
      <c r="F55" s="3">
        <v>43465</v>
      </c>
    </row>
    <row r="56" spans="1:6" x14ac:dyDescent="0.2">
      <c r="A56" t="s">
        <v>54</v>
      </c>
      <c r="B56" t="s">
        <v>55</v>
      </c>
      <c r="C56" t="s">
        <v>55</v>
      </c>
      <c r="D56" t="s">
        <v>55</v>
      </c>
      <c r="E56" t="s">
        <v>55</v>
      </c>
      <c r="F56" t="s">
        <v>55</v>
      </c>
    </row>
    <row r="57" spans="1:6" x14ac:dyDescent="0.2">
      <c r="A57" t="s">
        <v>56</v>
      </c>
      <c r="B57" s="3">
        <v>44973</v>
      </c>
      <c r="C57" s="3">
        <v>44608</v>
      </c>
      <c r="D57" s="3">
        <v>44250</v>
      </c>
      <c r="E57" s="3">
        <v>43888</v>
      </c>
      <c r="F57" s="3">
        <v>43524</v>
      </c>
    </row>
    <row r="58" spans="1:6" x14ac:dyDescent="0.2">
      <c r="A58" t="s">
        <v>57</v>
      </c>
      <c r="B58" t="s">
        <v>58</v>
      </c>
      <c r="C58" t="s">
        <v>59</v>
      </c>
      <c r="D58" t="s">
        <v>60</v>
      </c>
      <c r="E58" t="s">
        <v>61</v>
      </c>
      <c r="F58" t="s">
        <v>62</v>
      </c>
    </row>
    <row r="59" spans="1:6" x14ac:dyDescent="0.2">
      <c r="A59" t="s">
        <v>63</v>
      </c>
      <c r="B59" t="s">
        <v>64</v>
      </c>
      <c r="C59" t="s">
        <v>64</v>
      </c>
      <c r="D59" t="s">
        <v>64</v>
      </c>
      <c r="E59" t="s">
        <v>64</v>
      </c>
      <c r="F59" t="s">
        <v>64</v>
      </c>
    </row>
    <row r="60" spans="1:6" x14ac:dyDescent="0.2">
      <c r="A60" t="s">
        <v>65</v>
      </c>
      <c r="B60" t="s">
        <v>66</v>
      </c>
      <c r="C60" t="s">
        <v>66</v>
      </c>
      <c r="D60" t="s">
        <v>66</v>
      </c>
      <c r="E60" t="s">
        <v>66</v>
      </c>
      <c r="F60" t="s">
        <v>66</v>
      </c>
    </row>
    <row r="61" spans="1:6" x14ac:dyDescent="0.2">
      <c r="A61" t="s">
        <v>67</v>
      </c>
      <c r="B61" t="s">
        <v>68</v>
      </c>
      <c r="C61" t="s">
        <v>68</v>
      </c>
      <c r="D61" t="s">
        <v>68</v>
      </c>
      <c r="E61" t="s">
        <v>68</v>
      </c>
      <c r="F61" t="s">
        <v>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topLeftCell="A4" workbookViewId="0">
      <selection activeCell="I17" sqref="I17"/>
    </sheetView>
  </sheetViews>
  <sheetFormatPr baseColWidth="10" defaultRowHeight="16" x14ac:dyDescent="0.2"/>
  <cols>
    <col min="1" max="1" width="41.33203125" bestFit="1" customWidth="1"/>
  </cols>
  <sheetData>
    <row r="1" spans="1:6" x14ac:dyDescent="0.2">
      <c r="A1" s="16" t="s">
        <v>69</v>
      </c>
    </row>
    <row r="4" spans="1:6" x14ac:dyDescent="0.2">
      <c r="A4" s="16" t="s">
        <v>101</v>
      </c>
      <c r="B4" s="16">
        <v>2022</v>
      </c>
      <c r="C4" s="16">
        <v>2021</v>
      </c>
      <c r="D4" s="16">
        <v>2020</v>
      </c>
      <c r="E4" s="16">
        <v>2019</v>
      </c>
      <c r="F4" s="16">
        <v>2018</v>
      </c>
    </row>
    <row r="6" spans="1:6" x14ac:dyDescent="0.2">
      <c r="A6" s="16" t="s">
        <v>101</v>
      </c>
      <c r="B6" s="16" t="s">
        <v>2</v>
      </c>
      <c r="C6" s="16" t="s">
        <v>2</v>
      </c>
      <c r="D6" s="16" t="s">
        <v>2</v>
      </c>
      <c r="E6" s="16" t="s">
        <v>2</v>
      </c>
      <c r="F6" s="16" t="s">
        <v>2</v>
      </c>
    </row>
    <row r="7" spans="1:6" x14ac:dyDescent="0.2">
      <c r="A7" s="16" t="s">
        <v>100</v>
      </c>
      <c r="B7" s="1">
        <v>3554.9850000000001</v>
      </c>
      <c r="C7" s="1">
        <v>2313.4160000000002</v>
      </c>
      <c r="D7" s="1">
        <v>1385.951</v>
      </c>
      <c r="E7" s="1">
        <v>1230.5930000000001</v>
      </c>
      <c r="F7" s="1">
        <v>1088.2049999999999</v>
      </c>
    </row>
    <row r="8" spans="1:6" x14ac:dyDescent="0.2">
      <c r="A8" t="s">
        <v>95</v>
      </c>
      <c r="B8" s="2">
        <v>1694.703</v>
      </c>
      <c r="C8">
        <v>893.19600000000003</v>
      </c>
      <c r="D8">
        <v>636.00300000000004</v>
      </c>
      <c r="E8">
        <v>613.53700000000003</v>
      </c>
      <c r="F8">
        <v>528.05100000000004</v>
      </c>
    </row>
    <row r="9" spans="1:6" x14ac:dyDescent="0.2">
      <c r="A9" t="s">
        <v>99</v>
      </c>
      <c r="B9" s="4">
        <v>0.52329000000000003</v>
      </c>
      <c r="C9" s="4">
        <v>0.61390999999999996</v>
      </c>
      <c r="D9" s="4">
        <v>0.54110999999999998</v>
      </c>
      <c r="E9" s="4">
        <v>0.50143000000000004</v>
      </c>
      <c r="F9" s="4">
        <v>0.51475000000000004</v>
      </c>
    </row>
    <row r="10" spans="1:6" x14ac:dyDescent="0.2">
      <c r="A10" t="s">
        <v>98</v>
      </c>
      <c r="B10" s="2">
        <v>1860.2819999999999</v>
      </c>
      <c r="C10" s="2">
        <v>1420.22</v>
      </c>
      <c r="D10">
        <v>749.94799999999998</v>
      </c>
      <c r="E10">
        <v>617.05600000000004</v>
      </c>
      <c r="F10">
        <v>560.154</v>
      </c>
    </row>
    <row r="11" spans="1:6" x14ac:dyDescent="0.2">
      <c r="A11" s="16" t="s">
        <v>97</v>
      </c>
      <c r="B11" s="1">
        <v>2704.2289999999998</v>
      </c>
      <c r="C11" s="1">
        <v>1630.3520000000001</v>
      </c>
      <c r="D11" s="1">
        <v>1171.827</v>
      </c>
      <c r="E11" s="1">
        <v>1101.944</v>
      </c>
      <c r="F11" s="1">
        <v>1025.261</v>
      </c>
    </row>
    <row r="12" spans="1:6" x14ac:dyDescent="0.2">
      <c r="A12" t="s">
        <v>96</v>
      </c>
      <c r="B12" t="s">
        <v>13</v>
      </c>
      <c r="C12">
        <v>13.7</v>
      </c>
      <c r="D12">
        <v>10.199999999999999</v>
      </c>
      <c r="E12">
        <v>11.8</v>
      </c>
      <c r="F12">
        <v>14.1</v>
      </c>
    </row>
    <row r="13" spans="1:6" x14ac:dyDescent="0.2">
      <c r="A13" t="s">
        <v>95</v>
      </c>
      <c r="B13" s="2">
        <v>1694.703</v>
      </c>
      <c r="C13">
        <v>893.19600000000003</v>
      </c>
      <c r="D13">
        <v>636.00300000000004</v>
      </c>
      <c r="E13">
        <v>613.53700000000003</v>
      </c>
      <c r="F13">
        <v>528.05100000000004</v>
      </c>
    </row>
    <row r="14" spans="1:6" x14ac:dyDescent="0.2">
      <c r="A14" t="s">
        <v>94</v>
      </c>
      <c r="B14">
        <v>26.82</v>
      </c>
      <c r="C14">
        <v>20.963000000000001</v>
      </c>
      <c r="D14">
        <v>19.722999999999999</v>
      </c>
      <c r="E14">
        <v>19.103999999999999</v>
      </c>
      <c r="F14">
        <v>23.939</v>
      </c>
    </row>
    <row r="15" spans="1:6" x14ac:dyDescent="0.2">
      <c r="A15" t="s">
        <v>93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6" spans="1:6" x14ac:dyDescent="0.2">
      <c r="A16" t="s">
        <v>92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</row>
    <row r="17" spans="1:12" x14ac:dyDescent="0.2">
      <c r="A17" t="s">
        <v>91</v>
      </c>
      <c r="B17">
        <v>958.00599999999997</v>
      </c>
      <c r="C17">
        <v>694.39300000000003</v>
      </c>
      <c r="D17">
        <v>470.43</v>
      </c>
      <c r="E17">
        <v>457.303</v>
      </c>
      <c r="F17">
        <v>452.18900000000002</v>
      </c>
      <c r="I17">
        <f>EFFECT(0.03704633867,9)</f>
        <v>3.7662202934431788E-2</v>
      </c>
      <c r="J17">
        <f>I17/9</f>
        <v>4.1846892149368653E-3</v>
      </c>
    </row>
    <row r="18" spans="1:12" x14ac:dyDescent="0.2">
      <c r="A18" t="s">
        <v>90</v>
      </c>
      <c r="B18">
        <v>24.7</v>
      </c>
      <c r="C18">
        <v>8.1</v>
      </c>
      <c r="D18">
        <v>35.470999999999997</v>
      </c>
      <c r="E18">
        <v>0.2</v>
      </c>
      <c r="F18">
        <v>6.9820000000000002</v>
      </c>
    </row>
    <row r="19" spans="1:12" x14ac:dyDescent="0.2">
      <c r="A19" s="16" t="s">
        <v>89</v>
      </c>
      <c r="B19" s="1">
        <v>850.75599999999997</v>
      </c>
      <c r="C19" s="1">
        <v>683.06399999999996</v>
      </c>
      <c r="D19" s="1">
        <v>214.124</v>
      </c>
      <c r="E19" s="1">
        <v>128.649</v>
      </c>
      <c r="F19" s="1">
        <v>62.944000000000003</v>
      </c>
      <c r="H19" s="1"/>
      <c r="I19" s="1"/>
      <c r="J19" s="1"/>
      <c r="K19" s="1"/>
      <c r="L19" s="1"/>
    </row>
    <row r="20" spans="1:12" x14ac:dyDescent="0.2">
      <c r="A20" t="s">
        <v>88</v>
      </c>
      <c r="B20" s="2">
        <v>3554.9850000000001</v>
      </c>
      <c r="C20" s="2">
        <v>2313.4160000000002</v>
      </c>
      <c r="D20" s="2">
        <v>1385.951</v>
      </c>
      <c r="E20" s="2">
        <v>1230.5930000000001</v>
      </c>
      <c r="F20" s="2">
        <v>1088.2049999999999</v>
      </c>
      <c r="H20" s="1"/>
    </row>
    <row r="21" spans="1:12" x14ac:dyDescent="0.2">
      <c r="A21" t="s">
        <v>87</v>
      </c>
      <c r="B21" s="2">
        <v>2704.2289999999998</v>
      </c>
      <c r="C21" s="2">
        <v>1630.3520000000001</v>
      </c>
      <c r="D21" s="2">
        <v>1171.827</v>
      </c>
      <c r="E21" s="2">
        <v>1101.944</v>
      </c>
      <c r="F21" s="2">
        <v>1025.261</v>
      </c>
    </row>
    <row r="22" spans="1:12" x14ac:dyDescent="0.2">
      <c r="A22" t="s">
        <v>86</v>
      </c>
      <c r="B22" s="4">
        <v>0.23930999999999999</v>
      </c>
      <c r="C22" s="4">
        <v>0.29526000000000002</v>
      </c>
      <c r="D22" s="4">
        <v>0.1545</v>
      </c>
      <c r="E22" s="4">
        <v>0.10453999999999999</v>
      </c>
      <c r="F22" s="4">
        <v>5.7840000000000003E-2</v>
      </c>
    </row>
    <row r="23" spans="1:12" x14ac:dyDescent="0.2">
      <c r="A23" s="16" t="s">
        <v>85</v>
      </c>
      <c r="B23" s="1">
        <v>718.50800000000004</v>
      </c>
      <c r="C23" s="1">
        <v>663.84900000000005</v>
      </c>
      <c r="D23" s="1">
        <v>206.97900000000001</v>
      </c>
      <c r="E23" s="1">
        <v>119.322</v>
      </c>
      <c r="F23" s="1">
        <v>65.156999999999996</v>
      </c>
    </row>
    <row r="24" spans="1:12" x14ac:dyDescent="0.2">
      <c r="A24" t="s">
        <v>84</v>
      </c>
      <c r="B24">
        <v>850.75599999999997</v>
      </c>
      <c r="C24">
        <v>683.06399999999996</v>
      </c>
      <c r="D24">
        <v>214.124</v>
      </c>
      <c r="E24">
        <v>128.649</v>
      </c>
      <c r="F24">
        <v>62.944000000000003</v>
      </c>
    </row>
    <row r="25" spans="1:12" x14ac:dyDescent="0.2">
      <c r="A25" t="s">
        <v>83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</row>
    <row r="26" spans="1:12" x14ac:dyDescent="0.2">
      <c r="A26" t="s">
        <v>82</v>
      </c>
      <c r="B26">
        <v>-131.91</v>
      </c>
      <c r="C26">
        <v>-21.012</v>
      </c>
      <c r="D26">
        <v>-7.6550000000000002</v>
      </c>
      <c r="E26">
        <v>-9.3580000000000005</v>
      </c>
      <c r="F26">
        <v>1.6439999999999999</v>
      </c>
    </row>
    <row r="27" spans="1:12" x14ac:dyDescent="0.2">
      <c r="A27" t="s">
        <v>81</v>
      </c>
      <c r="B27">
        <v>-0.33800000000000002</v>
      </c>
      <c r="C27">
        <v>1.7969999999999999</v>
      </c>
      <c r="D27">
        <v>0.51</v>
      </c>
      <c r="E27">
        <v>3.1E-2</v>
      </c>
      <c r="F27">
        <v>0.56899999999999995</v>
      </c>
    </row>
    <row r="28" spans="1:12" x14ac:dyDescent="0.2">
      <c r="A28" s="16" t="s">
        <v>80</v>
      </c>
      <c r="B28" s="1">
        <v>540.15899999999999</v>
      </c>
      <c r="C28" s="1">
        <v>725.69399999999996</v>
      </c>
      <c r="D28" s="1">
        <v>312.86099999999999</v>
      </c>
      <c r="E28" s="1">
        <v>119.497</v>
      </c>
      <c r="F28" s="1">
        <v>50.436999999999998</v>
      </c>
    </row>
    <row r="29" spans="1:12" x14ac:dyDescent="0.2">
      <c r="A29" t="s">
        <v>79</v>
      </c>
      <c r="B29">
        <v>718.50800000000004</v>
      </c>
      <c r="C29">
        <v>663.84900000000005</v>
      </c>
      <c r="D29">
        <v>206.97900000000001</v>
      </c>
      <c r="E29">
        <v>119.322</v>
      </c>
      <c r="F29">
        <v>65.156999999999996</v>
      </c>
    </row>
    <row r="30" spans="1:12" x14ac:dyDescent="0.2">
      <c r="A30" t="s">
        <v>78</v>
      </c>
      <c r="B30" s="4">
        <v>0.15193999999999999</v>
      </c>
      <c r="C30" s="4">
        <v>0.31369000000000002</v>
      </c>
      <c r="D30" s="4">
        <v>0.22574</v>
      </c>
      <c r="E30" s="4">
        <v>9.7110000000000002E-2</v>
      </c>
      <c r="F30" s="4">
        <v>-6.361E-2</v>
      </c>
    </row>
    <row r="31" spans="1:12" x14ac:dyDescent="0.2">
      <c r="A31" t="s">
        <v>77</v>
      </c>
      <c r="B31">
        <v>178.34899999999999</v>
      </c>
      <c r="C31">
        <v>-61.844999999999999</v>
      </c>
      <c r="D31">
        <v>-105.88200000000001</v>
      </c>
      <c r="E31">
        <v>-0.17499999999999999</v>
      </c>
      <c r="F31">
        <v>14.72</v>
      </c>
    </row>
    <row r="32" spans="1:12" x14ac:dyDescent="0.2">
      <c r="A32" s="16" t="s">
        <v>76</v>
      </c>
      <c r="B32" s="1">
        <v>540.15899999999999</v>
      </c>
      <c r="C32" s="1">
        <v>725.69399999999996</v>
      </c>
      <c r="D32" s="1">
        <v>312.86099999999999</v>
      </c>
      <c r="E32" s="1">
        <v>119.497</v>
      </c>
      <c r="F32" s="1">
        <v>50.436999999999998</v>
      </c>
    </row>
    <row r="33" spans="1:7" x14ac:dyDescent="0.2">
      <c r="A33" t="s">
        <v>75</v>
      </c>
      <c r="B33">
        <v>540.15899999999999</v>
      </c>
      <c r="C33">
        <v>725.69399999999996</v>
      </c>
      <c r="D33">
        <v>312.86099999999999</v>
      </c>
      <c r="E33">
        <v>119.497</v>
      </c>
      <c r="F33">
        <v>50.436999999999998</v>
      </c>
    </row>
    <row r="34" spans="1:7" x14ac:dyDescent="0.2">
      <c r="A34" t="s">
        <v>74</v>
      </c>
      <c r="B34" t="s">
        <v>13</v>
      </c>
      <c r="C34" t="s">
        <v>13</v>
      </c>
      <c r="D34" t="s">
        <v>13</v>
      </c>
      <c r="E34" t="s">
        <v>13</v>
      </c>
      <c r="F34" t="s">
        <v>13</v>
      </c>
    </row>
    <row r="35" spans="1:7" x14ac:dyDescent="0.2">
      <c r="A35" s="16" t="s">
        <v>73</v>
      </c>
    </row>
    <row r="36" spans="1:7" x14ac:dyDescent="0.2">
      <c r="A36" t="s">
        <v>72</v>
      </c>
      <c r="B36" s="4">
        <v>0.24822</v>
      </c>
      <c r="C36" s="4">
        <v>-9.3160000000000007E-2</v>
      </c>
      <c r="D36" s="4">
        <v>-0.51156000000000001</v>
      </c>
      <c r="E36" s="4">
        <v>-1.47E-3</v>
      </c>
      <c r="F36" s="4">
        <v>0.22592000000000001</v>
      </c>
    </row>
    <row r="37" spans="1:7" x14ac:dyDescent="0.2">
      <c r="A37" t="s">
        <v>71</v>
      </c>
      <c r="B37">
        <v>914.68499999999995</v>
      </c>
      <c r="C37">
        <v>723.14</v>
      </c>
      <c r="D37">
        <v>277.214</v>
      </c>
      <c r="E37">
        <v>153.06200000000001</v>
      </c>
      <c r="F37">
        <v>99.176000000000002</v>
      </c>
    </row>
    <row r="38" spans="1:7" x14ac:dyDescent="0.2">
      <c r="A38" t="s">
        <v>70</v>
      </c>
      <c r="B38">
        <v>875.45600000000002</v>
      </c>
      <c r="C38">
        <v>691.16399999999999</v>
      </c>
      <c r="D38">
        <v>249.595</v>
      </c>
      <c r="E38">
        <v>128.84899999999999</v>
      </c>
      <c r="F38">
        <v>69.926000000000002</v>
      </c>
    </row>
    <row r="39" spans="1:7" x14ac:dyDescent="0.2">
      <c r="A39" s="16" t="s">
        <v>138</v>
      </c>
    </row>
    <row r="40" spans="1:7" x14ac:dyDescent="0.2">
      <c r="A40" t="s">
        <v>139</v>
      </c>
      <c r="B40" s="18">
        <v>8.82</v>
      </c>
      <c r="C40" s="18">
        <v>11.62</v>
      </c>
      <c r="D40" s="18">
        <v>4.6399999999999997</v>
      </c>
    </row>
    <row r="41" spans="1:7" x14ac:dyDescent="0.2">
      <c r="A41" t="s">
        <v>140</v>
      </c>
      <c r="B41" s="18">
        <v>8.7100000000000009</v>
      </c>
      <c r="C41" s="18">
        <v>11.39</v>
      </c>
      <c r="D41" s="18">
        <v>4.5599999999999996</v>
      </c>
    </row>
    <row r="42" spans="1:7" x14ac:dyDescent="0.2">
      <c r="A42" s="16" t="s">
        <v>141</v>
      </c>
    </row>
    <row r="43" spans="1:7" x14ac:dyDescent="0.2">
      <c r="A43" t="s">
        <v>142</v>
      </c>
      <c r="B43" s="17">
        <v>61220</v>
      </c>
      <c r="C43" s="17">
        <v>62464</v>
      </c>
      <c r="D43" s="17">
        <v>67386</v>
      </c>
    </row>
    <row r="44" spans="1:7" x14ac:dyDescent="0.2">
      <c r="A44" t="s">
        <v>143</v>
      </c>
      <c r="B44" s="17">
        <v>62006</v>
      </c>
      <c r="C44" s="17">
        <v>63718</v>
      </c>
      <c r="D44" s="17">
        <v>68544</v>
      </c>
      <c r="G44" s="17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25" workbookViewId="0">
      <selection activeCell="I30" sqref="I30"/>
    </sheetView>
  </sheetViews>
  <sheetFormatPr baseColWidth="10" defaultRowHeight="16" x14ac:dyDescent="0.2"/>
  <cols>
    <col min="1" max="1" width="35" bestFit="1" customWidth="1"/>
  </cols>
  <sheetData>
    <row r="1" spans="1:6" x14ac:dyDescent="0.2">
      <c r="A1" s="16" t="s">
        <v>108</v>
      </c>
    </row>
    <row r="4" spans="1:6" x14ac:dyDescent="0.2">
      <c r="A4" s="16" t="s">
        <v>0</v>
      </c>
      <c r="B4" s="16">
        <v>2022</v>
      </c>
      <c r="C4" s="16">
        <v>2021</v>
      </c>
      <c r="D4" s="16">
        <v>2020</v>
      </c>
      <c r="E4" s="16">
        <v>2019</v>
      </c>
      <c r="F4" s="16">
        <v>2018</v>
      </c>
    </row>
    <row r="6" spans="1:6" x14ac:dyDescent="0.2">
      <c r="A6" s="16" t="s">
        <v>1</v>
      </c>
      <c r="B6" s="16" t="s">
        <v>2</v>
      </c>
      <c r="C6" s="16" t="s">
        <v>2</v>
      </c>
      <c r="D6" s="16" t="s">
        <v>2</v>
      </c>
      <c r="E6" s="16" t="s">
        <v>2</v>
      </c>
      <c r="F6" s="16" t="s">
        <v>2</v>
      </c>
    </row>
    <row r="7" spans="1:6" x14ac:dyDescent="0.2">
      <c r="A7" s="16" t="s">
        <v>3</v>
      </c>
      <c r="B7" s="1">
        <v>3646.2730000000001</v>
      </c>
      <c r="C7" s="1">
        <v>3372.24</v>
      </c>
      <c r="D7" s="1">
        <v>3344.3510000000001</v>
      </c>
      <c r="E7" s="1">
        <v>2819.5909999999999</v>
      </c>
      <c r="F7" s="1">
        <v>2472.14</v>
      </c>
    </row>
    <row r="8" spans="1:6" x14ac:dyDescent="0.2">
      <c r="A8" t="s">
        <v>4</v>
      </c>
      <c r="B8">
        <v>1818.0160000000001</v>
      </c>
      <c r="C8">
        <v>1470.9939999999999</v>
      </c>
      <c r="D8">
        <v>1016.774</v>
      </c>
      <c r="E8">
        <v>1069.8630000000001</v>
      </c>
      <c r="F8">
        <v>863.26</v>
      </c>
    </row>
    <row r="9" spans="1:6" x14ac:dyDescent="0.2">
      <c r="A9" t="s">
        <v>5</v>
      </c>
      <c r="B9">
        <v>176.035</v>
      </c>
      <c r="C9">
        <v>193.547</v>
      </c>
      <c r="D9">
        <v>166.96199999999999</v>
      </c>
      <c r="E9">
        <v>113.58</v>
      </c>
      <c r="F9">
        <v>79.018000000000001</v>
      </c>
    </row>
    <row r="10" spans="1:6" x14ac:dyDescent="0.2">
      <c r="A10" t="s">
        <v>6</v>
      </c>
      <c r="B10">
        <v>934.32299999999998</v>
      </c>
      <c r="C10">
        <v>812.83600000000001</v>
      </c>
      <c r="D10">
        <v>689.02200000000005</v>
      </c>
      <c r="E10">
        <v>699.23500000000001</v>
      </c>
      <c r="F10">
        <v>557.596</v>
      </c>
    </row>
    <row r="11" spans="1:6" x14ac:dyDescent="0.2">
      <c r="A11" t="s">
        <v>7</v>
      </c>
      <c r="B11">
        <v>717.899</v>
      </c>
      <c r="C11">
        <v>894.86300000000006</v>
      </c>
      <c r="D11">
        <v>1471.5930000000001</v>
      </c>
      <c r="E11">
        <v>936.91300000000001</v>
      </c>
      <c r="F11">
        <v>972.26599999999996</v>
      </c>
    </row>
    <row r="12" spans="1:6" x14ac:dyDescent="0.2">
      <c r="A12" t="s">
        <v>8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</row>
    <row r="13" spans="1:6" x14ac:dyDescent="0.2">
      <c r="A13" s="16" t="s">
        <v>9</v>
      </c>
      <c r="B13" s="1">
        <v>2545.9349999999999</v>
      </c>
      <c r="C13" s="1">
        <v>2353.489</v>
      </c>
      <c r="D13" s="1">
        <v>2106.962</v>
      </c>
      <c r="E13" s="1">
        <v>1812.585</v>
      </c>
      <c r="F13" s="1">
        <v>585.45699999999999</v>
      </c>
    </row>
    <row r="14" spans="1:6" x14ac:dyDescent="0.2">
      <c r="A14" t="s">
        <v>10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</row>
    <row r="15" spans="1:6" x14ac:dyDescent="0.2">
      <c r="A15" t="s">
        <v>11</v>
      </c>
      <c r="B15">
        <v>-827.399</v>
      </c>
      <c r="C15">
        <v>-722.91800000000001</v>
      </c>
      <c r="D15">
        <v>-683.13800000000003</v>
      </c>
      <c r="E15">
        <v>-609.64499999999998</v>
      </c>
      <c r="F15">
        <v>-520.81899999999996</v>
      </c>
    </row>
    <row r="16" spans="1:6" x14ac:dyDescent="0.2">
      <c r="A16" t="s">
        <v>12</v>
      </c>
      <c r="B16">
        <v>122.43300000000001</v>
      </c>
      <c r="C16">
        <v>111.212</v>
      </c>
      <c r="D16">
        <v>95.712000000000003</v>
      </c>
      <c r="E16">
        <v>90.861999999999995</v>
      </c>
      <c r="F16">
        <v>83.162999999999997</v>
      </c>
    </row>
    <row r="17" spans="1:6" x14ac:dyDescent="0.2">
      <c r="A17" t="s">
        <v>14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</row>
    <row r="18" spans="1:6" x14ac:dyDescent="0.2">
      <c r="A18" t="s">
        <v>15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</row>
    <row r="19" spans="1:6" x14ac:dyDescent="0.2">
      <c r="A19" t="s">
        <v>16</v>
      </c>
      <c r="B19">
        <v>2003.6079999999999</v>
      </c>
      <c r="C19">
        <v>1808.6389999999999</v>
      </c>
      <c r="D19">
        <v>1656.87</v>
      </c>
      <c r="E19">
        <v>1528.4970000000001</v>
      </c>
      <c r="F19">
        <v>374.70600000000002</v>
      </c>
    </row>
    <row r="20" spans="1:6" x14ac:dyDescent="0.2">
      <c r="A20" t="s">
        <v>17</v>
      </c>
      <c r="B20">
        <v>1247.2929999999999</v>
      </c>
      <c r="C20">
        <v>1156.556</v>
      </c>
      <c r="D20">
        <v>1037.518</v>
      </c>
      <c r="E20">
        <v>802.87099999999998</v>
      </c>
      <c r="F20">
        <v>648.40700000000004</v>
      </c>
    </row>
    <row r="21" spans="1:6" x14ac:dyDescent="0.2">
      <c r="A21" t="s">
        <v>18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</row>
    <row r="22" spans="1:6" x14ac:dyDescent="0.2">
      <c r="A22" t="s">
        <v>19</v>
      </c>
    </row>
    <row r="23" spans="1:6" x14ac:dyDescent="0.2">
      <c r="A23" t="s">
        <v>20</v>
      </c>
      <c r="B23">
        <v>93.497</v>
      </c>
      <c r="C23">
        <v>93.497</v>
      </c>
      <c r="D23">
        <v>93.497</v>
      </c>
      <c r="E23" t="s">
        <v>13</v>
      </c>
      <c r="F23" t="s">
        <v>13</v>
      </c>
    </row>
    <row r="24" spans="1:6" x14ac:dyDescent="0.2">
      <c r="A24" t="s">
        <v>21</v>
      </c>
      <c r="B24" s="2" t="s">
        <v>13</v>
      </c>
      <c r="C24" t="s">
        <v>13</v>
      </c>
      <c r="D24" t="s">
        <v>13</v>
      </c>
      <c r="E24" t="s">
        <v>13</v>
      </c>
      <c r="F24" t="s">
        <v>13</v>
      </c>
    </row>
    <row r="25" spans="1:6" x14ac:dyDescent="0.2">
      <c r="A25" t="s">
        <v>22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</row>
    <row r="26" spans="1:6" x14ac:dyDescent="0.2">
      <c r="A26" t="s">
        <v>23</v>
      </c>
      <c r="B26">
        <v>70.498000000000005</v>
      </c>
      <c r="C26">
        <v>145.59</v>
      </c>
      <c r="D26">
        <v>108.41200000000001</v>
      </c>
      <c r="E26">
        <v>94.588999999999999</v>
      </c>
      <c r="F26">
        <v>93.745000000000005</v>
      </c>
    </row>
    <row r="27" spans="1:6" x14ac:dyDescent="0.2">
      <c r="A27" t="s">
        <v>24</v>
      </c>
      <c r="B27">
        <v>537.28399999999999</v>
      </c>
      <c r="C27">
        <v>526.46400000000006</v>
      </c>
      <c r="D27">
        <v>159.14699999999999</v>
      </c>
      <c r="E27">
        <v>166.178</v>
      </c>
      <c r="F27">
        <v>76.912999999999997</v>
      </c>
    </row>
    <row r="28" spans="1:6" x14ac:dyDescent="0.2">
      <c r="A28" s="16" t="s">
        <v>25</v>
      </c>
      <c r="B28" s="1">
        <v>6893.4870000000001</v>
      </c>
      <c r="C28" s="1">
        <v>6491.28</v>
      </c>
      <c r="D28" s="1">
        <v>5812.3689999999997</v>
      </c>
      <c r="E28" s="1">
        <v>4892.9430000000002</v>
      </c>
      <c r="F28" s="1">
        <v>3228.2550000000001</v>
      </c>
    </row>
    <row r="29" spans="1:6" x14ac:dyDescent="0.2">
      <c r="A29" s="16" t="s">
        <v>26</v>
      </c>
      <c r="B29" s="16" t="s">
        <v>2</v>
      </c>
      <c r="C29" s="16" t="s">
        <v>2</v>
      </c>
      <c r="D29" s="16" t="s">
        <v>2</v>
      </c>
      <c r="E29" s="16" t="s">
        <v>2</v>
      </c>
      <c r="F29" s="16" t="s">
        <v>2</v>
      </c>
    </row>
    <row r="30" spans="1:6" x14ac:dyDescent="0.2">
      <c r="A30" s="16" t="s">
        <v>27</v>
      </c>
      <c r="B30" s="1">
        <v>1613.04</v>
      </c>
      <c r="C30" s="1">
        <v>1445.5820000000001</v>
      </c>
      <c r="D30" s="1">
        <v>1212.7059999999999</v>
      </c>
      <c r="E30" s="1">
        <v>1238.231</v>
      </c>
      <c r="F30" s="1">
        <v>850.22199999999998</v>
      </c>
    </row>
    <row r="31" spans="1:6" x14ac:dyDescent="0.2">
      <c r="A31" t="s">
        <v>28</v>
      </c>
      <c r="B31">
        <v>532.83699999999999</v>
      </c>
      <c r="C31">
        <v>491.07799999999997</v>
      </c>
      <c r="D31">
        <v>413.08199999999999</v>
      </c>
      <c r="E31">
        <v>401.36399999999998</v>
      </c>
      <c r="F31">
        <v>161.78100000000001</v>
      </c>
    </row>
    <row r="32" spans="1:6" x14ac:dyDescent="0.2">
      <c r="A32" t="s">
        <v>29</v>
      </c>
      <c r="B32">
        <v>957.38400000000001</v>
      </c>
      <c r="C32">
        <v>876.34199999999998</v>
      </c>
      <c r="D32">
        <v>744.077</v>
      </c>
      <c r="E32">
        <v>764.84400000000005</v>
      </c>
      <c r="F32">
        <v>679.553</v>
      </c>
    </row>
    <row r="33" spans="1:6" x14ac:dyDescent="0.2">
      <c r="A33" t="s">
        <v>30</v>
      </c>
      <c r="B33">
        <v>103.184</v>
      </c>
      <c r="C33">
        <v>76.966999999999999</v>
      </c>
      <c r="D33">
        <v>52.25</v>
      </c>
      <c r="E33">
        <v>66.233999999999995</v>
      </c>
      <c r="F33">
        <v>1.6659999999999999</v>
      </c>
    </row>
    <row r="34" spans="1:6" x14ac:dyDescent="0.2">
      <c r="A34" t="s">
        <v>31</v>
      </c>
      <c r="B34" t="s">
        <v>13</v>
      </c>
      <c r="C34" t="s">
        <v>13</v>
      </c>
      <c r="D34" t="s">
        <v>13</v>
      </c>
      <c r="E34" t="s">
        <v>13</v>
      </c>
      <c r="F34" t="s">
        <v>13</v>
      </c>
    </row>
    <row r="35" spans="1:6" x14ac:dyDescent="0.2">
      <c r="A35" t="s">
        <v>32</v>
      </c>
      <c r="B35">
        <v>19.635000000000002</v>
      </c>
      <c r="C35">
        <v>1.1950000000000001</v>
      </c>
      <c r="D35">
        <v>3.2970000000000002</v>
      </c>
      <c r="E35">
        <v>5.7889999999999997</v>
      </c>
      <c r="F35">
        <v>7.2220000000000004</v>
      </c>
    </row>
    <row r="36" spans="1:6" x14ac:dyDescent="0.2">
      <c r="A36" t="s">
        <v>33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</row>
    <row r="37" spans="1:6" x14ac:dyDescent="0.2">
      <c r="A37" t="s">
        <v>34</v>
      </c>
    </row>
    <row r="38" spans="1:6" x14ac:dyDescent="0.2">
      <c r="A38" t="s">
        <v>35</v>
      </c>
      <c r="B38">
        <v>301.59800000000001</v>
      </c>
      <c r="C38">
        <v>282.72800000000001</v>
      </c>
      <c r="D38">
        <v>244.22800000000001</v>
      </c>
      <c r="E38">
        <v>221.44200000000001</v>
      </c>
      <c r="F38">
        <v>154.31700000000001</v>
      </c>
    </row>
    <row r="39" spans="1:6" x14ac:dyDescent="0.2">
      <c r="A39" t="s">
        <v>36</v>
      </c>
      <c r="B39" s="2">
        <v>216.488</v>
      </c>
      <c r="C39">
        <v>263.44499999999999</v>
      </c>
      <c r="D39">
        <v>679.41499999999996</v>
      </c>
      <c r="E39">
        <v>49.183</v>
      </c>
      <c r="F39">
        <v>88.119</v>
      </c>
    </row>
    <row r="40" spans="1:6" x14ac:dyDescent="0.2">
      <c r="A40" t="s">
        <v>37</v>
      </c>
      <c r="B40">
        <v>8.6560000000000006</v>
      </c>
      <c r="C40">
        <v>11.82</v>
      </c>
      <c r="D40">
        <v>11.439</v>
      </c>
      <c r="E40">
        <v>0.32200000000000001</v>
      </c>
      <c r="F40">
        <v>0.45100000000000001</v>
      </c>
    </row>
    <row r="41" spans="1:6" x14ac:dyDescent="0.2">
      <c r="A41" t="s">
        <v>38</v>
      </c>
      <c r="B41">
        <v>1183.7170000000001</v>
      </c>
      <c r="C41">
        <v>1228.3610000000001</v>
      </c>
      <c r="D41">
        <v>1183.146</v>
      </c>
      <c r="E41">
        <v>1069.0999999999999</v>
      </c>
      <c r="F41">
        <v>100.188</v>
      </c>
    </row>
    <row r="42" spans="1:6" x14ac:dyDescent="0.2">
      <c r="A42" s="16" t="s">
        <v>39</v>
      </c>
      <c r="B42" s="1">
        <v>3569.9879999999998</v>
      </c>
      <c r="C42" s="1">
        <v>3259.3440000000001</v>
      </c>
      <c r="D42" s="1">
        <v>2481.4349999999999</v>
      </c>
      <c r="E42" s="1">
        <v>2314.665</v>
      </c>
      <c r="F42" s="1">
        <v>2034.9580000000001</v>
      </c>
    </row>
    <row r="43" spans="1:6" x14ac:dyDescent="0.2">
      <c r="A43" t="s">
        <v>40</v>
      </c>
      <c r="B43" t="s">
        <v>13</v>
      </c>
      <c r="C43" t="s">
        <v>13</v>
      </c>
      <c r="D43" t="s">
        <v>13</v>
      </c>
      <c r="E43" t="s">
        <v>13</v>
      </c>
      <c r="F43" t="s">
        <v>13</v>
      </c>
    </row>
    <row r="44" spans="1:6" x14ac:dyDescent="0.2">
      <c r="A44" t="s">
        <v>41</v>
      </c>
      <c r="B44">
        <v>403.79899999999998</v>
      </c>
      <c r="C44">
        <v>429.608</v>
      </c>
      <c r="D44">
        <v>372.16500000000002</v>
      </c>
      <c r="E44">
        <v>306.66899999999998</v>
      </c>
      <c r="F44">
        <v>375.017</v>
      </c>
    </row>
    <row r="45" spans="1:6" x14ac:dyDescent="0.2">
      <c r="A45" t="s">
        <v>42</v>
      </c>
      <c r="B45" s="2">
        <v>3250.931</v>
      </c>
      <c r="C45" s="2">
        <v>2877.9029999999998</v>
      </c>
      <c r="D45">
        <v>2136.4</v>
      </c>
      <c r="E45">
        <v>2037.836</v>
      </c>
      <c r="F45">
        <v>1691.2760000000001</v>
      </c>
    </row>
    <row r="46" spans="1:6" x14ac:dyDescent="0.2">
      <c r="A46" t="s">
        <v>43</v>
      </c>
      <c r="B46" s="2" t="s">
        <v>13</v>
      </c>
      <c r="C46" s="2" t="s">
        <v>13</v>
      </c>
      <c r="D46" t="s">
        <v>13</v>
      </c>
      <c r="E46" t="s">
        <v>13</v>
      </c>
      <c r="F46" t="s">
        <v>13</v>
      </c>
    </row>
    <row r="47" spans="1:6" x14ac:dyDescent="0.2">
      <c r="A47" t="s">
        <v>44</v>
      </c>
      <c r="B47" t="s">
        <v>13</v>
      </c>
      <c r="C47" t="s">
        <v>13</v>
      </c>
      <c r="D47" t="s">
        <v>13</v>
      </c>
      <c r="E47" t="s">
        <v>13</v>
      </c>
      <c r="F47" t="s">
        <v>13</v>
      </c>
    </row>
    <row r="48" spans="1:6" x14ac:dyDescent="0.2">
      <c r="A48" t="s">
        <v>45</v>
      </c>
      <c r="B48">
        <v>0.155</v>
      </c>
      <c r="C48">
        <v>0.156</v>
      </c>
      <c r="D48">
        <v>0.155</v>
      </c>
      <c r="E48">
        <v>0.153</v>
      </c>
      <c r="F48">
        <v>0.153</v>
      </c>
    </row>
    <row r="49" spans="1:6" x14ac:dyDescent="0.2">
      <c r="A49" t="s">
        <v>46</v>
      </c>
      <c r="B49">
        <v>-84.897000000000006</v>
      </c>
      <c r="C49">
        <v>-48.323</v>
      </c>
      <c r="D49">
        <v>-27.285</v>
      </c>
      <c r="E49">
        <v>-29.992999999999999</v>
      </c>
      <c r="F49">
        <v>-31.488</v>
      </c>
    </row>
    <row r="50" spans="1:6" x14ac:dyDescent="0.2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s="16" t="s">
        <v>48</v>
      </c>
      <c r="B51" s="1">
        <v>6893.4870000000001</v>
      </c>
      <c r="C51" s="1">
        <v>6491.28</v>
      </c>
      <c r="D51" s="1">
        <v>5812.3689999999997</v>
      </c>
      <c r="E51" s="1">
        <v>4892.9430000000002</v>
      </c>
      <c r="F51" s="1">
        <v>3228.2550000000001</v>
      </c>
    </row>
    <row r="52" spans="1:6" x14ac:dyDescent="0.2">
      <c r="A52" t="s">
        <v>49</v>
      </c>
      <c r="B52" s="3">
        <v>44926</v>
      </c>
      <c r="C52" s="3">
        <v>44561</v>
      </c>
      <c r="D52" s="3">
        <v>44196</v>
      </c>
      <c r="E52" s="3">
        <v>43830</v>
      </c>
      <c r="F52" s="3">
        <v>43465</v>
      </c>
    </row>
    <row r="53" spans="1:6" x14ac:dyDescent="0.2">
      <c r="A53" t="s">
        <v>50</v>
      </c>
      <c r="B53" t="s">
        <v>13</v>
      </c>
      <c r="C53" t="s">
        <v>13</v>
      </c>
      <c r="D53" t="s">
        <v>13</v>
      </c>
      <c r="E53" t="s">
        <v>13</v>
      </c>
      <c r="F53" t="s">
        <v>13</v>
      </c>
    </row>
    <row r="54" spans="1:6" x14ac:dyDescent="0.2">
      <c r="A54" t="s">
        <v>51</v>
      </c>
      <c r="B54" t="s">
        <v>52</v>
      </c>
      <c r="C54" t="s">
        <v>52</v>
      </c>
      <c r="D54" t="s">
        <v>52</v>
      </c>
      <c r="E54" t="s">
        <v>52</v>
      </c>
      <c r="F54" t="s">
        <v>52</v>
      </c>
    </row>
    <row r="55" spans="1:6" x14ac:dyDescent="0.2">
      <c r="A55" t="s">
        <v>53</v>
      </c>
      <c r="B55" s="3">
        <v>44926</v>
      </c>
      <c r="C55" s="3">
        <v>44561</v>
      </c>
      <c r="D55" s="3">
        <v>44196</v>
      </c>
      <c r="E55" s="3">
        <v>43830</v>
      </c>
      <c r="F55" s="3">
        <v>43465</v>
      </c>
    </row>
    <row r="56" spans="1:6" x14ac:dyDescent="0.2">
      <c r="A56" t="s">
        <v>54</v>
      </c>
      <c r="B56" t="s">
        <v>55</v>
      </c>
      <c r="C56" t="s">
        <v>55</v>
      </c>
      <c r="D56" t="s">
        <v>55</v>
      </c>
      <c r="E56" t="s">
        <v>55</v>
      </c>
      <c r="F56" t="s">
        <v>55</v>
      </c>
    </row>
    <row r="57" spans="1:6" x14ac:dyDescent="0.2">
      <c r="A57" t="s">
        <v>56</v>
      </c>
      <c r="B57" s="3">
        <v>44985</v>
      </c>
      <c r="C57" s="3">
        <v>44617</v>
      </c>
      <c r="D57" s="3">
        <v>44253</v>
      </c>
      <c r="E57" s="3">
        <v>43889</v>
      </c>
      <c r="F57" s="3">
        <v>43525</v>
      </c>
    </row>
    <row r="58" spans="1:6" x14ac:dyDescent="0.2">
      <c r="A58" t="s">
        <v>57</v>
      </c>
      <c r="B58" t="s">
        <v>107</v>
      </c>
      <c r="C58" t="s">
        <v>106</v>
      </c>
      <c r="D58" t="s">
        <v>105</v>
      </c>
      <c r="E58" t="s">
        <v>104</v>
      </c>
      <c r="F58" t="s">
        <v>103</v>
      </c>
    </row>
    <row r="59" spans="1:6" x14ac:dyDescent="0.2">
      <c r="A59" t="s">
        <v>63</v>
      </c>
      <c r="B59" t="s">
        <v>64</v>
      </c>
      <c r="C59" t="s">
        <v>64</v>
      </c>
      <c r="D59" t="s">
        <v>64</v>
      </c>
      <c r="E59" t="s">
        <v>64</v>
      </c>
      <c r="F59" t="s">
        <v>64</v>
      </c>
    </row>
    <row r="60" spans="1:6" x14ac:dyDescent="0.2">
      <c r="A60" t="s">
        <v>65</v>
      </c>
      <c r="B60" t="s">
        <v>66</v>
      </c>
      <c r="C60" t="s">
        <v>66</v>
      </c>
      <c r="D60" t="s">
        <v>66</v>
      </c>
      <c r="E60" t="s">
        <v>66</v>
      </c>
      <c r="F60" t="s">
        <v>66</v>
      </c>
    </row>
    <row r="61" spans="1:6" x14ac:dyDescent="0.2">
      <c r="A61" t="s">
        <v>67</v>
      </c>
      <c r="B61" t="s">
        <v>102</v>
      </c>
      <c r="C61" t="s">
        <v>102</v>
      </c>
      <c r="D61" t="s">
        <v>102</v>
      </c>
      <c r="E61" t="s">
        <v>102</v>
      </c>
      <c r="F61" t="s">
        <v>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topLeftCell="A12" workbookViewId="0">
      <selection activeCell="B40" sqref="B40:D41"/>
    </sheetView>
  </sheetViews>
  <sheetFormatPr baseColWidth="10" defaultRowHeight="16" x14ac:dyDescent="0.2"/>
  <cols>
    <col min="1" max="1" width="34.5" bestFit="1" customWidth="1"/>
  </cols>
  <sheetData>
    <row r="1" spans="1:6" x14ac:dyDescent="0.2">
      <c r="A1" s="16" t="s">
        <v>108</v>
      </c>
    </row>
    <row r="4" spans="1:6" x14ac:dyDescent="0.2">
      <c r="A4" s="16" t="s">
        <v>101</v>
      </c>
      <c r="B4" s="16">
        <v>2022</v>
      </c>
      <c r="C4" s="16">
        <v>2021</v>
      </c>
      <c r="D4" s="16">
        <v>2020</v>
      </c>
      <c r="E4" s="16">
        <v>2019</v>
      </c>
      <c r="F4" s="16">
        <v>2018</v>
      </c>
    </row>
    <row r="6" spans="1:6" x14ac:dyDescent="0.2">
      <c r="A6" s="16" t="s">
        <v>101</v>
      </c>
      <c r="B6" s="16" t="s">
        <v>2</v>
      </c>
      <c r="C6" s="16" t="s">
        <v>2</v>
      </c>
      <c r="D6" s="16" t="s">
        <v>2</v>
      </c>
      <c r="E6" s="16" t="s">
        <v>2</v>
      </c>
      <c r="F6" s="16" t="s">
        <v>2</v>
      </c>
    </row>
    <row r="7" spans="1:6" x14ac:dyDescent="0.2">
      <c r="A7" s="16" t="s">
        <v>100</v>
      </c>
      <c r="B7" s="1">
        <v>7444.55</v>
      </c>
      <c r="C7" s="1">
        <v>6310.1869999999999</v>
      </c>
      <c r="D7" s="1">
        <v>4597.4139999999998</v>
      </c>
      <c r="E7" s="1">
        <v>5220.0510000000004</v>
      </c>
      <c r="F7" s="1">
        <v>4642.0680000000002</v>
      </c>
    </row>
    <row r="8" spans="1:6" x14ac:dyDescent="0.2">
      <c r="A8" t="s">
        <v>95</v>
      </c>
      <c r="B8" s="2">
        <v>3929.1930000000002</v>
      </c>
      <c r="C8">
        <v>3185.8159999999998</v>
      </c>
      <c r="D8">
        <v>2407.6329999999998</v>
      </c>
      <c r="E8">
        <v>2728.8939999999998</v>
      </c>
      <c r="F8">
        <v>2418.4630000000002</v>
      </c>
    </row>
    <row r="9" spans="1:6" x14ac:dyDescent="0.2">
      <c r="A9" t="s">
        <v>99</v>
      </c>
      <c r="B9" s="4">
        <v>0.47221000000000002</v>
      </c>
      <c r="C9" s="4">
        <v>0.49513000000000001</v>
      </c>
      <c r="D9" s="4">
        <v>0.47631000000000001</v>
      </c>
      <c r="E9" s="4">
        <v>0.47722999999999999</v>
      </c>
      <c r="F9" s="4">
        <v>0.47900999999999999</v>
      </c>
    </row>
    <row r="10" spans="1:6" x14ac:dyDescent="0.2">
      <c r="A10" t="s">
        <v>98</v>
      </c>
      <c r="B10" s="2">
        <v>3515.357</v>
      </c>
      <c r="C10" s="2">
        <v>3124.3710000000001</v>
      </c>
      <c r="D10">
        <v>2189.7809999999999</v>
      </c>
      <c r="E10">
        <v>2491.1570000000002</v>
      </c>
      <c r="F10">
        <v>2223.605</v>
      </c>
    </row>
    <row r="11" spans="1:6" x14ac:dyDescent="0.2">
      <c r="A11" s="16" t="s">
        <v>97</v>
      </c>
      <c r="B11" s="1">
        <v>6897.88</v>
      </c>
      <c r="C11" s="1">
        <v>5712</v>
      </c>
      <c r="D11" s="1">
        <v>4463.7299999999996</v>
      </c>
      <c r="E11" s="1">
        <v>4701.6080000000002</v>
      </c>
      <c r="F11" s="1">
        <v>4204.3029999999999</v>
      </c>
    </row>
    <row r="12" spans="1:6" x14ac:dyDescent="0.2">
      <c r="A12" t="s">
        <v>96</v>
      </c>
      <c r="B12">
        <v>28.1</v>
      </c>
      <c r="C12">
        <v>24.6</v>
      </c>
      <c r="D12">
        <v>17.899999999999999</v>
      </c>
      <c r="E12">
        <v>16.8</v>
      </c>
      <c r="F12">
        <v>18.5</v>
      </c>
    </row>
    <row r="13" spans="1:6" x14ac:dyDescent="0.2">
      <c r="A13" t="s">
        <v>95</v>
      </c>
      <c r="B13" s="2">
        <v>3929.1930000000002</v>
      </c>
      <c r="C13">
        <v>3185.8159999999998</v>
      </c>
      <c r="D13">
        <v>2407.6329999999998</v>
      </c>
      <c r="E13">
        <v>2728.8939999999998</v>
      </c>
      <c r="F13">
        <v>2418.4630000000002</v>
      </c>
    </row>
    <row r="14" spans="1:6" x14ac:dyDescent="0.2">
      <c r="A14" t="s">
        <v>94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</row>
    <row r="15" spans="1:6" x14ac:dyDescent="0.2">
      <c r="A15" t="s">
        <v>93</v>
      </c>
      <c r="B15" t="s">
        <v>13</v>
      </c>
      <c r="C15" t="s">
        <v>13</v>
      </c>
      <c r="D15" t="s">
        <v>13</v>
      </c>
      <c r="E15" t="s">
        <v>13</v>
      </c>
      <c r="F15" t="s">
        <v>13</v>
      </c>
    </row>
    <row r="16" spans="1:6" x14ac:dyDescent="0.2">
      <c r="A16" t="s">
        <v>92</v>
      </c>
      <c r="B16" t="s">
        <v>13</v>
      </c>
      <c r="C16" t="s">
        <v>13</v>
      </c>
      <c r="D16">
        <v>-16.016999999999999</v>
      </c>
      <c r="E16">
        <v>-22.492999999999999</v>
      </c>
      <c r="F16">
        <v>-20.582000000000001</v>
      </c>
    </row>
    <row r="17" spans="1:6" x14ac:dyDescent="0.2">
      <c r="A17" t="s">
        <v>91</v>
      </c>
      <c r="B17">
        <v>2940.587</v>
      </c>
      <c r="C17">
        <v>2501.5839999999998</v>
      </c>
      <c r="D17">
        <v>2036.0139999999999</v>
      </c>
      <c r="E17">
        <v>1978.4069999999999</v>
      </c>
      <c r="F17">
        <v>1787.922</v>
      </c>
    </row>
    <row r="18" spans="1:6" x14ac:dyDescent="0.2">
      <c r="A18" t="s">
        <v>90</v>
      </c>
      <c r="B18" t="s">
        <v>13</v>
      </c>
      <c r="C18" t="s">
        <v>13</v>
      </c>
      <c r="D18">
        <v>18.2</v>
      </c>
      <c r="E18" t="s">
        <v>13</v>
      </c>
      <c r="F18" t="s">
        <v>13</v>
      </c>
    </row>
    <row r="19" spans="1:6" x14ac:dyDescent="0.2">
      <c r="A19" s="16" t="s">
        <v>89</v>
      </c>
      <c r="B19" s="1">
        <v>546.66999999999996</v>
      </c>
      <c r="C19" s="1">
        <v>598.18700000000001</v>
      </c>
      <c r="D19" s="1">
        <v>133.684</v>
      </c>
      <c r="E19" s="1">
        <v>518.44299999999998</v>
      </c>
      <c r="F19" s="1">
        <v>437.76499999999999</v>
      </c>
    </row>
    <row r="20" spans="1:6" x14ac:dyDescent="0.2">
      <c r="A20" t="s">
        <v>88</v>
      </c>
      <c r="B20" s="2">
        <v>7444.55</v>
      </c>
      <c r="C20" s="2">
        <v>6310.1869999999999</v>
      </c>
      <c r="D20" s="2">
        <v>4597.4139999999998</v>
      </c>
      <c r="E20" s="2">
        <v>5220.0510000000004</v>
      </c>
      <c r="F20" s="2">
        <v>4642.0680000000002</v>
      </c>
    </row>
    <row r="21" spans="1:6" x14ac:dyDescent="0.2">
      <c r="A21" t="s">
        <v>87</v>
      </c>
      <c r="B21" s="2">
        <v>6897.88</v>
      </c>
      <c r="C21" s="2">
        <v>5712</v>
      </c>
      <c r="D21" s="2">
        <v>4463.7299999999996</v>
      </c>
      <c r="E21" s="2">
        <v>4701.6080000000002</v>
      </c>
      <c r="F21" s="2">
        <v>4204.3029999999999</v>
      </c>
    </row>
    <row r="22" spans="1:6" x14ac:dyDescent="0.2">
      <c r="A22" t="s">
        <v>86</v>
      </c>
      <c r="B22" s="4">
        <v>7.3429999999999995E-2</v>
      </c>
      <c r="C22" s="4">
        <v>9.4799999999999995E-2</v>
      </c>
      <c r="D22" s="4">
        <v>2.9080000000000002E-2</v>
      </c>
      <c r="E22" s="4">
        <v>9.9320000000000006E-2</v>
      </c>
      <c r="F22" s="4">
        <v>9.4299999999999995E-2</v>
      </c>
    </row>
    <row r="23" spans="1:6" x14ac:dyDescent="0.2">
      <c r="A23" s="16" t="s">
        <v>85</v>
      </c>
      <c r="B23" s="1">
        <v>522.25699999999995</v>
      </c>
      <c r="C23" s="1">
        <v>569.75699999999995</v>
      </c>
      <c r="D23" s="1">
        <v>154.72900000000001</v>
      </c>
      <c r="E23" s="1">
        <v>516.005</v>
      </c>
      <c r="F23" s="1">
        <v>431.88400000000001</v>
      </c>
    </row>
    <row r="24" spans="1:6" x14ac:dyDescent="0.2">
      <c r="A24" t="s">
        <v>84</v>
      </c>
      <c r="B24">
        <v>546.66999999999996</v>
      </c>
      <c r="C24">
        <v>598.18700000000001</v>
      </c>
      <c r="D24">
        <v>133.684</v>
      </c>
      <c r="E24">
        <v>518.44299999999998</v>
      </c>
      <c r="F24">
        <v>437.76499999999999</v>
      </c>
    </row>
    <row r="25" spans="1:6" x14ac:dyDescent="0.2">
      <c r="A25" t="s">
        <v>83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</row>
    <row r="26" spans="1:6" x14ac:dyDescent="0.2">
      <c r="A26" t="s">
        <v>82</v>
      </c>
      <c r="B26">
        <v>-19.7</v>
      </c>
      <c r="C26">
        <v>-14.9</v>
      </c>
      <c r="D26">
        <v>-10.414999999999999</v>
      </c>
      <c r="E26">
        <v>4.2729999999999997</v>
      </c>
      <c r="F26">
        <v>4.2809999999999997</v>
      </c>
    </row>
    <row r="27" spans="1:6" x14ac:dyDescent="0.2">
      <c r="A27" t="s">
        <v>81</v>
      </c>
      <c r="B27">
        <v>-4.7130000000000001</v>
      </c>
      <c r="C27">
        <v>-13.53</v>
      </c>
      <c r="D27">
        <v>31.46</v>
      </c>
      <c r="E27">
        <v>-6.7110000000000003</v>
      </c>
      <c r="F27">
        <v>-10.162000000000001</v>
      </c>
    </row>
    <row r="28" spans="1:6" x14ac:dyDescent="0.2">
      <c r="A28" s="16" t="s">
        <v>80</v>
      </c>
      <c r="B28" s="1">
        <v>429.16199999999998</v>
      </c>
      <c r="C28" s="1">
        <v>814.72699999999998</v>
      </c>
      <c r="D28" s="1">
        <v>130.364</v>
      </c>
      <c r="E28" s="1">
        <v>427.25200000000001</v>
      </c>
      <c r="F28" s="1">
        <v>360.31</v>
      </c>
    </row>
    <row r="29" spans="1:6" x14ac:dyDescent="0.2">
      <c r="A29" t="s">
        <v>79</v>
      </c>
      <c r="B29">
        <v>522.25699999999995</v>
      </c>
      <c r="C29">
        <v>569.75699999999995</v>
      </c>
      <c r="D29">
        <v>154.72900000000001</v>
      </c>
      <c r="E29">
        <v>516.005</v>
      </c>
      <c r="F29">
        <v>431.88400000000001</v>
      </c>
    </row>
    <row r="30" spans="1:6" x14ac:dyDescent="0.2">
      <c r="A30" t="s">
        <v>78</v>
      </c>
      <c r="B30" s="4">
        <v>5.0110000000000002E-2</v>
      </c>
      <c r="C30" s="4">
        <v>0.11737</v>
      </c>
      <c r="D30" s="4">
        <v>1.7989999999999999E-2</v>
      </c>
      <c r="E30" s="4">
        <v>6.6390000000000005E-2</v>
      </c>
      <c r="F30" s="4">
        <v>6.2489999999999997E-2</v>
      </c>
    </row>
    <row r="31" spans="1:6" x14ac:dyDescent="0.2">
      <c r="A31" t="s">
        <v>77</v>
      </c>
      <c r="B31">
        <v>93.094999999999999</v>
      </c>
      <c r="C31">
        <v>-244.97</v>
      </c>
      <c r="D31">
        <v>24.364999999999998</v>
      </c>
      <c r="E31">
        <v>88.753</v>
      </c>
      <c r="F31">
        <v>71.573999999999998</v>
      </c>
    </row>
    <row r="32" spans="1:6" x14ac:dyDescent="0.2">
      <c r="A32" s="16" t="s">
        <v>76</v>
      </c>
      <c r="B32" s="1">
        <v>373.02800000000002</v>
      </c>
      <c r="C32" s="1">
        <v>741.50300000000004</v>
      </c>
      <c r="D32" s="1">
        <v>98.563999999999993</v>
      </c>
      <c r="E32" s="1">
        <v>346.56</v>
      </c>
      <c r="F32" s="1">
        <v>301.041</v>
      </c>
    </row>
    <row r="33" spans="1:6" x14ac:dyDescent="0.2">
      <c r="A33" t="s">
        <v>75</v>
      </c>
      <c r="B33">
        <v>373.02800000000002</v>
      </c>
      <c r="C33">
        <v>740.59799999999996</v>
      </c>
      <c r="D33">
        <v>82.700999999999993</v>
      </c>
      <c r="E33">
        <v>346.56</v>
      </c>
      <c r="F33">
        <v>290.07799999999997</v>
      </c>
    </row>
    <row r="34" spans="1:6" x14ac:dyDescent="0.2">
      <c r="A34" t="s">
        <v>74</v>
      </c>
      <c r="B34">
        <v>0</v>
      </c>
      <c r="C34">
        <v>0.90500000000000003</v>
      </c>
      <c r="D34">
        <v>15.863</v>
      </c>
      <c r="E34" t="s">
        <v>13</v>
      </c>
      <c r="F34">
        <v>10.962999999999999</v>
      </c>
    </row>
    <row r="35" spans="1:6" x14ac:dyDescent="0.2">
      <c r="A35" s="16" t="s">
        <v>73</v>
      </c>
    </row>
    <row r="36" spans="1:6" x14ac:dyDescent="0.2">
      <c r="A36" t="s">
        <v>72</v>
      </c>
      <c r="B36" s="4">
        <v>0.17826</v>
      </c>
      <c r="C36" s="4">
        <v>-0.42996000000000001</v>
      </c>
      <c r="D36" s="4">
        <v>0.15747</v>
      </c>
      <c r="E36" s="4">
        <v>0.17199999999999999</v>
      </c>
      <c r="F36" s="4">
        <v>0.16572999999999999</v>
      </c>
    </row>
    <row r="37" spans="1:6" x14ac:dyDescent="0.2">
      <c r="A37" t="s">
        <v>71</v>
      </c>
      <c r="B37">
        <v>700.38599999999997</v>
      </c>
      <c r="C37">
        <v>737.76400000000001</v>
      </c>
      <c r="D37">
        <v>294.69400000000002</v>
      </c>
      <c r="E37">
        <v>629.95799999999997</v>
      </c>
      <c r="F37">
        <v>547.44500000000005</v>
      </c>
    </row>
    <row r="38" spans="1:6" x14ac:dyDescent="0.2">
      <c r="A38" t="s">
        <v>70</v>
      </c>
      <c r="B38">
        <v>546.66999999999996</v>
      </c>
      <c r="C38">
        <v>598.18700000000001</v>
      </c>
      <c r="D38">
        <v>151.88399999999999</v>
      </c>
      <c r="E38">
        <v>518.44299999999998</v>
      </c>
      <c r="F38">
        <v>437.76499999999999</v>
      </c>
    </row>
    <row r="39" spans="1:6" x14ac:dyDescent="0.2">
      <c r="A39" s="16" t="s">
        <v>138</v>
      </c>
    </row>
    <row r="40" spans="1:6" x14ac:dyDescent="0.2">
      <c r="A40" t="s">
        <v>139</v>
      </c>
      <c r="B40" s="18">
        <v>2.4</v>
      </c>
      <c r="C40" s="18">
        <v>4.7699999999999996</v>
      </c>
      <c r="D40" s="18">
        <v>0.64</v>
      </c>
    </row>
    <row r="41" spans="1:6" x14ac:dyDescent="0.2">
      <c r="A41" t="s">
        <v>140</v>
      </c>
      <c r="B41" s="18">
        <v>2.38</v>
      </c>
      <c r="C41" s="18">
        <v>4.7300000000000004</v>
      </c>
      <c r="D41" s="18">
        <v>0.64</v>
      </c>
    </row>
    <row r="42" spans="1:6" x14ac:dyDescent="0.2">
      <c r="A42" s="16" t="s">
        <v>141</v>
      </c>
    </row>
    <row r="43" spans="1:6" x14ac:dyDescent="0.2">
      <c r="A43" t="s">
        <v>142</v>
      </c>
      <c r="B43" s="17">
        <v>155627</v>
      </c>
      <c r="C43" s="17">
        <v>155539</v>
      </c>
      <c r="D43" s="17">
        <v>154184</v>
      </c>
    </row>
    <row r="44" spans="1:6" x14ac:dyDescent="0.2">
      <c r="A44" t="s">
        <v>143</v>
      </c>
      <c r="B44" s="17">
        <v>156608</v>
      </c>
      <c r="C44" s="17">
        <v>156794</v>
      </c>
      <c r="D44" s="17">
        <v>154894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1"/>
  <sheetViews>
    <sheetView topLeftCell="A16" workbookViewId="0">
      <selection activeCell="G8" sqref="G8"/>
    </sheetView>
  </sheetViews>
  <sheetFormatPr baseColWidth="10" defaultRowHeight="16" x14ac:dyDescent="0.2"/>
  <cols>
    <col min="1" max="1" width="35" bestFit="1" customWidth="1"/>
  </cols>
  <sheetData>
    <row r="1" spans="1:6" x14ac:dyDescent="0.2">
      <c r="A1" s="16" t="s">
        <v>115</v>
      </c>
    </row>
    <row r="4" spans="1:6" x14ac:dyDescent="0.2">
      <c r="A4" s="16" t="s">
        <v>0</v>
      </c>
      <c r="B4" s="16">
        <v>2023</v>
      </c>
      <c r="C4" s="16">
        <v>2022</v>
      </c>
      <c r="D4" s="16">
        <v>2021</v>
      </c>
      <c r="E4" s="16">
        <v>2020</v>
      </c>
      <c r="F4" s="16">
        <v>2019</v>
      </c>
    </row>
    <row r="6" spans="1:6" x14ac:dyDescent="0.2">
      <c r="A6" s="16" t="s">
        <v>1</v>
      </c>
      <c r="B6" s="16" t="s">
        <v>2</v>
      </c>
      <c r="C6" s="16" t="s">
        <v>2</v>
      </c>
      <c r="D6" s="16" t="s">
        <v>2</v>
      </c>
      <c r="E6" s="16" t="s">
        <v>2</v>
      </c>
      <c r="F6" s="16" t="s">
        <v>2</v>
      </c>
    </row>
    <row r="7" spans="1:6" x14ac:dyDescent="0.2">
      <c r="A7" s="16" t="s">
        <v>3</v>
      </c>
      <c r="B7" s="1">
        <v>1910.2529999999999</v>
      </c>
      <c r="C7" s="1">
        <v>1752.1279999999999</v>
      </c>
      <c r="D7" s="1">
        <v>1650.799</v>
      </c>
      <c r="E7" s="1">
        <v>1194.1110000000001</v>
      </c>
      <c r="F7" s="1">
        <v>1095.405</v>
      </c>
    </row>
    <row r="8" spans="1:6" x14ac:dyDescent="0.2">
      <c r="A8" t="s">
        <v>4</v>
      </c>
      <c r="B8">
        <v>532.85199999999998</v>
      </c>
      <c r="C8">
        <v>506.79599999999999</v>
      </c>
      <c r="D8">
        <v>278.24200000000002</v>
      </c>
      <c r="E8">
        <v>311.62</v>
      </c>
      <c r="F8">
        <v>278.84199999999998</v>
      </c>
    </row>
    <row r="9" spans="1:6" x14ac:dyDescent="0.2">
      <c r="A9" t="s">
        <v>5</v>
      </c>
      <c r="B9">
        <v>33.787999999999997</v>
      </c>
      <c r="C9">
        <v>25.61</v>
      </c>
      <c r="D9">
        <v>16.923999999999999</v>
      </c>
      <c r="E9">
        <v>17.760000000000002</v>
      </c>
      <c r="F9">
        <v>19.901</v>
      </c>
    </row>
    <row r="10" spans="1:6" x14ac:dyDescent="0.2">
      <c r="A10" t="s">
        <v>6</v>
      </c>
      <c r="B10">
        <v>321.98</v>
      </c>
      <c r="C10">
        <v>332.42200000000003</v>
      </c>
      <c r="D10">
        <v>232.732</v>
      </c>
      <c r="E10">
        <v>203.41</v>
      </c>
      <c r="F10">
        <v>180.94200000000001</v>
      </c>
    </row>
    <row r="11" spans="1:6" x14ac:dyDescent="0.2">
      <c r="A11" t="s">
        <v>7</v>
      </c>
      <c r="B11">
        <v>981.79499999999996</v>
      </c>
      <c r="C11">
        <v>843.52700000000004</v>
      </c>
      <c r="D11">
        <v>1089.3610000000001</v>
      </c>
      <c r="E11">
        <v>649.43600000000004</v>
      </c>
      <c r="F11">
        <v>589.69200000000001</v>
      </c>
    </row>
    <row r="12" spans="1:6" x14ac:dyDescent="0.2">
      <c r="A12" t="s">
        <v>8</v>
      </c>
      <c r="B12">
        <v>39.838000000000001</v>
      </c>
      <c r="C12">
        <v>43.773000000000003</v>
      </c>
      <c r="D12">
        <v>33.54</v>
      </c>
      <c r="E12">
        <v>11.885</v>
      </c>
      <c r="F12">
        <v>26.027999999999999</v>
      </c>
    </row>
    <row r="13" spans="1:6" x14ac:dyDescent="0.2">
      <c r="A13" s="16" t="s">
        <v>9</v>
      </c>
      <c r="B13" s="1">
        <v>479.98099999999999</v>
      </c>
      <c r="C13" s="1">
        <v>404.90800000000002</v>
      </c>
      <c r="D13" s="1">
        <v>393.20100000000002</v>
      </c>
      <c r="E13" s="1">
        <v>452.55900000000003</v>
      </c>
      <c r="F13" s="1">
        <v>213.79599999999999</v>
      </c>
    </row>
    <row r="14" spans="1:6" x14ac:dyDescent="0.2">
      <c r="A14" t="s">
        <v>10</v>
      </c>
      <c r="B14">
        <v>54.14</v>
      </c>
      <c r="C14">
        <v>10.407</v>
      </c>
      <c r="D14">
        <v>14.262</v>
      </c>
      <c r="E14">
        <v>17.556000000000001</v>
      </c>
      <c r="F14" t="s">
        <v>13</v>
      </c>
    </row>
    <row r="15" spans="1:6" x14ac:dyDescent="0.2">
      <c r="A15" t="s">
        <v>11</v>
      </c>
      <c r="B15">
        <v>-317.50799999999998</v>
      </c>
      <c r="C15">
        <v>-282.57100000000003</v>
      </c>
      <c r="D15">
        <v>-266.90499999999997</v>
      </c>
      <c r="E15">
        <v>-242.13800000000001</v>
      </c>
      <c r="F15">
        <v>-235.93899999999999</v>
      </c>
    </row>
    <row r="16" spans="1:6" x14ac:dyDescent="0.2">
      <c r="A16" t="s">
        <v>12</v>
      </c>
      <c r="B16">
        <v>32.863999999999997</v>
      </c>
      <c r="C16">
        <v>32.863999999999997</v>
      </c>
      <c r="D16">
        <v>32.865000000000002</v>
      </c>
      <c r="E16">
        <v>32.863999999999997</v>
      </c>
      <c r="F16">
        <v>32.863999999999997</v>
      </c>
    </row>
    <row r="17" spans="1:6" x14ac:dyDescent="0.2">
      <c r="A17" t="s">
        <v>14</v>
      </c>
      <c r="B17">
        <v>303.10300000000001</v>
      </c>
      <c r="C17">
        <v>281.51100000000002</v>
      </c>
      <c r="D17">
        <v>243.85900000000001</v>
      </c>
      <c r="E17">
        <v>226.14099999999999</v>
      </c>
      <c r="F17">
        <v>229.858</v>
      </c>
    </row>
    <row r="18" spans="1:6" x14ac:dyDescent="0.2">
      <c r="A18" t="s">
        <v>15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</row>
    <row r="19" spans="1:6" x14ac:dyDescent="0.2">
      <c r="A19" t="s">
        <v>16</v>
      </c>
      <c r="B19">
        <v>252.84</v>
      </c>
      <c r="C19">
        <v>218.059</v>
      </c>
      <c r="D19">
        <v>223.488</v>
      </c>
      <c r="E19">
        <v>278.54599999999999</v>
      </c>
      <c r="F19">
        <v>38.326000000000001</v>
      </c>
    </row>
    <row r="20" spans="1:6" x14ac:dyDescent="0.2">
      <c r="A20" t="s">
        <v>17</v>
      </c>
      <c r="B20">
        <v>154.542</v>
      </c>
      <c r="C20">
        <v>144.63800000000001</v>
      </c>
      <c r="D20">
        <v>145.63200000000001</v>
      </c>
      <c r="E20">
        <v>139.59</v>
      </c>
      <c r="F20">
        <v>148.68700000000001</v>
      </c>
    </row>
    <row r="21" spans="1:6" x14ac:dyDescent="0.2">
      <c r="A21" t="s">
        <v>18</v>
      </c>
      <c r="B21" t="s">
        <v>13</v>
      </c>
      <c r="C21" t="s">
        <v>13</v>
      </c>
      <c r="D21" t="s">
        <v>13</v>
      </c>
      <c r="E21" t="s">
        <v>13</v>
      </c>
      <c r="F21" t="s">
        <v>13</v>
      </c>
    </row>
    <row r="22" spans="1:6" x14ac:dyDescent="0.2">
      <c r="A22" t="s">
        <v>19</v>
      </c>
    </row>
    <row r="23" spans="1:6" x14ac:dyDescent="0.2">
      <c r="A23" t="s">
        <v>20</v>
      </c>
      <c r="B23">
        <v>13.99</v>
      </c>
      <c r="C23">
        <v>13.99</v>
      </c>
      <c r="D23">
        <v>13.99</v>
      </c>
      <c r="E23">
        <v>13.99</v>
      </c>
      <c r="F23">
        <v>13.99</v>
      </c>
    </row>
    <row r="24" spans="1:6" x14ac:dyDescent="0.2">
      <c r="A24" t="s">
        <v>21</v>
      </c>
      <c r="B24" s="2">
        <v>37.457000000000001</v>
      </c>
      <c r="C24">
        <v>39.688000000000002</v>
      </c>
      <c r="D24">
        <v>41.945</v>
      </c>
      <c r="E24">
        <v>48.015999999999998</v>
      </c>
      <c r="F24">
        <v>51.494</v>
      </c>
    </row>
    <row r="25" spans="1:6" x14ac:dyDescent="0.2">
      <c r="A25" t="s">
        <v>22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</row>
    <row r="26" spans="1:6" x14ac:dyDescent="0.2">
      <c r="A26" t="s">
        <v>23</v>
      </c>
      <c r="B26" t="s">
        <v>13</v>
      </c>
      <c r="C26" t="s">
        <v>13</v>
      </c>
      <c r="D26" t="s">
        <v>13</v>
      </c>
      <c r="E26" t="s">
        <v>13</v>
      </c>
      <c r="F26" t="s">
        <v>13</v>
      </c>
    </row>
    <row r="27" spans="1:6" x14ac:dyDescent="0.2">
      <c r="A27" t="s">
        <v>24</v>
      </c>
      <c r="B27">
        <v>114.52200000000001</v>
      </c>
      <c r="C27">
        <v>121.536</v>
      </c>
      <c r="D27">
        <v>67.77</v>
      </c>
      <c r="E27">
        <v>56.442</v>
      </c>
      <c r="F27">
        <v>52.521000000000001</v>
      </c>
    </row>
    <row r="28" spans="1:6" x14ac:dyDescent="0.2">
      <c r="A28" s="16" t="s">
        <v>25</v>
      </c>
      <c r="B28" s="1">
        <v>2556.203</v>
      </c>
      <c r="C28" s="1">
        <v>2332.25</v>
      </c>
      <c r="D28" s="1">
        <v>2167.7049999999999</v>
      </c>
      <c r="E28" s="1">
        <v>1765.1179999999999</v>
      </c>
      <c r="F28" s="1">
        <v>1427.2059999999999</v>
      </c>
    </row>
    <row r="29" spans="1:6" x14ac:dyDescent="0.2">
      <c r="A29" s="16" t="s">
        <v>26</v>
      </c>
      <c r="B29" s="16" t="s">
        <v>2</v>
      </c>
      <c r="C29" s="16" t="s">
        <v>2</v>
      </c>
      <c r="D29" s="16" t="s">
        <v>2</v>
      </c>
      <c r="E29" s="16" t="s">
        <v>2</v>
      </c>
      <c r="F29" s="16" t="s">
        <v>2</v>
      </c>
    </row>
    <row r="30" spans="1:6" x14ac:dyDescent="0.2">
      <c r="A30" s="16" t="s">
        <v>27</v>
      </c>
      <c r="B30" s="1">
        <v>497.38</v>
      </c>
      <c r="C30" s="1">
        <v>541.68399999999997</v>
      </c>
      <c r="D30" s="1">
        <v>468.36799999999999</v>
      </c>
      <c r="E30" s="1">
        <v>300.94600000000003</v>
      </c>
      <c r="F30" s="1">
        <v>250.524</v>
      </c>
    </row>
    <row r="31" spans="1:6" x14ac:dyDescent="0.2">
      <c r="A31" t="s">
        <v>28</v>
      </c>
      <c r="B31">
        <v>169.131</v>
      </c>
      <c r="C31">
        <v>161.904</v>
      </c>
      <c r="D31">
        <v>162.09899999999999</v>
      </c>
      <c r="E31">
        <v>115.645</v>
      </c>
      <c r="F31">
        <v>105.664</v>
      </c>
    </row>
    <row r="32" spans="1:6" x14ac:dyDescent="0.2">
      <c r="A32" t="s">
        <v>29</v>
      </c>
      <c r="B32">
        <v>265.60500000000002</v>
      </c>
      <c r="C32">
        <v>327.48700000000002</v>
      </c>
      <c r="D32">
        <v>231.63200000000001</v>
      </c>
      <c r="E32">
        <v>147.892</v>
      </c>
      <c r="F32">
        <v>124.974</v>
      </c>
    </row>
    <row r="33" spans="1:6" x14ac:dyDescent="0.2">
      <c r="A33" t="s">
        <v>30</v>
      </c>
      <c r="B33" t="s">
        <v>13</v>
      </c>
      <c r="C33" t="s">
        <v>13</v>
      </c>
      <c r="D33">
        <v>0</v>
      </c>
      <c r="E33">
        <v>0.63800000000000001</v>
      </c>
      <c r="F33">
        <v>0.60299999999999998</v>
      </c>
    </row>
    <row r="34" spans="1:6" x14ac:dyDescent="0.2">
      <c r="A34" t="s">
        <v>31</v>
      </c>
      <c r="B34" t="s">
        <v>13</v>
      </c>
      <c r="C34" t="s">
        <v>13</v>
      </c>
      <c r="D34" t="s">
        <v>13</v>
      </c>
      <c r="E34" t="s">
        <v>13</v>
      </c>
      <c r="F34" t="s">
        <v>13</v>
      </c>
    </row>
    <row r="35" spans="1:6" x14ac:dyDescent="0.2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33</v>
      </c>
      <c r="B36">
        <v>62.643999999999998</v>
      </c>
      <c r="C36">
        <v>52.292999999999999</v>
      </c>
      <c r="D36">
        <v>74.637</v>
      </c>
      <c r="E36">
        <v>36.771000000000001</v>
      </c>
      <c r="F36">
        <v>19.283000000000001</v>
      </c>
    </row>
    <row r="37" spans="1:6" x14ac:dyDescent="0.2">
      <c r="A37" t="s">
        <v>34</v>
      </c>
    </row>
    <row r="38" spans="1:6" x14ac:dyDescent="0.2">
      <c r="A38" t="s">
        <v>35</v>
      </c>
      <c r="B38" t="s">
        <v>13</v>
      </c>
      <c r="C38" t="s">
        <v>13</v>
      </c>
      <c r="D38" t="s">
        <v>13</v>
      </c>
      <c r="E38" t="s">
        <v>13</v>
      </c>
      <c r="F38" t="s">
        <v>13</v>
      </c>
    </row>
    <row r="39" spans="1:6" x14ac:dyDescent="0.2">
      <c r="A39" t="s">
        <v>36</v>
      </c>
      <c r="B39" s="2">
        <v>0</v>
      </c>
      <c r="C39">
        <v>0</v>
      </c>
      <c r="D39">
        <v>0</v>
      </c>
      <c r="E39">
        <v>30.263000000000002</v>
      </c>
      <c r="F39">
        <v>30.901</v>
      </c>
    </row>
    <row r="40" spans="1:6" x14ac:dyDescent="0.2">
      <c r="A40" t="s">
        <v>37</v>
      </c>
      <c r="B40" t="s">
        <v>13</v>
      </c>
      <c r="C40" t="s">
        <v>13</v>
      </c>
      <c r="D40" t="s">
        <v>13</v>
      </c>
      <c r="E40" t="s">
        <v>13</v>
      </c>
      <c r="F40" t="s">
        <v>13</v>
      </c>
    </row>
    <row r="41" spans="1:6" x14ac:dyDescent="0.2">
      <c r="A41" t="s">
        <v>38</v>
      </c>
      <c r="B41">
        <v>293.08999999999997</v>
      </c>
      <c r="C41">
        <v>251.74100000000001</v>
      </c>
      <c r="D41">
        <v>255.11199999999999</v>
      </c>
      <c r="E41">
        <v>293.78899999999999</v>
      </c>
      <c r="F41">
        <v>100.651</v>
      </c>
    </row>
    <row r="42" spans="1:6" x14ac:dyDescent="0.2">
      <c r="A42" s="16" t="s">
        <v>39</v>
      </c>
      <c r="B42" s="1">
        <v>1765.7329999999999</v>
      </c>
      <c r="C42" s="1">
        <v>1538.825</v>
      </c>
      <c r="D42" s="1">
        <v>1444.2249999999999</v>
      </c>
      <c r="E42" s="1">
        <v>1140.1199999999999</v>
      </c>
      <c r="F42" s="1">
        <v>1045.1300000000001</v>
      </c>
    </row>
    <row r="43" spans="1:6" x14ac:dyDescent="0.2">
      <c r="A43" t="s">
        <v>40</v>
      </c>
      <c r="B43" t="s">
        <v>13</v>
      </c>
      <c r="C43" t="s">
        <v>13</v>
      </c>
      <c r="D43" t="s">
        <v>13</v>
      </c>
      <c r="E43" t="s">
        <v>13</v>
      </c>
      <c r="F43" t="s">
        <v>13</v>
      </c>
    </row>
    <row r="44" spans="1:6" x14ac:dyDescent="0.2">
      <c r="A44" t="s">
        <v>41</v>
      </c>
      <c r="B44">
        <v>232.93199999999999</v>
      </c>
      <c r="C44">
        <v>210.82499999999999</v>
      </c>
      <c r="D44">
        <v>203.31</v>
      </c>
      <c r="E44">
        <v>191.45099999999999</v>
      </c>
      <c r="F44">
        <v>178.227</v>
      </c>
    </row>
    <row r="45" spans="1:6" x14ac:dyDescent="0.2">
      <c r="A45" t="s">
        <v>42</v>
      </c>
      <c r="B45" s="2">
        <v>1571.5740000000001</v>
      </c>
      <c r="C45" s="2">
        <v>1352.6849999999999</v>
      </c>
      <c r="D45">
        <v>1257.3789999999999</v>
      </c>
      <c r="E45">
        <v>973.94799999999998</v>
      </c>
      <c r="F45">
        <v>889.26599999999996</v>
      </c>
    </row>
    <row r="46" spans="1:6" x14ac:dyDescent="0.2">
      <c r="A46" t="s">
        <v>43</v>
      </c>
      <c r="B46" s="2" t="s">
        <v>13</v>
      </c>
      <c r="C46" s="2" t="s">
        <v>13</v>
      </c>
      <c r="D46" t="s">
        <v>13</v>
      </c>
      <c r="E46" t="s">
        <v>13</v>
      </c>
      <c r="F46" t="s">
        <v>13</v>
      </c>
    </row>
    <row r="47" spans="1:6" x14ac:dyDescent="0.2">
      <c r="A47" t="s">
        <v>44</v>
      </c>
      <c r="B47" t="s">
        <v>13</v>
      </c>
      <c r="C47" t="s">
        <v>13</v>
      </c>
      <c r="D47" t="s">
        <v>13</v>
      </c>
      <c r="E47" t="s">
        <v>13</v>
      </c>
      <c r="F47">
        <v>0</v>
      </c>
    </row>
    <row r="48" spans="1:6" x14ac:dyDescent="0.2">
      <c r="A48" t="s">
        <v>45</v>
      </c>
      <c r="B48">
        <v>0.26200000000000001</v>
      </c>
      <c r="C48">
        <v>0.27</v>
      </c>
      <c r="D48">
        <v>0.27900000000000003</v>
      </c>
      <c r="E48">
        <v>0.28000000000000003</v>
      </c>
      <c r="F48">
        <v>0.29099999999999998</v>
      </c>
    </row>
    <row r="49" spans="1:6" x14ac:dyDescent="0.2">
      <c r="A49" t="s">
        <v>46</v>
      </c>
      <c r="B49">
        <v>-39.034999999999997</v>
      </c>
      <c r="C49">
        <v>-24.954999999999998</v>
      </c>
      <c r="D49">
        <v>-16.742999999999999</v>
      </c>
      <c r="E49">
        <v>-25.559000000000001</v>
      </c>
      <c r="F49">
        <v>-22.654</v>
      </c>
    </row>
    <row r="50" spans="1:6" x14ac:dyDescent="0.2">
      <c r="A50" t="s">
        <v>47</v>
      </c>
      <c r="B50" t="s">
        <v>13</v>
      </c>
      <c r="C50" t="s">
        <v>13</v>
      </c>
      <c r="D50" t="s">
        <v>13</v>
      </c>
      <c r="E50" t="s">
        <v>13</v>
      </c>
      <c r="F50" t="s">
        <v>13</v>
      </c>
    </row>
    <row r="51" spans="1:6" x14ac:dyDescent="0.2">
      <c r="A51" s="16" t="s">
        <v>48</v>
      </c>
      <c r="B51" s="1">
        <v>2556.203</v>
      </c>
      <c r="C51" s="1">
        <v>2332.25</v>
      </c>
      <c r="D51" s="1">
        <v>2167.7049999999999</v>
      </c>
      <c r="E51" s="1">
        <v>1765.1179999999999</v>
      </c>
      <c r="F51" s="1">
        <v>1427.2059999999999</v>
      </c>
    </row>
    <row r="52" spans="1:6" x14ac:dyDescent="0.2">
      <c r="A52" t="s">
        <v>49</v>
      </c>
      <c r="B52" s="3">
        <v>45016</v>
      </c>
      <c r="C52" s="3">
        <v>44651</v>
      </c>
      <c r="D52" s="3">
        <v>44286</v>
      </c>
      <c r="E52" s="3">
        <v>43921</v>
      </c>
      <c r="F52" s="3">
        <v>43555</v>
      </c>
    </row>
    <row r="53" spans="1:6" x14ac:dyDescent="0.2">
      <c r="A53" t="s">
        <v>50</v>
      </c>
      <c r="B53" t="s">
        <v>13</v>
      </c>
      <c r="C53" t="s">
        <v>13</v>
      </c>
      <c r="D53" t="s">
        <v>13</v>
      </c>
      <c r="E53" t="s">
        <v>13</v>
      </c>
      <c r="F53" t="s">
        <v>13</v>
      </c>
    </row>
    <row r="54" spans="1:6" x14ac:dyDescent="0.2">
      <c r="A54" t="s">
        <v>51</v>
      </c>
      <c r="B54" t="s">
        <v>52</v>
      </c>
      <c r="C54" t="s">
        <v>52</v>
      </c>
      <c r="D54" t="s">
        <v>52</v>
      </c>
      <c r="E54" t="s">
        <v>52</v>
      </c>
      <c r="F54" t="s">
        <v>52</v>
      </c>
    </row>
    <row r="55" spans="1:6" x14ac:dyDescent="0.2">
      <c r="A55" t="s">
        <v>53</v>
      </c>
      <c r="B55" s="3">
        <v>45016</v>
      </c>
      <c r="C55" s="3">
        <v>44651</v>
      </c>
      <c r="D55" s="3">
        <v>44286</v>
      </c>
      <c r="E55" s="3">
        <v>43921</v>
      </c>
      <c r="F55" s="3">
        <v>43555</v>
      </c>
    </row>
    <row r="56" spans="1:6" x14ac:dyDescent="0.2">
      <c r="A56" t="s">
        <v>54</v>
      </c>
      <c r="B56" t="s">
        <v>55</v>
      </c>
      <c r="C56" t="s">
        <v>55</v>
      </c>
      <c r="D56" t="s">
        <v>55</v>
      </c>
      <c r="E56" t="s">
        <v>55</v>
      </c>
      <c r="F56" t="s">
        <v>55</v>
      </c>
    </row>
    <row r="57" spans="1:6" x14ac:dyDescent="0.2">
      <c r="A57" t="s">
        <v>56</v>
      </c>
      <c r="B57" s="3">
        <v>45072</v>
      </c>
      <c r="C57" s="3">
        <v>44708</v>
      </c>
      <c r="D57" s="3">
        <v>44344</v>
      </c>
      <c r="E57" s="3">
        <v>43983</v>
      </c>
      <c r="F57" s="3">
        <v>43615</v>
      </c>
    </row>
    <row r="58" spans="1:6" x14ac:dyDescent="0.2">
      <c r="A58" t="s">
        <v>57</v>
      </c>
      <c r="B58" t="s">
        <v>114</v>
      </c>
      <c r="C58" t="s">
        <v>113</v>
      </c>
      <c r="D58" t="s">
        <v>112</v>
      </c>
      <c r="E58" t="s">
        <v>111</v>
      </c>
      <c r="F58" t="s">
        <v>110</v>
      </c>
    </row>
    <row r="59" spans="1:6" x14ac:dyDescent="0.2">
      <c r="A59" t="s">
        <v>63</v>
      </c>
      <c r="B59" t="s">
        <v>64</v>
      </c>
      <c r="C59" t="s">
        <v>64</v>
      </c>
      <c r="D59" t="s">
        <v>64</v>
      </c>
      <c r="E59" t="s">
        <v>64</v>
      </c>
      <c r="F59" t="s">
        <v>64</v>
      </c>
    </row>
    <row r="60" spans="1:6" x14ac:dyDescent="0.2">
      <c r="A60" t="s">
        <v>65</v>
      </c>
      <c r="B60" t="s">
        <v>66</v>
      </c>
      <c r="C60" t="s">
        <v>66</v>
      </c>
      <c r="D60" t="s">
        <v>66</v>
      </c>
      <c r="E60" t="s">
        <v>66</v>
      </c>
      <c r="F60" t="s">
        <v>66</v>
      </c>
    </row>
    <row r="61" spans="1:6" x14ac:dyDescent="0.2">
      <c r="A61" t="s">
        <v>67</v>
      </c>
      <c r="B61" t="s">
        <v>109</v>
      </c>
      <c r="C61" t="s">
        <v>109</v>
      </c>
      <c r="D61" t="s">
        <v>109</v>
      </c>
      <c r="E61" t="s">
        <v>109</v>
      </c>
      <c r="F61" t="s">
        <v>109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B40" sqref="B40:D41"/>
    </sheetView>
  </sheetViews>
  <sheetFormatPr baseColWidth="10" defaultRowHeight="16" x14ac:dyDescent="0.2"/>
  <cols>
    <col min="1" max="1" width="34.5" bestFit="1" customWidth="1"/>
  </cols>
  <sheetData>
    <row r="1" spans="1:6" x14ac:dyDescent="0.2">
      <c r="A1" s="16" t="s">
        <v>115</v>
      </c>
    </row>
    <row r="4" spans="1:6" x14ac:dyDescent="0.2">
      <c r="A4" s="16" t="s">
        <v>101</v>
      </c>
      <c r="B4" s="16">
        <v>2023</v>
      </c>
      <c r="C4" s="16">
        <v>2022</v>
      </c>
      <c r="D4" s="16">
        <v>2021</v>
      </c>
      <c r="E4" s="16">
        <v>2020</v>
      </c>
      <c r="F4" s="16">
        <v>2019</v>
      </c>
    </row>
    <row r="6" spans="1:6" x14ac:dyDescent="0.2">
      <c r="A6" s="16" t="s">
        <v>101</v>
      </c>
      <c r="B6" s="16" t="s">
        <v>2</v>
      </c>
      <c r="C6" s="16" t="s">
        <v>2</v>
      </c>
      <c r="D6" s="16" t="s">
        <v>2</v>
      </c>
      <c r="E6" s="16" t="s">
        <v>2</v>
      </c>
      <c r="F6" s="16" t="s">
        <v>2</v>
      </c>
    </row>
    <row r="7" spans="1:6" x14ac:dyDescent="0.2">
      <c r="A7" s="16" t="s">
        <v>100</v>
      </c>
      <c r="B7" s="1">
        <v>3627.2860000000001</v>
      </c>
      <c r="C7" s="1">
        <v>3150.3389999999999</v>
      </c>
      <c r="D7" s="1">
        <v>2545.6410000000001</v>
      </c>
      <c r="E7" s="1">
        <v>2132.6889999999999</v>
      </c>
      <c r="F7" s="1">
        <v>2020.4369999999999</v>
      </c>
    </row>
    <row r="8" spans="1:6" x14ac:dyDescent="0.2">
      <c r="A8" t="s">
        <v>95</v>
      </c>
      <c r="B8" s="2">
        <v>1801.9159999999999</v>
      </c>
      <c r="C8">
        <v>1542.788</v>
      </c>
      <c r="D8">
        <v>1171.5509999999999</v>
      </c>
      <c r="E8">
        <v>1029.0160000000001</v>
      </c>
      <c r="F8">
        <v>980.18700000000001</v>
      </c>
    </row>
    <row r="9" spans="1:6" x14ac:dyDescent="0.2">
      <c r="A9" t="s">
        <v>99</v>
      </c>
      <c r="B9" s="4">
        <v>0.50322999999999996</v>
      </c>
      <c r="C9" s="4">
        <v>0.51027999999999996</v>
      </c>
      <c r="D9" s="4">
        <v>0.53978000000000004</v>
      </c>
      <c r="E9" s="4">
        <v>0.51749999999999996</v>
      </c>
      <c r="F9" s="4">
        <v>0.51485999999999998</v>
      </c>
    </row>
    <row r="10" spans="1:6" x14ac:dyDescent="0.2">
      <c r="A10" t="s">
        <v>98</v>
      </c>
      <c r="B10" s="2">
        <v>1825.37</v>
      </c>
      <c r="C10" s="2">
        <v>1607.5509999999999</v>
      </c>
      <c r="D10">
        <v>1374.09</v>
      </c>
      <c r="E10">
        <v>1103.673</v>
      </c>
      <c r="F10">
        <v>1040.25</v>
      </c>
    </row>
    <row r="11" spans="1:6" x14ac:dyDescent="0.2">
      <c r="A11" s="16" t="s">
        <v>97</v>
      </c>
      <c r="B11" s="1">
        <v>2974.5349999999999</v>
      </c>
      <c r="C11" s="1">
        <v>2585.6320000000001</v>
      </c>
      <c r="D11" s="1">
        <v>2041.4359999999999</v>
      </c>
      <c r="E11" s="1">
        <v>1794.5540000000001</v>
      </c>
      <c r="F11" s="1">
        <v>1693.117</v>
      </c>
    </row>
    <row r="12" spans="1:6" x14ac:dyDescent="0.2">
      <c r="A12" t="s">
        <v>96</v>
      </c>
      <c r="B12">
        <v>38.656999999999996</v>
      </c>
      <c r="C12">
        <v>33.344000000000001</v>
      </c>
      <c r="D12">
        <v>28.626000000000001</v>
      </c>
      <c r="E12">
        <v>27.555</v>
      </c>
      <c r="F12">
        <v>23.187000000000001</v>
      </c>
    </row>
    <row r="13" spans="1:6" x14ac:dyDescent="0.2">
      <c r="A13" t="s">
        <v>95</v>
      </c>
      <c r="B13" s="2">
        <v>1801.9159999999999</v>
      </c>
      <c r="C13">
        <v>1542.788</v>
      </c>
      <c r="D13">
        <v>1171.5509999999999</v>
      </c>
      <c r="E13">
        <v>1029.0160000000001</v>
      </c>
      <c r="F13">
        <v>980.18700000000001</v>
      </c>
    </row>
    <row r="14" spans="1:6" x14ac:dyDescent="0.2">
      <c r="A14" t="s">
        <v>94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</row>
    <row r="15" spans="1:6" x14ac:dyDescent="0.2">
      <c r="A15" t="s">
        <v>93</v>
      </c>
      <c r="B15">
        <v>1.518</v>
      </c>
      <c r="C15">
        <v>0.61099999999999999</v>
      </c>
      <c r="D15">
        <v>0.26700000000000002</v>
      </c>
      <c r="E15">
        <v>0.32800000000000001</v>
      </c>
      <c r="F15">
        <v>-0.52500000000000002</v>
      </c>
    </row>
    <row r="16" spans="1:6" x14ac:dyDescent="0.2">
      <c r="A16" t="s">
        <v>92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</row>
    <row r="17" spans="1:6" x14ac:dyDescent="0.2">
      <c r="A17" t="s">
        <v>91</v>
      </c>
      <c r="B17">
        <v>1129.627</v>
      </c>
      <c r="C17">
        <v>1005.703</v>
      </c>
      <c r="D17">
        <v>823.38599999999997</v>
      </c>
      <c r="E17">
        <v>736.29</v>
      </c>
      <c r="F17">
        <v>689.97299999999996</v>
      </c>
    </row>
    <row r="18" spans="1:6" x14ac:dyDescent="0.2">
      <c r="A18" t="s">
        <v>90</v>
      </c>
      <c r="B18">
        <v>2.8170000000000002</v>
      </c>
      <c r="C18">
        <v>3.1859999999999999</v>
      </c>
      <c r="D18">
        <v>17.606000000000002</v>
      </c>
      <c r="E18">
        <v>1.365</v>
      </c>
      <c r="F18">
        <v>0.29499999999999998</v>
      </c>
    </row>
    <row r="19" spans="1:6" x14ac:dyDescent="0.2">
      <c r="A19" s="16" t="s">
        <v>89</v>
      </c>
      <c r="B19" s="1">
        <v>652.75099999999998</v>
      </c>
      <c r="C19" s="1">
        <v>564.70699999999999</v>
      </c>
      <c r="D19" s="1">
        <v>504.20499999999998</v>
      </c>
      <c r="E19" s="1">
        <v>338.13499999999999</v>
      </c>
      <c r="F19" s="1">
        <v>327.32</v>
      </c>
    </row>
    <row r="20" spans="1:6" x14ac:dyDescent="0.2">
      <c r="A20" t="s">
        <v>88</v>
      </c>
      <c r="B20" s="2">
        <v>3627.2860000000001</v>
      </c>
      <c r="C20" s="2">
        <v>3150.3389999999999</v>
      </c>
      <c r="D20" s="2">
        <v>2545.6410000000001</v>
      </c>
      <c r="E20" s="2">
        <v>2132.6889999999999</v>
      </c>
      <c r="F20" s="2">
        <v>2020.4369999999999</v>
      </c>
    </row>
    <row r="21" spans="1:6" x14ac:dyDescent="0.2">
      <c r="A21" t="s">
        <v>87</v>
      </c>
      <c r="B21" s="2">
        <v>2974.5349999999999</v>
      </c>
      <c r="C21" s="2">
        <v>2585.6320000000001</v>
      </c>
      <c r="D21" s="2">
        <v>2041.4359999999999</v>
      </c>
      <c r="E21" s="2">
        <v>1794.5540000000001</v>
      </c>
      <c r="F21" s="2">
        <v>1693.117</v>
      </c>
    </row>
    <row r="22" spans="1:6" x14ac:dyDescent="0.2">
      <c r="A22" t="s">
        <v>86</v>
      </c>
      <c r="B22" s="4">
        <v>0.17996000000000001</v>
      </c>
      <c r="C22" s="4">
        <v>0.17924999999999999</v>
      </c>
      <c r="D22" s="4">
        <v>0.19807</v>
      </c>
      <c r="E22" s="4">
        <v>0.15855</v>
      </c>
      <c r="F22" s="4">
        <v>0.16200000000000001</v>
      </c>
    </row>
    <row r="23" spans="1:6" x14ac:dyDescent="0.2">
      <c r="A23" s="16" t="s">
        <v>85</v>
      </c>
      <c r="B23" s="1">
        <v>666.08199999999999</v>
      </c>
      <c r="C23" s="1">
        <v>564.63800000000003</v>
      </c>
      <c r="D23" s="1">
        <v>501.51400000000001</v>
      </c>
      <c r="E23" s="1">
        <v>340.86599999999999</v>
      </c>
      <c r="F23" s="1">
        <v>328.93400000000003</v>
      </c>
    </row>
    <row r="24" spans="1:6" x14ac:dyDescent="0.2">
      <c r="A24" t="s">
        <v>84</v>
      </c>
      <c r="B24">
        <v>652.75099999999998</v>
      </c>
      <c r="C24">
        <v>564.70699999999999</v>
      </c>
      <c r="D24">
        <v>504.20499999999998</v>
      </c>
      <c r="E24">
        <v>338.13499999999999</v>
      </c>
      <c r="F24">
        <v>327.32</v>
      </c>
    </row>
    <row r="25" spans="1:6" x14ac:dyDescent="0.2">
      <c r="A25" t="s">
        <v>83</v>
      </c>
      <c r="B25" t="s">
        <v>13</v>
      </c>
      <c r="C25" t="s">
        <v>13</v>
      </c>
      <c r="D25" t="s">
        <v>13</v>
      </c>
      <c r="E25" t="s">
        <v>13</v>
      </c>
      <c r="F25" t="s">
        <v>13</v>
      </c>
    </row>
    <row r="26" spans="1:6" x14ac:dyDescent="0.2">
      <c r="A26" t="s">
        <v>82</v>
      </c>
      <c r="B26">
        <v>12.121</v>
      </c>
      <c r="C26">
        <v>-0.182</v>
      </c>
      <c r="D26">
        <v>-3.391</v>
      </c>
      <c r="E26">
        <v>2.2149999999999999</v>
      </c>
      <c r="F26">
        <v>1.367</v>
      </c>
    </row>
    <row r="27" spans="1:6" x14ac:dyDescent="0.2">
      <c r="A27" t="s">
        <v>81</v>
      </c>
      <c r="B27">
        <v>1.21</v>
      </c>
      <c r="C27">
        <v>0.113</v>
      </c>
      <c r="D27">
        <v>0.7</v>
      </c>
      <c r="E27">
        <v>0.51600000000000001</v>
      </c>
      <c r="F27">
        <v>0.247</v>
      </c>
    </row>
    <row r="28" spans="1:6" x14ac:dyDescent="0.2">
      <c r="A28" s="16" t="s">
        <v>80</v>
      </c>
      <c r="B28" s="1">
        <v>516.822</v>
      </c>
      <c r="C28" s="1">
        <v>451.94900000000001</v>
      </c>
      <c r="D28" s="1">
        <v>382.57499999999999</v>
      </c>
      <c r="E28" s="1">
        <v>276.142</v>
      </c>
      <c r="F28" s="1">
        <v>263.32499999999999</v>
      </c>
    </row>
    <row r="29" spans="1:6" x14ac:dyDescent="0.2">
      <c r="A29" t="s">
        <v>79</v>
      </c>
      <c r="B29">
        <v>666.08199999999999</v>
      </c>
      <c r="C29">
        <v>564.63800000000003</v>
      </c>
      <c r="D29">
        <v>501.51400000000001</v>
      </c>
      <c r="E29">
        <v>340.86599999999999</v>
      </c>
      <c r="F29">
        <v>328.93400000000003</v>
      </c>
    </row>
    <row r="30" spans="1:6" x14ac:dyDescent="0.2">
      <c r="A30" t="s">
        <v>78</v>
      </c>
      <c r="B30" s="4">
        <v>0.14248</v>
      </c>
      <c r="C30" s="4">
        <v>0.14346</v>
      </c>
      <c r="D30" s="4">
        <v>0.15029000000000001</v>
      </c>
      <c r="E30" s="4">
        <v>0.12948000000000001</v>
      </c>
      <c r="F30" s="4">
        <v>0.13033</v>
      </c>
    </row>
    <row r="31" spans="1:6" x14ac:dyDescent="0.2">
      <c r="A31" t="s">
        <v>77</v>
      </c>
      <c r="B31">
        <v>149.26</v>
      </c>
      <c r="C31">
        <v>112.68899999999999</v>
      </c>
      <c r="D31">
        <v>118.93899999999999</v>
      </c>
      <c r="E31">
        <v>64.724000000000004</v>
      </c>
      <c r="F31">
        <v>65.608999999999995</v>
      </c>
    </row>
    <row r="32" spans="1:6" x14ac:dyDescent="0.2">
      <c r="A32" s="16" t="s">
        <v>76</v>
      </c>
      <c r="B32" s="1">
        <v>516.822</v>
      </c>
      <c r="C32" s="1">
        <v>451.94900000000001</v>
      </c>
      <c r="D32" s="1">
        <v>382.57499999999999</v>
      </c>
      <c r="E32" s="1">
        <v>276.142</v>
      </c>
      <c r="F32" s="1">
        <v>264.30799999999999</v>
      </c>
    </row>
    <row r="33" spans="1:6" x14ac:dyDescent="0.2">
      <c r="A33" t="s">
        <v>75</v>
      </c>
      <c r="B33">
        <v>516.822</v>
      </c>
      <c r="C33">
        <v>451.94900000000001</v>
      </c>
      <c r="D33">
        <v>382.57499999999999</v>
      </c>
      <c r="E33">
        <v>276.142</v>
      </c>
      <c r="F33">
        <v>263.32499999999999</v>
      </c>
    </row>
    <row r="34" spans="1:6" x14ac:dyDescent="0.2">
      <c r="A34" t="s">
        <v>74</v>
      </c>
      <c r="B34" t="s">
        <v>13</v>
      </c>
      <c r="C34" t="s">
        <v>13</v>
      </c>
      <c r="D34">
        <v>0</v>
      </c>
      <c r="E34">
        <v>0</v>
      </c>
      <c r="F34">
        <v>0.98299999999999998</v>
      </c>
    </row>
    <row r="35" spans="1:6" x14ac:dyDescent="0.2">
      <c r="A35" s="16" t="s">
        <v>73</v>
      </c>
    </row>
    <row r="36" spans="1:6" x14ac:dyDescent="0.2">
      <c r="A36" t="s">
        <v>72</v>
      </c>
      <c r="B36" s="4">
        <v>0.22409000000000001</v>
      </c>
      <c r="C36" s="4">
        <v>0.19958000000000001</v>
      </c>
      <c r="D36" s="4">
        <v>0.23716000000000001</v>
      </c>
      <c r="E36" s="4">
        <v>0.18987999999999999</v>
      </c>
      <c r="F36" s="4">
        <v>0.19946</v>
      </c>
    </row>
    <row r="37" spans="1:6" x14ac:dyDescent="0.2">
      <c r="A37" t="s">
        <v>71</v>
      </c>
      <c r="B37">
        <v>704.94399999999996</v>
      </c>
      <c r="C37">
        <v>611.38199999999995</v>
      </c>
      <c r="D37">
        <v>562.60799999999995</v>
      </c>
      <c r="E37">
        <v>378.74</v>
      </c>
      <c r="F37">
        <v>372.03100000000001</v>
      </c>
    </row>
    <row r="38" spans="1:6" x14ac:dyDescent="0.2">
      <c r="A38" t="s">
        <v>70</v>
      </c>
      <c r="B38">
        <v>657.08600000000001</v>
      </c>
      <c r="C38">
        <v>568.50400000000002</v>
      </c>
      <c r="D38">
        <v>522.07799999999997</v>
      </c>
      <c r="E38">
        <v>339.82799999999997</v>
      </c>
      <c r="F38">
        <v>327.08999999999997</v>
      </c>
    </row>
    <row r="39" spans="1:6" x14ac:dyDescent="0.2">
      <c r="A39" s="19" t="s">
        <v>138</v>
      </c>
      <c r="B39" s="5"/>
      <c r="C39" s="5"/>
      <c r="D39" s="5"/>
    </row>
    <row r="40" spans="1:6" x14ac:dyDescent="0.2">
      <c r="A40" s="5" t="s">
        <v>139</v>
      </c>
      <c r="B40" s="21">
        <v>19.5</v>
      </c>
      <c r="C40" s="21">
        <v>16.43</v>
      </c>
      <c r="D40" s="21">
        <v>13.64</v>
      </c>
    </row>
    <row r="41" spans="1:6" x14ac:dyDescent="0.2">
      <c r="A41" s="5" t="s">
        <v>140</v>
      </c>
      <c r="B41" s="21">
        <v>19.37</v>
      </c>
      <c r="C41" s="21">
        <v>16.260000000000002</v>
      </c>
      <c r="D41" s="21">
        <v>13.47</v>
      </c>
    </row>
    <row r="42" spans="1:6" x14ac:dyDescent="0.2">
      <c r="A42" s="19" t="s">
        <v>141</v>
      </c>
      <c r="B42" s="5"/>
      <c r="C42" s="5"/>
      <c r="D42" s="5"/>
    </row>
    <row r="43" spans="1:6" x14ac:dyDescent="0.2">
      <c r="A43" s="5" t="s">
        <v>142</v>
      </c>
      <c r="B43" s="20">
        <v>26504</v>
      </c>
      <c r="C43" s="20">
        <v>27508</v>
      </c>
      <c r="D43" s="20">
        <v>28055</v>
      </c>
    </row>
    <row r="44" spans="1:6" x14ac:dyDescent="0.2">
      <c r="A44" s="5" t="s">
        <v>143</v>
      </c>
      <c r="B44" s="20">
        <v>26686</v>
      </c>
      <c r="C44" s="20">
        <v>27789</v>
      </c>
      <c r="D44" s="20">
        <v>28406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D46E-A975-D24E-BFCF-D9CF08540938}">
  <dimension ref="B2:M69"/>
  <sheetViews>
    <sheetView zoomScale="117" zoomScaleNormal="150" workbookViewId="0">
      <selection activeCell="I9" sqref="I9:M10"/>
    </sheetView>
  </sheetViews>
  <sheetFormatPr baseColWidth="10" defaultRowHeight="16" x14ac:dyDescent="0.2"/>
  <cols>
    <col min="2" max="2" width="28.83203125" bestFit="1" customWidth="1"/>
    <col min="3" max="3" width="14" customWidth="1"/>
    <col min="4" max="4" width="14" bestFit="1" customWidth="1"/>
    <col min="5" max="5" width="13.83203125" bestFit="1" customWidth="1"/>
    <col min="6" max="7" width="12.6640625" bestFit="1" customWidth="1"/>
  </cols>
  <sheetData>
    <row r="2" spans="2:13" x14ac:dyDescent="0.2">
      <c r="B2" t="s">
        <v>130</v>
      </c>
      <c r="C2" s="6" t="s">
        <v>122</v>
      </c>
      <c r="D2" s="6" t="s">
        <v>123</v>
      </c>
      <c r="E2" s="6" t="s">
        <v>124</v>
      </c>
      <c r="F2" s="6" t="s">
        <v>125</v>
      </c>
      <c r="G2" s="6" t="s">
        <v>126</v>
      </c>
    </row>
    <row r="3" spans="2:13" x14ac:dyDescent="0.2">
      <c r="B3" t="s">
        <v>69</v>
      </c>
      <c r="C3" s="15">
        <f>'CROX BS'!B7/'CROX BS'!B30</f>
        <v>1.5999011343045249</v>
      </c>
      <c r="D3" s="15">
        <f>'CROX BS'!C7/'CROX BS'!C30</f>
        <v>1.7168860739279266</v>
      </c>
      <c r="E3" s="15">
        <f>'CROX BS'!D7/'CROX BS'!D30</f>
        <v>1.6902196279631256</v>
      </c>
      <c r="F3" s="15">
        <f>'CROX BS'!E7/'CROX BS'!E30</f>
        <v>1.6537479152330856</v>
      </c>
      <c r="G3" s="15">
        <f>'CROX BS'!F7/'CROX BS'!F30</f>
        <v>2.0613363253492039</v>
      </c>
    </row>
    <row r="4" spans="2:13" x14ac:dyDescent="0.2">
      <c r="B4" t="s">
        <v>108</v>
      </c>
      <c r="C4" s="15">
        <f>'SKX BS'!B7/'SKX BS'!B30</f>
        <v>2.2604975698060805</v>
      </c>
      <c r="D4" s="15">
        <f>'SKX BS'!C7/'SKX BS'!C30</f>
        <v>2.3327905300425709</v>
      </c>
      <c r="E4" s="15">
        <f>'SKX BS'!D7/'SKX BS'!D30</f>
        <v>2.7577590941250398</v>
      </c>
      <c r="F4" s="15">
        <f>'SKX BS'!E7/'SKX BS'!E30</f>
        <v>2.2771122674202147</v>
      </c>
      <c r="G4" s="15">
        <f>'SKX BS'!F7/'SKX BS'!F30</f>
        <v>2.9076405926922613</v>
      </c>
      <c r="I4" s="15">
        <f>C3-Table212[[#This Row],[2022]]</f>
        <v>-0.66059643550155567</v>
      </c>
      <c r="J4" s="15">
        <f>D3-Table212[[#This Row],[2022]]</f>
        <v>-0.54361149587815394</v>
      </c>
      <c r="K4" s="15">
        <f>E3-Table212[[#This Row],[2022]]</f>
        <v>-0.57027794184295488</v>
      </c>
      <c r="L4" s="15">
        <f>F3-Table212[[#This Row],[2022]]</f>
        <v>-0.6067496545729949</v>
      </c>
      <c r="M4" s="15">
        <f>G3-Table212[[#This Row],[2022]]</f>
        <v>-0.19916124445687666</v>
      </c>
    </row>
    <row r="5" spans="2:13" x14ac:dyDescent="0.2">
      <c r="B5" t="s">
        <v>115</v>
      </c>
      <c r="C5" s="15">
        <f>'DECK BS'!B7/'DECK BS'!B30</f>
        <v>3.8406309059471631</v>
      </c>
      <c r="D5" s="15">
        <f>'DECK BS'!C7/'DECK BS'!C30</f>
        <v>3.2345943391349938</v>
      </c>
      <c r="E5" s="15">
        <f>'DECK BS'!D7/'DECK BS'!D30</f>
        <v>3.5245768284767531</v>
      </c>
      <c r="F5" s="15">
        <f>'DECK BS'!E7/'DECK BS'!E30</f>
        <v>3.9678580210403194</v>
      </c>
      <c r="G5" s="15">
        <f>'DECK BS'!F7/'DECK BS'!F30</f>
        <v>4.3724553336207306</v>
      </c>
      <c r="I5" s="15">
        <f>C3-Table212[[#This Row],[2022]]</f>
        <v>-2.2407297716426382</v>
      </c>
      <c r="J5" s="15">
        <f>D3-Table212[[#This Row],[2022]]</f>
        <v>-2.1237448320192365</v>
      </c>
      <c r="K5" s="15">
        <f>E3-Table212[[#This Row],[2022]]</f>
        <v>-2.1504112779840376</v>
      </c>
      <c r="L5" s="15">
        <f>F3-Table212[[#This Row],[2022]]</f>
        <v>-2.1868829907140777</v>
      </c>
      <c r="M5" s="15">
        <f>G3-Table212[[#This Row],[2022]]</f>
        <v>-1.7792945805979592</v>
      </c>
    </row>
    <row r="7" spans="2:13" x14ac:dyDescent="0.2">
      <c r="B7" t="s">
        <v>131</v>
      </c>
      <c r="C7" s="6" t="s">
        <v>122</v>
      </c>
      <c r="D7" s="6" t="s">
        <v>123</v>
      </c>
      <c r="E7" s="6" t="s">
        <v>124</v>
      </c>
      <c r="F7" s="6" t="s">
        <v>125</v>
      </c>
      <c r="G7" s="6" t="s">
        <v>126</v>
      </c>
    </row>
    <row r="8" spans="2:13" x14ac:dyDescent="0.2">
      <c r="B8" t="s">
        <v>69</v>
      </c>
      <c r="C8" s="15">
        <f>('CROX BS'!B7-'CROX BS'!B8)/'CROX BS'!B30</f>
        <v>0.86456647236594653</v>
      </c>
      <c r="D8" s="15">
        <f>('CROX BS'!C7-'CROX BS'!C8)/'CROX BS'!C30</f>
        <v>1.1669212323209948</v>
      </c>
      <c r="E8" s="15">
        <f>('CROX BS'!D7-'CROX BS'!D8)/'CROX BS'!D30</f>
        <v>1.0896345478489904</v>
      </c>
      <c r="F8" s="15">
        <f>('CROX BS'!E7-'CROX BS'!E8)/'CROX BS'!E30</f>
        <v>0.9849585767991198</v>
      </c>
      <c r="G8" s="15">
        <f>('CROX BS'!F7-'CROX BS'!F8)/'CROX BS'!F30</f>
        <v>1.3865554417288648</v>
      </c>
    </row>
    <row r="9" spans="2:13" x14ac:dyDescent="0.2">
      <c r="B9" t="s">
        <v>108</v>
      </c>
      <c r="C9" s="15">
        <f>('SKX BS'!B7-'SKX BS'!B8)/'SKX BS'!B30</f>
        <v>1.1334232257104597</v>
      </c>
      <c r="D9" s="15">
        <f>('SKX BS'!C7-'SKX BS'!C8)/'SKX BS'!C30</f>
        <v>1.3152114511663813</v>
      </c>
      <c r="E9" s="15">
        <f>('SKX BS'!D7-'SKX BS'!D8)/'SKX BS'!D30</f>
        <v>1.919325046631253</v>
      </c>
      <c r="F9" s="15">
        <f>('SKX BS'!E7-'SKX BS'!E8)/'SKX BS'!E30</f>
        <v>1.4130868957407785</v>
      </c>
      <c r="G9" s="15">
        <f>('SKX BS'!F7-'SKX BS'!F8)/'SKX BS'!F30</f>
        <v>1.8923057742566058</v>
      </c>
      <c r="I9" s="15">
        <f>C8-Table2413[[#This Row],[2022]]</f>
        <v>-0.2688567533445132</v>
      </c>
      <c r="J9" s="15">
        <f>D8-Table2413[[#This Row],[2022]]</f>
        <v>3.3498006610535036E-2</v>
      </c>
      <c r="K9" s="15">
        <f>E8-Table2413[[#This Row],[2022]]</f>
        <v>-4.3788677861469338E-2</v>
      </c>
      <c r="L9" s="15">
        <f>F8-Table2413[[#This Row],[2022]]</f>
        <v>-0.14846464891133992</v>
      </c>
      <c r="M9" s="15">
        <f>G8-Table2413[[#This Row],[2022]]</f>
        <v>0.25313221601840508</v>
      </c>
    </row>
    <row r="10" spans="2:13" x14ac:dyDescent="0.2">
      <c r="B10" t="s">
        <v>115</v>
      </c>
      <c r="C10" s="15">
        <f>('DECK BS'!B7-'DECK BS'!B8)/'DECK BS'!B30</f>
        <v>2.7693132011741524</v>
      </c>
      <c r="D10" s="15">
        <f>('DECK BS'!C7-'DECK BS'!C8)/'DECK BS'!C30</f>
        <v>2.2990008935098691</v>
      </c>
      <c r="E10" s="15">
        <f>('DECK BS'!D7-'DECK BS'!D8)/'DECK BS'!D30</f>
        <v>2.9305097700953096</v>
      </c>
      <c r="F10" s="15">
        <f>('DECK BS'!E7-'DECK BS'!E8)/'DECK BS'!E30</f>
        <v>2.9323898639623054</v>
      </c>
      <c r="G10" s="15">
        <f>('DECK BS'!F7-'DECK BS'!F8)/'DECK BS'!F30</f>
        <v>3.2594202551452156</v>
      </c>
      <c r="I10" s="15">
        <f>C8-Table2413[[#This Row],[2022]]</f>
        <v>-1.9047467288082058</v>
      </c>
      <c r="J10" s="15">
        <f>D8-Table2413[[#This Row],[2022]]</f>
        <v>-1.6023919688531576</v>
      </c>
      <c r="K10" s="15">
        <f>E8-Table2413[[#This Row],[2022]]</f>
        <v>-1.679678653325162</v>
      </c>
      <c r="L10" s="15">
        <f>F8-Table2413[[#This Row],[2022]]</f>
        <v>-1.7843546243750326</v>
      </c>
      <c r="M10" s="15">
        <f>G8-Table2413[[#This Row],[2022]]</f>
        <v>-1.3827577594452876</v>
      </c>
    </row>
    <row r="12" spans="2:13" x14ac:dyDescent="0.2">
      <c r="B12" t="s">
        <v>132</v>
      </c>
      <c r="C12" s="6" t="s">
        <v>122</v>
      </c>
      <c r="D12" s="6" t="s">
        <v>123</v>
      </c>
      <c r="E12" s="6" t="s">
        <v>124</v>
      </c>
      <c r="F12" s="6" t="s">
        <v>125</v>
      </c>
      <c r="G12" s="6" t="s">
        <v>126</v>
      </c>
    </row>
    <row r="13" spans="2:13" x14ac:dyDescent="0.2">
      <c r="B13" t="s">
        <v>69</v>
      </c>
      <c r="C13" s="15">
        <f>('CROX BS'!B28-'CROX BS'!B42)/'CROX BS'!B28</f>
        <v>0.8183101103848085</v>
      </c>
      <c r="D13" s="15">
        <f>('CROX BS'!C28-'CROX BS'!C42)/'CROX BS'!C28</f>
        <v>0.99088583803431296</v>
      </c>
      <c r="E13" s="15">
        <f>('CROX BS'!D28-'CROX BS'!D42)/'CROX BS'!D28</f>
        <v>0.7402100430580224</v>
      </c>
      <c r="F13" s="15">
        <f>('CROX BS'!E28-'CROX BS'!E42)/'CROX BS'!E28</f>
        <v>0.8214609597700061</v>
      </c>
      <c r="G13" s="15">
        <f>('CROX BS'!F28-'CROX BS'!F42)/'CROX BS'!F28</f>
        <v>0.67944619439924425</v>
      </c>
    </row>
    <row r="14" spans="2:13" x14ac:dyDescent="0.2">
      <c r="B14" t="s">
        <v>108</v>
      </c>
      <c r="C14" s="15">
        <f>('SKX BS'!B28-'SKX BS'!B42)/'SKX BS'!B28</f>
        <v>0.48212160260837517</v>
      </c>
      <c r="D14" s="15">
        <f>('SKX BS'!C28-'SKX BS'!C42)/'SKX BS'!C28</f>
        <v>0.49788886013236217</v>
      </c>
      <c r="E14" s="15">
        <f>('SKX BS'!D28-'SKX BS'!D42)/'SKX BS'!D28</f>
        <v>0.57307682977457208</v>
      </c>
      <c r="F14" s="15">
        <f>('SKX BS'!E28-'SKX BS'!E42)/'SKX BS'!E28</f>
        <v>0.52693808205000547</v>
      </c>
      <c r="G14" s="15">
        <f>('SKX BS'!F28-'SKX BS'!F42)/'SKX BS'!F28</f>
        <v>0.36964149362426452</v>
      </c>
    </row>
    <row r="15" spans="2:13" x14ac:dyDescent="0.2">
      <c r="B15" t="s">
        <v>115</v>
      </c>
      <c r="C15" s="15">
        <f>('DECK BS'!B28-'DECK BS'!B42)/'DECK BS'!B28</f>
        <v>0.309236003556838</v>
      </c>
      <c r="D15" s="15">
        <f>('DECK BS'!C28-'DECK BS'!C42)/'DECK BS'!C28</f>
        <v>0.34019723443027117</v>
      </c>
      <c r="E15" s="15">
        <f>('DECK BS'!D28-'DECK BS'!D42)/'DECK BS'!D28</f>
        <v>0.33375390101512892</v>
      </c>
      <c r="F15" s="15">
        <f>('DECK BS'!E28-'DECK BS'!E42)/'DECK BS'!E28</f>
        <v>0.35408284318668787</v>
      </c>
      <c r="G15" s="15">
        <f>('DECK BS'!F28-'DECK BS'!F42)/'DECK BS'!F28</f>
        <v>0.267709076335161</v>
      </c>
    </row>
    <row r="17" spans="2:7" x14ac:dyDescent="0.2">
      <c r="B17" t="s">
        <v>133</v>
      </c>
      <c r="C17" s="6" t="s">
        <v>122</v>
      </c>
      <c r="D17" s="6" t="s">
        <v>123</v>
      </c>
      <c r="E17" s="6" t="s">
        <v>124</v>
      </c>
      <c r="F17" s="6" t="s">
        <v>125</v>
      </c>
      <c r="G17" s="6" t="s">
        <v>126</v>
      </c>
    </row>
    <row r="18" spans="2:7" x14ac:dyDescent="0.2">
      <c r="B18" t="s">
        <v>69</v>
      </c>
      <c r="C18" s="15">
        <f>('CROX BS'!B28-'CROX BS'!B42)/'CROX BS'!B42</f>
        <v>4.5038835794217356</v>
      </c>
      <c r="D18" s="15">
        <f>('CROX BS'!C28-'CROX BS'!C42)/'CROX BS'!C42</f>
        <v>108.71935804573212</v>
      </c>
      <c r="E18" s="15">
        <f>('CROX BS'!D28-'CROX BS'!D42)/'CROX BS'!D42</f>
        <v>2.8492635041444019</v>
      </c>
      <c r="F18" s="15">
        <f>('CROX BS'!E28-'CROX BS'!E42)/'CROX BS'!E42</f>
        <v>4.6010158826428116</v>
      </c>
      <c r="G18" s="15">
        <f>('CROX BS'!F28-'CROX BS'!F42)/'CROX BS'!F42</f>
        <v>2.1196010857705514</v>
      </c>
    </row>
    <row r="19" spans="2:7" x14ac:dyDescent="0.2">
      <c r="B19" t="s">
        <v>108</v>
      </c>
      <c r="C19" s="15">
        <f>('SKX BS'!B28-'SKX BS'!B42)/'SKX BS'!B42</f>
        <v>0.93095523010161385</v>
      </c>
      <c r="D19" s="15">
        <f>('SKX BS'!C28-'SKX BS'!C42)/'SKX BS'!C42</f>
        <v>0.99159094590813357</v>
      </c>
      <c r="E19" s="15">
        <f>('SKX BS'!D28-'SKX BS'!D42)/'SKX BS'!D42</f>
        <v>1.3423418304327939</v>
      </c>
      <c r="F19" s="15">
        <f>('SKX BS'!E28-'SKX BS'!E42)/'SKX BS'!E42</f>
        <v>1.1138881868434527</v>
      </c>
      <c r="G19" s="15">
        <f>('SKX BS'!F28-'SKX BS'!F42)/'SKX BS'!F42</f>
        <v>0.58639883476710575</v>
      </c>
    </row>
    <row r="20" spans="2:7" x14ac:dyDescent="0.2">
      <c r="B20" t="s">
        <v>115</v>
      </c>
      <c r="C20" s="15">
        <f>('DECK BS'!B28-'DECK BS'!B42)/'DECK BS'!B42</f>
        <v>0.44767243971766968</v>
      </c>
      <c r="D20" s="15">
        <f>('DECK BS'!C28-'DECK BS'!C42)/'DECK BS'!C42</f>
        <v>0.51560443845141579</v>
      </c>
      <c r="E20" s="15">
        <f>('DECK BS'!D28-'DECK BS'!D42)/'DECK BS'!D42</f>
        <v>0.5009468746213368</v>
      </c>
      <c r="F20" s="15">
        <f>('DECK BS'!E28-'DECK BS'!E42)/'DECK BS'!E42</f>
        <v>0.5481861558432447</v>
      </c>
      <c r="G20" s="15">
        <f>('DECK BS'!F28-'DECK BS'!F42)/'DECK BS'!F42</f>
        <v>0.36557748796800377</v>
      </c>
    </row>
    <row r="22" spans="2:7" x14ac:dyDescent="0.2">
      <c r="B22" t="s">
        <v>134</v>
      </c>
      <c r="C22" s="6" t="s">
        <v>122</v>
      </c>
      <c r="D22" s="6" t="s">
        <v>123</v>
      </c>
      <c r="E22" s="6" t="s">
        <v>124</v>
      </c>
      <c r="F22" s="6" t="s">
        <v>125</v>
      </c>
      <c r="G22" s="6" t="s">
        <v>126</v>
      </c>
    </row>
    <row r="23" spans="2:7" x14ac:dyDescent="0.2">
      <c r="B23" t="s">
        <v>69</v>
      </c>
      <c r="C23" s="15">
        <f>'CROX BS'!B28/'CROX BS'!B42</f>
        <v>5.5038835794217356</v>
      </c>
      <c r="D23" s="15">
        <f>'CROX BS'!C28/'CROX BS'!C42</f>
        <v>109.71935804573214</v>
      </c>
      <c r="E23" s="15">
        <f>'CROX BS'!D28/'CROX BS'!D42</f>
        <v>3.8492635041444023</v>
      </c>
      <c r="F23" s="15">
        <f>'CROX BS'!E28/'CROX BS'!E42</f>
        <v>5.6010158826428116</v>
      </c>
      <c r="G23" s="15">
        <f>'CROX BS'!F28/'CROX BS'!F42</f>
        <v>3.1196010857705514</v>
      </c>
    </row>
    <row r="24" spans="2:7" x14ac:dyDescent="0.2">
      <c r="B24" t="s">
        <v>108</v>
      </c>
      <c r="C24" s="15">
        <f>'SKX BS'!B28/'SKX BS'!B42</f>
        <v>1.930955230101614</v>
      </c>
      <c r="D24" s="15">
        <f>'SKX BS'!C28/'SKX BS'!C42</f>
        <v>1.9915909459081336</v>
      </c>
      <c r="E24" s="15">
        <f>'SKX BS'!D28/'SKX BS'!D42</f>
        <v>2.3423418304327939</v>
      </c>
      <c r="F24" s="15">
        <f>'SKX BS'!E28/'SKX BS'!E42</f>
        <v>2.1138881868434525</v>
      </c>
      <c r="G24" s="15">
        <f>'SKX BS'!F28/'SKX BS'!F42</f>
        <v>1.5863988347671056</v>
      </c>
    </row>
    <row r="25" spans="2:7" x14ac:dyDescent="0.2">
      <c r="B25" t="s">
        <v>115</v>
      </c>
      <c r="C25" s="15">
        <f>'DECK BS'!B28/'DECK BS'!B42</f>
        <v>1.4476724397176697</v>
      </c>
      <c r="D25" s="15">
        <f>'DECK BS'!C28/'DECK BS'!C42</f>
        <v>1.5156044384514158</v>
      </c>
      <c r="E25" s="15">
        <f>'DECK BS'!D28/'DECK BS'!D42</f>
        <v>1.5009468746213368</v>
      </c>
      <c r="F25" s="15">
        <f>'DECK BS'!E28/'DECK BS'!E42</f>
        <v>1.5481861558432446</v>
      </c>
      <c r="G25" s="15">
        <f>'DECK BS'!F28/'DECK BS'!F42</f>
        <v>1.3655774879680038</v>
      </c>
    </row>
    <row r="27" spans="2:7" x14ac:dyDescent="0.2">
      <c r="B27" t="s">
        <v>135</v>
      </c>
      <c r="C27" s="6" t="s">
        <v>122</v>
      </c>
      <c r="D27" s="6" t="s">
        <v>123</v>
      </c>
      <c r="E27" s="6" t="s">
        <v>124</v>
      </c>
      <c r="F27" s="6" t="s">
        <v>125</v>
      </c>
      <c r="G27" s="6" t="s">
        <v>126</v>
      </c>
    </row>
    <row r="28" spans="2:7" x14ac:dyDescent="0.2">
      <c r="B28" t="s">
        <v>69</v>
      </c>
      <c r="C28" s="15">
        <f>IF('CROX I'!B26&lt;0,'CROX I'!B19/-'CROX I'!B26,"n/a")</f>
        <v>6.4495186111742857</v>
      </c>
      <c r="D28" s="15">
        <f>IF('CROX I'!C26&lt;0,'CROX I'!C19/-'CROX I'!C26,"n/a")</f>
        <v>32.50828098229583</v>
      </c>
      <c r="E28" s="15">
        <f>IF('CROX I'!D26&lt;0,'CROX I'!D19/-'CROX I'!D26,"n/a")</f>
        <v>27.971783148269104</v>
      </c>
      <c r="F28" s="15">
        <f>IF('CROX I'!E26&lt;0,'CROX I'!E19/-'CROX I'!E26,"n/a")</f>
        <v>13.747488779653771</v>
      </c>
      <c r="G28" s="15" t="str">
        <f>IF('CROX I'!F26&lt;0,'CROX I'!F19/-'CROX I'!F26,"n/a")</f>
        <v>n/a</v>
      </c>
    </row>
    <row r="29" spans="2:7" x14ac:dyDescent="0.2">
      <c r="B29" t="s">
        <v>108</v>
      </c>
      <c r="C29" s="15">
        <f>IF('SKX I'!B26&lt;0,'SKX I'!B19/-'SKX I'!B26,"n/a")</f>
        <v>27.749746192893401</v>
      </c>
      <c r="D29" s="15">
        <f>IF('SKX I'!C26&lt;0,'SKX I'!C19/-'SKX I'!C26,"n/a")</f>
        <v>40.146778523489935</v>
      </c>
      <c r="E29" s="15">
        <f>IF('SKX I'!D26&lt;0,'SKX I'!D19/-'SKX I'!D26,"n/a")</f>
        <v>12.835717714834374</v>
      </c>
      <c r="F29" s="15" t="str">
        <f>IF('SKX I'!E26&lt;0,'SKX I'!E19/-'SKX I'!E26,"n/a")</f>
        <v>n/a</v>
      </c>
      <c r="G29" s="15" t="str">
        <f>IF('SKX I'!F26&lt;0,'SKX I'!F19/-'SKX I'!F26,"n/a")</f>
        <v>n/a</v>
      </c>
    </row>
    <row r="30" spans="2:7" x14ac:dyDescent="0.2">
      <c r="B30" t="s">
        <v>115</v>
      </c>
      <c r="C30" s="15" t="str">
        <f>IF('DECK I'!B26&lt;0,'DECK I'!B19/-'DECK I'!B26,"n/a")</f>
        <v>n/a</v>
      </c>
      <c r="D30" s="15">
        <f>IF('DECK I'!C26&lt;0,'DECK I'!C19/-'DECK I'!C26,"n/a")</f>
        <v>3102.7857142857142</v>
      </c>
      <c r="E30" s="15">
        <f>IF('DECK I'!D26&lt;0,'DECK I'!D19/-'DECK I'!D26,"n/a")</f>
        <v>148.68917723385431</v>
      </c>
      <c r="F30" s="15" t="str">
        <f>IF('DECK I'!E26&lt;0,'DECK I'!E19/-'DECK I'!E26,"n/a")</f>
        <v>n/a</v>
      </c>
      <c r="G30" s="15" t="str">
        <f>IF('DECK I'!F26&lt;0,'DECK I'!F19/-'DECK I'!F26,"n/a")</f>
        <v>n/a</v>
      </c>
    </row>
    <row r="32" spans="2:7" x14ac:dyDescent="0.2">
      <c r="B32" t="s">
        <v>116</v>
      </c>
      <c r="C32" s="6" t="s">
        <v>122</v>
      </c>
      <c r="D32" s="6" t="s">
        <v>123</v>
      </c>
      <c r="E32" s="6" t="s">
        <v>124</v>
      </c>
      <c r="F32" s="6" t="s">
        <v>125</v>
      </c>
      <c r="G32" s="6" t="s">
        <v>126</v>
      </c>
    </row>
    <row r="33" spans="2:7" x14ac:dyDescent="0.2">
      <c r="B33" t="s">
        <v>69</v>
      </c>
      <c r="C33" s="15">
        <f>'CROX I'!B8/'CROX BS'!B8</f>
        <v>3.5938912227945652</v>
      </c>
      <c r="D33" s="15">
        <f>'CROX I'!C8/'CROX BS'!C8</f>
        <v>4.1831959535406522</v>
      </c>
      <c r="E33" s="15">
        <f>'CROX I'!D8/'CROX BS'!D8</f>
        <v>3.6317917325734776</v>
      </c>
      <c r="F33" s="15">
        <f>'CROX I'!E8/'CROX BS'!E8</f>
        <v>3.5664949891878068</v>
      </c>
      <c r="G33" s="15">
        <f>'CROX I'!F8/'CROX BS'!F8</f>
        <v>4.2416801214545634</v>
      </c>
    </row>
    <row r="34" spans="2:7" x14ac:dyDescent="0.2">
      <c r="B34" t="s">
        <v>108</v>
      </c>
      <c r="C34" s="15">
        <f>'SKX I'!B8/'SKX BS'!B8</f>
        <v>2.1612532562969742</v>
      </c>
      <c r="D34" s="15">
        <f>'SKX I'!C8/'SKX BS'!C8</f>
        <v>2.1657573042446128</v>
      </c>
      <c r="E34" s="15">
        <f>'SKX I'!D8/'SKX BS'!D8</f>
        <v>2.3679136169886323</v>
      </c>
      <c r="F34" s="15">
        <f>'SKX I'!E8/'SKX BS'!E8</f>
        <v>2.5506948085876413</v>
      </c>
      <c r="G34" s="15">
        <f>'SKX I'!F8/'SKX BS'!F8</f>
        <v>2.8015464634061584</v>
      </c>
    </row>
    <row r="35" spans="2:7" x14ac:dyDescent="0.2">
      <c r="B35" t="s">
        <v>115</v>
      </c>
      <c r="C35" s="15">
        <f>'DECK I'!B8/'DECK BS'!B8</f>
        <v>3.3816444341017768</v>
      </c>
      <c r="D35" s="15">
        <f>'DECK I'!C8/'DECK BS'!C8</f>
        <v>3.044199243877221</v>
      </c>
      <c r="E35" s="15">
        <f>'DECK I'!D8/'DECK BS'!D8</f>
        <v>4.2105469339639585</v>
      </c>
      <c r="F35" s="15">
        <f>'DECK I'!E8/'DECK BS'!E8</f>
        <v>3.3021500545536231</v>
      </c>
      <c r="G35" s="15">
        <f>'DECK I'!F8/'DECK BS'!F8</f>
        <v>3.5152057437545281</v>
      </c>
    </row>
    <row r="37" spans="2:7" x14ac:dyDescent="0.2">
      <c r="B37" t="s">
        <v>117</v>
      </c>
      <c r="C37" s="6" t="s">
        <v>122</v>
      </c>
      <c r="D37" s="6" t="s">
        <v>123</v>
      </c>
      <c r="E37" s="6" t="s">
        <v>124</v>
      </c>
      <c r="F37" s="6" t="s">
        <v>125</v>
      </c>
      <c r="G37" s="6" t="s">
        <v>126</v>
      </c>
    </row>
    <row r="38" spans="2:7" x14ac:dyDescent="0.2">
      <c r="B38" t="s">
        <v>69</v>
      </c>
      <c r="C38" s="15">
        <f>'CROX I'!B7/'CROX BS'!B10</f>
        <v>10.799254529326708</v>
      </c>
      <c r="D38" s="15">
        <f>'CROX I'!C7/'CROX BS'!C10</f>
        <v>10.651969316057501</v>
      </c>
      <c r="E38" s="15">
        <f>'CROX I'!D7/'CROX BS'!D10</f>
        <v>8.5278796455820824</v>
      </c>
      <c r="F38" s="15">
        <f>'CROX I'!E7/'CROX BS'!E10</f>
        <v>10.406618125850944</v>
      </c>
      <c r="G38" s="15">
        <f>'CROX I'!F7/'CROX BS'!F10</f>
        <v>10.041477886150354</v>
      </c>
    </row>
    <row r="39" spans="2:7" x14ac:dyDescent="0.2">
      <c r="B39" t="s">
        <v>108</v>
      </c>
      <c r="C39" s="15">
        <f>'SKX I'!B7/'SKX BS'!B10</f>
        <v>7.9678547996784843</v>
      </c>
      <c r="D39" s="15">
        <f>'SKX I'!C7/'SKX BS'!C10</f>
        <v>7.7631736291207574</v>
      </c>
      <c r="E39" s="15">
        <f>'SKX I'!D7/'SKX BS'!D10</f>
        <v>6.6723762085971119</v>
      </c>
      <c r="F39" s="15">
        <f>'SKX I'!E7/'SKX BS'!E10</f>
        <v>7.4653743019156655</v>
      </c>
      <c r="G39" s="15">
        <f>'SKX I'!F7/'SKX BS'!F10</f>
        <v>8.3251458044892725</v>
      </c>
    </row>
    <row r="40" spans="2:7" x14ac:dyDescent="0.2">
      <c r="B40" t="s">
        <v>115</v>
      </c>
      <c r="C40" s="15">
        <f>'DECK I'!B7/'DECK BS'!B10</f>
        <v>11.265563078452077</v>
      </c>
      <c r="D40" s="15">
        <f>'DECK I'!C7/'DECK BS'!C10</f>
        <v>9.4769269181943425</v>
      </c>
      <c r="E40" s="15">
        <f>'DECK I'!D7/'DECK BS'!D10</f>
        <v>10.938078992145472</v>
      </c>
      <c r="F40" s="15">
        <f>'DECK I'!E7/'DECK BS'!E10</f>
        <v>10.48468118578241</v>
      </c>
      <c r="G40" s="15">
        <f>'DECK I'!F7/'DECK BS'!F10</f>
        <v>11.166213482773484</v>
      </c>
    </row>
    <row r="42" spans="2:7" x14ac:dyDescent="0.2">
      <c r="B42" t="s">
        <v>118</v>
      </c>
      <c r="C42" s="6" t="s">
        <v>122</v>
      </c>
      <c r="D42" s="6" t="s">
        <v>123</v>
      </c>
      <c r="E42" s="6" t="s">
        <v>124</v>
      </c>
      <c r="F42" s="6" t="s">
        <v>125</v>
      </c>
      <c r="G42" s="6" t="s">
        <v>126</v>
      </c>
    </row>
    <row r="43" spans="2:7" x14ac:dyDescent="0.2">
      <c r="B43" t="s">
        <v>69</v>
      </c>
      <c r="C43" s="15">
        <f>'CROX I'!B32/'CROX BS'!B42</f>
        <v>0.66039678163561466</v>
      </c>
      <c r="D43" s="15">
        <f>'CROX I'!C32/'CROX BS'!C42</f>
        <v>51.533446953557728</v>
      </c>
      <c r="E43" s="15">
        <f>'CROX I'!D32/'CROX BS'!D42</f>
        <v>1.0764813355675371</v>
      </c>
      <c r="F43" s="15">
        <f>'CROX I'!E32/'CROX BS'!E42</f>
        <v>0.90593229976119172</v>
      </c>
      <c r="G43" s="15">
        <f>'CROX I'!F32/'CROX BS'!F42</f>
        <v>0.33555765494850576</v>
      </c>
    </row>
    <row r="44" spans="2:7" x14ac:dyDescent="0.2">
      <c r="B44" t="s">
        <v>108</v>
      </c>
      <c r="C44" s="15">
        <f>'SKX I'!B32/'SKX BS'!B42</f>
        <v>0.10448998708118908</v>
      </c>
      <c r="D44" s="15">
        <f>'SKX I'!C32/'SKX BS'!C42</f>
        <v>0.22750068725485867</v>
      </c>
      <c r="E44" s="15">
        <f>'SKX I'!D32/'SKX BS'!D42</f>
        <v>3.972056491505923E-2</v>
      </c>
      <c r="F44" s="15">
        <f>'SKX I'!E32/'SKX BS'!E42</f>
        <v>0.14972361011204646</v>
      </c>
      <c r="G44" s="15">
        <f>'SKX I'!F32/'SKX BS'!F42</f>
        <v>0.14793474853043651</v>
      </c>
    </row>
    <row r="45" spans="2:7" x14ac:dyDescent="0.2">
      <c r="B45" t="s">
        <v>115</v>
      </c>
      <c r="C45" s="15">
        <f>'DECK I'!B32/'DECK BS'!B42</f>
        <v>0.29269544149653431</v>
      </c>
      <c r="D45" s="15">
        <f>'DECK I'!C32/'DECK BS'!C42</f>
        <v>0.2936974639741361</v>
      </c>
      <c r="E45" s="15">
        <f>'DECK I'!D32/'DECK BS'!D42</f>
        <v>0.26489985978639063</v>
      </c>
      <c r="F45" s="15">
        <f>'DECK I'!E32/'DECK BS'!E42</f>
        <v>0.2422043293688384</v>
      </c>
      <c r="G45" s="15">
        <f>'DECK I'!F32/'DECK BS'!F42</f>
        <v>0.25289485518547927</v>
      </c>
    </row>
    <row r="47" spans="2:7" x14ac:dyDescent="0.2">
      <c r="B47" t="s">
        <v>119</v>
      </c>
      <c r="C47" s="6" t="s">
        <v>122</v>
      </c>
      <c r="D47" s="6" t="s">
        <v>123</v>
      </c>
      <c r="E47" s="6" t="s">
        <v>124</v>
      </c>
      <c r="F47" s="6" t="s">
        <v>125</v>
      </c>
      <c r="G47" s="6" t="s">
        <v>126</v>
      </c>
    </row>
    <row r="48" spans="2:7" x14ac:dyDescent="0.2">
      <c r="B48" t="s">
        <v>69</v>
      </c>
      <c r="C48" s="15">
        <f>'CROX I'!B32/'CROX I'!B7</f>
        <v>0.15194410102996214</v>
      </c>
      <c r="D48" s="15">
        <f>'CROX I'!C32/'CROX I'!C7</f>
        <v>0.3136893667200365</v>
      </c>
      <c r="E48" s="15">
        <f>'CROX I'!D32/'CROX I'!D7</f>
        <v>0.22573741784521961</v>
      </c>
      <c r="F48" s="15">
        <f>'CROX I'!E32/'CROX I'!E7</f>
        <v>9.7105216753223852E-2</v>
      </c>
      <c r="G48" s="15">
        <f>'CROX I'!F32/'CROX I'!F7</f>
        <v>4.6348803763996672E-2</v>
      </c>
    </row>
    <row r="49" spans="2:7" x14ac:dyDescent="0.2">
      <c r="B49" t="s">
        <v>108</v>
      </c>
      <c r="C49" s="15">
        <f>'SKX I'!B32/'SKX I'!B7</f>
        <v>5.0107528326090903E-2</v>
      </c>
      <c r="D49" s="15">
        <f>'SKX I'!C32/'SKX I'!C7</f>
        <v>0.11750887889693286</v>
      </c>
      <c r="E49" s="15">
        <f>'SKX I'!D32/'SKX I'!D7</f>
        <v>2.1439008973305428E-2</v>
      </c>
      <c r="F49" s="15">
        <f>'SKX I'!E32/'SKX I'!E7</f>
        <v>6.6390155958246377E-2</v>
      </c>
      <c r="G49" s="15">
        <f>'SKX I'!F32/'SKX I'!F7</f>
        <v>6.4850622610440001E-2</v>
      </c>
    </row>
    <row r="50" spans="2:7" x14ac:dyDescent="0.2">
      <c r="B50" t="s">
        <v>115</v>
      </c>
      <c r="C50" s="15">
        <f>'DECK I'!B32/'DECK I'!B7</f>
        <v>0.1424817342773633</v>
      </c>
      <c r="D50" s="15">
        <f>'DECK I'!C32/'DECK I'!C7</f>
        <v>0.14346043394060132</v>
      </c>
      <c r="E50" s="15">
        <f>'DECK I'!D32/'DECK I'!D7</f>
        <v>0.15028631295614739</v>
      </c>
      <c r="F50" s="15">
        <f>'DECK I'!E32/'DECK I'!E7</f>
        <v>0.1294806697085229</v>
      </c>
      <c r="G50" s="15">
        <f>'DECK I'!F32/'DECK I'!F7</f>
        <v>0.13081724399226505</v>
      </c>
    </row>
    <row r="52" spans="2:7" x14ac:dyDescent="0.2">
      <c r="B52" t="s">
        <v>120</v>
      </c>
      <c r="C52" s="6" t="s">
        <v>122</v>
      </c>
      <c r="D52" s="6" t="s">
        <v>123</v>
      </c>
      <c r="E52" s="6" t="s">
        <v>124</v>
      </c>
      <c r="F52" s="6" t="s">
        <v>125</v>
      </c>
      <c r="G52" s="6" t="s">
        <v>126</v>
      </c>
    </row>
    <row r="53" spans="2:7" x14ac:dyDescent="0.2">
      <c r="B53" t="s">
        <v>69</v>
      </c>
      <c r="C53" s="15">
        <f>'CROX I'!B7/'CROX BS'!B28</f>
        <v>0.7896813205926434</v>
      </c>
      <c r="D53" s="15">
        <f>'CROX I'!C7/'CROX BS'!C28</f>
        <v>1.4972907341295012</v>
      </c>
      <c r="E53" s="15">
        <f>'CROX I'!D7/'CROX BS'!D28</f>
        <v>1.2388687816376351</v>
      </c>
      <c r="F53" s="15">
        <f>'CROX I'!E7/'CROX BS'!E28</f>
        <v>1.6656600821329666</v>
      </c>
      <c r="G53" s="15">
        <f>'CROX I'!F7/'CROX BS'!F28</f>
        <v>2.3207564070027571</v>
      </c>
    </row>
    <row r="54" spans="2:7" x14ac:dyDescent="0.2">
      <c r="B54" t="s">
        <v>108</v>
      </c>
      <c r="C54" s="15">
        <f>'SKX I'!B7/'SKX BS'!B28</f>
        <v>1.0799396589853583</v>
      </c>
      <c r="D54" s="15">
        <f>'SKX I'!C7/'SKX BS'!C28</f>
        <v>0.97210211237229027</v>
      </c>
      <c r="E54" s="15">
        <f>'SKX I'!D7/'SKX BS'!D28</f>
        <v>0.7909707728466655</v>
      </c>
      <c r="F54" s="15">
        <f>'SKX I'!E7/'SKX BS'!E28</f>
        <v>1.0668530166813714</v>
      </c>
      <c r="G54" s="15">
        <f>'SKX I'!F7/'SKX BS'!F28</f>
        <v>1.4379496043528159</v>
      </c>
    </row>
    <row r="55" spans="2:7" x14ac:dyDescent="0.2">
      <c r="B55" t="s">
        <v>115</v>
      </c>
      <c r="C55" s="15">
        <f>'DECK I'!B7/'DECK BS'!B28</f>
        <v>1.4190132786793537</v>
      </c>
      <c r="D55" s="15">
        <f>'DECK I'!C7/'DECK BS'!C28</f>
        <v>1.350772430056812</v>
      </c>
      <c r="E55" s="15">
        <f>'DECK I'!D7/'DECK BS'!D28</f>
        <v>1.1743484468596974</v>
      </c>
      <c r="F55" s="15">
        <f>'DECK I'!E7/'DECK BS'!E28</f>
        <v>1.2082416019778848</v>
      </c>
      <c r="G55" s="15">
        <f>'DECK I'!F7/'DECK BS'!F28</f>
        <v>1.4156589868596405</v>
      </c>
    </row>
    <row r="57" spans="2:7" x14ac:dyDescent="0.2">
      <c r="B57" t="s">
        <v>121</v>
      </c>
      <c r="C57" s="6" t="s">
        <v>122</v>
      </c>
      <c r="D57" s="6" t="s">
        <v>123</v>
      </c>
      <c r="E57" s="6" t="s">
        <v>124</v>
      </c>
      <c r="F57" s="6" t="s">
        <v>125</v>
      </c>
      <c r="G57" s="6" t="s">
        <v>126</v>
      </c>
    </row>
    <row r="58" spans="2:7" x14ac:dyDescent="0.2">
      <c r="B58" t="s">
        <v>69</v>
      </c>
      <c r="C58" s="15">
        <f>'CROX BS'!B28/'CROX BS'!B42</f>
        <v>5.5038835794217356</v>
      </c>
      <c r="D58" s="15">
        <f>'CROX BS'!C28/'CROX BS'!C42</f>
        <v>109.71935804573214</v>
      </c>
      <c r="E58" s="15">
        <f>'CROX BS'!D28/'CROX BS'!D42</f>
        <v>3.8492635041444023</v>
      </c>
      <c r="F58" s="15">
        <f>'CROX BS'!E28/'CROX BS'!E42</f>
        <v>5.6010158826428116</v>
      </c>
      <c r="G58" s="15">
        <f>'CROX BS'!F28/'CROX BS'!F42</f>
        <v>3.1196010857705514</v>
      </c>
    </row>
    <row r="59" spans="2:7" x14ac:dyDescent="0.2">
      <c r="B59" t="s">
        <v>108</v>
      </c>
      <c r="C59" s="15">
        <f>'SKX BS'!B28/'SKX BS'!B42</f>
        <v>1.930955230101614</v>
      </c>
      <c r="D59" s="15">
        <f>'SKX BS'!C28/'SKX BS'!C42</f>
        <v>1.9915909459081336</v>
      </c>
      <c r="E59" s="15">
        <f>'SKX BS'!D28/'SKX BS'!D42</f>
        <v>2.3423418304327939</v>
      </c>
      <c r="F59" s="15">
        <f>'SKX BS'!E28/'SKX BS'!E42</f>
        <v>2.1138881868434525</v>
      </c>
      <c r="G59" s="15">
        <f>'SKX BS'!F28/'SKX BS'!F42</f>
        <v>1.5863988347671056</v>
      </c>
    </row>
    <row r="60" spans="2:7" x14ac:dyDescent="0.2">
      <c r="B60" t="s">
        <v>115</v>
      </c>
      <c r="C60" s="15">
        <f>'DECK BS'!B28/'DECK BS'!B42</f>
        <v>1.4476724397176697</v>
      </c>
      <c r="D60" s="15">
        <f>'DECK BS'!C28/'DECK BS'!C42</f>
        <v>1.5156044384514158</v>
      </c>
      <c r="E60" s="15">
        <f>'DECK BS'!D28/'DECK BS'!D42</f>
        <v>1.5009468746213368</v>
      </c>
      <c r="F60" s="15">
        <f>'DECK BS'!E28/'DECK BS'!E42</f>
        <v>1.5481861558432446</v>
      </c>
      <c r="G60" s="15">
        <f>'DECK BS'!F28/'DECK BS'!F42</f>
        <v>1.3655774879680038</v>
      </c>
    </row>
    <row r="62" spans="2:7" ht="17" thickBot="1" x14ac:dyDescent="0.25">
      <c r="B62" s="7" t="s">
        <v>136</v>
      </c>
      <c r="C62" s="14" t="s">
        <v>144</v>
      </c>
      <c r="D62" s="14" t="s">
        <v>128</v>
      </c>
      <c r="E62" s="14" t="s">
        <v>129</v>
      </c>
      <c r="F62" s="14" t="s">
        <v>145</v>
      </c>
    </row>
    <row r="63" spans="2:7" ht="17" thickTop="1" x14ac:dyDescent="0.2">
      <c r="B63" s="8" t="s">
        <v>69</v>
      </c>
      <c r="C63" s="18">
        <v>93.37</v>
      </c>
      <c r="D63" s="9">
        <v>9.01</v>
      </c>
      <c r="E63">
        <v>8.73</v>
      </c>
      <c r="F63" s="15">
        <f>((Table10[[#This Row],[Price]]*'CROX I'!B44/1000)+'CROX BS'!B35+'CROX BS'!B39-'CROX BS'!B11)/'CROX I'!B37</f>
        <v>8.6323687608302322</v>
      </c>
    </row>
    <row r="64" spans="2:7" x14ac:dyDescent="0.2">
      <c r="B64" s="10" t="s">
        <v>108</v>
      </c>
      <c r="C64" s="18">
        <v>49.04</v>
      </c>
      <c r="D64" s="11">
        <v>16.14</v>
      </c>
      <c r="E64">
        <v>16.18</v>
      </c>
      <c r="F64" s="15">
        <f>((Table10[[#This Row],[Price]]*'SKX I'!B44/1000)+'SKX BS'!B35+'SKX BS'!B39-'SKX BS'!B11)/'SKX I'!B37</f>
        <v>10.277590243094524</v>
      </c>
      <c r="G64" s="22"/>
    </row>
    <row r="65" spans="2:6" x14ac:dyDescent="0.2">
      <c r="B65" s="12" t="s">
        <v>115</v>
      </c>
      <c r="C65" s="18">
        <v>527.24</v>
      </c>
      <c r="D65" s="13">
        <v>26.13</v>
      </c>
      <c r="E65">
        <v>26.2</v>
      </c>
      <c r="F65" s="15">
        <f>((Table10[[#This Row],[Price]]*'DECK I'!B44/1000)+'DECK BS'!B35+'DECK BS'!B39-'DECK BS'!B11)/'DECK I'!B37</f>
        <v>18.566200492521396</v>
      </c>
    </row>
    <row r="66" spans="2:6" x14ac:dyDescent="0.2">
      <c r="B66" t="s">
        <v>127</v>
      </c>
      <c r="D66">
        <v>21.49</v>
      </c>
      <c r="F66" s="1"/>
    </row>
    <row r="68" spans="2:6" x14ac:dyDescent="0.2">
      <c r="B68" t="s">
        <v>137</v>
      </c>
      <c r="C68" s="18">
        <f>AVERAGE(D64:D65)*'CROX I'!B41</f>
        <v>184.08584999999999</v>
      </c>
    </row>
    <row r="69" spans="2:6" x14ac:dyDescent="0.2">
      <c r="C69" s="1"/>
    </row>
  </sheetData>
  <phoneticPr fontId="20" type="noConversion"/>
  <pageMargins left="0.7" right="0.7" top="0.75" bottom="0.75" header="0.3" footer="0.3"/>
  <ignoredErrors>
    <ignoredError sqref="C68" formulaRange="1"/>
  </ignoredErrors>
  <legacy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CROX BS</vt:lpstr>
      <vt:lpstr>CROX I</vt:lpstr>
      <vt:lpstr>SKX BS</vt:lpstr>
      <vt:lpstr>SKX I</vt:lpstr>
      <vt:lpstr>DECK BS</vt:lpstr>
      <vt:lpstr>DECK I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Dianovich, Trenton - (trenton)</cp:lastModifiedBy>
  <dcterms:created xsi:type="dcterms:W3CDTF">2023-09-02T17:28:02Z</dcterms:created>
  <dcterms:modified xsi:type="dcterms:W3CDTF">2024-06-06T17:06:45Z</dcterms:modified>
</cp:coreProperties>
</file>