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ent\Documents\GitHub\repos\finite-layer-analysis\"/>
    </mc:Choice>
  </mc:AlternateContent>
  <bookViews>
    <workbookView xWindow="0" yWindow="0" windowWidth="21570" windowHeight="10755" activeTab="1"/>
  </bookViews>
  <sheets>
    <sheet name="Sheet1" sheetId="1" r:id="rId1"/>
    <sheet name="Sheet 2" sheetId="2" r:id="rId2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4" i="2"/>
  <c r="E28" i="2" l="1"/>
  <c r="E29" i="2"/>
  <c r="E30" i="2"/>
  <c r="E31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C28" i="2"/>
  <c r="C29" i="2"/>
  <c r="C30" i="2"/>
  <c r="C3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E34" i="2"/>
  <c r="H27" i="2"/>
  <c r="H22" i="2"/>
  <c r="H17" i="2"/>
  <c r="H12" i="2"/>
  <c r="C11" i="2"/>
  <c r="C10" i="2"/>
  <c r="C9" i="2"/>
  <c r="C8" i="2"/>
  <c r="H7" i="2"/>
  <c r="C7" i="2"/>
  <c r="E6" i="2"/>
  <c r="C6" i="2"/>
  <c r="H4" i="2"/>
  <c r="E4" i="2"/>
  <c r="C4" i="2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4" i="1"/>
  <c r="E6" i="1" l="1"/>
  <c r="G27" i="1" l="1"/>
  <c r="G22" i="1"/>
  <c r="G17" i="1"/>
  <c r="G12" i="1"/>
  <c r="G7" i="1"/>
  <c r="G4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  <c r="E30" i="1"/>
</calcChain>
</file>

<file path=xl/sharedStrings.xml><?xml version="1.0" encoding="utf-8"?>
<sst xmlns="http://schemas.openxmlformats.org/spreadsheetml/2006/main" count="64" uniqueCount="27">
  <si>
    <t>Moment</t>
  </si>
  <si>
    <t>Curvature</t>
  </si>
  <si>
    <t>(k-ft)</t>
  </si>
  <si>
    <r>
      <t>(in</t>
    </r>
    <r>
      <rPr>
        <i/>
        <vertAlign val="superscript"/>
        <sz val="11"/>
        <color theme="1"/>
        <rFont val="Calibri"/>
        <family val="2"/>
        <scheme val="minor"/>
      </rPr>
      <t>-1</t>
    </r>
    <r>
      <rPr>
        <i/>
        <sz val="11"/>
        <color theme="1"/>
        <rFont val="Calibri"/>
        <family val="2"/>
        <scheme val="minor"/>
      </rPr>
      <t>)</t>
    </r>
  </si>
  <si>
    <t>Whitney</t>
  </si>
  <si>
    <t>k-ft</t>
  </si>
  <si>
    <t>(k-in)</t>
  </si>
  <si>
    <t>No Moment</t>
  </si>
  <si>
    <t>ε = 0.0015</t>
  </si>
  <si>
    <t>ε = 0.0010</t>
  </si>
  <si>
    <t>ε = 0.0030</t>
  </si>
  <si>
    <t>ε = 0.0025</t>
  </si>
  <si>
    <t>ε = 0.0020</t>
  </si>
  <si>
    <t>Program Results</t>
  </si>
  <si>
    <r>
      <t>(10</t>
    </r>
    <r>
      <rPr>
        <i/>
        <vertAlign val="superscript"/>
        <sz val="11"/>
        <color theme="1"/>
        <rFont val="Calibri"/>
        <family val="2"/>
        <scheme val="minor"/>
      </rPr>
      <t>-4</t>
    </r>
    <r>
      <rPr>
        <i/>
        <sz val="11"/>
        <color theme="1"/>
        <rFont val="Calibri"/>
        <family val="2"/>
        <scheme val="minor"/>
      </rPr>
      <t xml:space="preserve"> in</t>
    </r>
    <r>
      <rPr>
        <i/>
        <vertAlign val="superscript"/>
        <sz val="11"/>
        <color theme="1"/>
        <rFont val="Calibri"/>
        <family val="2"/>
        <scheme val="minor"/>
      </rPr>
      <t>-1</t>
    </r>
    <r>
      <rPr>
        <i/>
        <sz val="11"/>
        <color theme="1"/>
        <rFont val="Calibri"/>
        <family val="2"/>
        <scheme val="minor"/>
      </rPr>
      <t>)</t>
    </r>
  </si>
  <si>
    <t>Time</t>
  </si>
  <si>
    <t>Hand Results</t>
  </si>
  <si>
    <t>Cracking</t>
  </si>
  <si>
    <t>Decompression</t>
  </si>
  <si>
    <t>Trent's Results</t>
  </si>
  <si>
    <r>
      <t>[in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</si>
  <si>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t>[k-in]</t>
  </si>
  <si>
    <t>[k-ft]</t>
  </si>
  <si>
    <t>Concrete Strain</t>
  </si>
  <si>
    <r>
      <t>(10</t>
    </r>
    <r>
      <rPr>
        <i/>
        <vertAlign val="superscript"/>
        <sz val="11"/>
        <color theme="1"/>
        <rFont val="Calibri"/>
        <family val="2"/>
        <scheme val="minor"/>
      </rPr>
      <t>-5</t>
    </r>
    <r>
      <rPr>
        <i/>
        <sz val="11"/>
        <color theme="1"/>
        <rFont val="Calibri"/>
        <family val="2"/>
        <scheme val="minor"/>
      </rPr>
      <t xml:space="preserve"> in</t>
    </r>
    <r>
      <rPr>
        <i/>
        <vertAlign val="superscript"/>
        <sz val="11"/>
        <color theme="1"/>
        <rFont val="Calibri"/>
        <family val="2"/>
        <scheme val="minor"/>
      </rPr>
      <t>-1</t>
    </r>
    <r>
      <rPr>
        <i/>
        <sz val="11"/>
        <color theme="1"/>
        <rFont val="Calibri"/>
        <family val="2"/>
        <scheme val="minor"/>
      </rPr>
      <t>)</t>
    </r>
  </si>
  <si>
    <r>
      <t>(10</t>
    </r>
    <r>
      <rPr>
        <i/>
        <vertAlign val="superscript"/>
        <sz val="11"/>
        <color theme="1"/>
        <rFont val="Calibri"/>
        <family val="2"/>
        <scheme val="minor"/>
      </rPr>
      <t>-5</t>
    </r>
    <r>
      <rPr>
        <i/>
        <sz val="11"/>
        <color theme="1"/>
        <rFont val="Calibri"/>
        <family val="2"/>
        <scheme val="minor"/>
      </rPr>
      <t>in</t>
    </r>
    <r>
      <rPr>
        <i/>
        <vertAlign val="superscript"/>
        <sz val="11"/>
        <color theme="1"/>
        <rFont val="Calibri"/>
        <family val="2"/>
        <scheme val="minor"/>
      </rPr>
      <t>-1</t>
    </r>
    <r>
      <rPr>
        <i/>
        <sz val="11"/>
        <color theme="1"/>
        <rFont val="Calibri"/>
        <family val="2"/>
        <scheme val="minor"/>
      </rPr>
      <t>)</t>
    </r>
  </si>
  <si>
    <r>
      <t>[10</t>
    </r>
    <r>
      <rPr>
        <vertAlign val="superscript"/>
        <sz val="11"/>
        <color theme="1"/>
        <rFont val="Calibri"/>
        <family val="2"/>
        <scheme val="minor"/>
      </rPr>
      <t>-5</t>
    </r>
    <r>
      <rPr>
        <sz val="11"/>
        <color theme="1"/>
        <rFont val="Calibri"/>
        <family val="2"/>
        <scheme val="minor"/>
      </rPr>
      <t xml:space="preserve"> in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</si>
</sst>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0" xfId="0" applyFont="1"/>
    <xf numFmtId="164" fontId="0" fillId="0" borderId="0" xfId="0" applyNumberFormat="1"/>
    <xf numFmtId="11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1" fontId="0" fillId="2" borderId="1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/>
    <xf numFmtId="11" fontId="0" fillId="0" borderId="1" xfId="0" applyNumberFormat="1" applyFill="1" applyBorder="1"/>
    <xf numFmtId="164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  <xf numFmtId="0" fontId="1" fillId="0" borderId="0" xfId="0" applyFont="1" applyFill="1"/>
    <xf numFmtId="11" fontId="0" fillId="0" borderId="0" xfId="0" applyNumberFormat="1" applyFill="1"/>
    <xf numFmtId="164" fontId="0" fillId="0" borderId="0" xfId="0" applyNumberFormat="1" applyFill="1"/>
    <xf numFmtId="0" fontId="0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4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Matlab</a:t>
            </a:r>
            <a:r>
              <a:rPr lang="en-US" baseline="0"/>
              <a:t> Program vs. Hand Calculations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Program Results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Sheet1!$C$4:$C$27</c:f>
              <c:numCache>
                <c:formatCode>0.000</c:formatCode>
                <c:ptCount val="24"/>
                <c:pt idx="0">
                  <c:v>-1.6838168718801101</c:v>
                </c:pt>
                <c:pt idx="2">
                  <c:v>1.6551769050329899</c:v>
                </c:pt>
                <c:pt idx="3">
                  <c:v>7.0349549040855006</c:v>
                </c:pt>
                <c:pt idx="4">
                  <c:v>8.3255301412306011</c:v>
                </c:pt>
                <c:pt idx="5">
                  <c:v>9.6523668535860612</c:v>
                </c:pt>
                <c:pt idx="6">
                  <c:v>11.017223339126799</c:v>
                </c:pt>
                <c:pt idx="7">
                  <c:v>12.424189621939201</c:v>
                </c:pt>
                <c:pt idx="8">
                  <c:v>13.877864754310099</c:v>
                </c:pt>
                <c:pt idx="9">
                  <c:v>15.381609411499399</c:v>
                </c:pt>
                <c:pt idx="10">
                  <c:v>16.973408382577901</c:v>
                </c:pt>
                <c:pt idx="11">
                  <c:v>18.960382218317399</c:v>
                </c:pt>
                <c:pt idx="12">
                  <c:v>20.9516491010551</c:v>
                </c:pt>
                <c:pt idx="13">
                  <c:v>22.932808003326702</c:v>
                </c:pt>
                <c:pt idx="14">
                  <c:v>24.829858391201501</c:v>
                </c:pt>
                <c:pt idx="15">
                  <c:v>26.586543394534797</c:v>
                </c:pt>
                <c:pt idx="16">
                  <c:v>28.212588826763501</c:v>
                </c:pt>
                <c:pt idx="17">
                  <c:v>29.713651175166202</c:v>
                </c:pt>
                <c:pt idx="18">
                  <c:v>31.091763479621903</c:v>
                </c:pt>
                <c:pt idx="19">
                  <c:v>32.345404028298702</c:v>
                </c:pt>
                <c:pt idx="20">
                  <c:v>33.469869445128303</c:v>
                </c:pt>
                <c:pt idx="21">
                  <c:v>34.4559674664794</c:v>
                </c:pt>
                <c:pt idx="22">
                  <c:v>35.2894650145385</c:v>
                </c:pt>
                <c:pt idx="23">
                  <c:v>35.948550812348003</c:v>
                </c:pt>
              </c:numCache>
            </c:numRef>
          </c:xVal>
          <c:yVal>
            <c:numRef>
              <c:f>Sheet1!$E$4:$E$27</c:f>
              <c:numCache>
                <c:formatCode>General</c:formatCode>
                <c:ptCount val="24"/>
                <c:pt idx="0">
                  <c:v>0</c:v>
                </c:pt>
                <c:pt idx="2">
                  <c:v>1186.3431841085833</c:v>
                </c:pt>
                <c:pt idx="3">
                  <c:v>1453.8951692094415</c:v>
                </c:pt>
                <c:pt idx="4">
                  <c:v>1512.2716117653499</c:v>
                </c:pt>
                <c:pt idx="5">
                  <c:v>1566.8045988486167</c:v>
                </c:pt>
                <c:pt idx="6">
                  <c:v>1616.8583348457917</c:v>
                </c:pt>
                <c:pt idx="7">
                  <c:v>1661.9360773199166</c:v>
                </c:pt>
                <c:pt idx="8">
                  <c:v>1701.7098281491164</c:v>
                </c:pt>
                <c:pt idx="9">
                  <c:v>1736.0581307747582</c:v>
                </c:pt>
                <c:pt idx="10">
                  <c:v>1762.9885430481083</c:v>
                </c:pt>
                <c:pt idx="11">
                  <c:v>1766.7313044555583</c:v>
                </c:pt>
                <c:pt idx="12">
                  <c:v>1769.769398727025</c:v>
                </c:pt>
                <c:pt idx="13">
                  <c:v>1772.2156854788418</c:v>
                </c:pt>
                <c:pt idx="14">
                  <c:v>1773.6029652060085</c:v>
                </c:pt>
                <c:pt idx="15">
                  <c:v>1773.6965797027833</c:v>
                </c:pt>
                <c:pt idx="16">
                  <c:v>1772.7952392305499</c:v>
                </c:pt>
                <c:pt idx="17">
                  <c:v>1771.0830912455915</c:v>
                </c:pt>
                <c:pt idx="18">
                  <c:v>1768.6766269588168</c:v>
                </c:pt>
                <c:pt idx="19">
                  <c:v>1765.6487641047415</c:v>
                </c:pt>
                <c:pt idx="20">
                  <c:v>1762.03919126805</c:v>
                </c:pt>
                <c:pt idx="21">
                  <c:v>1757.8616268793</c:v>
                </c:pt>
                <c:pt idx="22">
                  <c:v>1753.1021611870835</c:v>
                </c:pt>
                <c:pt idx="23">
                  <c:v>1747.7148077366583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Hand Results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Sheet1!$G$4:$G$27</c:f>
              <c:numCache>
                <c:formatCode>General</c:formatCode>
                <c:ptCount val="24"/>
                <c:pt idx="0">
                  <c:v>-1.69</c:v>
                </c:pt>
                <c:pt idx="1">
                  <c:v>1.67</c:v>
                </c:pt>
                <c:pt idx="2">
                  <c:v>1.9</c:v>
                </c:pt>
                <c:pt idx="3">
                  <c:v>5.76</c:v>
                </c:pt>
                <c:pt idx="8">
                  <c:v>11.8</c:v>
                </c:pt>
                <c:pt idx="13">
                  <c:v>19</c:v>
                </c:pt>
                <c:pt idx="18">
                  <c:v>27.32</c:v>
                </c:pt>
                <c:pt idx="23">
                  <c:v>35.6</c:v>
                </c:pt>
              </c:numCache>
            </c:numRef>
          </c:xVal>
          <c:yVal>
            <c:numRef>
              <c:f>Sheet1!$H$4:$H$27</c:f>
              <c:numCache>
                <c:formatCode>General</c:formatCode>
                <c:ptCount val="24"/>
                <c:pt idx="0">
                  <c:v>0</c:v>
                </c:pt>
                <c:pt idx="1">
                  <c:v>1100</c:v>
                </c:pt>
                <c:pt idx="2">
                  <c:v>1179</c:v>
                </c:pt>
                <c:pt idx="3">
                  <c:v>1376</c:v>
                </c:pt>
                <c:pt idx="8">
                  <c:v>1634</c:v>
                </c:pt>
                <c:pt idx="13">
                  <c:v>1791</c:v>
                </c:pt>
                <c:pt idx="18">
                  <c:v>1858</c:v>
                </c:pt>
                <c:pt idx="23">
                  <c:v>1855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1478640"/>
        <c:axId val="-1801480816"/>
      </c:scatterChart>
      <c:valAx>
        <c:axId val="-18014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Curature (10</a:t>
                </a:r>
                <a:r>
                  <a:rPr lang="en-US" baseline="30000"/>
                  <a:t>-4</a:t>
                </a:r>
                <a:r>
                  <a:rPr lang="en-US" baseline="0"/>
                  <a:t> in</a:t>
                </a:r>
                <a:r>
                  <a:rPr lang="en-US" baseline="30000"/>
                  <a:t>-5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1480816"/>
        <c:crosses val="autoZero"/>
        <c:crossBetween val="midCat"/>
      </c:valAx>
      <c:valAx>
        <c:axId val="-180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Nominal</a:t>
                </a:r>
                <a:r>
                  <a:rPr lang="en-US" baseline="0"/>
                  <a:t> Moment (k-ft)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147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Matlab</a:t>
            </a:r>
            <a:r>
              <a:rPr lang="en-US" baseline="0"/>
              <a:t> Program vs. Hand Calculations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2'!$C$1</c:f>
              <c:strCache>
                <c:ptCount val="1"/>
                <c:pt idx="0">
                  <c:v>Program Results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2'!$C$4:$C$31</c:f>
              <c:numCache>
                <c:formatCode>0.000</c:formatCode>
                <c:ptCount val="28"/>
                <c:pt idx="0">
                  <c:v>-1.6838168718801101</c:v>
                </c:pt>
                <c:pt idx="2">
                  <c:v>1.6551769050329899</c:v>
                </c:pt>
                <c:pt idx="3">
                  <c:v>1.6551769069568401</c:v>
                </c:pt>
                <c:pt idx="4">
                  <c:v>2.7114618177786101</c:v>
                </c:pt>
                <c:pt idx="5">
                  <c:v>3.7814700726114698</c:v>
                </c:pt>
                <c:pt idx="6">
                  <c:v>4.9406669052141297</c:v>
                </c:pt>
                <c:pt idx="7">
                  <c:v>6.1603897858659398</c:v>
                </c:pt>
                <c:pt idx="8">
                  <c:v>7.4245848812019606</c:v>
                </c:pt>
                <c:pt idx="9">
                  <c:v>8.7262480445265904</c:v>
                </c:pt>
                <c:pt idx="10">
                  <c:v>10.0643526400057</c:v>
                </c:pt>
                <c:pt idx="11">
                  <c:v>11.441557892779901</c:v>
                </c:pt>
                <c:pt idx="12">
                  <c:v>12.8622910885151</c:v>
                </c:pt>
                <c:pt idx="13">
                  <c:v>14.330982023640399</c:v>
                </c:pt>
                <c:pt idx="14">
                  <c:v>15.850248802876701</c:v>
                </c:pt>
                <c:pt idx="15">
                  <c:v>17.577845933866499</c:v>
                </c:pt>
                <c:pt idx="16">
                  <c:v>19.5678082083882</c:v>
                </c:pt>
                <c:pt idx="17">
                  <c:v>21.557407234550197</c:v>
                </c:pt>
                <c:pt idx="18">
                  <c:v>23.526943314107502</c:v>
                </c:pt>
                <c:pt idx="19">
                  <c:v>25.379844211053001</c:v>
                </c:pt>
                <c:pt idx="20">
                  <c:v>27.095867601841601</c:v>
                </c:pt>
                <c:pt idx="21">
                  <c:v>28.683425559215902</c:v>
                </c:pt>
                <c:pt idx="22">
                  <c:v>30.146905190129502</c:v>
                </c:pt>
                <c:pt idx="23">
                  <c:v>31.487373379332396</c:v>
                </c:pt>
                <c:pt idx="24">
                  <c:v>32.7022920873966</c:v>
                </c:pt>
                <c:pt idx="25">
                  <c:v>33.785696773166599</c:v>
                </c:pt>
                <c:pt idx="26">
                  <c:v>34.727118400495399</c:v>
                </c:pt>
                <c:pt idx="27">
                  <c:v>35.510072804101</c:v>
                </c:pt>
              </c:numCache>
            </c:numRef>
          </c:xVal>
          <c:yVal>
            <c:numRef>
              <c:f>'Sheet 2'!$E$4:$E$31</c:f>
              <c:numCache>
                <c:formatCode>General</c:formatCode>
                <c:ptCount val="28"/>
                <c:pt idx="0">
                  <c:v>0</c:v>
                </c:pt>
                <c:pt idx="2">
                  <c:v>1186.3431841085833</c:v>
                </c:pt>
                <c:pt idx="3">
                  <c:v>1186.3431861684833</c:v>
                </c:pt>
                <c:pt idx="4">
                  <c:v>1219.0187155016833</c:v>
                </c:pt>
                <c:pt idx="5">
                  <c:v>1283.7812851858416</c:v>
                </c:pt>
                <c:pt idx="6">
                  <c:v>1348.3617512643334</c:v>
                </c:pt>
                <c:pt idx="7">
                  <c:v>1411.4517200251419</c:v>
                </c:pt>
                <c:pt idx="8">
                  <c:v>1472.0593904896002</c:v>
                </c:pt>
                <c:pt idx="9">
                  <c:v>1529.3388155626751</c:v>
                </c:pt>
                <c:pt idx="10">
                  <c:v>1582.5674454814582</c:v>
                </c:pt>
                <c:pt idx="11">
                  <c:v>1631.1494871851583</c:v>
                </c:pt>
                <c:pt idx="12">
                  <c:v>1674.6357865702332</c:v>
                </c:pt>
                <c:pt idx="13">
                  <c:v>1712.7576902808585</c:v>
                </c:pt>
                <c:pt idx="14">
                  <c:v>1745.4628836422082</c:v>
                </c:pt>
                <c:pt idx="15">
                  <c:v>1764.2133160428918</c:v>
                </c:pt>
                <c:pt idx="16">
                  <c:v>1767.726261678825</c:v>
                </c:pt>
                <c:pt idx="17">
                  <c:v>1770.5740164998085</c:v>
                </c:pt>
                <c:pt idx="18">
                  <c:v>1772.8004680635584</c:v>
                </c:pt>
                <c:pt idx="19">
                  <c:v>1773.7518163060502</c:v>
                </c:pt>
                <c:pt idx="20">
                  <c:v>1773.5170039604752</c:v>
                </c:pt>
                <c:pt idx="21">
                  <c:v>1772.3525074073832</c:v>
                </c:pt>
                <c:pt idx="22">
                  <c:v>1770.41875781055</c:v>
                </c:pt>
                <c:pt idx="23">
                  <c:v>1767.8168151191667</c:v>
                </c:pt>
                <c:pt idx="24">
                  <c:v>1764.6087050741669</c:v>
                </c:pt>
                <c:pt idx="25">
                  <c:v>1760.8257598286416</c:v>
                </c:pt>
                <c:pt idx="26">
                  <c:v>1756.4734573005665</c:v>
                </c:pt>
                <c:pt idx="27">
                  <c:v>1751.529362256375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 2'!$H$1</c:f>
              <c:strCache>
                <c:ptCount val="1"/>
                <c:pt idx="0">
                  <c:v>Hand Results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2'!$H$4:$H$27</c:f>
              <c:numCache>
                <c:formatCode>General</c:formatCode>
                <c:ptCount val="24"/>
                <c:pt idx="0">
                  <c:v>-1.69</c:v>
                </c:pt>
                <c:pt idx="1">
                  <c:v>1.67</c:v>
                </c:pt>
                <c:pt idx="2">
                  <c:v>1.9</c:v>
                </c:pt>
                <c:pt idx="3">
                  <c:v>5.76</c:v>
                </c:pt>
                <c:pt idx="8">
                  <c:v>11.8</c:v>
                </c:pt>
                <c:pt idx="13">
                  <c:v>19</c:v>
                </c:pt>
                <c:pt idx="18">
                  <c:v>27.32</c:v>
                </c:pt>
                <c:pt idx="23">
                  <c:v>35.6</c:v>
                </c:pt>
              </c:numCache>
            </c:numRef>
          </c:xVal>
          <c:yVal>
            <c:numRef>
              <c:f>'Sheet 2'!$I$4:$I$27</c:f>
              <c:numCache>
                <c:formatCode>General</c:formatCode>
                <c:ptCount val="24"/>
                <c:pt idx="0">
                  <c:v>0</c:v>
                </c:pt>
                <c:pt idx="1">
                  <c:v>1100</c:v>
                </c:pt>
                <c:pt idx="2">
                  <c:v>1179</c:v>
                </c:pt>
                <c:pt idx="3">
                  <c:v>1376</c:v>
                </c:pt>
                <c:pt idx="8">
                  <c:v>1634</c:v>
                </c:pt>
                <c:pt idx="13">
                  <c:v>1791</c:v>
                </c:pt>
                <c:pt idx="18">
                  <c:v>1858</c:v>
                </c:pt>
                <c:pt idx="23">
                  <c:v>1855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 2'!$L$1</c:f>
              <c:strCache>
                <c:ptCount val="1"/>
                <c:pt idx="0">
                  <c:v>Trent's Results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 2'!$O$4:$O$40</c:f>
              <c:numCache>
                <c:formatCode>0.00</c:formatCode>
                <c:ptCount val="37"/>
                <c:pt idx="0">
                  <c:v>1.4101978790849301</c:v>
                </c:pt>
                <c:pt idx="1">
                  <c:v>1.4101978790849301</c:v>
                </c:pt>
                <c:pt idx="2">
                  <c:v>1.88461783681524</c:v>
                </c:pt>
                <c:pt idx="3">
                  <c:v>3.01855122470573</c:v>
                </c:pt>
                <c:pt idx="4">
                  <c:v>4.0448535734476705</c:v>
                </c:pt>
                <c:pt idx="5">
                  <c:v>5.1372510186575298</c:v>
                </c:pt>
                <c:pt idx="6">
                  <c:v>6.2740037235873398</c:v>
                </c:pt>
                <c:pt idx="7">
                  <c:v>7.4424989762249201</c:v>
                </c:pt>
                <c:pt idx="8">
                  <c:v>8.6372070444232598</c:v>
                </c:pt>
                <c:pt idx="9">
                  <c:v>9.8560240431018702</c:v>
                </c:pt>
                <c:pt idx="10">
                  <c:v>11.101967121229199</c:v>
                </c:pt>
                <c:pt idx="11">
                  <c:v>12.379677943400301</c:v>
                </c:pt>
                <c:pt idx="12">
                  <c:v>13.694061696022402</c:v>
                </c:pt>
                <c:pt idx="13">
                  <c:v>15.0522991756379</c:v>
                </c:pt>
                <c:pt idx="14">
                  <c:v>16.461404602301602</c:v>
                </c:pt>
                <c:pt idx="15">
                  <c:v>17.925383647844601</c:v>
                </c:pt>
                <c:pt idx="16">
                  <c:v>19.445653784068398</c:v>
                </c:pt>
                <c:pt idx="17">
                  <c:v>21.017447347054098</c:v>
                </c:pt>
                <c:pt idx="18">
                  <c:v>22.641480580149402</c:v>
                </c:pt>
                <c:pt idx="19">
                  <c:v>24.298412331646301</c:v>
                </c:pt>
                <c:pt idx="20">
                  <c:v>25.980166177357798</c:v>
                </c:pt>
                <c:pt idx="21">
                  <c:v>27.5725563945571</c:v>
                </c:pt>
                <c:pt idx="22">
                  <c:v>28.979250914626501</c:v>
                </c:pt>
                <c:pt idx="23">
                  <c:v>30.179975565350603</c:v>
                </c:pt>
                <c:pt idx="24">
                  <c:v>31.176690410125399</c:v>
                </c:pt>
                <c:pt idx="25">
                  <c:v>31.947416459253397</c:v>
                </c:pt>
                <c:pt idx="26">
                  <c:v>32.460403958632497</c:v>
                </c:pt>
              </c:numCache>
            </c:numRef>
          </c:xVal>
          <c:yVal>
            <c:numRef>
              <c:f>'Sheet 2'!$P$4:$P$40</c:f>
              <c:numCache>
                <c:formatCode>0.00E+00</c:formatCode>
                <c:ptCount val="37"/>
                <c:pt idx="0">
                  <c:v>1233.6826646504335</c:v>
                </c:pt>
                <c:pt idx="1">
                  <c:v>1233.6826646504335</c:v>
                </c:pt>
                <c:pt idx="2">
                  <c:v>1248.1766652656415</c:v>
                </c:pt>
                <c:pt idx="3">
                  <c:v>1313.00372079255</c:v>
                </c:pt>
                <c:pt idx="4">
                  <c:v>1368.6978187274917</c:v>
                </c:pt>
                <c:pt idx="5">
                  <c:v>1428.1286621300248</c:v>
                </c:pt>
                <c:pt idx="6">
                  <c:v>1489.0533674336418</c:v>
                </c:pt>
                <c:pt idx="7">
                  <c:v>1549.8418262364335</c:v>
                </c:pt>
                <c:pt idx="8">
                  <c:v>1609.3055600581333</c:v>
                </c:pt>
                <c:pt idx="9">
                  <c:v>1666.43742742315</c:v>
                </c:pt>
                <c:pt idx="10">
                  <c:v>1720.5136910522331</c:v>
                </c:pt>
                <c:pt idx="11">
                  <c:v>1770.8802534716749</c:v>
                </c:pt>
                <c:pt idx="12">
                  <c:v>1816.9364382471083</c:v>
                </c:pt>
                <c:pt idx="13">
                  <c:v>1858.2907493773669</c:v>
                </c:pt>
                <c:pt idx="14">
                  <c:v>1894.7007761035084</c:v>
                </c:pt>
                <c:pt idx="15">
                  <c:v>1926.0661681049332</c:v>
                </c:pt>
                <c:pt idx="16">
                  <c:v>1952.5255969033583</c:v>
                </c:pt>
                <c:pt idx="17">
                  <c:v>1974.4038554171002</c:v>
                </c:pt>
                <c:pt idx="18">
                  <c:v>1992.3462473203251</c:v>
                </c:pt>
                <c:pt idx="19">
                  <c:v>2006.85972664735</c:v>
                </c:pt>
                <c:pt idx="20">
                  <c:v>2018.6554898319416</c:v>
                </c:pt>
                <c:pt idx="21">
                  <c:v>2027.6916562819415</c:v>
                </c:pt>
                <c:pt idx="22">
                  <c:v>2034.2903878624334</c:v>
                </c:pt>
                <c:pt idx="23">
                  <c:v>2039.0652958896417</c:v>
                </c:pt>
                <c:pt idx="24">
                  <c:v>2042.4674860511916</c:v>
                </c:pt>
                <c:pt idx="25">
                  <c:v>2044.6558017488665</c:v>
                </c:pt>
                <c:pt idx="26">
                  <c:v>2045.6464465066417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1472656"/>
        <c:axId val="-1801480272"/>
      </c:scatterChart>
      <c:valAx>
        <c:axId val="-180147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Curature (10</a:t>
                </a:r>
                <a:r>
                  <a:rPr lang="en-US" baseline="30000"/>
                  <a:t>-5</a:t>
                </a:r>
                <a:r>
                  <a:rPr lang="en-US" baseline="0"/>
                  <a:t> in</a:t>
                </a:r>
                <a:r>
                  <a:rPr lang="en-US" baseline="30000"/>
                  <a:t>-5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1480272"/>
        <c:crosses val="autoZero"/>
        <c:crossBetween val="midCat"/>
      </c:valAx>
      <c:valAx>
        <c:axId val="-18014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Nominal</a:t>
                </a:r>
                <a:r>
                  <a:rPr lang="en-US" baseline="0"/>
                  <a:t> Moment (k-ft)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147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2</xdr:row>
      <xdr:rowOff>71436</xdr:rowOff>
    </xdr:from>
    <xdr:to>
      <xdr:col>16</xdr:col>
      <xdr:colOff>238125</xdr:colOff>
      <xdr:row>20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4</xdr:row>
      <xdr:rowOff>71436</xdr:rowOff>
    </xdr:from>
    <xdr:to>
      <xdr:col>25</xdr:col>
      <xdr:colOff>28575</xdr:colOff>
      <xdr:row>23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M8" sqref="M8"/>
    </sheetView>
  </sheetViews>
  <sheetFormatPr defaultRowHeight="15" x14ac:dyDescent="0.25"/>
  <cols>
    <col min="1" max="1" width="15.42578125" bestFit="1" customWidth="1"/>
    <col min="2" max="2" width="9.7109375" hidden="1" customWidth="1"/>
    <col min="3" max="3" width="13.140625" customWidth="1"/>
    <col min="4" max="4" width="9.140625" hidden="1" customWidth="1"/>
    <col min="7" max="7" width="10.7109375" bestFit="1" customWidth="1"/>
  </cols>
  <sheetData>
    <row r="1" spans="1:8" x14ac:dyDescent="0.25">
      <c r="A1" s="5" t="s">
        <v>13</v>
      </c>
      <c r="G1" s="5" t="s">
        <v>16</v>
      </c>
    </row>
    <row r="2" spans="1:8" x14ac:dyDescent="0.25">
      <c r="A2" s="2" t="s">
        <v>15</v>
      </c>
      <c r="B2" s="3" t="s">
        <v>1</v>
      </c>
      <c r="C2" s="3" t="s">
        <v>1</v>
      </c>
      <c r="D2" s="3" t="s">
        <v>0</v>
      </c>
      <c r="E2" s="3" t="s">
        <v>0</v>
      </c>
      <c r="G2" s="3" t="s">
        <v>1</v>
      </c>
      <c r="H2" s="3" t="s">
        <v>0</v>
      </c>
    </row>
    <row r="3" spans="1:8" ht="17.25" x14ac:dyDescent="0.25">
      <c r="B3" s="4" t="s">
        <v>3</v>
      </c>
      <c r="C3" s="4" t="s">
        <v>14</v>
      </c>
      <c r="D3" s="4" t="s">
        <v>6</v>
      </c>
      <c r="E3" s="4" t="s">
        <v>2</v>
      </c>
      <c r="G3" s="4" t="s">
        <v>3</v>
      </c>
      <c r="H3" s="4" t="s">
        <v>2</v>
      </c>
    </row>
    <row r="4" spans="1:8" x14ac:dyDescent="0.25">
      <c r="A4" s="2" t="s">
        <v>7</v>
      </c>
      <c r="B4" s="7">
        <v>-1.68381687188011E-5</v>
      </c>
      <c r="C4" s="8">
        <f>B4*10^5</f>
        <v>-1.6838168718801101</v>
      </c>
      <c r="D4" s="9">
        <v>0</v>
      </c>
      <c r="E4" s="9">
        <f>-D4/12</f>
        <v>0</v>
      </c>
      <c r="F4" s="9"/>
      <c r="G4" s="9">
        <f>-1.69</f>
        <v>-1.69</v>
      </c>
      <c r="H4" s="9">
        <v>0</v>
      </c>
    </row>
    <row r="5" spans="1:8" x14ac:dyDescent="0.25">
      <c r="A5" s="2" t="s">
        <v>18</v>
      </c>
      <c r="B5" s="7"/>
      <c r="C5" s="8"/>
      <c r="D5" s="9"/>
      <c r="E5" s="9"/>
      <c r="F5" s="9"/>
      <c r="G5" s="9">
        <v>1.67</v>
      </c>
      <c r="H5" s="9">
        <v>1100</v>
      </c>
    </row>
    <row r="6" spans="1:8" x14ac:dyDescent="0.25">
      <c r="A6" s="2" t="s">
        <v>17</v>
      </c>
      <c r="B6" s="7">
        <v>1.65517690503299E-5</v>
      </c>
      <c r="C6" s="8">
        <f>B6*10^5</f>
        <v>1.6551769050329899</v>
      </c>
      <c r="D6" s="9">
        <v>-14236.118209303</v>
      </c>
      <c r="E6" s="9">
        <f>-D6/12</f>
        <v>1186.3431841085833</v>
      </c>
      <c r="F6" s="9"/>
      <c r="G6" s="9">
        <v>1.9</v>
      </c>
      <c r="H6" s="9">
        <v>1179</v>
      </c>
    </row>
    <row r="7" spans="1:8" x14ac:dyDescent="0.25">
      <c r="A7" s="2" t="s">
        <v>9</v>
      </c>
      <c r="B7" s="10">
        <v>7.0349549040855003E-5</v>
      </c>
      <c r="C7" s="11">
        <f t="shared" ref="C7:C27" si="0">B7*10^5</f>
        <v>7.0349549040855006</v>
      </c>
      <c r="D7" s="12">
        <v>-17446.742030513298</v>
      </c>
      <c r="E7" s="12">
        <f t="shared" ref="E7:E27" si="1">-D7/12</f>
        <v>1453.8951692094415</v>
      </c>
      <c r="F7" s="12"/>
      <c r="G7" s="12">
        <f>5.76</f>
        <v>5.76</v>
      </c>
      <c r="H7" s="12">
        <v>1376</v>
      </c>
    </row>
    <row r="8" spans="1:8" x14ac:dyDescent="0.25">
      <c r="A8" s="2"/>
      <c r="B8" s="1">
        <v>8.3255301412306004E-5</v>
      </c>
      <c r="C8" s="6">
        <f t="shared" si="0"/>
        <v>8.3255301412306011</v>
      </c>
      <c r="D8">
        <v>-18147.259341184199</v>
      </c>
      <c r="E8">
        <f t="shared" si="1"/>
        <v>1512.2716117653499</v>
      </c>
    </row>
    <row r="9" spans="1:8" x14ac:dyDescent="0.25">
      <c r="A9" s="2"/>
      <c r="B9" s="1">
        <v>9.6523668535860606E-5</v>
      </c>
      <c r="C9" s="6">
        <f t="shared" si="0"/>
        <v>9.6523668535860612</v>
      </c>
      <c r="D9">
        <v>-18801.655186183401</v>
      </c>
      <c r="E9">
        <f t="shared" si="1"/>
        <v>1566.8045988486167</v>
      </c>
    </row>
    <row r="10" spans="1:8" x14ac:dyDescent="0.25">
      <c r="A10" s="2"/>
      <c r="B10" s="1">
        <v>1.10172233391268E-4</v>
      </c>
      <c r="C10" s="6">
        <f t="shared" si="0"/>
        <v>11.017223339126799</v>
      </c>
      <c r="D10">
        <v>-19402.300018149501</v>
      </c>
      <c r="E10">
        <f t="shared" si="1"/>
        <v>1616.8583348457917</v>
      </c>
    </row>
    <row r="11" spans="1:8" x14ac:dyDescent="0.25">
      <c r="A11" s="2"/>
      <c r="B11" s="1">
        <v>1.24241896219392E-4</v>
      </c>
      <c r="C11" s="6">
        <f t="shared" si="0"/>
        <v>12.424189621939201</v>
      </c>
      <c r="D11">
        <v>-19943.232927838999</v>
      </c>
      <c r="E11">
        <f t="shared" si="1"/>
        <v>1661.9360773199166</v>
      </c>
    </row>
    <row r="12" spans="1:8" x14ac:dyDescent="0.25">
      <c r="A12" s="2" t="s">
        <v>8</v>
      </c>
      <c r="B12" s="7">
        <v>1.38778647543101E-4</v>
      </c>
      <c r="C12" s="8">
        <f t="shared" si="0"/>
        <v>13.877864754310099</v>
      </c>
      <c r="D12" s="9">
        <v>-20420.517937789398</v>
      </c>
      <c r="E12" s="9">
        <f t="shared" si="1"/>
        <v>1701.7098281491164</v>
      </c>
      <c r="F12" s="9"/>
      <c r="G12" s="9">
        <f>11.8</f>
        <v>11.8</v>
      </c>
      <c r="H12" s="9">
        <v>1634</v>
      </c>
    </row>
    <row r="13" spans="1:8" x14ac:dyDescent="0.25">
      <c r="A13" s="2"/>
      <c r="B13" s="1">
        <v>1.5381609411499399E-4</v>
      </c>
      <c r="C13" s="6">
        <f t="shared" si="0"/>
        <v>15.381609411499399</v>
      </c>
      <c r="D13">
        <v>-20832.697569297099</v>
      </c>
      <c r="E13">
        <f t="shared" si="1"/>
        <v>1736.0581307747582</v>
      </c>
    </row>
    <row r="14" spans="1:8" x14ac:dyDescent="0.25">
      <c r="A14" s="2"/>
      <c r="B14" s="1">
        <v>1.69734083825779E-4</v>
      </c>
      <c r="C14" s="6">
        <f t="shared" si="0"/>
        <v>16.973408382577901</v>
      </c>
      <c r="D14">
        <v>-21155.862516577301</v>
      </c>
      <c r="E14">
        <f t="shared" si="1"/>
        <v>1762.9885430481083</v>
      </c>
    </row>
    <row r="15" spans="1:8" x14ac:dyDescent="0.25">
      <c r="A15" s="2"/>
      <c r="B15" s="1">
        <v>1.8960382218317399E-4</v>
      </c>
      <c r="C15" s="6">
        <f t="shared" si="0"/>
        <v>18.960382218317399</v>
      </c>
      <c r="D15">
        <v>-21200.775653466699</v>
      </c>
      <c r="E15">
        <f t="shared" si="1"/>
        <v>1766.7313044555583</v>
      </c>
    </row>
    <row r="16" spans="1:8" x14ac:dyDescent="0.25">
      <c r="A16" s="2"/>
      <c r="B16" s="1">
        <v>2.0951649101055099E-4</v>
      </c>
      <c r="C16" s="6">
        <f t="shared" si="0"/>
        <v>20.9516491010551</v>
      </c>
      <c r="D16">
        <v>-21237.2327847243</v>
      </c>
      <c r="E16">
        <f t="shared" si="1"/>
        <v>1769.769398727025</v>
      </c>
    </row>
    <row r="17" spans="1:9" x14ac:dyDescent="0.25">
      <c r="A17" s="2" t="s">
        <v>12</v>
      </c>
      <c r="B17" s="7">
        <v>2.2932808003326701E-4</v>
      </c>
      <c r="C17" s="8">
        <f t="shared" si="0"/>
        <v>22.932808003326702</v>
      </c>
      <c r="D17" s="9">
        <v>-21266.588225746102</v>
      </c>
      <c r="E17" s="9">
        <f t="shared" si="1"/>
        <v>1772.2156854788418</v>
      </c>
      <c r="F17" s="9"/>
      <c r="G17" s="9">
        <f>19</f>
        <v>19</v>
      </c>
      <c r="H17" s="9">
        <v>1791</v>
      </c>
    </row>
    <row r="18" spans="1:9" x14ac:dyDescent="0.25">
      <c r="A18" s="2"/>
      <c r="B18" s="1">
        <v>2.4829858391201503E-4</v>
      </c>
      <c r="C18" s="6">
        <f t="shared" si="0"/>
        <v>24.829858391201501</v>
      </c>
      <c r="D18">
        <v>-21283.235582472102</v>
      </c>
      <c r="E18">
        <f t="shared" si="1"/>
        <v>1773.6029652060085</v>
      </c>
    </row>
    <row r="19" spans="1:9" x14ac:dyDescent="0.25">
      <c r="A19" s="2"/>
      <c r="B19" s="1">
        <v>2.6586543394534797E-4</v>
      </c>
      <c r="C19" s="6">
        <f t="shared" si="0"/>
        <v>26.586543394534797</v>
      </c>
      <c r="D19">
        <v>-21284.3589564334</v>
      </c>
      <c r="E19">
        <f t="shared" si="1"/>
        <v>1773.6965797027833</v>
      </c>
    </row>
    <row r="20" spans="1:9" x14ac:dyDescent="0.25">
      <c r="A20" s="2"/>
      <c r="B20" s="1">
        <v>2.82125888267635E-4</v>
      </c>
      <c r="C20" s="6">
        <f t="shared" si="0"/>
        <v>28.212588826763501</v>
      </c>
      <c r="D20">
        <v>-21273.5428707666</v>
      </c>
      <c r="E20">
        <f t="shared" si="1"/>
        <v>1772.7952392305499</v>
      </c>
    </row>
    <row r="21" spans="1:9" x14ac:dyDescent="0.25">
      <c r="A21" s="2"/>
      <c r="B21" s="1">
        <v>2.9713651175166203E-4</v>
      </c>
      <c r="C21" s="6">
        <f t="shared" si="0"/>
        <v>29.713651175166202</v>
      </c>
      <c r="D21">
        <v>-21252.997094947099</v>
      </c>
      <c r="E21">
        <f t="shared" si="1"/>
        <v>1771.0830912455915</v>
      </c>
    </row>
    <row r="22" spans="1:9" x14ac:dyDescent="0.25">
      <c r="A22" s="2" t="s">
        <v>11</v>
      </c>
      <c r="B22" s="7">
        <v>3.1091763479621903E-4</v>
      </c>
      <c r="C22" s="8">
        <f t="shared" si="0"/>
        <v>31.091763479621903</v>
      </c>
      <c r="D22" s="9">
        <v>-21224.1195235058</v>
      </c>
      <c r="E22" s="9">
        <f t="shared" si="1"/>
        <v>1768.6766269588168</v>
      </c>
      <c r="F22" s="9"/>
      <c r="G22" s="9">
        <f>27.32</f>
        <v>27.32</v>
      </c>
      <c r="H22" s="9">
        <v>1858</v>
      </c>
    </row>
    <row r="23" spans="1:9" x14ac:dyDescent="0.25">
      <c r="A23" s="2"/>
      <c r="B23" s="1">
        <v>3.23454040282987E-4</v>
      </c>
      <c r="C23" s="6">
        <f t="shared" si="0"/>
        <v>32.345404028298702</v>
      </c>
      <c r="D23">
        <v>-21187.785169256898</v>
      </c>
      <c r="E23">
        <f t="shared" si="1"/>
        <v>1765.6487641047415</v>
      </c>
    </row>
    <row r="24" spans="1:9" x14ac:dyDescent="0.25">
      <c r="A24" s="2"/>
      <c r="B24" s="1">
        <v>3.3469869445128302E-4</v>
      </c>
      <c r="C24" s="6">
        <f t="shared" si="0"/>
        <v>33.469869445128303</v>
      </c>
      <c r="D24">
        <v>-21144.470295216601</v>
      </c>
      <c r="E24">
        <f t="shared" si="1"/>
        <v>1762.03919126805</v>
      </c>
    </row>
    <row r="25" spans="1:9" x14ac:dyDescent="0.25">
      <c r="A25" s="2"/>
      <c r="B25" s="1">
        <v>3.4455967466479401E-4</v>
      </c>
      <c r="C25" s="6">
        <f t="shared" si="0"/>
        <v>34.4559674664794</v>
      </c>
      <c r="D25">
        <v>-21094.3395225516</v>
      </c>
      <c r="E25">
        <f t="shared" si="1"/>
        <v>1757.8616268793</v>
      </c>
    </row>
    <row r="26" spans="1:9" x14ac:dyDescent="0.25">
      <c r="A26" s="2"/>
      <c r="B26" s="1">
        <v>3.5289465014538498E-4</v>
      </c>
      <c r="C26" s="6">
        <f t="shared" si="0"/>
        <v>35.2894650145385</v>
      </c>
      <c r="D26">
        <v>-21037.225934245002</v>
      </c>
      <c r="E26">
        <f t="shared" si="1"/>
        <v>1753.1021611870835</v>
      </c>
    </row>
    <row r="27" spans="1:9" x14ac:dyDescent="0.25">
      <c r="A27" s="2" t="s">
        <v>10</v>
      </c>
      <c r="B27" s="7">
        <v>3.5948550812348002E-4</v>
      </c>
      <c r="C27" s="8">
        <f t="shared" si="0"/>
        <v>35.948550812348003</v>
      </c>
      <c r="D27" s="9">
        <v>-20972.577692839899</v>
      </c>
      <c r="E27" s="9">
        <f t="shared" si="1"/>
        <v>1747.7148077366583</v>
      </c>
      <c r="F27" s="9"/>
      <c r="G27" s="9">
        <f>35.6</f>
        <v>35.6</v>
      </c>
      <c r="H27" s="9">
        <v>1855</v>
      </c>
    </row>
    <row r="29" spans="1:9" x14ac:dyDescent="0.25">
      <c r="E29" s="2" t="s">
        <v>4</v>
      </c>
      <c r="H29" s="2" t="s">
        <v>4</v>
      </c>
    </row>
    <row r="30" spans="1:9" x14ac:dyDescent="0.25">
      <c r="E30">
        <f>22161.0418597772/12</f>
        <v>1846.7534883147666</v>
      </c>
      <c r="F30" t="s">
        <v>5</v>
      </c>
      <c r="H30">
        <v>1822</v>
      </c>
      <c r="I30" t="s">
        <v>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abSelected="1" workbookViewId="0">
      <selection activeCell="W26" sqref="W26"/>
    </sheetView>
  </sheetViews>
  <sheetFormatPr defaultRowHeight="15" x14ac:dyDescent="0.25"/>
  <cols>
    <col min="1" max="1" width="15.42578125" bestFit="1" customWidth="1"/>
    <col min="2" max="2" width="9.7109375" hidden="1" customWidth="1"/>
    <col min="3" max="3" width="13.140625" customWidth="1"/>
    <col min="4" max="4" width="9.140625" hidden="1" customWidth="1"/>
    <col min="7" max="7" width="9.42578125" bestFit="1" customWidth="1"/>
    <col min="8" max="8" width="10.7109375" bestFit="1" customWidth="1"/>
  </cols>
  <sheetData>
    <row r="1" spans="1:24" x14ac:dyDescent="0.25">
      <c r="C1" s="5" t="s">
        <v>13</v>
      </c>
      <c r="H1" s="5" t="s">
        <v>16</v>
      </c>
      <c r="L1" s="5" t="s">
        <v>19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2" t="s">
        <v>15</v>
      </c>
      <c r="B2" s="3" t="s">
        <v>1</v>
      </c>
      <c r="C2" s="3" t="s">
        <v>1</v>
      </c>
      <c r="D2" s="3" t="s">
        <v>0</v>
      </c>
      <c r="E2" s="3" t="s">
        <v>0</v>
      </c>
      <c r="F2" s="3"/>
      <c r="H2" s="3" t="s">
        <v>1</v>
      </c>
      <c r="I2" s="3" t="s">
        <v>0</v>
      </c>
      <c r="L2" s="3" t="s">
        <v>23</v>
      </c>
      <c r="M2" s="3" t="s">
        <v>1</v>
      </c>
      <c r="N2" s="3" t="s">
        <v>0</v>
      </c>
      <c r="O2" s="3" t="s">
        <v>1</v>
      </c>
      <c r="P2" s="3" t="s">
        <v>0</v>
      </c>
    </row>
    <row r="3" spans="1:24" ht="17.25" x14ac:dyDescent="0.25">
      <c r="B3" s="4" t="s">
        <v>3</v>
      </c>
      <c r="C3" s="4" t="s">
        <v>24</v>
      </c>
      <c r="D3" s="4" t="s">
        <v>6</v>
      </c>
      <c r="E3" s="4" t="s">
        <v>2</v>
      </c>
      <c r="F3" s="4"/>
      <c r="H3" s="4" t="s">
        <v>25</v>
      </c>
      <c r="I3" s="4" t="s">
        <v>2</v>
      </c>
      <c r="M3" s="21" t="s">
        <v>20</v>
      </c>
      <c r="N3" s="21" t="s">
        <v>21</v>
      </c>
      <c r="O3" s="20" t="s">
        <v>26</v>
      </c>
      <c r="P3" s="21" t="s">
        <v>22</v>
      </c>
    </row>
    <row r="4" spans="1:24" x14ac:dyDescent="0.25">
      <c r="A4" s="2" t="s">
        <v>7</v>
      </c>
      <c r="B4" s="7">
        <v>-1.68381687188011E-5</v>
      </c>
      <c r="C4" s="8">
        <f>B4*10^5</f>
        <v>-1.6838168718801101</v>
      </c>
      <c r="D4" s="9">
        <v>0</v>
      </c>
      <c r="E4" s="9">
        <f>-D4/12</f>
        <v>0</v>
      </c>
      <c r="F4" s="9"/>
      <c r="G4" s="9"/>
      <c r="H4" s="9">
        <f>-1.69</f>
        <v>-1.69</v>
      </c>
      <c r="I4" s="9">
        <v>0</v>
      </c>
      <c r="L4" s="1">
        <v>5.0000000000000001E-4</v>
      </c>
      <c r="M4" s="22">
        <v>1.4101978790849301E-5</v>
      </c>
      <c r="N4" s="1">
        <v>14804191.975805201</v>
      </c>
      <c r="O4" s="23">
        <f>M4*100000</f>
        <v>1.4101978790849301</v>
      </c>
      <c r="P4" s="1">
        <f>N4/12000</f>
        <v>1233.6826646504335</v>
      </c>
    </row>
    <row r="5" spans="1:24" x14ac:dyDescent="0.25">
      <c r="A5" s="2" t="s">
        <v>18</v>
      </c>
      <c r="B5" s="7"/>
      <c r="C5" s="8"/>
      <c r="D5" s="9"/>
      <c r="E5" s="9"/>
      <c r="F5" s="9"/>
      <c r="G5" s="9"/>
      <c r="H5" s="9">
        <v>1.67</v>
      </c>
      <c r="I5" s="9">
        <v>1100</v>
      </c>
      <c r="L5" s="1">
        <v>5.0000000000000001E-4</v>
      </c>
      <c r="M5" s="22">
        <v>1.4101978790849301E-5</v>
      </c>
      <c r="N5" s="1">
        <v>14804191.975805201</v>
      </c>
      <c r="O5" s="23">
        <f t="shared" ref="O5:O29" si="0">M5*100000</f>
        <v>1.4101978790849301</v>
      </c>
      <c r="P5" s="1">
        <f t="shared" ref="P5:P30" si="1">N5/12000</f>
        <v>1233.6826646504335</v>
      </c>
    </row>
    <row r="6" spans="1:24" x14ac:dyDescent="0.25">
      <c r="A6" s="2" t="s">
        <v>17</v>
      </c>
      <c r="B6" s="7">
        <v>1.65517690503299E-5</v>
      </c>
      <c r="C6" s="8">
        <f>B6*10^5</f>
        <v>1.6551769050329899</v>
      </c>
      <c r="D6" s="9">
        <v>-14236.118209303</v>
      </c>
      <c r="E6" s="9">
        <f>-D6/12</f>
        <v>1186.3431841085833</v>
      </c>
      <c r="F6" s="9"/>
      <c r="G6" s="9"/>
      <c r="H6" s="9">
        <v>1.9</v>
      </c>
      <c r="I6" s="9">
        <v>1179</v>
      </c>
      <c r="L6" s="1">
        <v>5.9999999999999995E-4</v>
      </c>
      <c r="M6" s="22">
        <v>1.88461783681524E-5</v>
      </c>
      <c r="N6" s="1">
        <v>14978119.9831877</v>
      </c>
      <c r="O6" s="23">
        <f t="shared" si="0"/>
        <v>1.88461783681524</v>
      </c>
      <c r="P6" s="1">
        <f t="shared" si="1"/>
        <v>1248.1766652656415</v>
      </c>
    </row>
    <row r="7" spans="1:24" x14ac:dyDescent="0.25">
      <c r="B7" s="13">
        <v>1.65517690695684E-5</v>
      </c>
      <c r="C7" s="14">
        <f t="shared" ref="C7:C31" si="2">B7*10^5</f>
        <v>1.6551769069568401</v>
      </c>
      <c r="D7" s="15">
        <v>-14236.1182340218</v>
      </c>
      <c r="E7" s="16">
        <f t="shared" ref="E7:E31" si="3">-D7/12</f>
        <v>1186.3431861684833</v>
      </c>
      <c r="F7" s="16"/>
      <c r="G7" s="17" t="s">
        <v>9</v>
      </c>
      <c r="H7" s="12">
        <f>5.76</f>
        <v>5.76</v>
      </c>
      <c r="I7" s="12">
        <v>1376</v>
      </c>
      <c r="L7" s="1">
        <v>6.9999999999999999E-4</v>
      </c>
      <c r="M7" s="22">
        <v>3.0185512247057299E-5</v>
      </c>
      <c r="N7" s="1">
        <v>15756044.6495106</v>
      </c>
      <c r="O7" s="23">
        <f t="shared" si="0"/>
        <v>3.01855122470573</v>
      </c>
      <c r="P7" s="1">
        <f t="shared" si="1"/>
        <v>1313.00372079255</v>
      </c>
    </row>
    <row r="8" spans="1:24" x14ac:dyDescent="0.25">
      <c r="B8" s="18">
        <v>2.7114618177786099E-5</v>
      </c>
      <c r="C8" s="19">
        <f t="shared" si="2"/>
        <v>2.7114618177786101</v>
      </c>
      <c r="D8" s="16">
        <v>-14628.2245860202</v>
      </c>
      <c r="E8" s="16">
        <f t="shared" si="3"/>
        <v>1219.0187155016833</v>
      </c>
      <c r="F8" s="16"/>
      <c r="G8" s="17"/>
      <c r="L8" s="1">
        <v>8.0000000000000004E-4</v>
      </c>
      <c r="M8" s="22">
        <v>4.0448535734476702E-5</v>
      </c>
      <c r="N8" s="1">
        <v>16424373.824729901</v>
      </c>
      <c r="O8" s="23">
        <f t="shared" si="0"/>
        <v>4.0448535734476705</v>
      </c>
      <c r="P8" s="1">
        <f t="shared" si="1"/>
        <v>1368.6978187274917</v>
      </c>
    </row>
    <row r="9" spans="1:24" x14ac:dyDescent="0.25">
      <c r="B9" s="18">
        <v>3.78147007261147E-5</v>
      </c>
      <c r="C9" s="19">
        <f t="shared" si="2"/>
        <v>3.7814700726114698</v>
      </c>
      <c r="D9" s="16">
        <v>-15405.3754222301</v>
      </c>
      <c r="E9" s="16">
        <f t="shared" si="3"/>
        <v>1283.7812851858416</v>
      </c>
      <c r="F9" s="16"/>
      <c r="G9" s="17"/>
      <c r="L9">
        <v>8.9999999999999998E-4</v>
      </c>
      <c r="M9" s="22">
        <v>5.1372510186575301E-5</v>
      </c>
      <c r="N9" s="1">
        <v>17137543.945560299</v>
      </c>
      <c r="O9" s="23">
        <f t="shared" si="0"/>
        <v>5.1372510186575298</v>
      </c>
      <c r="P9" s="1">
        <f t="shared" si="1"/>
        <v>1428.1286621300248</v>
      </c>
    </row>
    <row r="10" spans="1:24" x14ac:dyDescent="0.25">
      <c r="B10" s="18">
        <v>4.9406669052141299E-5</v>
      </c>
      <c r="C10" s="19">
        <f t="shared" si="2"/>
        <v>4.9406669052141297</v>
      </c>
      <c r="D10" s="16">
        <v>-16180.341015172</v>
      </c>
      <c r="E10" s="16">
        <f t="shared" si="3"/>
        <v>1348.3617512643334</v>
      </c>
      <c r="F10" s="16"/>
      <c r="G10" s="17"/>
      <c r="L10">
        <v>1E-3</v>
      </c>
      <c r="M10" s="22">
        <v>6.2740037235873401E-5</v>
      </c>
      <c r="N10" s="1">
        <v>17868640.409203701</v>
      </c>
      <c r="O10" s="23">
        <f t="shared" si="0"/>
        <v>6.2740037235873398</v>
      </c>
      <c r="P10" s="1">
        <f t="shared" si="1"/>
        <v>1489.0533674336418</v>
      </c>
    </row>
    <row r="11" spans="1:24" x14ac:dyDescent="0.25">
      <c r="B11" s="18">
        <v>6.1603897858659396E-5</v>
      </c>
      <c r="C11" s="19">
        <f t="shared" si="2"/>
        <v>6.1603897858659398</v>
      </c>
      <c r="D11" s="16">
        <v>-16937.420640301701</v>
      </c>
      <c r="E11" s="16">
        <f t="shared" si="3"/>
        <v>1411.4517200251419</v>
      </c>
      <c r="F11" s="16"/>
      <c r="G11" s="17"/>
      <c r="L11">
        <v>1.1000000000000001E-3</v>
      </c>
      <c r="M11" s="22">
        <v>7.4424989762249201E-5</v>
      </c>
      <c r="N11" s="1">
        <v>18598101.9148372</v>
      </c>
      <c r="O11" s="23">
        <f t="shared" si="0"/>
        <v>7.4424989762249201</v>
      </c>
      <c r="P11" s="1">
        <f t="shared" si="1"/>
        <v>1549.8418262364335</v>
      </c>
    </row>
    <row r="12" spans="1:24" x14ac:dyDescent="0.25">
      <c r="B12" s="18">
        <v>7.4245848812019605E-5</v>
      </c>
      <c r="C12" s="14">
        <f t="shared" si="2"/>
        <v>7.4245848812019606</v>
      </c>
      <c r="D12" s="16">
        <v>-17664.712685875202</v>
      </c>
      <c r="E12" s="16">
        <f t="shared" si="3"/>
        <v>1472.0593904896002</v>
      </c>
      <c r="F12" s="16"/>
      <c r="G12" s="17" t="s">
        <v>8</v>
      </c>
      <c r="H12" s="9">
        <f>11.8</f>
        <v>11.8</v>
      </c>
      <c r="I12" s="9">
        <v>1634</v>
      </c>
      <c r="L12">
        <v>1.1999999999999999E-3</v>
      </c>
      <c r="M12" s="22">
        <v>8.6372070444232606E-5</v>
      </c>
      <c r="N12" s="1">
        <v>19311666.7206976</v>
      </c>
      <c r="O12" s="23">
        <f t="shared" si="0"/>
        <v>8.6372070444232598</v>
      </c>
      <c r="P12" s="1">
        <f t="shared" si="1"/>
        <v>1609.3055600581333</v>
      </c>
    </row>
    <row r="13" spans="1:24" x14ac:dyDescent="0.25">
      <c r="B13" s="18">
        <v>8.7262480445265907E-5</v>
      </c>
      <c r="C13" s="19">
        <f t="shared" si="2"/>
        <v>8.7262480445265904</v>
      </c>
      <c r="D13" s="16">
        <v>-18352.0657867521</v>
      </c>
      <c r="E13" s="16">
        <f t="shared" si="3"/>
        <v>1529.3388155626751</v>
      </c>
      <c r="F13" s="16"/>
      <c r="G13" s="17"/>
      <c r="L13">
        <v>1.2999999999999999E-3</v>
      </c>
      <c r="M13" s="22">
        <v>9.85602404310187E-5</v>
      </c>
      <c r="N13" s="1">
        <v>19997249.1290778</v>
      </c>
      <c r="O13" s="23">
        <f t="shared" si="0"/>
        <v>9.8560240431018702</v>
      </c>
      <c r="P13" s="1">
        <f t="shared" si="1"/>
        <v>1666.43742742315</v>
      </c>
    </row>
    <row r="14" spans="1:24" x14ac:dyDescent="0.25">
      <c r="B14" s="18">
        <v>1.00643526400057E-4</v>
      </c>
      <c r="C14" s="19">
        <f t="shared" si="2"/>
        <v>10.0643526400057</v>
      </c>
      <c r="D14" s="16">
        <v>-18990.809345777499</v>
      </c>
      <c r="E14" s="16">
        <f t="shared" si="3"/>
        <v>1582.5674454814582</v>
      </c>
      <c r="F14" s="16"/>
      <c r="G14" s="17"/>
      <c r="L14">
        <v>1.4E-3</v>
      </c>
      <c r="M14" s="22">
        <v>1.1101967121229199E-4</v>
      </c>
      <c r="N14">
        <v>20646164.292626798</v>
      </c>
      <c r="O14" s="23">
        <f t="shared" si="0"/>
        <v>11.101967121229199</v>
      </c>
      <c r="P14" s="1">
        <f t="shared" si="1"/>
        <v>1720.5136910522331</v>
      </c>
    </row>
    <row r="15" spans="1:24" x14ac:dyDescent="0.25">
      <c r="B15" s="18">
        <v>1.1441557892779901E-4</v>
      </c>
      <c r="C15" s="19">
        <f t="shared" si="2"/>
        <v>11.441557892779901</v>
      </c>
      <c r="D15" s="16">
        <v>-19573.793846221899</v>
      </c>
      <c r="E15" s="16">
        <f t="shared" si="3"/>
        <v>1631.1494871851583</v>
      </c>
      <c r="F15" s="16"/>
      <c r="G15" s="17"/>
      <c r="L15">
        <v>1.5E-3</v>
      </c>
      <c r="M15" s="22">
        <v>1.2379677943400301E-4</v>
      </c>
      <c r="N15">
        <v>21250563.0416601</v>
      </c>
      <c r="O15" s="23">
        <f t="shared" si="0"/>
        <v>12.379677943400301</v>
      </c>
      <c r="P15" s="1">
        <f t="shared" si="1"/>
        <v>1770.8802534716749</v>
      </c>
    </row>
    <row r="16" spans="1:24" x14ac:dyDescent="0.25">
      <c r="B16" s="18">
        <v>1.28622910885151E-4</v>
      </c>
      <c r="C16" s="19">
        <f t="shared" si="2"/>
        <v>12.8622910885151</v>
      </c>
      <c r="D16" s="16">
        <v>-20095.6294388428</v>
      </c>
      <c r="E16" s="16">
        <f t="shared" si="3"/>
        <v>1674.6357865702332</v>
      </c>
      <c r="F16" s="16"/>
      <c r="G16" s="17"/>
      <c r="L16">
        <v>1.6000000000000001E-3</v>
      </c>
      <c r="M16" s="22">
        <v>1.3694061696022401E-4</v>
      </c>
      <c r="N16">
        <v>21803237.258965299</v>
      </c>
      <c r="O16" s="23">
        <f t="shared" si="0"/>
        <v>13.694061696022402</v>
      </c>
      <c r="P16" s="1">
        <f t="shared" si="1"/>
        <v>1816.9364382471083</v>
      </c>
    </row>
    <row r="17" spans="2:16" x14ac:dyDescent="0.25">
      <c r="B17" s="18">
        <v>1.4330982023640399E-4</v>
      </c>
      <c r="C17" s="14">
        <f t="shared" si="2"/>
        <v>14.330982023640399</v>
      </c>
      <c r="D17" s="16">
        <v>-20553.092283370301</v>
      </c>
      <c r="E17" s="16">
        <f t="shared" si="3"/>
        <v>1712.7576902808585</v>
      </c>
      <c r="F17" s="16"/>
      <c r="G17" s="17" t="s">
        <v>12</v>
      </c>
      <c r="H17" s="9">
        <f>19</f>
        <v>19</v>
      </c>
      <c r="I17" s="9">
        <v>1791</v>
      </c>
      <c r="L17">
        <v>1.6999999999999999E-3</v>
      </c>
      <c r="M17" s="22">
        <v>1.50522991756379E-4</v>
      </c>
      <c r="N17">
        <v>22299488.992528401</v>
      </c>
      <c r="O17" s="23">
        <f t="shared" si="0"/>
        <v>15.0522991756379</v>
      </c>
      <c r="P17" s="1">
        <f t="shared" si="1"/>
        <v>1858.2907493773669</v>
      </c>
    </row>
    <row r="18" spans="2:16" x14ac:dyDescent="0.25">
      <c r="B18" s="18">
        <v>1.5850248802876701E-4</v>
      </c>
      <c r="C18" s="19">
        <f t="shared" si="2"/>
        <v>15.850248802876701</v>
      </c>
      <c r="D18" s="16">
        <v>-20945.5546037065</v>
      </c>
      <c r="E18" s="16">
        <f t="shared" si="3"/>
        <v>1745.4628836422082</v>
      </c>
      <c r="F18" s="16"/>
      <c r="G18" s="17"/>
      <c r="L18">
        <v>1.8E-3</v>
      </c>
      <c r="M18" s="22">
        <v>1.6461404602301601E-4</v>
      </c>
      <c r="N18">
        <v>22736409.3132421</v>
      </c>
      <c r="O18" s="23">
        <f t="shared" si="0"/>
        <v>16.461404602301602</v>
      </c>
      <c r="P18" s="1">
        <f t="shared" si="1"/>
        <v>1894.7007761035084</v>
      </c>
    </row>
    <row r="19" spans="2:16" x14ac:dyDescent="0.25">
      <c r="B19" s="18">
        <v>1.75778459338665E-4</v>
      </c>
      <c r="C19" s="19">
        <f t="shared" si="2"/>
        <v>17.577845933866499</v>
      </c>
      <c r="D19" s="16">
        <v>-21170.559792514701</v>
      </c>
      <c r="E19" s="16">
        <f t="shared" si="3"/>
        <v>1764.2133160428918</v>
      </c>
      <c r="F19" s="16"/>
      <c r="G19" s="17"/>
      <c r="L19">
        <v>1.9E-3</v>
      </c>
      <c r="M19" s="22">
        <v>1.7925383647844601E-4</v>
      </c>
      <c r="N19">
        <v>23112794.017259199</v>
      </c>
      <c r="O19" s="23">
        <f t="shared" si="0"/>
        <v>17.925383647844601</v>
      </c>
      <c r="P19" s="1">
        <f t="shared" si="1"/>
        <v>1926.0661681049332</v>
      </c>
    </row>
    <row r="20" spans="2:16" x14ac:dyDescent="0.25">
      <c r="B20" s="18">
        <v>1.95678082083882E-4</v>
      </c>
      <c r="C20" s="19">
        <f t="shared" si="2"/>
        <v>19.5678082083882</v>
      </c>
      <c r="D20" s="16">
        <v>-21212.715140145901</v>
      </c>
      <c r="E20" s="16">
        <f t="shared" si="3"/>
        <v>1767.726261678825</v>
      </c>
      <c r="F20" s="16"/>
      <c r="G20" s="17"/>
      <c r="L20">
        <v>2E-3</v>
      </c>
      <c r="M20" s="22">
        <v>1.9445653784068399E-4</v>
      </c>
      <c r="N20">
        <v>23430307.162840299</v>
      </c>
      <c r="O20" s="23">
        <f t="shared" si="0"/>
        <v>19.445653784068398</v>
      </c>
      <c r="P20" s="1">
        <f t="shared" si="1"/>
        <v>1952.5255969033583</v>
      </c>
    </row>
    <row r="21" spans="2:16" x14ac:dyDescent="0.25">
      <c r="B21" s="18">
        <v>2.1557407234550199E-4</v>
      </c>
      <c r="C21" s="19">
        <f t="shared" si="2"/>
        <v>21.557407234550197</v>
      </c>
      <c r="D21" s="16">
        <v>-21246.888197997701</v>
      </c>
      <c r="E21" s="16">
        <f t="shared" si="3"/>
        <v>1770.5740164998085</v>
      </c>
      <c r="F21" s="16"/>
      <c r="G21" s="17"/>
      <c r="L21">
        <v>2.0999999999999999E-3</v>
      </c>
      <c r="M21" s="22">
        <v>2.10174473470541E-4</v>
      </c>
      <c r="N21">
        <v>23692846.265005201</v>
      </c>
      <c r="O21" s="23">
        <f t="shared" si="0"/>
        <v>21.017447347054098</v>
      </c>
      <c r="P21" s="1">
        <f t="shared" si="1"/>
        <v>1974.4038554171002</v>
      </c>
    </row>
    <row r="22" spans="2:16" x14ac:dyDescent="0.25">
      <c r="B22" s="18">
        <v>2.3526943314107501E-4</v>
      </c>
      <c r="C22" s="14">
        <f t="shared" si="2"/>
        <v>23.526943314107502</v>
      </c>
      <c r="D22" s="16">
        <v>-21273.605616762699</v>
      </c>
      <c r="E22" s="16">
        <f t="shared" si="3"/>
        <v>1772.8004680635584</v>
      </c>
      <c r="F22" s="16"/>
      <c r="G22" s="17" t="s">
        <v>11</v>
      </c>
      <c r="H22" s="9">
        <f>27.32</f>
        <v>27.32</v>
      </c>
      <c r="I22" s="9">
        <v>1858</v>
      </c>
      <c r="L22">
        <v>2.2000000000000001E-3</v>
      </c>
      <c r="M22" s="22">
        <v>2.26414805801494E-4</v>
      </c>
      <c r="N22">
        <v>23908154.967843901</v>
      </c>
      <c r="O22" s="23">
        <f t="shared" si="0"/>
        <v>22.641480580149402</v>
      </c>
      <c r="P22" s="1">
        <f t="shared" si="1"/>
        <v>1992.3462473203251</v>
      </c>
    </row>
    <row r="23" spans="2:16" x14ac:dyDescent="0.25">
      <c r="B23" s="18">
        <v>2.5379844211053E-4</v>
      </c>
      <c r="C23" s="19">
        <f t="shared" si="2"/>
        <v>25.379844211053001</v>
      </c>
      <c r="D23" s="16">
        <v>-21285.021795672601</v>
      </c>
      <c r="E23" s="16">
        <f t="shared" si="3"/>
        <v>1773.7518163060502</v>
      </c>
      <c r="F23" s="16"/>
      <c r="G23" s="17"/>
      <c r="L23">
        <v>2.3E-3</v>
      </c>
      <c r="M23" s="22">
        <v>2.4298412331646299E-4</v>
      </c>
      <c r="N23">
        <v>24082316.7197682</v>
      </c>
      <c r="O23" s="23">
        <f t="shared" si="0"/>
        <v>24.298412331646301</v>
      </c>
      <c r="P23" s="1">
        <f t="shared" si="1"/>
        <v>2006.85972664735</v>
      </c>
    </row>
    <row r="24" spans="2:16" x14ac:dyDescent="0.25">
      <c r="B24" s="18">
        <v>2.7095867601841601E-4</v>
      </c>
      <c r="C24" s="19">
        <f t="shared" si="2"/>
        <v>27.095867601841601</v>
      </c>
      <c r="D24" s="16">
        <v>-21282.204047525702</v>
      </c>
      <c r="E24" s="16">
        <f t="shared" si="3"/>
        <v>1773.5170039604752</v>
      </c>
      <c r="F24" s="16"/>
      <c r="G24" s="17"/>
      <c r="L24">
        <v>2.3999999999999998E-3</v>
      </c>
      <c r="M24" s="22">
        <v>2.5980166177357798E-4</v>
      </c>
      <c r="N24">
        <v>24223865.877983298</v>
      </c>
      <c r="O24" s="23">
        <f t="shared" si="0"/>
        <v>25.980166177357798</v>
      </c>
      <c r="P24" s="1">
        <f t="shared" si="1"/>
        <v>2018.6554898319416</v>
      </c>
    </row>
    <row r="25" spans="2:16" x14ac:dyDescent="0.25">
      <c r="B25" s="18">
        <v>2.8683425559215901E-4</v>
      </c>
      <c r="C25" s="19">
        <f t="shared" si="2"/>
        <v>28.683425559215902</v>
      </c>
      <c r="D25" s="16">
        <v>-21268.230088888598</v>
      </c>
      <c r="E25" s="16">
        <f t="shared" si="3"/>
        <v>1772.3525074073832</v>
      </c>
      <c r="F25" s="16"/>
      <c r="G25" s="17"/>
      <c r="L25">
        <v>2.5000000000000001E-3</v>
      </c>
      <c r="M25" s="22">
        <v>2.7572556394557101E-4</v>
      </c>
      <c r="N25">
        <v>24332299.875383299</v>
      </c>
      <c r="O25" s="23">
        <f t="shared" si="0"/>
        <v>27.5725563945571</v>
      </c>
      <c r="P25" s="1">
        <f t="shared" si="1"/>
        <v>2027.6916562819415</v>
      </c>
    </row>
    <row r="26" spans="2:16" x14ac:dyDescent="0.25">
      <c r="B26" s="18">
        <v>3.0146905190129501E-4</v>
      </c>
      <c r="C26" s="19">
        <f t="shared" si="2"/>
        <v>30.146905190129502</v>
      </c>
      <c r="D26" s="16">
        <v>-21245.025093726599</v>
      </c>
      <c r="E26" s="16">
        <f t="shared" si="3"/>
        <v>1770.41875781055</v>
      </c>
      <c r="F26" s="16"/>
      <c r="G26" s="17"/>
      <c r="L26">
        <v>2.5999999999999999E-3</v>
      </c>
      <c r="M26" s="22">
        <v>2.89792509146265E-4</v>
      </c>
      <c r="N26">
        <v>24411484.6543492</v>
      </c>
      <c r="O26" s="23">
        <f t="shared" si="0"/>
        <v>28.979250914626501</v>
      </c>
      <c r="P26" s="1">
        <f t="shared" si="1"/>
        <v>2034.2903878624334</v>
      </c>
    </row>
    <row r="27" spans="2:16" x14ac:dyDescent="0.25">
      <c r="B27" s="18">
        <v>3.1487373379332397E-4</v>
      </c>
      <c r="C27" s="14">
        <f t="shared" si="2"/>
        <v>31.487373379332396</v>
      </c>
      <c r="D27" s="16">
        <v>-21213.80178143</v>
      </c>
      <c r="E27" s="16">
        <f t="shared" si="3"/>
        <v>1767.8168151191667</v>
      </c>
      <c r="F27" s="16"/>
      <c r="G27" s="17" t="s">
        <v>10</v>
      </c>
      <c r="H27" s="9">
        <f>35.6</f>
        <v>35.6</v>
      </c>
      <c r="I27" s="9">
        <v>1855</v>
      </c>
      <c r="L27">
        <v>2.7000000000000001E-3</v>
      </c>
      <c r="M27" s="22">
        <v>3.0179975565350602E-4</v>
      </c>
      <c r="N27">
        <v>24468783.550675701</v>
      </c>
      <c r="O27" s="23">
        <f t="shared" si="0"/>
        <v>30.179975565350603</v>
      </c>
      <c r="P27" s="1">
        <f t="shared" si="1"/>
        <v>2039.0652958896417</v>
      </c>
    </row>
    <row r="28" spans="2:16" x14ac:dyDescent="0.25">
      <c r="B28" s="16">
        <v>3.27022920873966E-4</v>
      </c>
      <c r="C28" s="14">
        <f t="shared" si="2"/>
        <v>32.7022920873966</v>
      </c>
      <c r="D28" s="16">
        <v>-21175.304460890002</v>
      </c>
      <c r="E28" s="16">
        <f>-D28/12</f>
        <v>1764.6087050741669</v>
      </c>
      <c r="F28" s="16"/>
      <c r="G28" s="16"/>
      <c r="L28">
        <v>2.8E-3</v>
      </c>
      <c r="M28" s="22">
        <v>3.1176690410125398E-4</v>
      </c>
      <c r="N28">
        <v>24509609.832614299</v>
      </c>
      <c r="O28" s="23">
        <f t="shared" si="0"/>
        <v>31.176690410125399</v>
      </c>
      <c r="P28" s="1">
        <f t="shared" si="1"/>
        <v>2042.4674860511916</v>
      </c>
    </row>
    <row r="29" spans="2:16" x14ac:dyDescent="0.25">
      <c r="B29" s="16">
        <v>3.37856967731666E-4</v>
      </c>
      <c r="C29" s="19">
        <f t="shared" si="2"/>
        <v>33.785696773166599</v>
      </c>
      <c r="D29" s="16">
        <v>-21129.909117943698</v>
      </c>
      <c r="E29" s="16">
        <f t="shared" si="3"/>
        <v>1760.8257598286416</v>
      </c>
      <c r="F29" s="16"/>
      <c r="G29" s="16"/>
      <c r="L29">
        <v>2.8999999999999998E-3</v>
      </c>
      <c r="M29" s="22">
        <v>3.1947416459253398E-4</v>
      </c>
      <c r="N29">
        <v>24535869.620986398</v>
      </c>
      <c r="O29" s="23">
        <f t="shared" si="0"/>
        <v>31.947416459253397</v>
      </c>
      <c r="P29" s="1">
        <f t="shared" si="1"/>
        <v>2044.6558017488665</v>
      </c>
    </row>
    <row r="30" spans="2:16" x14ac:dyDescent="0.25">
      <c r="B30" s="16">
        <v>3.4727118400495398E-4</v>
      </c>
      <c r="C30" s="19">
        <f t="shared" si="2"/>
        <v>34.727118400495399</v>
      </c>
      <c r="D30" s="16">
        <v>-21077.681487606798</v>
      </c>
      <c r="E30" s="16">
        <f t="shared" si="3"/>
        <v>1756.4734573005665</v>
      </c>
      <c r="F30" s="16"/>
      <c r="G30" s="16"/>
      <c r="L30">
        <v>3.0000000000000001E-3</v>
      </c>
      <c r="M30" s="22">
        <v>3.2460403958632498E-4</v>
      </c>
      <c r="N30">
        <v>24547757.358079702</v>
      </c>
      <c r="O30" s="23">
        <f>M30*100000</f>
        <v>32.460403958632497</v>
      </c>
      <c r="P30" s="1">
        <f t="shared" si="1"/>
        <v>2045.6464465066417</v>
      </c>
    </row>
    <row r="31" spans="2:16" x14ac:dyDescent="0.25">
      <c r="B31" s="16">
        <v>3.5510072804100998E-4</v>
      </c>
      <c r="C31" s="19">
        <f t="shared" si="2"/>
        <v>35.510072804101</v>
      </c>
      <c r="D31" s="16">
        <v>-21018.352347076499</v>
      </c>
      <c r="E31" s="16">
        <f t="shared" si="3"/>
        <v>1751.529362256375</v>
      </c>
      <c r="F31" s="16"/>
      <c r="G31" s="16"/>
      <c r="O31" s="1"/>
      <c r="P31" s="1"/>
    </row>
    <row r="32" spans="2:16" x14ac:dyDescent="0.25">
      <c r="O32" s="1"/>
      <c r="P32" s="1"/>
    </row>
    <row r="33" spans="5:16" x14ac:dyDescent="0.25">
      <c r="E33" s="2" t="s">
        <v>4</v>
      </c>
      <c r="F33" s="2"/>
      <c r="I33" s="2" t="s">
        <v>4</v>
      </c>
      <c r="O33" s="1"/>
      <c r="P33" s="1"/>
    </row>
    <row r="34" spans="5:16" x14ac:dyDescent="0.25">
      <c r="E34">
        <f>22161.0418597772/12</f>
        <v>1846.7534883147666</v>
      </c>
      <c r="F34" t="s">
        <v>5</v>
      </c>
      <c r="I34">
        <v>1822</v>
      </c>
      <c r="J34" t="s">
        <v>5</v>
      </c>
      <c r="O34" s="1"/>
      <c r="P34" s="1"/>
    </row>
    <row r="35" spans="5:16" x14ac:dyDescent="0.25">
      <c r="O35" s="1"/>
      <c r="P35" s="1"/>
    </row>
    <row r="36" spans="5:16" x14ac:dyDescent="0.25">
      <c r="O36" s="1"/>
      <c r="P36" s="1"/>
    </row>
    <row r="37" spans="5:16" x14ac:dyDescent="0.25">
      <c r="O37" s="1"/>
      <c r="P37" s="1"/>
    </row>
    <row r="38" spans="5:16" x14ac:dyDescent="0.25">
      <c r="O38" s="1"/>
      <c r="P38" s="1"/>
    </row>
    <row r="39" spans="5:16" x14ac:dyDescent="0.25">
      <c r="O39" s="1"/>
      <c r="P39" s="1"/>
    </row>
    <row r="40" spans="5:16" x14ac:dyDescent="0.25">
      <c r="O40" s="1"/>
      <c r="P4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</dc:creator>
  <cp:lastModifiedBy>Trent Taylor</cp:lastModifiedBy>
  <dcterms:created xsi:type="dcterms:W3CDTF">2015-04-21T01:25:04Z</dcterms:created>
  <dcterms:modified xsi:type="dcterms:W3CDTF">2015-04-24T21:29:45Z</dcterms:modified>
</cp:coreProperties>
</file>