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eff_schall_home_office/Dropbox (Schall Lab)/_Papers/Visual Search/Speed Accuracy/__SEF_SAT/"/>
    </mc:Choice>
  </mc:AlternateContent>
  <xr:revisionPtr revIDLastSave="0" documentId="13_ncr:1_{AF4B1B9B-4F75-DF4F-BD28-96A6E68BE6F9}" xr6:coauthVersionLast="36" xr6:coauthVersionMax="36" xr10:uidLastSave="{00000000-0000-0000-0000-000000000000}"/>
  <bookViews>
    <workbookView xWindow="120" yWindow="480" windowWidth="50560" windowHeight="28320" xr2:uid="{50B1C9A9-3B78-F149-9501-4941E6A7D9AA}"/>
  </bookViews>
  <sheets>
    <sheet name="Correlations" sheetId="1" r:id="rId1"/>
    <sheet name="Figure" sheetId="4" r:id="rId2"/>
    <sheet name="Sample counts" sheetId="2" r:id="rId3"/>
    <sheet name="Theoretical"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5" i="1" l="1"/>
  <c r="V44" i="1"/>
  <c r="V43" i="1"/>
  <c r="AA40" i="1"/>
  <c r="Z40" i="1"/>
  <c r="Y40" i="1"/>
  <c r="X40" i="1"/>
  <c r="W40" i="1"/>
  <c r="AA39" i="1"/>
  <c r="Z39" i="1"/>
  <c r="Y39" i="1"/>
  <c r="X39" i="1"/>
  <c r="W39" i="1"/>
  <c r="AA38" i="1"/>
  <c r="Z38" i="1"/>
  <c r="Y38" i="1"/>
  <c r="X38" i="1"/>
  <c r="W38" i="1"/>
  <c r="AA37" i="1"/>
  <c r="Z37" i="1"/>
  <c r="Y37" i="1"/>
  <c r="X37" i="1"/>
  <c r="W37" i="1"/>
  <c r="AA36" i="1"/>
  <c r="Z36" i="1"/>
  <c r="Y36" i="1"/>
  <c r="X36" i="1"/>
  <c r="W36" i="1"/>
  <c r="AA35" i="1"/>
  <c r="Z35" i="1"/>
  <c r="Y35" i="1"/>
  <c r="X35" i="1"/>
  <c r="W35" i="1"/>
  <c r="V33" i="1"/>
  <c r="V32" i="1"/>
  <c r="AY103" i="1"/>
  <c r="BA93" i="1"/>
  <c r="BC92" i="1"/>
  <c r="AY92" i="1"/>
  <c r="BA91" i="1"/>
  <c r="BC90" i="1"/>
  <c r="AY90" i="1"/>
  <c r="BA89" i="1"/>
  <c r="BC88" i="1"/>
  <c r="AY88" i="1"/>
  <c r="BC74" i="1"/>
  <c r="BB74" i="1"/>
  <c r="BA74" i="1"/>
  <c r="AY74" i="1"/>
  <c r="BD73" i="1"/>
  <c r="BC73" i="1"/>
  <c r="BA73" i="1"/>
  <c r="AZ73" i="1"/>
  <c r="AY73" i="1"/>
  <c r="BC63" i="1"/>
  <c r="BB63" i="1"/>
  <c r="BA63" i="1"/>
  <c r="BD62" i="1"/>
  <c r="BC62" i="1"/>
  <c r="BB62" i="1"/>
  <c r="AZ62" i="1"/>
  <c r="BD61" i="1"/>
  <c r="BC61" i="1"/>
  <c r="AZ61" i="1"/>
  <c r="BD60" i="1"/>
  <c r="BA60" i="1"/>
  <c r="AZ60" i="1"/>
  <c r="BB59" i="1"/>
  <c r="BA59" i="1"/>
  <c r="BC58" i="1"/>
  <c r="BB58" i="1"/>
  <c r="AY63" i="1"/>
  <c r="AY62" i="1"/>
  <c r="AY59" i="1"/>
  <c r="AY58" i="1"/>
  <c r="N66" i="1"/>
  <c r="BD63" i="1" s="1"/>
  <c r="N186" i="1"/>
  <c r="N185" i="1"/>
  <c r="N171" i="1"/>
  <c r="N170" i="1"/>
  <c r="N156" i="1"/>
  <c r="N155" i="1"/>
  <c r="N141" i="1"/>
  <c r="N140" i="1"/>
  <c r="N126" i="1"/>
  <c r="N125" i="1"/>
  <c r="N111" i="1"/>
  <c r="N110" i="1"/>
  <c r="N96" i="1"/>
  <c r="BD93" i="1" s="1"/>
  <c r="N95" i="1"/>
  <c r="BD91" i="1" s="1"/>
  <c r="N81" i="1"/>
  <c r="BD78" i="1" s="1"/>
  <c r="N80" i="1"/>
  <c r="AZ76" i="1" s="1"/>
  <c r="N65" i="1"/>
  <c r="BB61" i="1" s="1"/>
  <c r="T186" i="1"/>
  <c r="S186" i="1"/>
  <c r="R186" i="1"/>
  <c r="Q186" i="1"/>
  <c r="P186" i="1"/>
  <c r="O186" i="1"/>
  <c r="T185" i="1"/>
  <c r="S185" i="1"/>
  <c r="R185" i="1"/>
  <c r="Q185" i="1"/>
  <c r="P185" i="1"/>
  <c r="O185" i="1"/>
  <c r="T171" i="1"/>
  <c r="S171" i="1"/>
  <c r="R171" i="1"/>
  <c r="Q171" i="1"/>
  <c r="P171" i="1"/>
  <c r="O171" i="1"/>
  <c r="T170" i="1"/>
  <c r="S170" i="1"/>
  <c r="R170" i="1"/>
  <c r="Q170" i="1"/>
  <c r="P170" i="1"/>
  <c r="O170" i="1"/>
  <c r="T156" i="1"/>
  <c r="S156" i="1"/>
  <c r="R156" i="1"/>
  <c r="Q156" i="1"/>
  <c r="P156" i="1"/>
  <c r="O156" i="1"/>
  <c r="T155" i="1"/>
  <c r="S155" i="1"/>
  <c r="R155" i="1"/>
  <c r="Q155" i="1"/>
  <c r="P155" i="1"/>
  <c r="O155" i="1"/>
  <c r="T141" i="1"/>
  <c r="S141" i="1"/>
  <c r="R141" i="1"/>
  <c r="Q141" i="1"/>
  <c r="P141" i="1"/>
  <c r="O141" i="1"/>
  <c r="T140" i="1"/>
  <c r="S140" i="1"/>
  <c r="R140" i="1"/>
  <c r="Q140" i="1"/>
  <c r="P140" i="1"/>
  <c r="O140" i="1"/>
  <c r="T126" i="1"/>
  <c r="S126" i="1"/>
  <c r="R126" i="1"/>
  <c r="Q126" i="1"/>
  <c r="P126" i="1"/>
  <c r="O126" i="1"/>
  <c r="T125" i="1"/>
  <c r="S125" i="1"/>
  <c r="R125" i="1"/>
  <c r="Q125" i="1"/>
  <c r="P125" i="1"/>
  <c r="O125" i="1"/>
  <c r="T111" i="1"/>
  <c r="S111" i="1"/>
  <c r="R111" i="1"/>
  <c r="Q111" i="1"/>
  <c r="P111" i="1"/>
  <c r="O111" i="1"/>
  <c r="T110" i="1"/>
  <c r="S110" i="1"/>
  <c r="R110" i="1"/>
  <c r="Q110" i="1" s="1"/>
  <c r="P110" i="1"/>
  <c r="O110" i="1" s="1"/>
  <c r="T96" i="1"/>
  <c r="S96" i="1"/>
  <c r="R96" i="1"/>
  <c r="Q96" i="1"/>
  <c r="P96" i="1"/>
  <c r="O96" i="1"/>
  <c r="T95" i="1"/>
  <c r="S95" i="1" s="1"/>
  <c r="R95" i="1"/>
  <c r="Q95" i="1"/>
  <c r="P95" i="1"/>
  <c r="O95" i="1" s="1"/>
  <c r="T81" i="1"/>
  <c r="S81" i="1"/>
  <c r="R81" i="1"/>
  <c r="Q81" i="1"/>
  <c r="P81" i="1"/>
  <c r="O81" i="1"/>
  <c r="T80" i="1"/>
  <c r="S80" i="1" s="1"/>
  <c r="R80" i="1"/>
  <c r="Q80" i="1"/>
  <c r="P80" i="1"/>
  <c r="O80" i="1" s="1"/>
  <c r="S66" i="1"/>
  <c r="S65" i="1"/>
  <c r="R66" i="1"/>
  <c r="T66" i="1"/>
  <c r="T65" i="1"/>
  <c r="Q66" i="1"/>
  <c r="Q65" i="1"/>
  <c r="R65" i="1"/>
  <c r="O66" i="1"/>
  <c r="P66" i="1"/>
  <c r="P65" i="1"/>
  <c r="O65" i="1" s="1"/>
  <c r="BA76" i="1" l="1"/>
  <c r="AY77" i="1"/>
  <c r="BC77" i="1"/>
  <c r="BC52" i="1" s="1"/>
  <c r="BA78" i="1"/>
  <c r="BA53" i="1" s="1"/>
  <c r="BC108" i="1"/>
  <c r="AY108" i="1"/>
  <c r="BA107" i="1"/>
  <c r="BB108" i="1"/>
  <c r="BD107" i="1"/>
  <c r="AZ107" i="1"/>
  <c r="BA108" i="1"/>
  <c r="BC107" i="1"/>
  <c r="AY107" i="1"/>
  <c r="BD108" i="1"/>
  <c r="BD53" i="1" s="1"/>
  <c r="AZ108" i="1"/>
  <c r="BB107" i="1"/>
  <c r="BC121" i="1"/>
  <c r="AY121" i="1"/>
  <c r="BA120" i="1"/>
  <c r="BC119" i="1"/>
  <c r="AY119" i="1"/>
  <c r="BA118" i="1"/>
  <c r="BB121" i="1"/>
  <c r="BD120" i="1"/>
  <c r="AZ120" i="1"/>
  <c r="BB119" i="1"/>
  <c r="BD118" i="1"/>
  <c r="AZ118" i="1"/>
  <c r="BA121" i="1"/>
  <c r="BC120" i="1"/>
  <c r="AY120" i="1"/>
  <c r="BA119" i="1"/>
  <c r="BC118" i="1"/>
  <c r="AY118" i="1"/>
  <c r="AY48" i="1" s="1"/>
  <c r="BD121" i="1"/>
  <c r="AZ121" i="1"/>
  <c r="BB120" i="1"/>
  <c r="BD119" i="1"/>
  <c r="AZ119" i="1"/>
  <c r="BB118" i="1"/>
  <c r="BC181" i="1"/>
  <c r="AY181" i="1"/>
  <c r="BA180" i="1"/>
  <c r="BB181" i="1"/>
  <c r="BD180" i="1"/>
  <c r="AZ180" i="1"/>
  <c r="BA181" i="1"/>
  <c r="BC180" i="1"/>
  <c r="AY180" i="1"/>
  <c r="BD181" i="1"/>
  <c r="AZ181" i="1"/>
  <c r="BB180" i="1"/>
  <c r="AZ75" i="1"/>
  <c r="AZ77" i="1"/>
  <c r="AZ52" i="1" s="1"/>
  <c r="BD77" i="1"/>
  <c r="BB78" i="1"/>
  <c r="BB53" i="1" s="1"/>
  <c r="AZ88" i="1"/>
  <c r="BD88" i="1"/>
  <c r="BB89" i="1"/>
  <c r="BB49" i="1" s="1"/>
  <c r="BD90" i="1"/>
  <c r="BB91" i="1"/>
  <c r="AZ92" i="1"/>
  <c r="BD92" i="1"/>
  <c r="BB93" i="1"/>
  <c r="BC138" i="1"/>
  <c r="AY138" i="1"/>
  <c r="BA137" i="1"/>
  <c r="BB138" i="1"/>
  <c r="BD137" i="1"/>
  <c r="BD52" i="1" s="1"/>
  <c r="AZ137" i="1"/>
  <c r="BA138" i="1"/>
  <c r="BC137" i="1"/>
  <c r="AY137" i="1"/>
  <c r="AY52" i="1" s="1"/>
  <c r="BD138" i="1"/>
  <c r="AZ138" i="1"/>
  <c r="BB137" i="1"/>
  <c r="BC151" i="1"/>
  <c r="BA150" i="1"/>
  <c r="BC149" i="1"/>
  <c r="AY149" i="1"/>
  <c r="BA148" i="1"/>
  <c r="BB151" i="1"/>
  <c r="BD150" i="1"/>
  <c r="BB149" i="1"/>
  <c r="BD148" i="1"/>
  <c r="AZ148" i="1"/>
  <c r="BA151" i="1"/>
  <c r="BC150" i="1"/>
  <c r="AY150" i="1"/>
  <c r="BA149" i="1"/>
  <c r="BC148" i="1"/>
  <c r="AY148" i="1"/>
  <c r="BD151" i="1"/>
  <c r="AZ151" i="1"/>
  <c r="BB150" i="1"/>
  <c r="BD149" i="1"/>
  <c r="AZ149" i="1"/>
  <c r="BB148" i="1"/>
  <c r="BC153" i="1"/>
  <c r="AY153" i="1"/>
  <c r="BA152" i="1"/>
  <c r="BB153" i="1"/>
  <c r="BD152" i="1"/>
  <c r="AZ152" i="1"/>
  <c r="BA153" i="1"/>
  <c r="BC152" i="1"/>
  <c r="AY152" i="1"/>
  <c r="BD153" i="1"/>
  <c r="AZ153" i="1"/>
  <c r="BB152" i="1"/>
  <c r="BC183" i="1"/>
  <c r="AY183" i="1"/>
  <c r="BA182" i="1"/>
  <c r="BB183" i="1"/>
  <c r="BD182" i="1"/>
  <c r="AZ182" i="1"/>
  <c r="BA183" i="1"/>
  <c r="BC182" i="1"/>
  <c r="AY182" i="1"/>
  <c r="BD183" i="1"/>
  <c r="AZ183" i="1"/>
  <c r="BB182" i="1"/>
  <c r="AY60" i="1"/>
  <c r="AZ58" i="1"/>
  <c r="BD58" i="1"/>
  <c r="BC59" i="1"/>
  <c r="BB60" i="1"/>
  <c r="BA61" i="1"/>
  <c r="BA77" i="1"/>
  <c r="AY78" i="1"/>
  <c r="BC78" i="1"/>
  <c r="BA88" i="1"/>
  <c r="AY89" i="1"/>
  <c r="AY49" i="1" s="1"/>
  <c r="BC89" i="1"/>
  <c r="BA90" i="1"/>
  <c r="AY91" i="1"/>
  <c r="BC91" i="1"/>
  <c r="BA92" i="1"/>
  <c r="AY93" i="1"/>
  <c r="AY53" i="1" s="1"/>
  <c r="BC93" i="1"/>
  <c r="BC53" i="1" s="1"/>
  <c r="BC168" i="1"/>
  <c r="AY168" i="1"/>
  <c r="BA167" i="1"/>
  <c r="BB168" i="1"/>
  <c r="BD167" i="1"/>
  <c r="AZ167" i="1"/>
  <c r="BA168" i="1"/>
  <c r="BC167" i="1"/>
  <c r="AY167" i="1"/>
  <c r="BD168" i="1"/>
  <c r="AZ168" i="1"/>
  <c r="BB167" i="1"/>
  <c r="BB48" i="1"/>
  <c r="BC75" i="1"/>
  <c r="BC106" i="1"/>
  <c r="AY106" i="1"/>
  <c r="BA105" i="1"/>
  <c r="BC104" i="1"/>
  <c r="AY104" i="1"/>
  <c r="BA103" i="1"/>
  <c r="BB106" i="1"/>
  <c r="BD105" i="1"/>
  <c r="AZ105" i="1"/>
  <c r="BB104" i="1"/>
  <c r="BD103" i="1"/>
  <c r="AZ103" i="1"/>
  <c r="BA106" i="1"/>
  <c r="BC105" i="1"/>
  <c r="AY105" i="1"/>
  <c r="BA104" i="1"/>
  <c r="BA49" i="1" s="1"/>
  <c r="BC103" i="1"/>
  <c r="BC48" i="1" s="1"/>
  <c r="BD106" i="1"/>
  <c r="AZ106" i="1"/>
  <c r="BB105" i="1"/>
  <c r="BD104" i="1"/>
  <c r="AZ104" i="1"/>
  <c r="BB103" i="1"/>
  <c r="BC136" i="1"/>
  <c r="AY136" i="1"/>
  <c r="BA135" i="1"/>
  <c r="BC134" i="1"/>
  <c r="AY134" i="1"/>
  <c r="BA133" i="1"/>
  <c r="BB136" i="1"/>
  <c r="BD135" i="1"/>
  <c r="AZ135" i="1"/>
  <c r="BB134" i="1"/>
  <c r="BD133" i="1"/>
  <c r="AZ133" i="1"/>
  <c r="BA136" i="1"/>
  <c r="BC135" i="1"/>
  <c r="AY135" i="1"/>
  <c r="BA134" i="1"/>
  <c r="BC133" i="1"/>
  <c r="AY133" i="1"/>
  <c r="BD136" i="1"/>
  <c r="AZ136" i="1"/>
  <c r="BD134" i="1"/>
  <c r="AZ134" i="1"/>
  <c r="BB133" i="1"/>
  <c r="BC166" i="1"/>
  <c r="AY166" i="1"/>
  <c r="BA165" i="1"/>
  <c r="BB166" i="1"/>
  <c r="BD165" i="1"/>
  <c r="AZ165" i="1"/>
  <c r="BA166" i="1"/>
  <c r="BC165" i="1"/>
  <c r="AY165" i="1"/>
  <c r="BD166" i="1"/>
  <c r="AZ166" i="1"/>
  <c r="BB165" i="1"/>
  <c r="AY61" i="1"/>
  <c r="BA58" i="1"/>
  <c r="AZ59" i="1"/>
  <c r="AZ49" i="1" s="1"/>
  <c r="BD59" i="1"/>
  <c r="BC60" i="1"/>
  <c r="BA62" i="1"/>
  <c r="BA52" i="1" s="1"/>
  <c r="AZ63" i="1"/>
  <c r="BB73" i="1"/>
  <c r="AZ74" i="1"/>
  <c r="BD74" i="1"/>
  <c r="BB77" i="1"/>
  <c r="BB52" i="1" s="1"/>
  <c r="AZ78" i="1"/>
  <c r="BB88" i="1"/>
  <c r="AZ89" i="1"/>
  <c r="BD89" i="1"/>
  <c r="BB90" i="1"/>
  <c r="AZ91" i="1"/>
  <c r="AZ51" i="1" s="1"/>
  <c r="BB92" i="1"/>
  <c r="AZ93" i="1"/>
  <c r="AK58" i="1"/>
  <c r="AF58" i="1"/>
  <c r="A54" i="1"/>
  <c r="AT58" i="1"/>
  <c r="AO58" i="1"/>
  <c r="BE52" i="1" l="1"/>
  <c r="BA48" i="1"/>
  <c r="BC50" i="1"/>
  <c r="BC49" i="1"/>
  <c r="BE49" i="1" s="1"/>
  <c r="BD49" i="1"/>
  <c r="BD48" i="1"/>
  <c r="AZ53" i="1"/>
  <c r="BE53" i="1" s="1"/>
  <c r="BA51" i="1"/>
  <c r="AZ48" i="1"/>
  <c r="AK53" i="1"/>
  <c r="AG53" i="1"/>
  <c r="AI52" i="1"/>
  <c r="AG51" i="1"/>
  <c r="AK183" i="1"/>
  <c r="AT183" i="1" s="1"/>
  <c r="AJ183" i="1"/>
  <c r="AS183" i="1" s="1"/>
  <c r="AI183" i="1"/>
  <c r="AR183" i="1" s="1"/>
  <c r="AH183" i="1"/>
  <c r="AQ183" i="1" s="1"/>
  <c r="AG183" i="1"/>
  <c r="AP183" i="1" s="1"/>
  <c r="AF183" i="1"/>
  <c r="AO183" i="1" s="1"/>
  <c r="AK182" i="1"/>
  <c r="AT182" i="1" s="1"/>
  <c r="AJ182" i="1"/>
  <c r="AS182" i="1" s="1"/>
  <c r="AI182" i="1"/>
  <c r="AR182" i="1" s="1"/>
  <c r="AH182" i="1"/>
  <c r="AQ182" i="1" s="1"/>
  <c r="AG182" i="1"/>
  <c r="AP182" i="1" s="1"/>
  <c r="AF182" i="1"/>
  <c r="AO182" i="1" s="1"/>
  <c r="AK181" i="1"/>
  <c r="AT181" i="1" s="1"/>
  <c r="AJ181" i="1"/>
  <c r="AS181" i="1" s="1"/>
  <c r="AI181" i="1"/>
  <c r="AR181" i="1" s="1"/>
  <c r="AH181" i="1"/>
  <c r="AQ181" i="1" s="1"/>
  <c r="AG181" i="1"/>
  <c r="AP181" i="1" s="1"/>
  <c r="AF181" i="1"/>
  <c r="AO181" i="1" s="1"/>
  <c r="AK180" i="1"/>
  <c r="AT180" i="1" s="1"/>
  <c r="AJ180" i="1"/>
  <c r="AS180" i="1" s="1"/>
  <c r="AI180" i="1"/>
  <c r="AR180" i="1" s="1"/>
  <c r="AH180" i="1"/>
  <c r="AQ180" i="1" s="1"/>
  <c r="AG180" i="1"/>
  <c r="AP180" i="1" s="1"/>
  <c r="AF180" i="1"/>
  <c r="AO180" i="1" s="1"/>
  <c r="AK179" i="1"/>
  <c r="AT179" i="1" s="1"/>
  <c r="AJ179" i="1"/>
  <c r="AS179" i="1" s="1"/>
  <c r="AI179" i="1"/>
  <c r="AR179" i="1" s="1"/>
  <c r="AH179" i="1"/>
  <c r="AQ179" i="1" s="1"/>
  <c r="AG179" i="1"/>
  <c r="AP179" i="1" s="1"/>
  <c r="AF179" i="1"/>
  <c r="AO179" i="1" s="1"/>
  <c r="AK178" i="1"/>
  <c r="AT178" i="1" s="1"/>
  <c r="AJ178" i="1"/>
  <c r="AS178" i="1" s="1"/>
  <c r="AI178" i="1"/>
  <c r="AR178" i="1" s="1"/>
  <c r="AH178" i="1"/>
  <c r="AQ178" i="1" s="1"/>
  <c r="AG178" i="1"/>
  <c r="AP178" i="1" s="1"/>
  <c r="AF178" i="1"/>
  <c r="AO178" i="1" s="1"/>
  <c r="AK168" i="1"/>
  <c r="AT168" i="1" s="1"/>
  <c r="AJ168" i="1"/>
  <c r="AS168" i="1" s="1"/>
  <c r="AI168" i="1"/>
  <c r="AR168" i="1" s="1"/>
  <c r="AH168" i="1"/>
  <c r="AQ168" i="1" s="1"/>
  <c r="AG168" i="1"/>
  <c r="AP168" i="1" s="1"/>
  <c r="AF168" i="1"/>
  <c r="AO168" i="1" s="1"/>
  <c r="AK167" i="1"/>
  <c r="AT167" i="1" s="1"/>
  <c r="AJ167" i="1"/>
  <c r="AS167" i="1" s="1"/>
  <c r="AI167" i="1"/>
  <c r="AR167" i="1" s="1"/>
  <c r="AH167" i="1"/>
  <c r="AQ167" i="1" s="1"/>
  <c r="AG167" i="1"/>
  <c r="AP167" i="1" s="1"/>
  <c r="AF167" i="1"/>
  <c r="AO167" i="1" s="1"/>
  <c r="AK166" i="1"/>
  <c r="AT166" i="1" s="1"/>
  <c r="AJ166" i="1"/>
  <c r="AS166" i="1" s="1"/>
  <c r="AI166" i="1"/>
  <c r="AR166" i="1" s="1"/>
  <c r="AH166" i="1"/>
  <c r="AQ166" i="1" s="1"/>
  <c r="AG166" i="1"/>
  <c r="AP166" i="1" s="1"/>
  <c r="AF166" i="1"/>
  <c r="AO166" i="1" s="1"/>
  <c r="AK165" i="1"/>
  <c r="AT165" i="1" s="1"/>
  <c r="AJ165" i="1"/>
  <c r="AS165" i="1" s="1"/>
  <c r="AI165" i="1"/>
  <c r="AR165" i="1" s="1"/>
  <c r="AH165" i="1"/>
  <c r="AQ165" i="1" s="1"/>
  <c r="AG165" i="1"/>
  <c r="AP165" i="1" s="1"/>
  <c r="AF165" i="1"/>
  <c r="AO165" i="1" s="1"/>
  <c r="AK164" i="1"/>
  <c r="AT164" i="1" s="1"/>
  <c r="AJ164" i="1"/>
  <c r="AS164" i="1" s="1"/>
  <c r="AI164" i="1"/>
  <c r="AR164" i="1" s="1"/>
  <c r="AH164" i="1"/>
  <c r="AQ164" i="1" s="1"/>
  <c r="AG164" i="1"/>
  <c r="AP164" i="1" s="1"/>
  <c r="AF164" i="1"/>
  <c r="AO164" i="1" s="1"/>
  <c r="AK163" i="1"/>
  <c r="AT163" i="1" s="1"/>
  <c r="AJ163" i="1"/>
  <c r="AS163" i="1" s="1"/>
  <c r="AI163" i="1"/>
  <c r="AR163" i="1" s="1"/>
  <c r="AH163" i="1"/>
  <c r="AQ163" i="1" s="1"/>
  <c r="AG163" i="1"/>
  <c r="AP163" i="1" s="1"/>
  <c r="AF163" i="1"/>
  <c r="AO163" i="1" s="1"/>
  <c r="AK153" i="1"/>
  <c r="AT153" i="1" s="1"/>
  <c r="AJ153" i="1"/>
  <c r="AS153" i="1" s="1"/>
  <c r="AI153" i="1"/>
  <c r="AR153" i="1" s="1"/>
  <c r="AH153" i="1"/>
  <c r="AQ153" i="1" s="1"/>
  <c r="AG153" i="1"/>
  <c r="AP153" i="1" s="1"/>
  <c r="AF153" i="1"/>
  <c r="AO153" i="1" s="1"/>
  <c r="AK152" i="1"/>
  <c r="AT152" i="1" s="1"/>
  <c r="AJ152" i="1"/>
  <c r="AS152" i="1" s="1"/>
  <c r="AI152" i="1"/>
  <c r="AR152" i="1" s="1"/>
  <c r="AH152" i="1"/>
  <c r="AQ152" i="1" s="1"/>
  <c r="AG152" i="1"/>
  <c r="AP152" i="1" s="1"/>
  <c r="AF152" i="1"/>
  <c r="AO152" i="1" s="1"/>
  <c r="AK151" i="1"/>
  <c r="AT151" i="1" s="1"/>
  <c r="AJ151" i="1"/>
  <c r="AS151" i="1" s="1"/>
  <c r="AI151" i="1"/>
  <c r="AR151" i="1" s="1"/>
  <c r="AH151" i="1"/>
  <c r="AQ151" i="1" s="1"/>
  <c r="AG151" i="1"/>
  <c r="AP151" i="1" s="1"/>
  <c r="AK150" i="1"/>
  <c r="AT150" i="1" s="1"/>
  <c r="AJ150" i="1"/>
  <c r="AS150" i="1" s="1"/>
  <c r="AI150" i="1"/>
  <c r="AR150" i="1" s="1"/>
  <c r="AH150" i="1"/>
  <c r="AQ150" i="1" s="1"/>
  <c r="AF150" i="1"/>
  <c r="AO150" i="1" s="1"/>
  <c r="AK149" i="1"/>
  <c r="AT149" i="1" s="1"/>
  <c r="AJ149" i="1"/>
  <c r="AS149" i="1" s="1"/>
  <c r="AI149" i="1"/>
  <c r="AR149" i="1" s="1"/>
  <c r="AH149" i="1"/>
  <c r="AQ149" i="1" s="1"/>
  <c r="AG149" i="1"/>
  <c r="AP149" i="1" s="1"/>
  <c r="AF149" i="1"/>
  <c r="AO149" i="1" s="1"/>
  <c r="AK148" i="1"/>
  <c r="AT148" i="1" s="1"/>
  <c r="AJ148" i="1"/>
  <c r="AS148" i="1" s="1"/>
  <c r="AI148" i="1"/>
  <c r="AR148" i="1" s="1"/>
  <c r="AH148" i="1"/>
  <c r="AQ148" i="1" s="1"/>
  <c r="AG148" i="1"/>
  <c r="AP148" i="1" s="1"/>
  <c r="AF148" i="1"/>
  <c r="AO148" i="1" s="1"/>
  <c r="AK138" i="1"/>
  <c r="AT138" i="1" s="1"/>
  <c r="AJ138" i="1"/>
  <c r="AS138" i="1" s="1"/>
  <c r="AI138" i="1"/>
  <c r="AR138" i="1" s="1"/>
  <c r="AH138" i="1"/>
  <c r="AQ138" i="1" s="1"/>
  <c r="AG138" i="1"/>
  <c r="AP138" i="1" s="1"/>
  <c r="AF138" i="1"/>
  <c r="AO138" i="1" s="1"/>
  <c r="AK137" i="1"/>
  <c r="AT137" i="1" s="1"/>
  <c r="AJ137" i="1"/>
  <c r="AS137" i="1" s="1"/>
  <c r="AI137" i="1"/>
  <c r="AR137" i="1" s="1"/>
  <c r="AH137" i="1"/>
  <c r="AQ137" i="1" s="1"/>
  <c r="AG137" i="1"/>
  <c r="AP137" i="1" s="1"/>
  <c r="AF137" i="1"/>
  <c r="AO137" i="1" s="1"/>
  <c r="AK136" i="1"/>
  <c r="AT136" i="1" s="1"/>
  <c r="AJ136" i="1"/>
  <c r="AS136" i="1" s="1"/>
  <c r="AI136" i="1"/>
  <c r="AR136" i="1" s="1"/>
  <c r="AH136" i="1"/>
  <c r="AQ136" i="1" s="1"/>
  <c r="AG136" i="1"/>
  <c r="AP136" i="1" s="1"/>
  <c r="AF136" i="1"/>
  <c r="AO136" i="1" s="1"/>
  <c r="AK135" i="1"/>
  <c r="AT135" i="1" s="1"/>
  <c r="AJ135" i="1"/>
  <c r="AS135" i="1" s="1"/>
  <c r="AH135" i="1"/>
  <c r="AQ135" i="1" s="1"/>
  <c r="AG135" i="1"/>
  <c r="AP135" i="1" s="1"/>
  <c r="AF135" i="1"/>
  <c r="AO135" i="1" s="1"/>
  <c r="AK134" i="1"/>
  <c r="AT134" i="1" s="1"/>
  <c r="AJ134" i="1"/>
  <c r="AS134" i="1" s="1"/>
  <c r="AI134" i="1"/>
  <c r="AR134" i="1" s="1"/>
  <c r="AH134" i="1"/>
  <c r="AQ134" i="1" s="1"/>
  <c r="AG134" i="1"/>
  <c r="AP134" i="1" s="1"/>
  <c r="AF134" i="1"/>
  <c r="AO134" i="1" s="1"/>
  <c r="AK133" i="1"/>
  <c r="AT133" i="1" s="1"/>
  <c r="AJ133" i="1"/>
  <c r="AS133" i="1" s="1"/>
  <c r="AI133" i="1"/>
  <c r="AR133" i="1" s="1"/>
  <c r="AH133" i="1"/>
  <c r="AQ133" i="1" s="1"/>
  <c r="AG133" i="1"/>
  <c r="AP133" i="1" s="1"/>
  <c r="AF133" i="1"/>
  <c r="AO133" i="1" s="1"/>
  <c r="AK123" i="1"/>
  <c r="AT123" i="1" s="1"/>
  <c r="AJ123" i="1"/>
  <c r="AS123" i="1" s="1"/>
  <c r="AI123" i="1"/>
  <c r="AR123" i="1" s="1"/>
  <c r="AH123" i="1"/>
  <c r="AQ123" i="1" s="1"/>
  <c r="AG123" i="1"/>
  <c r="AP123" i="1" s="1"/>
  <c r="AF123" i="1"/>
  <c r="AO123" i="1" s="1"/>
  <c r="AK122" i="1"/>
  <c r="AT122" i="1" s="1"/>
  <c r="AJ122" i="1"/>
  <c r="AS122" i="1" s="1"/>
  <c r="AI122" i="1"/>
  <c r="AR122" i="1" s="1"/>
  <c r="AH122" i="1"/>
  <c r="AQ122" i="1" s="1"/>
  <c r="AG122" i="1"/>
  <c r="AP122" i="1" s="1"/>
  <c r="AF122" i="1"/>
  <c r="AO122" i="1" s="1"/>
  <c r="AK121" i="1"/>
  <c r="AT121" i="1" s="1"/>
  <c r="AJ121" i="1"/>
  <c r="AS121" i="1" s="1"/>
  <c r="AI121" i="1"/>
  <c r="AR121" i="1" s="1"/>
  <c r="AH121" i="1"/>
  <c r="AQ121" i="1" s="1"/>
  <c r="AG121" i="1"/>
  <c r="AP121" i="1" s="1"/>
  <c r="AF121" i="1"/>
  <c r="AO121" i="1" s="1"/>
  <c r="AK120" i="1"/>
  <c r="AT120" i="1" s="1"/>
  <c r="AJ120" i="1"/>
  <c r="AS120" i="1" s="1"/>
  <c r="AI120" i="1"/>
  <c r="AR120" i="1" s="1"/>
  <c r="AH120" i="1"/>
  <c r="AQ120" i="1" s="1"/>
  <c r="AG120" i="1"/>
  <c r="AP120" i="1" s="1"/>
  <c r="AF120" i="1"/>
  <c r="AO120" i="1" s="1"/>
  <c r="AK119" i="1"/>
  <c r="AT119" i="1" s="1"/>
  <c r="AJ119" i="1"/>
  <c r="AS119" i="1" s="1"/>
  <c r="AI119" i="1"/>
  <c r="AR119" i="1" s="1"/>
  <c r="AH119" i="1"/>
  <c r="AQ119" i="1" s="1"/>
  <c r="AG119" i="1"/>
  <c r="AP119" i="1" s="1"/>
  <c r="AF119" i="1"/>
  <c r="AO119" i="1" s="1"/>
  <c r="AK118" i="1"/>
  <c r="AT118" i="1" s="1"/>
  <c r="AJ118" i="1"/>
  <c r="AS118" i="1" s="1"/>
  <c r="AI118" i="1"/>
  <c r="AR118" i="1" s="1"/>
  <c r="AH118" i="1"/>
  <c r="AQ118" i="1" s="1"/>
  <c r="AG118" i="1"/>
  <c r="AP118" i="1" s="1"/>
  <c r="AF118" i="1"/>
  <c r="AO118" i="1" s="1"/>
  <c r="AK108" i="1"/>
  <c r="AT108" i="1" s="1"/>
  <c r="AJ108" i="1"/>
  <c r="AS108" i="1" s="1"/>
  <c r="AI108" i="1"/>
  <c r="AR108" i="1" s="1"/>
  <c r="AH108" i="1"/>
  <c r="AQ108" i="1" s="1"/>
  <c r="AG108" i="1"/>
  <c r="AP108" i="1" s="1"/>
  <c r="AF108" i="1"/>
  <c r="AO108" i="1" s="1"/>
  <c r="AK107" i="1"/>
  <c r="AT107" i="1" s="1"/>
  <c r="AJ107" i="1"/>
  <c r="AS107" i="1" s="1"/>
  <c r="AI107" i="1"/>
  <c r="AR107" i="1" s="1"/>
  <c r="AH107" i="1"/>
  <c r="AQ107" i="1" s="1"/>
  <c r="AG107" i="1"/>
  <c r="AP107" i="1" s="1"/>
  <c r="AF107" i="1"/>
  <c r="AO107" i="1" s="1"/>
  <c r="AK106" i="1"/>
  <c r="AT106" i="1" s="1"/>
  <c r="AJ106" i="1"/>
  <c r="AS106" i="1" s="1"/>
  <c r="AI106" i="1"/>
  <c r="AR106" i="1" s="1"/>
  <c r="AH106" i="1"/>
  <c r="AQ106" i="1" s="1"/>
  <c r="AG106" i="1"/>
  <c r="AP106" i="1" s="1"/>
  <c r="AF106" i="1"/>
  <c r="AO106" i="1" s="1"/>
  <c r="AK105" i="1"/>
  <c r="AT105" i="1" s="1"/>
  <c r="AJ105" i="1"/>
  <c r="AS105" i="1" s="1"/>
  <c r="AI105" i="1"/>
  <c r="AR105" i="1" s="1"/>
  <c r="AH105" i="1"/>
  <c r="AQ105" i="1" s="1"/>
  <c r="AG105" i="1"/>
  <c r="AP105" i="1" s="1"/>
  <c r="AF105" i="1"/>
  <c r="AO105" i="1" s="1"/>
  <c r="AK104" i="1"/>
  <c r="AT104" i="1" s="1"/>
  <c r="AJ104" i="1"/>
  <c r="AS104" i="1" s="1"/>
  <c r="AI104" i="1"/>
  <c r="AR104" i="1" s="1"/>
  <c r="AH104" i="1"/>
  <c r="AQ104" i="1" s="1"/>
  <c r="AG104" i="1"/>
  <c r="AP104" i="1" s="1"/>
  <c r="AF104" i="1"/>
  <c r="AO104" i="1" s="1"/>
  <c r="AK103" i="1"/>
  <c r="AT103" i="1" s="1"/>
  <c r="AJ103" i="1"/>
  <c r="AS103" i="1" s="1"/>
  <c r="AI103" i="1"/>
  <c r="AR103" i="1" s="1"/>
  <c r="AH103" i="1"/>
  <c r="AQ103" i="1" s="1"/>
  <c r="AG103" i="1"/>
  <c r="AP103" i="1" s="1"/>
  <c r="AF103" i="1"/>
  <c r="AO103" i="1" s="1"/>
  <c r="AK93" i="1"/>
  <c r="AT93" i="1" s="1"/>
  <c r="AJ93" i="1"/>
  <c r="AS93" i="1" s="1"/>
  <c r="AI93" i="1"/>
  <c r="AR93" i="1" s="1"/>
  <c r="AH93" i="1"/>
  <c r="AQ93" i="1" s="1"/>
  <c r="AG93" i="1"/>
  <c r="AP93" i="1" s="1"/>
  <c r="AF93" i="1"/>
  <c r="AO93" i="1" s="1"/>
  <c r="AK92" i="1"/>
  <c r="AT92" i="1" s="1"/>
  <c r="AJ92" i="1"/>
  <c r="AS92" i="1" s="1"/>
  <c r="AI92" i="1"/>
  <c r="AR92" i="1" s="1"/>
  <c r="AH92" i="1"/>
  <c r="AQ92" i="1" s="1"/>
  <c r="AG92" i="1"/>
  <c r="AP92" i="1" s="1"/>
  <c r="AF92" i="1"/>
  <c r="AO92" i="1" s="1"/>
  <c r="AK91" i="1"/>
  <c r="AT91" i="1" s="1"/>
  <c r="AJ91" i="1"/>
  <c r="AS91" i="1" s="1"/>
  <c r="AI91" i="1"/>
  <c r="AR91" i="1" s="1"/>
  <c r="AH91" i="1"/>
  <c r="AQ91" i="1" s="1"/>
  <c r="AG91" i="1"/>
  <c r="AP91" i="1" s="1"/>
  <c r="AF91" i="1"/>
  <c r="AO91" i="1" s="1"/>
  <c r="AK90" i="1"/>
  <c r="AT90" i="1" s="1"/>
  <c r="AJ90" i="1"/>
  <c r="AS90" i="1" s="1"/>
  <c r="AI90" i="1"/>
  <c r="AR90" i="1" s="1"/>
  <c r="AH90" i="1"/>
  <c r="AQ90" i="1" s="1"/>
  <c r="AF90" i="1"/>
  <c r="AO90" i="1" s="1"/>
  <c r="AK89" i="1"/>
  <c r="AT89" i="1" s="1"/>
  <c r="AJ89" i="1"/>
  <c r="AS89" i="1" s="1"/>
  <c r="AI89" i="1"/>
  <c r="AR89" i="1" s="1"/>
  <c r="AH89" i="1"/>
  <c r="AQ89" i="1" s="1"/>
  <c r="AG89" i="1"/>
  <c r="AP89" i="1" s="1"/>
  <c r="AF89" i="1"/>
  <c r="AO89" i="1" s="1"/>
  <c r="AK88" i="1"/>
  <c r="AT88" i="1" s="1"/>
  <c r="AJ88" i="1"/>
  <c r="AS88" i="1" s="1"/>
  <c r="AI88" i="1"/>
  <c r="AR88" i="1" s="1"/>
  <c r="AH88" i="1"/>
  <c r="AQ88" i="1" s="1"/>
  <c r="AG88" i="1"/>
  <c r="AP88" i="1" s="1"/>
  <c r="AF88" i="1"/>
  <c r="AO88" i="1" s="1"/>
  <c r="AK78" i="1"/>
  <c r="AT78" i="1" s="1"/>
  <c r="AJ78" i="1"/>
  <c r="AS78" i="1" s="1"/>
  <c r="AI78" i="1"/>
  <c r="AR78" i="1" s="1"/>
  <c r="AH78" i="1"/>
  <c r="AQ78" i="1" s="1"/>
  <c r="AG78" i="1"/>
  <c r="AP78" i="1" s="1"/>
  <c r="AF78" i="1"/>
  <c r="AO78" i="1" s="1"/>
  <c r="AK77" i="1"/>
  <c r="AT77" i="1" s="1"/>
  <c r="AJ77" i="1"/>
  <c r="AS77" i="1" s="1"/>
  <c r="AI77" i="1"/>
  <c r="AR77" i="1" s="1"/>
  <c r="AH77" i="1"/>
  <c r="AQ77" i="1" s="1"/>
  <c r="AG77" i="1"/>
  <c r="AP77" i="1" s="1"/>
  <c r="AF77" i="1"/>
  <c r="AO77" i="1" s="1"/>
  <c r="AH76" i="1"/>
  <c r="AQ76" i="1" s="1"/>
  <c r="AG76" i="1"/>
  <c r="AP76" i="1" s="1"/>
  <c r="AJ75" i="1"/>
  <c r="AS75" i="1" s="1"/>
  <c r="AG75" i="1"/>
  <c r="AP75" i="1" s="1"/>
  <c r="AK74" i="1"/>
  <c r="AT74" i="1" s="1"/>
  <c r="AJ74" i="1"/>
  <c r="AS74" i="1" s="1"/>
  <c r="AI74" i="1"/>
  <c r="AR74" i="1" s="1"/>
  <c r="AH74" i="1"/>
  <c r="AQ74" i="1" s="1"/>
  <c r="AG74" i="1"/>
  <c r="AP74" i="1" s="1"/>
  <c r="AF74" i="1"/>
  <c r="AO74" i="1" s="1"/>
  <c r="AK73" i="1"/>
  <c r="AT73" i="1" s="1"/>
  <c r="AT48" i="1" s="1"/>
  <c r="AJ73" i="1"/>
  <c r="AS73" i="1" s="1"/>
  <c r="AI73" i="1"/>
  <c r="AR73" i="1" s="1"/>
  <c r="AH73" i="1"/>
  <c r="AQ73" i="1" s="1"/>
  <c r="AG73" i="1"/>
  <c r="AP73" i="1" s="1"/>
  <c r="AF73" i="1"/>
  <c r="AO73" i="1" s="1"/>
  <c r="AO48" i="1" s="1"/>
  <c r="AO16" i="1" s="1"/>
  <c r="AK63" i="1"/>
  <c r="AT63" i="1" s="1"/>
  <c r="AT53" i="1" s="1"/>
  <c r="AT21" i="1" s="1"/>
  <c r="AJ63" i="1"/>
  <c r="AS63" i="1" s="1"/>
  <c r="AS53" i="1" s="1"/>
  <c r="AS21" i="1" s="1"/>
  <c r="AI63" i="1"/>
  <c r="AR63" i="1" s="1"/>
  <c r="AR53" i="1" s="1"/>
  <c r="AR21" i="1" s="1"/>
  <c r="AH63" i="1"/>
  <c r="AQ63" i="1" s="1"/>
  <c r="AQ53" i="1" s="1"/>
  <c r="AQ21" i="1" s="1"/>
  <c r="AG63" i="1"/>
  <c r="AP63" i="1" s="1"/>
  <c r="AP53" i="1" s="1"/>
  <c r="AP21" i="1" s="1"/>
  <c r="AF63" i="1"/>
  <c r="AO63" i="1" s="1"/>
  <c r="AO53" i="1" s="1"/>
  <c r="AK62" i="1"/>
  <c r="AT62" i="1" s="1"/>
  <c r="AT52" i="1" s="1"/>
  <c r="AT20" i="1" s="1"/>
  <c r="AJ62" i="1"/>
  <c r="AS62" i="1" s="1"/>
  <c r="AS52" i="1" s="1"/>
  <c r="AS20" i="1" s="1"/>
  <c r="AI62" i="1"/>
  <c r="AR62" i="1" s="1"/>
  <c r="AR52" i="1" s="1"/>
  <c r="AR20" i="1" s="1"/>
  <c r="AH62" i="1"/>
  <c r="AQ62" i="1" s="1"/>
  <c r="AQ52" i="1" s="1"/>
  <c r="AQ20" i="1" s="1"/>
  <c r="AG62" i="1"/>
  <c r="AP62" i="1" s="1"/>
  <c r="AP52" i="1" s="1"/>
  <c r="AP20" i="1" s="1"/>
  <c r="AF62" i="1"/>
  <c r="AO62" i="1" s="1"/>
  <c r="AO52" i="1" s="1"/>
  <c r="AK61" i="1"/>
  <c r="AT61" i="1" s="1"/>
  <c r="AJ61" i="1"/>
  <c r="AS61" i="1" s="1"/>
  <c r="AI61" i="1"/>
  <c r="AR61" i="1" s="1"/>
  <c r="AH61" i="1"/>
  <c r="AQ61" i="1" s="1"/>
  <c r="AQ51" i="1" s="1"/>
  <c r="AQ19" i="1" s="1"/>
  <c r="AG61" i="1"/>
  <c r="AP61" i="1" s="1"/>
  <c r="AP51" i="1" s="1"/>
  <c r="AF61" i="1"/>
  <c r="AO61" i="1" s="1"/>
  <c r="AK60" i="1"/>
  <c r="AT60" i="1" s="1"/>
  <c r="AJ60" i="1"/>
  <c r="AS60" i="1" s="1"/>
  <c r="AS50" i="1" s="1"/>
  <c r="AS18" i="1" s="1"/>
  <c r="AI60" i="1"/>
  <c r="AR60" i="1" s="1"/>
  <c r="AH60" i="1"/>
  <c r="AQ60" i="1" s="1"/>
  <c r="AG60" i="1"/>
  <c r="AP60" i="1" s="1"/>
  <c r="AF60" i="1"/>
  <c r="AO60" i="1" s="1"/>
  <c r="AK59" i="1"/>
  <c r="AT59" i="1" s="1"/>
  <c r="AT49" i="1" s="1"/>
  <c r="AJ59" i="1"/>
  <c r="AS59" i="1" s="1"/>
  <c r="AS49" i="1" s="1"/>
  <c r="AS17" i="1" s="1"/>
  <c r="AI59" i="1"/>
  <c r="AR59" i="1" s="1"/>
  <c r="AR49" i="1" s="1"/>
  <c r="AR17" i="1" s="1"/>
  <c r="AH59" i="1"/>
  <c r="AQ59" i="1" s="1"/>
  <c r="AQ49" i="1" s="1"/>
  <c r="AG59" i="1"/>
  <c r="AP59" i="1" s="1"/>
  <c r="AP49" i="1" s="1"/>
  <c r="AF59" i="1"/>
  <c r="AO59" i="1" s="1"/>
  <c r="AO49" i="1" s="1"/>
  <c r="AJ58" i="1"/>
  <c r="AS58" i="1" s="1"/>
  <c r="AI58" i="1"/>
  <c r="AR58" i="1" s="1"/>
  <c r="AH58" i="1"/>
  <c r="AQ58" i="1" s="1"/>
  <c r="AG58" i="1"/>
  <c r="AP58" i="1" s="1"/>
  <c r="AT16" i="1" l="1"/>
  <c r="AQ17" i="1"/>
  <c r="AQ14" i="1" s="1"/>
  <c r="AQ48" i="1"/>
  <c r="AP17" i="1"/>
  <c r="AT17" i="1"/>
  <c r="AP19" i="1"/>
  <c r="AH48" i="1"/>
  <c r="AF49" i="1"/>
  <c r="AJ49" i="1"/>
  <c r="AL49" i="1" s="1"/>
  <c r="AH52" i="1"/>
  <c r="AF53" i="1"/>
  <c r="AJ53" i="1"/>
  <c r="AR48" i="1"/>
  <c r="AG49" i="1"/>
  <c r="AU49" i="1"/>
  <c r="AS48" i="1"/>
  <c r="AF48" i="1"/>
  <c r="AJ48" i="1"/>
  <c r="AH49" i="1"/>
  <c r="AJ50" i="1"/>
  <c r="AH51" i="1"/>
  <c r="AF52" i="1"/>
  <c r="AJ52" i="1"/>
  <c r="AH53" i="1"/>
  <c r="AU52" i="1"/>
  <c r="AO20" i="1"/>
  <c r="AU20" i="1" s="1"/>
  <c r="AI48" i="1"/>
  <c r="AK49" i="1"/>
  <c r="AP48" i="1"/>
  <c r="AO17" i="1"/>
  <c r="AO21" i="1"/>
  <c r="AU21" i="1" s="1"/>
  <c r="AU53" i="1"/>
  <c r="AG48" i="1"/>
  <c r="AK48" i="1"/>
  <c r="AI49" i="1"/>
  <c r="AG52" i="1"/>
  <c r="AK52" i="1"/>
  <c r="AI53" i="1"/>
  <c r="BE48" i="1"/>
  <c r="AL52" i="1"/>
  <c r="AL48" i="1"/>
  <c r="X17" i="1"/>
  <c r="K21" i="1"/>
  <c r="K20" i="1"/>
  <c r="K39" i="1"/>
  <c r="K35" i="1"/>
  <c r="E45" i="1"/>
  <c r="E44" i="1"/>
  <c r="E43" i="1"/>
  <c r="K40" i="1" s="1"/>
  <c r="H21" i="2"/>
  <c r="G21" i="2"/>
  <c r="F21" i="2"/>
  <c r="E21" i="2"/>
  <c r="D21" i="2"/>
  <c r="H2" i="2"/>
  <c r="G2" i="2"/>
  <c r="F2" i="2"/>
  <c r="E2" i="2"/>
  <c r="K53" i="1"/>
  <c r="K52" i="1"/>
  <c r="K51" i="1"/>
  <c r="K19" i="1" s="1"/>
  <c r="K50" i="1"/>
  <c r="K18" i="1" s="1"/>
  <c r="K49" i="1"/>
  <c r="K17" i="1" s="1"/>
  <c r="K48" i="1"/>
  <c r="K16" i="1" s="1"/>
  <c r="J53" i="1"/>
  <c r="J21" i="1" s="1"/>
  <c r="I53" i="1"/>
  <c r="I21" i="1" s="1"/>
  <c r="H53" i="1"/>
  <c r="G53" i="1"/>
  <c r="G21" i="1" s="1"/>
  <c r="F53" i="1"/>
  <c r="F21" i="1" s="1"/>
  <c r="J52" i="1"/>
  <c r="J20" i="1" s="1"/>
  <c r="I52" i="1"/>
  <c r="H52" i="1"/>
  <c r="H20" i="1" s="1"/>
  <c r="G52" i="1"/>
  <c r="G20" i="1" s="1"/>
  <c r="F52" i="1"/>
  <c r="F39" i="1" s="1"/>
  <c r="J51" i="1"/>
  <c r="I51" i="1"/>
  <c r="I19" i="1" s="1"/>
  <c r="H51" i="1"/>
  <c r="H19" i="1" s="1"/>
  <c r="G51" i="1"/>
  <c r="G38" i="1" s="1"/>
  <c r="F51" i="1"/>
  <c r="J50" i="1"/>
  <c r="J18" i="1" s="1"/>
  <c r="I50" i="1"/>
  <c r="I18" i="1" s="1"/>
  <c r="H50" i="1"/>
  <c r="H18" i="1" s="1"/>
  <c r="G50" i="1"/>
  <c r="F50" i="1"/>
  <c r="J49" i="1"/>
  <c r="J17" i="1" s="1"/>
  <c r="I49" i="1"/>
  <c r="I36" i="1" s="1"/>
  <c r="H49" i="1"/>
  <c r="H17" i="1" s="1"/>
  <c r="G49" i="1"/>
  <c r="F49" i="1"/>
  <c r="F17" i="1" s="1"/>
  <c r="J48" i="1"/>
  <c r="J16" i="1" s="1"/>
  <c r="I48" i="1"/>
  <c r="I16" i="1" s="1"/>
  <c r="H48" i="1"/>
  <c r="G48" i="1"/>
  <c r="G16" i="1" s="1"/>
  <c r="F48" i="1"/>
  <c r="AA53" i="1"/>
  <c r="Z53" i="1"/>
  <c r="Y53" i="1"/>
  <c r="X53" i="1"/>
  <c r="W53" i="1"/>
  <c r="AA52" i="1"/>
  <c r="Z52" i="1"/>
  <c r="Y52" i="1"/>
  <c r="X52" i="1"/>
  <c r="W52" i="1"/>
  <c r="X51" i="1"/>
  <c r="W51" i="1"/>
  <c r="Z50" i="1"/>
  <c r="AA49" i="1"/>
  <c r="Z49" i="1"/>
  <c r="Y49" i="1"/>
  <c r="X49" i="1"/>
  <c r="W49" i="1"/>
  <c r="AA48" i="1"/>
  <c r="Z48" i="1"/>
  <c r="Y32" i="1" s="1"/>
  <c r="Y48" i="1"/>
  <c r="X48" i="1"/>
  <c r="W48" i="1"/>
  <c r="V53" i="1"/>
  <c r="V52" i="1"/>
  <c r="V39" i="1" s="1"/>
  <c r="V50" i="1"/>
  <c r="V49" i="1"/>
  <c r="V36" i="1" s="1"/>
  <c r="V48" i="1"/>
  <c r="V35" i="1" s="1"/>
  <c r="W150" i="1"/>
  <c r="V151" i="1"/>
  <c r="K161" i="1"/>
  <c r="J159" i="1"/>
  <c r="G159" i="1"/>
  <c r="F159" i="1"/>
  <c r="I144" i="1"/>
  <c r="F144" i="1"/>
  <c r="H99" i="1"/>
  <c r="K84" i="1"/>
  <c r="J84" i="1"/>
  <c r="I84" i="1"/>
  <c r="H84" i="1"/>
  <c r="G84" i="1"/>
  <c r="F84" i="1"/>
  <c r="V76" i="1"/>
  <c r="V75" i="1"/>
  <c r="J69" i="1"/>
  <c r="I71" i="1"/>
  <c r="H69" i="1"/>
  <c r="G69" i="1"/>
  <c r="F71" i="1"/>
  <c r="F69" i="1"/>
  <c r="Y135" i="1"/>
  <c r="AB35" i="1" l="1"/>
  <c r="V16" i="1"/>
  <c r="AL53" i="1"/>
  <c r="AY76" i="1"/>
  <c r="AF76" i="1"/>
  <c r="K36" i="1"/>
  <c r="AP16" i="1"/>
  <c r="AQ16" i="1"/>
  <c r="BB135" i="1"/>
  <c r="AI135" i="1"/>
  <c r="AR135" i="1" s="1"/>
  <c r="AB53" i="1"/>
  <c r="V40" i="1"/>
  <c r="AB40" i="1" s="1"/>
  <c r="AB36" i="1"/>
  <c r="H35" i="1"/>
  <c r="G36" i="1"/>
  <c r="F37" i="1"/>
  <c r="K37" i="1"/>
  <c r="K32" i="1" s="1"/>
  <c r="V20" i="1"/>
  <c r="B8" i="4" s="1"/>
  <c r="AP14" i="1"/>
  <c r="V51" i="1"/>
  <c r="AY151" i="1"/>
  <c r="AF151" i="1"/>
  <c r="AO151" i="1" s="1"/>
  <c r="V18" i="1"/>
  <c r="V13" i="1" s="1"/>
  <c r="V37" i="1"/>
  <c r="AY75" i="1"/>
  <c r="AY50" i="1" s="1"/>
  <c r="AF75" i="1"/>
  <c r="AZ150" i="1"/>
  <c r="AG150" i="1"/>
  <c r="AP150" i="1" s="1"/>
  <c r="AB39" i="1"/>
  <c r="W33" i="1"/>
  <c r="G18" i="1"/>
  <c r="J19" i="1"/>
  <c r="K38" i="1"/>
  <c r="AU17" i="1"/>
  <c r="AU48" i="1"/>
  <c r="AS16" i="1"/>
  <c r="AS13" i="1" s="1"/>
  <c r="AR16" i="1"/>
  <c r="X19" i="1"/>
  <c r="D7" i="4" s="1"/>
  <c r="AB49" i="1"/>
  <c r="Z16" i="1"/>
  <c r="K13" i="1"/>
  <c r="Z20" i="1"/>
  <c r="F8" i="4" s="1"/>
  <c r="AB52" i="1"/>
  <c r="Z18" i="1"/>
  <c r="F6" i="4" s="1"/>
  <c r="X21" i="1"/>
  <c r="D9" i="4" s="1"/>
  <c r="W16" i="1"/>
  <c r="AA16" i="1"/>
  <c r="Y17" i="1"/>
  <c r="E5" i="4" s="1"/>
  <c r="W20" i="1"/>
  <c r="C8" i="4" s="1"/>
  <c r="AA20" i="1"/>
  <c r="G8" i="4" s="1"/>
  <c r="Y21" i="1"/>
  <c r="E9" i="4" s="1"/>
  <c r="AB48" i="1"/>
  <c r="X16" i="1"/>
  <c r="V17" i="1"/>
  <c r="Z17" i="1"/>
  <c r="F5" i="4" s="1"/>
  <c r="X20" i="1"/>
  <c r="D8" i="4" s="1"/>
  <c r="V21" i="1"/>
  <c r="B9" i="4" s="1"/>
  <c r="Z21" i="1"/>
  <c r="F9" i="4" s="1"/>
  <c r="Y16" i="1"/>
  <c r="W17" i="1"/>
  <c r="AA17" i="1"/>
  <c r="W19" i="1"/>
  <c r="Y20" i="1"/>
  <c r="E8" i="4" s="1"/>
  <c r="W21" i="1"/>
  <c r="C9" i="4" s="1"/>
  <c r="AA21" i="1"/>
  <c r="G9" i="4" s="1"/>
  <c r="G40" i="1"/>
  <c r="G33" i="1" s="1"/>
  <c r="F4" i="4"/>
  <c r="D5" i="4"/>
  <c r="G4" i="4"/>
  <c r="D4" i="4"/>
  <c r="B5" i="4"/>
  <c r="B4" i="4"/>
  <c r="B6" i="4"/>
  <c r="C4" i="4"/>
  <c r="E4" i="4"/>
  <c r="C5" i="4"/>
  <c r="J14" i="1"/>
  <c r="I37" i="1"/>
  <c r="H38" i="1"/>
  <c r="G17" i="1"/>
  <c r="J37" i="1"/>
  <c r="K14" i="1"/>
  <c r="F18" i="1"/>
  <c r="L18" i="1" s="1"/>
  <c r="G19" i="1"/>
  <c r="I38" i="1"/>
  <c r="L51" i="1"/>
  <c r="L52" i="1"/>
  <c r="L53" i="1"/>
  <c r="K33" i="1"/>
  <c r="H16" i="1"/>
  <c r="H13" i="1" s="1"/>
  <c r="J13" i="1"/>
  <c r="G13" i="1"/>
  <c r="J39" i="1"/>
  <c r="L49" i="1"/>
  <c r="M49" i="1"/>
  <c r="F35" i="1"/>
  <c r="F32" i="1" s="1"/>
  <c r="F16" i="1"/>
  <c r="H36" i="1"/>
  <c r="H40" i="1"/>
  <c r="F20" i="1"/>
  <c r="H21" i="1"/>
  <c r="H14" i="1" s="1"/>
  <c r="I40" i="1"/>
  <c r="I17" i="1"/>
  <c r="I14" i="1" s="1"/>
  <c r="L50" i="1"/>
  <c r="I39" i="1"/>
  <c r="I20" i="1"/>
  <c r="I13" i="1" s="1"/>
  <c r="G37" i="1"/>
  <c r="G39" i="1"/>
  <c r="F36" i="1"/>
  <c r="J36" i="1"/>
  <c r="H37" i="1"/>
  <c r="F38" i="1"/>
  <c r="J38" i="1"/>
  <c r="H39" i="1"/>
  <c r="F40" i="1"/>
  <c r="J40" i="1"/>
  <c r="F19" i="1"/>
  <c r="I35" i="1"/>
  <c r="J35" i="1"/>
  <c r="L48" i="1"/>
  <c r="M48" i="1"/>
  <c r="G35" i="1"/>
  <c r="F99" i="1"/>
  <c r="W90" i="1"/>
  <c r="AA76" i="1"/>
  <c r="AA75" i="1"/>
  <c r="Z76" i="1"/>
  <c r="Y76" i="1"/>
  <c r="Y75" i="1"/>
  <c r="X75" i="1"/>
  <c r="AA51" i="1" l="1"/>
  <c r="Z33" i="1" s="1"/>
  <c r="BD76" i="1"/>
  <c r="BD51" i="1" s="1"/>
  <c r="AK76" i="1"/>
  <c r="AO75" i="1"/>
  <c r="AF50" i="1"/>
  <c r="AU16" i="1"/>
  <c r="Z13" i="1"/>
  <c r="AO76" i="1"/>
  <c r="AO51" i="1" s="1"/>
  <c r="AF51" i="1"/>
  <c r="Y50" i="1"/>
  <c r="X32" i="1" s="1"/>
  <c r="BB75" i="1"/>
  <c r="BB50" i="1" s="1"/>
  <c r="AI75" i="1"/>
  <c r="Y51" i="1"/>
  <c r="X33" i="1" s="1"/>
  <c r="BB76" i="1"/>
  <c r="BB51" i="1" s="1"/>
  <c r="AI76" i="1"/>
  <c r="W31" i="1"/>
  <c r="AY51" i="1"/>
  <c r="W50" i="1"/>
  <c r="AZ90" i="1"/>
  <c r="AZ50" i="1" s="1"/>
  <c r="AZ47" i="1" s="1"/>
  <c r="AG90" i="1"/>
  <c r="Z51" i="1"/>
  <c r="Y33" i="1" s="1"/>
  <c r="W26" i="1" s="1"/>
  <c r="BC76" i="1"/>
  <c r="BC51" i="1" s="1"/>
  <c r="BC47" i="1" s="1"/>
  <c r="AJ76" i="1"/>
  <c r="X50" i="1"/>
  <c r="W32" i="1" s="1"/>
  <c r="BA75" i="1"/>
  <c r="BA50" i="1" s="1"/>
  <c r="BA47" i="1" s="1"/>
  <c r="AH75" i="1"/>
  <c r="AA50" i="1"/>
  <c r="Z32" i="1" s="1"/>
  <c r="BD75" i="1"/>
  <c r="BD50" i="1" s="1"/>
  <c r="BD47" i="1" s="1"/>
  <c r="AK75" i="1"/>
  <c r="AB20" i="1"/>
  <c r="V19" i="1"/>
  <c r="B7" i="4" s="1"/>
  <c r="V38" i="1"/>
  <c r="AC35" i="1"/>
  <c r="H9" i="4"/>
  <c r="H8" i="4"/>
  <c r="X14" i="1"/>
  <c r="X18" i="1"/>
  <c r="D6" i="4" s="1"/>
  <c r="Y18" i="1"/>
  <c r="E6" i="4" s="1"/>
  <c r="W18" i="1"/>
  <c r="AB16" i="1"/>
  <c r="C7" i="4"/>
  <c r="W14" i="1"/>
  <c r="W13" i="1"/>
  <c r="AA18" i="1"/>
  <c r="G6" i="4" s="1"/>
  <c r="AB50" i="1"/>
  <c r="AA19" i="1"/>
  <c r="G7" i="4" s="1"/>
  <c r="AB17" i="1"/>
  <c r="Y19" i="1"/>
  <c r="G5" i="4"/>
  <c r="H5" i="4" s="1"/>
  <c r="AB21" i="1"/>
  <c r="X13" i="1"/>
  <c r="L16" i="1"/>
  <c r="I33" i="1"/>
  <c r="H4" i="4"/>
  <c r="L37" i="1"/>
  <c r="M17" i="1"/>
  <c r="F13" i="1"/>
  <c r="L13" i="1" s="1"/>
  <c r="H32" i="1"/>
  <c r="J12" i="1"/>
  <c r="G14" i="1"/>
  <c r="G9" i="1" s="1"/>
  <c r="J32" i="1"/>
  <c r="G32" i="1"/>
  <c r="G30" i="1" s="1"/>
  <c r="L39" i="1"/>
  <c r="J33" i="1"/>
  <c r="J31" i="1" s="1"/>
  <c r="J11" i="1"/>
  <c r="H33" i="1"/>
  <c r="F33" i="1"/>
  <c r="L36" i="1"/>
  <c r="M36" i="1"/>
  <c r="G8" i="1"/>
  <c r="L38" i="1"/>
  <c r="F14" i="1"/>
  <c r="M16" i="1"/>
  <c r="G11" i="1"/>
  <c r="L21" i="1"/>
  <c r="L20" i="1"/>
  <c r="L19" i="1"/>
  <c r="I32" i="1"/>
  <c r="G25" i="1" s="1"/>
  <c r="L40" i="1"/>
  <c r="L17" i="1"/>
  <c r="M35" i="1"/>
  <c r="L35" i="1"/>
  <c r="AR75" i="1" l="1"/>
  <c r="AI50" i="1"/>
  <c r="AO45" i="1"/>
  <c r="AO50" i="1"/>
  <c r="AB38" i="1"/>
  <c r="AA33" i="1" s="1"/>
  <c r="AC36" i="1"/>
  <c r="AP90" i="1"/>
  <c r="AG50" i="1"/>
  <c r="BE51" i="1"/>
  <c r="AR76" i="1"/>
  <c r="AR51" i="1" s="1"/>
  <c r="AR19" i="1" s="1"/>
  <c r="AR14" i="1" s="1"/>
  <c r="AI51" i="1"/>
  <c r="AL51" i="1" s="1"/>
  <c r="BB47" i="1"/>
  <c r="AY47" i="1"/>
  <c r="AT76" i="1"/>
  <c r="AT51" i="1" s="1"/>
  <c r="AT19" i="1" s="1"/>
  <c r="AT14" i="1" s="1"/>
  <c r="AK51" i="1"/>
  <c r="AT75" i="1"/>
  <c r="AK50" i="1"/>
  <c r="AO19" i="1"/>
  <c r="V14" i="1"/>
  <c r="W12" i="1" s="1"/>
  <c r="AS76" i="1"/>
  <c r="AJ51" i="1"/>
  <c r="BE50" i="1"/>
  <c r="AB51" i="1"/>
  <c r="Z19" i="1"/>
  <c r="F7" i="4" s="1"/>
  <c r="AB37" i="1"/>
  <c r="AA32" i="1" s="1"/>
  <c r="Z30" i="1" s="1"/>
  <c r="AQ75" i="1"/>
  <c r="AH50" i="1"/>
  <c r="AL50" i="1" s="1"/>
  <c r="W25" i="1"/>
  <c r="W30" i="1"/>
  <c r="G27" i="1"/>
  <c r="Y13" i="1"/>
  <c r="W11" i="1"/>
  <c r="E7" i="4"/>
  <c r="Y14" i="1"/>
  <c r="AA13" i="1"/>
  <c r="AA14" i="1"/>
  <c r="C6" i="4"/>
  <c r="H6" i="4" s="1"/>
  <c r="AB18" i="1"/>
  <c r="AC16" i="1"/>
  <c r="Z11" i="1"/>
  <c r="L32" i="1"/>
  <c r="G6" i="1"/>
  <c r="G28" i="1"/>
  <c r="J30" i="1"/>
  <c r="G7" i="1"/>
  <c r="L14" i="1"/>
  <c r="G12" i="1"/>
  <c r="L33" i="1"/>
  <c r="G26" i="1"/>
  <c r="G31" i="1"/>
  <c r="W27" i="1" l="1"/>
  <c r="AP50" i="1"/>
  <c r="AP45" i="1"/>
  <c r="H7" i="4"/>
  <c r="Z14" i="1"/>
  <c r="AS51" i="1"/>
  <c r="AS45" i="1"/>
  <c r="AO18" i="1"/>
  <c r="AO47" i="1"/>
  <c r="AO46" i="1"/>
  <c r="AC17" i="1"/>
  <c r="AO14" i="1"/>
  <c r="AQ50" i="1"/>
  <c r="AQ45" i="1"/>
  <c r="AB19" i="1"/>
  <c r="AT50" i="1"/>
  <c r="AT45" i="1"/>
  <c r="Z31" i="1"/>
  <c r="W28" i="1"/>
  <c r="AR50" i="1"/>
  <c r="AR45" i="1"/>
  <c r="AB13" i="1"/>
  <c r="AB33" i="1"/>
  <c r="Z12" i="1"/>
  <c r="AB14" i="1"/>
  <c r="AB32" i="1"/>
  <c r="AQ18" i="1" l="1"/>
  <c r="AQ13" i="1" s="1"/>
  <c r="AQ47" i="1"/>
  <c r="AQ46" i="1"/>
  <c r="AU50" i="1"/>
  <c r="AT18" i="1"/>
  <c r="AT13" i="1" s="1"/>
  <c r="AT47" i="1"/>
  <c r="AT46" i="1"/>
  <c r="AU45" i="1"/>
  <c r="AR18" i="1"/>
  <c r="AR13" i="1" s="1"/>
  <c r="AS11" i="1" s="1"/>
  <c r="AR47" i="1"/>
  <c r="AR46" i="1"/>
  <c r="AP7" i="1"/>
  <c r="AP12" i="1"/>
  <c r="AS19" i="1"/>
  <c r="AS46" i="1"/>
  <c r="AS47" i="1"/>
  <c r="AU51" i="1"/>
  <c r="AU18" i="1"/>
  <c r="AO13" i="1"/>
  <c r="AV16" i="1"/>
  <c r="AP18" i="1"/>
  <c r="AP13" i="1" s="1"/>
  <c r="AP8" i="1" s="1"/>
  <c r="AP47" i="1"/>
  <c r="AU47" i="1" s="1"/>
  <c r="AV47" i="1" s="1"/>
  <c r="AP46" i="1"/>
  <c r="AS14" i="1" l="1"/>
  <c r="AU19" i="1"/>
  <c r="AV17" i="1"/>
  <c r="AW16" i="1" s="1"/>
  <c r="AU13" i="1"/>
  <c r="AP11" i="1"/>
  <c r="AP6" i="1"/>
  <c r="AP9" i="1" l="1"/>
  <c r="AS12" i="1"/>
  <c r="AU14" i="1"/>
</calcChain>
</file>

<file path=xl/sharedStrings.xml><?xml version="1.0" encoding="utf-8"?>
<sst xmlns="http://schemas.openxmlformats.org/spreadsheetml/2006/main" count="618" uniqueCount="88">
  <si>
    <t>Session</t>
  </si>
  <si>
    <t>Fast-Correct</t>
  </si>
  <si>
    <t>Fast-Choice Error</t>
  </si>
  <si>
    <t>Fast-Timing Error</t>
  </si>
  <si>
    <t>Accurate-Correct</t>
  </si>
  <si>
    <t>Accurate-Choice Error</t>
  </si>
  <si>
    <t>Accurate-Timing Error</t>
  </si>
  <si>
    <t>NOT Significant correlation</t>
  </si>
  <si>
    <t>SEF-FEF &gt; 0</t>
  </si>
  <si>
    <t>SEF-FEF+SC &gt; 0</t>
  </si>
  <si>
    <t>SEF-SC &gt; 0</t>
  </si>
  <si>
    <t>D20130820002</t>
  </si>
  <si>
    <t>Number of cells / nodes</t>
  </si>
  <si>
    <t>Number of connections / edges</t>
  </si>
  <si>
    <t>SEF-FEF &lt; 0</t>
  </si>
  <si>
    <t>Significant +ve correlation</t>
  </si>
  <si>
    <t>Significant -ve correlation</t>
  </si>
  <si>
    <t>SEF-FEF+SC &lt; 0</t>
  </si>
  <si>
    <t>SEF-SC &lt; 0</t>
  </si>
  <si>
    <t>D20130822001</t>
  </si>
  <si>
    <t>All SEF to FEF</t>
  </si>
  <si>
    <t>All SEF to SC</t>
  </si>
  <si>
    <t>All FEF cells</t>
  </si>
  <si>
    <t>All SC cells</t>
  </si>
  <si>
    <t>D20130828001</t>
  </si>
  <si>
    <t>D20130830001</t>
  </si>
  <si>
    <t>IS_Significant correlation</t>
  </si>
  <si>
    <t>SEF Isolated</t>
  </si>
  <si>
    <t>SEF Used</t>
  </si>
  <si>
    <t>FEF Isolated</t>
  </si>
  <si>
    <t>FEF Used</t>
  </si>
  <si>
    <t>SC Isolated</t>
  </si>
  <si>
    <t>Darwin</t>
  </si>
  <si>
    <t>D20130807005</t>
  </si>
  <si>
    <t>D20130905001</t>
  </si>
  <si>
    <t>D20130910001</t>
  </si>
  <si>
    <t>D20130913001</t>
  </si>
  <si>
    <t>D20130926001</t>
  </si>
  <si>
    <t>Euler</t>
  </si>
  <si>
    <t>E20130801002</t>
  </si>
  <si>
    <t>E20130823001</t>
  </si>
  <si>
    <t>E20130827001</t>
  </si>
  <si>
    <t>E20130829001</t>
  </si>
  <si>
    <t>E20130904001</t>
  </si>
  <si>
    <t>E20130909001</t>
  </si>
  <si>
    <t>E20130911001</t>
  </si>
  <si>
    <t>Total</t>
  </si>
  <si>
    <t>Per Thomas:  Here you go (enclosed). For SEF, we discarded the same isolated neurons that were discarded for previous analyses in the paper. For FEF and SC units, we used all units isolated (Note: we only have FEF from Da).</t>
  </si>
  <si>
    <t>All FEF units</t>
  </si>
  <si>
    <t>All SC units</t>
  </si>
  <si>
    <t>Sample size</t>
  </si>
  <si>
    <t>All SEF units used</t>
  </si>
  <si>
    <t>Sum of significant correlations</t>
  </si>
  <si>
    <t>Sum of cells  sampled</t>
  </si>
  <si>
    <t>SEF</t>
  </si>
  <si>
    <t>FEF</t>
  </si>
  <si>
    <t>SC</t>
  </si>
  <si>
    <t>From here down to black fill line are the counts supporting the analyses above</t>
  </si>
  <si>
    <t>Sum of cells / sum of cells sampled in SEF</t>
  </si>
  <si>
    <t>Sum of cells with significant correlation</t>
  </si>
  <si>
    <t>Sum of cells / sum of cells sampled in FEF, FEF+SC, SC</t>
  </si>
  <si>
    <t>Spike count correlation &lt; 0</t>
  </si>
  <si>
    <t>Spike count correlation &gt; 0</t>
  </si>
  <si>
    <t>Sum of signif correlation / sum of cells sampled in FEF, FEF+SC, SC</t>
  </si>
  <si>
    <t>FAST</t>
  </si>
  <si>
    <t>ACCURATE</t>
  </si>
  <si>
    <t>Legend</t>
  </si>
  <si>
    <t>Powerpoint line width</t>
  </si>
  <si>
    <t>Number of connections / edges RELATIVE TO cell sample in FEF, FEF+SC, or SC</t>
  </si>
  <si>
    <t>Sum of significant MULTIPLE correlations</t>
  </si>
  <si>
    <t>Average number of significant MULTIPLE correlations</t>
  </si>
  <si>
    <t>Number of measurements</t>
  </si>
  <si>
    <t>Correct &gt;0</t>
  </si>
  <si>
    <t>Correct &lt;0</t>
  </si>
  <si>
    <t>Error &gt;0</t>
  </si>
  <si>
    <t>Error &lt; 0</t>
  </si>
  <si>
    <t>Number of connections / edges  greater than 1, i.e., convergent on FEF/SC</t>
  </si>
  <si>
    <t>Number of possible pairs</t>
  </si>
  <si>
    <t>Number of possible triplets</t>
  </si>
  <si>
    <t>Number of possible quads</t>
  </si>
  <si>
    <t>Number of possible singles</t>
  </si>
  <si>
    <t>Theoretical upper limit on number of correlations between SEF with FEF/SC</t>
  </si>
  <si>
    <t>Number of connections / edges  RELATIVE TO theoretical upper limit of possible single connections</t>
  </si>
  <si>
    <t>Fraction of multiple correlations</t>
  </si>
  <si>
    <t>Fraction of  pos/neg multiple correlations</t>
  </si>
  <si>
    <t>average =</t>
  </si>
  <si>
    <t>Number of connections / edges RELATIVE TO FEF, FEF+SC, SC units</t>
  </si>
  <si>
    <t>Sum of Number of connections / edges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</si>
</sst>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5"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6"/>
      <color theme="0"/>
      <name val="Calibri"/>
      <family val="2"/>
      <scheme val="minor"/>
    </font>
    <font>
      <sz val="11"/>
      <color rgb="FFFF0000"/>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
      <b/>
      <sz val="24"/>
      <color theme="1"/>
      <name val="Calibri"/>
      <family val="2"/>
      <scheme val="minor"/>
    </font>
    <font>
      <sz val="20"/>
      <color theme="1"/>
      <name val="Calibri"/>
      <family val="2"/>
      <scheme val="minor"/>
    </font>
    <font>
      <sz val="24"/>
      <color theme="1"/>
      <name val="Calibri"/>
      <family val="2"/>
      <scheme val="minor"/>
    </font>
    <font>
      <sz val="11"/>
      <color theme="1"/>
      <name val="Calibri"/>
      <family val="2"/>
      <scheme val="minor"/>
    </font>
    <font>
      <b/>
      <sz val="14"/>
      <color theme="1"/>
      <name val="Calibri"/>
      <family val="2"/>
      <scheme val="minor"/>
    </font>
    <font>
      <b/>
      <i/>
      <sz val="12"/>
      <color theme="1"/>
      <name val="Calibri"/>
      <family val="2"/>
      <scheme val="minor"/>
    </font>
  </fonts>
  <fills count="10">
    <fill>
      <patternFill patternType="none"/>
    </fill>
    <fill>
      <patternFill patternType="gray125"/>
    </fill>
    <fill>
      <patternFill patternType="solid">
        <fgColor rgb="FFFFD8FF"/>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0" fillId="0" borderId="0" xfId="0" applyFill="1" applyAlignment="1">
      <alignment horizontal="center"/>
    </xf>
    <xf numFmtId="0" fontId="2" fillId="2" borderId="0" xfId="0" applyFont="1" applyFill="1" applyBorder="1" applyAlignment="1">
      <alignment horizontal="left"/>
    </xf>
    <xf numFmtId="0" fontId="2" fillId="2" borderId="0" xfId="0" applyFont="1" applyFill="1" applyBorder="1"/>
    <xf numFmtId="0" fontId="0" fillId="2" borderId="0" xfId="0" applyFill="1" applyBorder="1" applyAlignment="1">
      <alignment horizontal="center"/>
    </xf>
    <xf numFmtId="0" fontId="2" fillId="0" borderId="0" xfId="0" applyFont="1" applyBorder="1" applyAlignment="1">
      <alignment horizontal="left"/>
    </xf>
    <xf numFmtId="0" fontId="2" fillId="0" borderId="0" xfId="0" applyFont="1" applyBorder="1"/>
    <xf numFmtId="0" fontId="0" fillId="0" borderId="0" xfId="0" applyBorder="1" applyAlignment="1">
      <alignment horizontal="center"/>
    </xf>
    <xf numFmtId="0" fontId="2" fillId="0" borderId="0" xfId="0" applyFont="1" applyFill="1" applyBorder="1" applyAlignment="1">
      <alignment horizontal="left"/>
    </xf>
    <xf numFmtId="0" fontId="2" fillId="0" borderId="0" xfId="0" applyFont="1" applyFill="1" applyBorder="1"/>
    <xf numFmtId="0" fontId="0" fillId="0" borderId="0" xfId="0" applyFill="1" applyBorder="1" applyAlignment="1">
      <alignment horizontal="center"/>
    </xf>
    <xf numFmtId="0" fontId="0" fillId="3" borderId="0" xfId="0" applyFill="1" applyBorder="1" applyAlignment="1">
      <alignment horizontal="center"/>
    </xf>
    <xf numFmtId="0" fontId="2" fillId="5" borderId="0" xfId="0" applyFont="1" applyFill="1" applyBorder="1" applyAlignment="1">
      <alignment horizontal="left"/>
    </xf>
    <xf numFmtId="0" fontId="2" fillId="5" borderId="0" xfId="0" applyFont="1" applyFill="1" applyBorder="1"/>
    <xf numFmtId="0" fontId="0" fillId="5" borderId="0" xfId="0" applyFill="1" applyBorder="1" applyAlignment="1">
      <alignment horizontal="center"/>
    </xf>
    <xf numFmtId="0" fontId="2" fillId="6" borderId="0" xfId="0" applyFont="1" applyFill="1" applyBorder="1" applyAlignment="1">
      <alignment horizontal="left"/>
    </xf>
    <xf numFmtId="0" fontId="2" fillId="6" borderId="0" xfId="0" applyFont="1" applyFill="1" applyBorder="1"/>
    <xf numFmtId="0" fontId="0" fillId="6" borderId="0" xfId="0" applyFill="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2" fillId="2" borderId="0" xfId="0" applyFont="1" applyFill="1" applyBorder="1" applyAlignment="1">
      <alignment horizontal="right"/>
    </xf>
    <xf numFmtId="0" fontId="2" fillId="2" borderId="0" xfId="0" applyFont="1" applyFill="1" applyBorder="1"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xf>
    <xf numFmtId="0" fontId="2" fillId="6" borderId="0" xfId="0" applyFont="1" applyFill="1" applyBorder="1" applyAlignment="1">
      <alignment horizontal="center"/>
    </xf>
    <xf numFmtId="0" fontId="2" fillId="5" borderId="0" xfId="0" applyFont="1" applyFill="1" applyBorder="1" applyAlignment="1">
      <alignment horizontal="center"/>
    </xf>
    <xf numFmtId="0" fontId="2" fillId="7" borderId="0" xfId="0" applyFont="1" applyFill="1" applyBorder="1" applyAlignment="1">
      <alignment horizontal="left"/>
    </xf>
    <xf numFmtId="0" fontId="2" fillId="7" borderId="0" xfId="0" applyFont="1" applyFill="1" applyBorder="1"/>
    <xf numFmtId="0" fontId="2" fillId="7" borderId="0" xfId="0" applyFont="1" applyFill="1" applyBorder="1" applyAlignment="1">
      <alignment horizontal="center"/>
    </xf>
    <xf numFmtId="0" fontId="0" fillId="7" borderId="0" xfId="0" applyFill="1" applyBorder="1" applyAlignment="1">
      <alignment horizontal="center"/>
    </xf>
    <xf numFmtId="0" fontId="2" fillId="4" borderId="0" xfId="0" applyFont="1" applyFill="1" applyBorder="1"/>
    <xf numFmtId="0" fontId="0" fillId="0" borderId="0" xfId="0" applyFont="1" applyFill="1" applyBorder="1" applyAlignment="1">
      <alignment horizontal="center"/>
    </xf>
    <xf numFmtId="0" fontId="0" fillId="2" borderId="0" xfId="0" applyFont="1" applyFill="1" applyBorder="1" applyAlignment="1">
      <alignment horizontal="center"/>
    </xf>
    <xf numFmtId="0" fontId="2" fillId="0" borderId="0" xfId="0" applyFont="1" applyBorder="1" applyAlignment="1">
      <alignment horizontal="right"/>
    </xf>
    <xf numFmtId="0" fontId="2" fillId="0" borderId="0" xfId="0" applyFont="1" applyFill="1" applyBorder="1" applyAlignment="1">
      <alignment horizontal="right"/>
    </xf>
    <xf numFmtId="0" fontId="0" fillId="8" borderId="0" xfId="0" applyFill="1"/>
    <xf numFmtId="0" fontId="0" fillId="8" borderId="0" xfId="0" applyFill="1" applyAlignment="1">
      <alignment horizontal="left"/>
    </xf>
    <xf numFmtId="0" fontId="0" fillId="8" borderId="0" xfId="0" applyFill="1" applyAlignment="1">
      <alignment horizontal="center"/>
    </xf>
    <xf numFmtId="0" fontId="0" fillId="3" borderId="0" xfId="0" applyFill="1"/>
    <xf numFmtId="0" fontId="5" fillId="4" borderId="0" xfId="0" applyFont="1" applyFill="1" applyAlignment="1">
      <alignment horizontal="center" vertical="center"/>
    </xf>
    <xf numFmtId="0" fontId="5" fillId="0" borderId="0" xfId="0" applyFont="1" applyAlignment="1">
      <alignment horizontal="center" vertical="center"/>
    </xf>
    <xf numFmtId="0" fontId="0" fillId="3"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horizontal="right"/>
    </xf>
    <xf numFmtId="9" fontId="0" fillId="0" borderId="0" xfId="1" applyFont="1" applyAlignment="1">
      <alignment horizontal="center"/>
    </xf>
    <xf numFmtId="9" fontId="0" fillId="0" borderId="0" xfId="0" applyNumberFormat="1"/>
    <xf numFmtId="2" fontId="0" fillId="0" borderId="0" xfId="0" applyNumberFormat="1"/>
    <xf numFmtId="164" fontId="0" fillId="0" borderId="0" xfId="0" applyNumberFormat="1"/>
    <xf numFmtId="9" fontId="0" fillId="2" borderId="0" xfId="1" applyFont="1" applyFill="1" applyAlignment="1">
      <alignment horizontal="center"/>
    </xf>
    <xf numFmtId="9" fontId="0" fillId="2" borderId="0" xfId="0" applyNumberFormat="1" applyFill="1"/>
    <xf numFmtId="9" fontId="0" fillId="0" borderId="0" xfId="0" applyNumberFormat="1" applyFill="1"/>
    <xf numFmtId="9" fontId="0" fillId="0" borderId="0" xfId="0" applyNumberFormat="1" applyAlignment="1">
      <alignment horizontal="center"/>
    </xf>
    <xf numFmtId="9" fontId="0" fillId="2" borderId="0" xfId="0" applyNumberFormat="1" applyFill="1" applyAlignment="1">
      <alignment horizontal="center"/>
    </xf>
    <xf numFmtId="9" fontId="2" fillId="0" borderId="0" xfId="0" applyNumberFormat="1" applyFont="1"/>
    <xf numFmtId="9" fontId="2" fillId="2" borderId="0" xfId="0" applyNumberFormat="1" applyFont="1" applyFill="1"/>
    <xf numFmtId="0" fontId="0" fillId="0" borderId="0" xfId="0" applyAlignment="1">
      <alignment horizontal="center"/>
    </xf>
    <xf numFmtId="0" fontId="2" fillId="0" borderId="0" xfId="0" applyFont="1" applyAlignment="1">
      <alignment horizontal="center"/>
    </xf>
    <xf numFmtId="2" fontId="0" fillId="0" borderId="0" xfId="0" applyNumberFormat="1" applyBorder="1" applyAlignment="1">
      <alignment horizontal="center"/>
    </xf>
    <xf numFmtId="2" fontId="0" fillId="2" borderId="0" xfId="0" applyNumberFormat="1" applyFill="1" applyBorder="1" applyAlignment="1">
      <alignment horizontal="center"/>
    </xf>
    <xf numFmtId="2" fontId="0" fillId="0" borderId="0" xfId="0" applyNumberFormat="1" applyFill="1" applyBorder="1" applyAlignment="1">
      <alignment horizontal="center"/>
    </xf>
    <xf numFmtId="2" fontId="0" fillId="0" borderId="0" xfId="0" applyNumberFormat="1" applyAlignment="1">
      <alignment horizontal="center"/>
    </xf>
    <xf numFmtId="1" fontId="0" fillId="0" borderId="0" xfId="0" applyNumberFormat="1" applyBorder="1" applyAlignment="1">
      <alignment horizontal="center"/>
    </xf>
    <xf numFmtId="1" fontId="0" fillId="2" borderId="0" xfId="0" applyNumberFormat="1" applyFill="1" applyBorder="1" applyAlignment="1">
      <alignment horizontal="center"/>
    </xf>
    <xf numFmtId="1" fontId="0" fillId="0" borderId="0" xfId="0" applyNumberFormat="1" applyFill="1" applyBorder="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wrapText="1"/>
    </xf>
    <xf numFmtId="0" fontId="0" fillId="0" borderId="1" xfId="0" applyBorder="1" applyAlignment="1">
      <alignment horizontal="center"/>
    </xf>
    <xf numFmtId="0" fontId="2" fillId="0" borderId="7" xfId="0" applyFont="1" applyBorder="1"/>
    <xf numFmtId="0" fontId="2" fillId="0" borderId="7" xfId="0" applyFont="1" applyBorder="1" applyAlignment="1">
      <alignment horizontal="left"/>
    </xf>
    <xf numFmtId="0" fontId="2" fillId="0" borderId="7" xfId="0" applyFont="1" applyBorder="1" applyAlignment="1">
      <alignment horizontal="center"/>
    </xf>
    <xf numFmtId="0" fontId="0" fillId="0" borderId="7" xfId="0" applyBorder="1" applyAlignment="1">
      <alignment horizontal="center"/>
    </xf>
    <xf numFmtId="0" fontId="0" fillId="0" borderId="7" xfId="0" applyBorder="1"/>
    <xf numFmtId="0" fontId="0" fillId="0" borderId="2" xfId="0" applyBorder="1" applyAlignment="1">
      <alignment horizontal="center"/>
    </xf>
    <xf numFmtId="0" fontId="0" fillId="0" borderId="8" xfId="0" applyBorder="1" applyAlignment="1">
      <alignment horizontal="center"/>
    </xf>
    <xf numFmtId="0" fontId="0" fillId="0" borderId="0" xfId="0" applyBorder="1"/>
    <xf numFmtId="0" fontId="0" fillId="2" borderId="9" xfId="0" applyFill="1" applyBorder="1" applyAlignment="1">
      <alignment horizontal="center"/>
    </xf>
    <xf numFmtId="0" fontId="0" fillId="0" borderId="9" xfId="0" applyBorder="1" applyAlignment="1">
      <alignment horizontal="center"/>
    </xf>
    <xf numFmtId="0" fontId="0" fillId="0" borderId="9" xfId="0" applyFill="1" applyBorder="1" applyAlignment="1">
      <alignment horizontal="center"/>
    </xf>
    <xf numFmtId="0" fontId="0" fillId="7" borderId="9" xfId="0" applyFill="1" applyBorder="1" applyAlignment="1">
      <alignment horizontal="center"/>
    </xf>
    <xf numFmtId="0" fontId="0" fillId="3" borderId="9" xfId="0" applyFill="1" applyBorder="1" applyAlignment="1">
      <alignment horizontal="center"/>
    </xf>
    <xf numFmtId="0" fontId="0" fillId="0" borderId="3" xfId="0" applyBorder="1" applyAlignment="1">
      <alignment horizontal="center"/>
    </xf>
    <xf numFmtId="0" fontId="2" fillId="0" borderId="10" xfId="0" applyFont="1" applyBorder="1"/>
    <xf numFmtId="0" fontId="2" fillId="5" borderId="10" xfId="0" applyFont="1" applyFill="1" applyBorder="1" applyAlignment="1">
      <alignment horizontal="left"/>
    </xf>
    <xf numFmtId="0" fontId="2" fillId="5" borderId="10" xfId="0" applyFont="1" applyFill="1" applyBorder="1"/>
    <xf numFmtId="0" fontId="2" fillId="5" borderId="10" xfId="0" applyFont="1" applyFill="1" applyBorder="1" applyAlignment="1">
      <alignment horizontal="center"/>
    </xf>
    <xf numFmtId="0" fontId="0" fillId="5" borderId="10" xfId="0" applyFill="1" applyBorder="1" applyAlignment="1">
      <alignment horizontal="center"/>
    </xf>
    <xf numFmtId="0" fontId="0" fillId="0" borderId="10" xfId="0" applyBorder="1"/>
    <xf numFmtId="0" fontId="0" fillId="3" borderId="10" xfId="0" applyFill="1" applyBorder="1" applyAlignment="1">
      <alignment horizontal="center"/>
    </xf>
    <xf numFmtId="0" fontId="0" fillId="3" borderId="4" xfId="0" applyFill="1" applyBorder="1" applyAlignment="1">
      <alignment horizontal="center"/>
    </xf>
    <xf numFmtId="0" fontId="11" fillId="0" borderId="0" xfId="0" applyFont="1"/>
    <xf numFmtId="0" fontId="0" fillId="2" borderId="0" xfId="0" applyFill="1" applyAlignment="1">
      <alignment horizontal="center"/>
    </xf>
    <xf numFmtId="0" fontId="0" fillId="0" borderId="0" xfId="0" applyAlignment="1">
      <alignment horizontal="center" wrapText="1"/>
    </xf>
    <xf numFmtId="0" fontId="0" fillId="0" borderId="10" xfId="0" applyBorder="1" applyAlignment="1">
      <alignment horizontal="center"/>
    </xf>
    <xf numFmtId="9" fontId="0" fillId="0" borderId="0" xfId="1" applyFont="1" applyBorder="1" applyAlignment="1">
      <alignment horizontal="center"/>
    </xf>
    <xf numFmtId="9" fontId="0" fillId="0" borderId="0" xfId="1" applyFont="1" applyFill="1" applyBorder="1" applyAlignment="1">
      <alignment horizontal="center"/>
    </xf>
    <xf numFmtId="9" fontId="0" fillId="2" borderId="0" xfId="1" applyFont="1" applyFill="1" applyBorder="1" applyAlignment="1">
      <alignment horizontal="center"/>
    </xf>
    <xf numFmtId="9" fontId="0" fillId="0" borderId="0" xfId="1" applyFont="1"/>
    <xf numFmtId="9" fontId="0" fillId="2" borderId="0" xfId="1" applyFont="1" applyFill="1"/>
    <xf numFmtId="165" fontId="0" fillId="0" borderId="0" xfId="1" applyNumberFormat="1" applyFont="1" applyAlignment="1">
      <alignment horizontal="center"/>
    </xf>
    <xf numFmtId="0" fontId="13" fillId="0" borderId="0" xfId="0" applyFont="1" applyAlignment="1">
      <alignment horizontal="center"/>
    </xf>
    <xf numFmtId="2" fontId="0" fillId="0" borderId="0" xfId="1" applyNumberFormat="1" applyFont="1" applyAlignment="1">
      <alignment horizontal="center"/>
    </xf>
    <xf numFmtId="2" fontId="0" fillId="2" borderId="0" xfId="1" applyNumberFormat="1" applyFont="1" applyFill="1" applyAlignment="1">
      <alignment horizontal="center"/>
    </xf>
    <xf numFmtId="0" fontId="0" fillId="4" borderId="0" xfId="0" applyFill="1"/>
    <xf numFmtId="1" fontId="0" fillId="4" borderId="0" xfId="0" applyNumberFormat="1" applyFill="1" applyAlignment="1">
      <alignment horizontal="center"/>
    </xf>
    <xf numFmtId="165" fontId="0" fillId="4" borderId="0" xfId="1" applyNumberFormat="1" applyFont="1" applyFill="1" applyAlignment="1">
      <alignment horizontal="center"/>
    </xf>
    <xf numFmtId="1" fontId="0" fillId="0" borderId="0" xfId="2" applyNumberFormat="1" applyFont="1" applyAlignment="1">
      <alignment horizontal="center"/>
    </xf>
    <xf numFmtId="1" fontId="2" fillId="0" borderId="0" xfId="2" applyNumberFormat="1" applyFont="1" applyAlignment="1">
      <alignment horizontal="center"/>
    </xf>
    <xf numFmtId="1" fontId="0" fillId="2" borderId="0" xfId="2" applyNumberFormat="1" applyFont="1" applyFill="1" applyAlignment="1">
      <alignment horizontal="center"/>
    </xf>
    <xf numFmtId="1" fontId="2" fillId="2" borderId="0" xfId="2" applyNumberFormat="1" applyFont="1" applyFill="1" applyAlignment="1">
      <alignment horizontal="center"/>
    </xf>
    <xf numFmtId="1" fontId="0" fillId="2" borderId="0" xfId="0" applyNumberFormat="1" applyFill="1" applyAlignment="1">
      <alignment horizontal="center"/>
    </xf>
    <xf numFmtId="1" fontId="2" fillId="0" borderId="0" xfId="0" applyNumberFormat="1" applyFont="1" applyAlignment="1">
      <alignment horizontal="center"/>
    </xf>
    <xf numFmtId="1" fontId="2" fillId="2" borderId="0" xfId="0" applyNumberFormat="1" applyFont="1" applyFill="1" applyAlignment="1">
      <alignment horizontal="center"/>
    </xf>
    <xf numFmtId="2" fontId="2" fillId="4" borderId="0" xfId="0" applyNumberFormat="1" applyFont="1" applyFill="1" applyAlignment="1">
      <alignment horizontal="center"/>
    </xf>
    <xf numFmtId="1" fontId="0" fillId="2" borderId="0" xfId="1" applyNumberFormat="1" applyFont="1" applyFill="1" applyAlignment="1">
      <alignment horizontal="center"/>
    </xf>
    <xf numFmtId="0" fontId="9" fillId="0" borderId="0" xfId="0" applyFont="1" applyAlignment="1"/>
    <xf numFmtId="0" fontId="0" fillId="0" borderId="1" xfId="0" applyBorder="1"/>
    <xf numFmtId="1" fontId="0" fillId="0" borderId="7" xfId="0" applyNumberFormat="1" applyBorder="1" applyAlignment="1">
      <alignment horizontal="center"/>
    </xf>
    <xf numFmtId="0" fontId="2" fillId="0" borderId="2" xfId="0" applyFont="1" applyBorder="1"/>
    <xf numFmtId="0" fontId="0" fillId="0" borderId="8" xfId="0" applyBorder="1"/>
    <xf numFmtId="0" fontId="2" fillId="0" borderId="9" xfId="0" applyFont="1" applyBorder="1"/>
    <xf numFmtId="1" fontId="0" fillId="2" borderId="0" xfId="1" applyNumberFormat="1" applyFont="1" applyFill="1" applyBorder="1" applyAlignment="1">
      <alignment horizontal="center"/>
    </xf>
    <xf numFmtId="0" fontId="0" fillId="0" borderId="9" xfId="0" applyBorder="1"/>
    <xf numFmtId="1" fontId="0" fillId="0" borderId="0" xfId="0" applyNumberFormat="1" applyBorder="1"/>
    <xf numFmtId="0" fontId="0" fillId="0" borderId="8" xfId="0" applyBorder="1" applyAlignment="1">
      <alignment horizontal="right"/>
    </xf>
    <xf numFmtId="1" fontId="14" fillId="0" borderId="0" xfId="0" applyNumberFormat="1" applyFont="1" applyBorder="1" applyAlignment="1">
      <alignment horizontal="center"/>
    </xf>
    <xf numFmtId="1" fontId="2" fillId="0" borderId="0" xfId="0" applyNumberFormat="1" applyFont="1" applyBorder="1"/>
    <xf numFmtId="9" fontId="2" fillId="0" borderId="9" xfId="0" applyNumberFormat="1" applyFont="1" applyBorder="1"/>
    <xf numFmtId="1" fontId="14" fillId="2" borderId="0" xfId="0" applyNumberFormat="1" applyFont="1" applyFill="1" applyBorder="1" applyAlignment="1">
      <alignment horizontal="center"/>
    </xf>
    <xf numFmtId="1" fontId="2" fillId="2" borderId="0" xfId="0" applyNumberFormat="1" applyFont="1" applyFill="1" applyBorder="1"/>
    <xf numFmtId="0" fontId="9" fillId="0" borderId="9" xfId="0" applyFont="1" applyBorder="1" applyAlignment="1"/>
    <xf numFmtId="0" fontId="2" fillId="0" borderId="8" xfId="0" applyFont="1" applyBorder="1" applyAlignment="1">
      <alignment horizontal="right"/>
    </xf>
    <xf numFmtId="1" fontId="0" fillId="0" borderId="0" xfId="1" applyNumberFormat="1" applyFont="1" applyBorder="1" applyAlignment="1">
      <alignment horizontal="center"/>
    </xf>
    <xf numFmtId="1" fontId="2" fillId="0" borderId="9" xfId="0" applyNumberFormat="1" applyFont="1" applyBorder="1"/>
    <xf numFmtId="0" fontId="2" fillId="2" borderId="8" xfId="0" applyFont="1" applyFill="1" applyBorder="1" applyAlignment="1">
      <alignment horizontal="right"/>
    </xf>
    <xf numFmtId="1" fontId="2" fillId="2" borderId="9" xfId="0" applyNumberFormat="1" applyFont="1" applyFill="1" applyBorder="1"/>
    <xf numFmtId="9" fontId="2" fillId="2" borderId="9" xfId="0" applyNumberFormat="1" applyFont="1" applyFill="1" applyBorder="1"/>
    <xf numFmtId="0" fontId="2" fillId="0" borderId="8" xfId="0" applyFont="1" applyFill="1" applyBorder="1" applyAlignment="1">
      <alignment horizontal="right"/>
    </xf>
    <xf numFmtId="0" fontId="0" fillId="0" borderId="3" xfId="0" applyBorder="1"/>
    <xf numFmtId="0" fontId="0" fillId="0" borderId="4" xfId="0" applyBorder="1"/>
    <xf numFmtId="0" fontId="11" fillId="0" borderId="0" xfId="0" applyFont="1" applyAlignment="1">
      <alignment horizontal="center"/>
    </xf>
    <xf numFmtId="0" fontId="11" fillId="0" borderId="0" xfId="0" applyFont="1" applyAlignment="1">
      <alignment horizontal="center" wrapText="1"/>
    </xf>
    <xf numFmtId="0" fontId="9" fillId="0" borderId="0" xfId="0" applyFont="1" applyAlignment="1">
      <alignment horizontal="center"/>
    </xf>
    <xf numFmtId="0" fontId="9" fillId="0" borderId="8" xfId="0" applyFont="1" applyBorder="1" applyAlignment="1">
      <alignment horizontal="center"/>
    </xf>
    <xf numFmtId="0" fontId="9" fillId="0" borderId="0" xfId="0" applyFont="1" applyBorder="1" applyAlignment="1">
      <alignment horizontal="center"/>
    </xf>
    <xf numFmtId="0" fontId="13" fillId="0" borderId="0" xfId="0" applyFont="1" applyAlignment="1">
      <alignment horizontal="center"/>
    </xf>
    <xf numFmtId="0" fontId="12" fillId="0" borderId="0" xfId="0" applyFont="1" applyAlignment="1">
      <alignment horizontal="center" wrapText="1"/>
    </xf>
    <xf numFmtId="0" fontId="10" fillId="0" borderId="0" xfId="0" applyFont="1" applyBorder="1" applyAlignment="1">
      <alignment horizontal="center"/>
    </xf>
    <xf numFmtId="0" fontId="2" fillId="4" borderId="0" xfId="0" applyFont="1" applyFill="1" applyAlignment="1">
      <alignment horizontal="center"/>
    </xf>
    <xf numFmtId="0" fontId="6" fillId="0" borderId="0" xfId="0" applyFont="1" applyAlignment="1">
      <alignment horizontal="center"/>
    </xf>
    <xf numFmtId="0" fontId="10" fillId="0" borderId="0" xfId="0" applyFont="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4" fillId="8" borderId="0" xfId="0" applyFont="1" applyFill="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0" borderId="0" xfId="0" applyFont="1" applyAlignment="1">
      <alignment horizontal="center"/>
    </xf>
    <xf numFmtId="0" fontId="0" fillId="0" borderId="0" xfId="0" applyAlignment="1">
      <alignmen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1BA64-C519-3642-AA74-7A31F692BB5D}">
  <dimension ref="A1:BE193"/>
  <sheetViews>
    <sheetView tabSelected="1" topLeftCell="I12" zoomScale="120" zoomScaleNormal="120" workbookViewId="0">
      <selection activeCell="U32" sqref="U32"/>
    </sheetView>
  </sheetViews>
  <sheetFormatPr baseColWidth="10" defaultRowHeight="16" x14ac:dyDescent="0.2"/>
  <cols>
    <col min="2" max="2" width="18.5" customWidth="1"/>
    <col min="3" max="3" width="23.6640625" style="3" bestFit="1" customWidth="1"/>
    <col min="4" max="4" width="17.5" customWidth="1"/>
    <col min="5" max="5" width="11" style="1" bestFit="1" customWidth="1"/>
    <col min="6" max="6" width="13.1640625" style="1" bestFit="1" customWidth="1"/>
    <col min="7" max="8" width="18.1640625" style="1" bestFit="1" customWidth="1"/>
    <col min="9" max="9" width="18" style="1" bestFit="1" customWidth="1"/>
    <col min="10" max="11" width="22.83203125" style="1" bestFit="1" customWidth="1"/>
    <col min="12" max="14" width="7.33203125" customWidth="1"/>
    <col min="15" max="15" width="7.33203125" style="62" customWidth="1"/>
    <col min="16" max="16" width="8.33203125" style="62" hidden="1" customWidth="1"/>
    <col min="17" max="17" width="7.33203125" style="62" customWidth="1"/>
    <col min="18" max="18" width="7.33203125" style="62" hidden="1" customWidth="1"/>
    <col min="19" max="19" width="7.33203125" style="62" customWidth="1"/>
    <col min="20" max="20" width="7.33203125" style="62" hidden="1" customWidth="1"/>
    <col min="21" max="21" width="23.6640625" customWidth="1"/>
    <col min="22" max="22" width="13.1640625" style="1" bestFit="1" customWidth="1"/>
    <col min="23" max="24" width="18.1640625" style="1" bestFit="1" customWidth="1"/>
    <col min="25" max="25" width="18" style="1" bestFit="1" customWidth="1"/>
    <col min="26" max="27" width="22.83203125" style="1" bestFit="1" customWidth="1"/>
    <col min="28" max="31" width="10.83203125" customWidth="1"/>
    <col min="32" max="32" width="14.6640625" customWidth="1"/>
    <col min="33" max="33" width="15.83203125" customWidth="1"/>
    <col min="34" max="34" width="16.1640625" customWidth="1"/>
    <col min="35" max="35" width="15.5" customWidth="1"/>
    <col min="36" max="36" width="19.6640625" customWidth="1"/>
    <col min="37" max="37" width="20" customWidth="1"/>
    <col min="38" max="39" width="10.83203125" customWidth="1"/>
    <col min="40" max="40" width="26.6640625" customWidth="1"/>
    <col min="41" max="41" width="11.1640625" customWidth="1"/>
    <col min="42" max="42" width="15.1640625" customWidth="1"/>
    <col min="43" max="43" width="15.5" customWidth="1"/>
    <col min="44" max="44" width="14.83203125" customWidth="1"/>
    <col min="45" max="45" width="19" customWidth="1"/>
    <col min="46" max="46" width="19.33203125" customWidth="1"/>
    <col min="47" max="47" width="13" customWidth="1"/>
    <col min="48" max="48" width="15.83203125" customWidth="1"/>
    <col min="50" max="50" width="26.6640625" bestFit="1" customWidth="1"/>
    <col min="51" max="51" width="11.1640625" bestFit="1" customWidth="1"/>
    <col min="52" max="52" width="15.1640625" bestFit="1" customWidth="1"/>
    <col min="53" max="53" width="15.5" bestFit="1" customWidth="1"/>
    <col min="54" max="54" width="14.83203125" bestFit="1" customWidth="1"/>
    <col min="55" max="55" width="19" bestFit="1" customWidth="1"/>
    <col min="56" max="56" width="24.83203125" customWidth="1"/>
  </cols>
  <sheetData>
    <row r="1" spans="1:56" x14ac:dyDescent="0.2">
      <c r="E1" s="62"/>
      <c r="F1" s="62"/>
      <c r="G1" s="62"/>
      <c r="H1" s="62"/>
      <c r="I1" s="62"/>
      <c r="J1" s="62"/>
      <c r="K1" s="62"/>
      <c r="V1" s="62"/>
      <c r="W1" s="62"/>
      <c r="X1" s="62"/>
      <c r="Y1" s="62"/>
      <c r="Z1" s="62"/>
      <c r="AA1" s="62"/>
    </row>
    <row r="2" spans="1:56" ht="19" x14ac:dyDescent="0.25">
      <c r="E2" s="62"/>
      <c r="F2" s="107" t="s">
        <v>1</v>
      </c>
      <c r="G2" s="107" t="s">
        <v>2</v>
      </c>
      <c r="H2" s="107" t="s">
        <v>3</v>
      </c>
      <c r="I2" s="107" t="s">
        <v>4</v>
      </c>
      <c r="J2" s="107" t="s">
        <v>5</v>
      </c>
      <c r="K2" s="107" t="s">
        <v>6</v>
      </c>
      <c r="V2" s="107" t="s">
        <v>1</v>
      </c>
      <c r="W2" s="107" t="s">
        <v>2</v>
      </c>
      <c r="X2" s="107" t="s">
        <v>3</v>
      </c>
      <c r="Y2" s="107" t="s">
        <v>4</v>
      </c>
      <c r="Z2" s="107" t="s">
        <v>5</v>
      </c>
      <c r="AA2" s="107" t="s">
        <v>6</v>
      </c>
      <c r="AF2" s="107" t="s">
        <v>1</v>
      </c>
      <c r="AG2" s="107" t="s">
        <v>2</v>
      </c>
      <c r="AH2" s="107" t="s">
        <v>3</v>
      </c>
      <c r="AI2" s="107" t="s">
        <v>4</v>
      </c>
      <c r="AJ2" s="107" t="s">
        <v>5</v>
      </c>
      <c r="AK2" s="107" t="s">
        <v>6</v>
      </c>
      <c r="AO2" s="107" t="s">
        <v>1</v>
      </c>
      <c r="AP2" s="107" t="s">
        <v>2</v>
      </c>
      <c r="AQ2" s="107" t="s">
        <v>3</v>
      </c>
      <c r="AR2" s="107" t="s">
        <v>4</v>
      </c>
      <c r="AS2" s="107" t="s">
        <v>5</v>
      </c>
      <c r="AT2" s="107" t="s">
        <v>6</v>
      </c>
      <c r="AY2" s="107" t="s">
        <v>1</v>
      </c>
      <c r="AZ2" s="107" t="s">
        <v>2</v>
      </c>
      <c r="BA2" s="107" t="s">
        <v>3</v>
      </c>
      <c r="BB2" s="107" t="s">
        <v>4</v>
      </c>
      <c r="BC2" s="107" t="s">
        <v>5</v>
      </c>
      <c r="BD2" s="107" t="s">
        <v>6</v>
      </c>
    </row>
    <row r="3" spans="1:56" x14ac:dyDescent="0.2">
      <c r="E3" s="62"/>
      <c r="F3" s="62"/>
      <c r="G3" s="62"/>
      <c r="H3" s="62"/>
      <c r="I3" s="62"/>
      <c r="J3" s="62"/>
      <c r="K3" s="62"/>
      <c r="V3" s="62"/>
      <c r="W3" s="62"/>
      <c r="X3" s="62"/>
      <c r="Y3" s="62"/>
      <c r="Z3" s="62"/>
      <c r="AA3" s="62"/>
    </row>
    <row r="4" spans="1:56" x14ac:dyDescent="0.2">
      <c r="E4" s="62"/>
      <c r="F4" s="62"/>
      <c r="G4" s="62"/>
      <c r="H4" s="62"/>
      <c r="I4" s="62"/>
      <c r="J4" s="62"/>
      <c r="K4" s="62"/>
      <c r="V4" s="62"/>
      <c r="W4" s="62"/>
      <c r="X4" s="62"/>
      <c r="Y4" s="62"/>
      <c r="Z4" s="62"/>
      <c r="AA4" s="62"/>
    </row>
    <row r="5" spans="1:56" x14ac:dyDescent="0.2">
      <c r="E5" s="62"/>
      <c r="F5" s="62"/>
      <c r="G5" s="62"/>
      <c r="H5" s="62"/>
      <c r="I5" s="62"/>
      <c r="J5" s="62"/>
      <c r="K5" s="62"/>
      <c r="V5" s="62"/>
      <c r="W5" s="62"/>
      <c r="X5" s="62"/>
      <c r="Y5" s="62"/>
      <c r="Z5" s="62"/>
      <c r="AA5" s="62"/>
    </row>
    <row r="6" spans="1:56" x14ac:dyDescent="0.2">
      <c r="E6" s="62"/>
      <c r="F6" s="62" t="s">
        <v>72</v>
      </c>
      <c r="G6" s="58">
        <f>AVERAGE(F13,I13)</f>
        <v>0.27725885225885227</v>
      </c>
      <c r="H6" s="62"/>
      <c r="I6" s="62"/>
      <c r="J6" s="62"/>
      <c r="K6" s="62"/>
      <c r="V6" s="62"/>
      <c r="W6" s="62"/>
      <c r="X6" s="62"/>
      <c r="Y6" s="62"/>
      <c r="Z6" s="62"/>
      <c r="AA6" s="62"/>
      <c r="AO6" s="62" t="s">
        <v>72</v>
      </c>
      <c r="AP6" s="72">
        <f>AVERAGE(AO13,AR13)</f>
        <v>5</v>
      </c>
    </row>
    <row r="7" spans="1:56" x14ac:dyDescent="0.2">
      <c r="E7" s="62"/>
      <c r="F7" s="98" t="s">
        <v>73</v>
      </c>
      <c r="G7" s="59">
        <f>AVERAGE(F14,I14)</f>
        <v>0.15344932844932843</v>
      </c>
      <c r="H7" s="62"/>
      <c r="I7" s="62"/>
      <c r="J7" s="62"/>
      <c r="K7" s="62"/>
      <c r="V7" s="62"/>
      <c r="W7" s="62"/>
      <c r="X7" s="62"/>
      <c r="Y7" s="62"/>
      <c r="Z7" s="62"/>
      <c r="AA7" s="62"/>
      <c r="AO7" s="98" t="s">
        <v>73</v>
      </c>
      <c r="AP7" s="117">
        <f>AVERAGE(AO14,AR14)</f>
        <v>1.5</v>
      </c>
    </row>
    <row r="8" spans="1:56" x14ac:dyDescent="0.2">
      <c r="E8" s="62"/>
      <c r="F8" s="62" t="s">
        <v>74</v>
      </c>
      <c r="G8" s="58">
        <f>AVERAGE(G13,H13,J13,K13)</f>
        <v>0.23315018315018313</v>
      </c>
      <c r="H8" s="62"/>
      <c r="I8" s="62"/>
      <c r="J8" s="62"/>
      <c r="K8" s="62"/>
      <c r="V8" s="62"/>
      <c r="W8" s="62"/>
      <c r="X8" s="62"/>
      <c r="Y8" s="62"/>
      <c r="Z8" s="62"/>
      <c r="AA8" s="62"/>
      <c r="AO8" s="62" t="s">
        <v>74</v>
      </c>
      <c r="AP8" s="72">
        <f>AVERAGE(AP13,AQ13,AS13,AT13)</f>
        <v>3</v>
      </c>
    </row>
    <row r="9" spans="1:56" x14ac:dyDescent="0.2">
      <c r="E9" s="62"/>
      <c r="F9" s="98" t="s">
        <v>75</v>
      </c>
      <c r="G9" s="55">
        <f>AVERAGE(G14,H14,J14,K14)</f>
        <v>0.14265873015873015</v>
      </c>
      <c r="H9" s="62"/>
      <c r="I9" s="62"/>
      <c r="J9" s="62"/>
      <c r="K9" s="62"/>
      <c r="V9" s="62"/>
      <c r="W9" s="62"/>
      <c r="X9" s="62"/>
      <c r="Y9" s="62"/>
      <c r="Z9" s="62"/>
      <c r="AA9" s="62"/>
      <c r="AO9" s="98" t="s">
        <v>75</v>
      </c>
      <c r="AP9" s="121">
        <f>AVERAGE(AP14,AQ14,AS14,AT14)</f>
        <v>1.25</v>
      </c>
    </row>
    <row r="10" spans="1:56" ht="31" x14ac:dyDescent="0.35">
      <c r="F10" s="147" t="s">
        <v>64</v>
      </c>
      <c r="G10" s="147"/>
      <c r="H10" s="147"/>
      <c r="I10" s="147" t="s">
        <v>65</v>
      </c>
      <c r="J10" s="147"/>
      <c r="K10" s="147"/>
      <c r="V10" s="147" t="s">
        <v>64</v>
      </c>
      <c r="W10" s="147"/>
      <c r="X10" s="147"/>
      <c r="Y10" s="147" t="s">
        <v>65</v>
      </c>
      <c r="Z10" s="147"/>
      <c r="AA10" s="147"/>
      <c r="AO10" s="147" t="s">
        <v>64</v>
      </c>
      <c r="AP10" s="147"/>
      <c r="AQ10" s="147"/>
      <c r="AR10" s="147" t="s">
        <v>65</v>
      </c>
      <c r="AS10" s="147"/>
      <c r="AT10" s="147"/>
    </row>
    <row r="11" spans="1:56" ht="17" thickBot="1" x14ac:dyDescent="0.25">
      <c r="G11" s="58">
        <f>AVERAGE(F13:H13)</f>
        <v>0.24424094424094422</v>
      </c>
      <c r="J11" s="58">
        <f>AVERAGE(I13:K13)</f>
        <v>0.25146520146520146</v>
      </c>
      <c r="W11" s="58">
        <f>AVERAGE(V13:X13)</f>
        <v>0.31377696377696379</v>
      </c>
      <c r="Z11" s="58">
        <f>AVERAGE(Y13:AA13)</f>
        <v>0.30185185185185187</v>
      </c>
      <c r="AO11" s="62"/>
      <c r="AP11" s="72">
        <f>SUM(AO13:AQ13)</f>
        <v>12</v>
      </c>
      <c r="AQ11" s="62"/>
      <c r="AR11" s="62"/>
      <c r="AS11" s="72">
        <f>SUM(AR13:AT13)</f>
        <v>10</v>
      </c>
      <c r="AT11" s="62"/>
    </row>
    <row r="12" spans="1:56" ht="22" thickBot="1" x14ac:dyDescent="0.3">
      <c r="A12" s="160" t="s">
        <v>66</v>
      </c>
      <c r="B12" s="161"/>
      <c r="G12" s="59">
        <f>AVERAGE(F14:H14)</f>
        <v>0.14263329263329264</v>
      </c>
      <c r="J12" s="59">
        <f>AVERAGE(I14:K14)</f>
        <v>0.14987789987789987</v>
      </c>
      <c r="W12" s="59">
        <f>AVERAGE(V14:X14)</f>
        <v>0.15166870166870164</v>
      </c>
      <c r="Z12" s="59">
        <f>AVERAGE(Y14:AA14)</f>
        <v>0.159015059015059</v>
      </c>
      <c r="AO12" s="62"/>
      <c r="AP12" s="117">
        <f>SUM(AO14:AQ14)</f>
        <v>4</v>
      </c>
      <c r="AQ12" s="62"/>
      <c r="AR12" s="62"/>
      <c r="AS12" s="117">
        <f>SUM(AR14:AT14)</f>
        <v>4</v>
      </c>
      <c r="AT12" s="62"/>
    </row>
    <row r="13" spans="1:56" ht="19" x14ac:dyDescent="0.25">
      <c r="A13" s="158" t="s">
        <v>62</v>
      </c>
      <c r="B13" s="159"/>
      <c r="F13" s="58">
        <f>AVERAGE(F16,F18,F20)</f>
        <v>0.30036630036630035</v>
      </c>
      <c r="G13" s="58">
        <f t="shared" ref="G13:K13" si="0">AVERAGE(G16,G18,G20)</f>
        <v>0.275030525030525</v>
      </c>
      <c r="H13" s="58">
        <f t="shared" si="0"/>
        <v>0.15732600732600732</v>
      </c>
      <c r="I13" s="58">
        <f t="shared" si="0"/>
        <v>0.25415140415140414</v>
      </c>
      <c r="J13" s="58">
        <f t="shared" si="0"/>
        <v>0.21910866910866911</v>
      </c>
      <c r="K13" s="58">
        <f t="shared" si="0"/>
        <v>0.28113553113553114</v>
      </c>
      <c r="L13" s="60">
        <f>AVERAGE(F13:K13)</f>
        <v>0.24785307285307287</v>
      </c>
      <c r="M13" s="5"/>
      <c r="N13" s="5"/>
      <c r="V13" s="58">
        <f>AVERAGE(V16,V18,V20)</f>
        <v>0.38956043956043951</v>
      </c>
      <c r="W13" s="58">
        <f t="shared" ref="W13:AA13" si="1">AVERAGE(W16,W18,W20)</f>
        <v>0.36422466422466426</v>
      </c>
      <c r="X13" s="58">
        <f t="shared" si="1"/>
        <v>0.18754578754578755</v>
      </c>
      <c r="Y13" s="58">
        <f t="shared" si="1"/>
        <v>0.37350427350427351</v>
      </c>
      <c r="Z13" s="58">
        <f t="shared" si="1"/>
        <v>0.18095238095238098</v>
      </c>
      <c r="AA13" s="58">
        <f t="shared" si="1"/>
        <v>0.35109890109890113</v>
      </c>
      <c r="AB13" s="60">
        <f>AVERAGE(V13:AA13)</f>
        <v>0.30781440781440783</v>
      </c>
      <c r="AO13" s="72">
        <f>SUM(AO16,AO18,AO20)</f>
        <v>5</v>
      </c>
      <c r="AP13" s="72">
        <f t="shared" ref="AP13:AT13" si="2">SUM(AP16,AP18,AP20)</f>
        <v>5</v>
      </c>
      <c r="AQ13" s="72">
        <f t="shared" si="2"/>
        <v>2</v>
      </c>
      <c r="AR13" s="72">
        <f t="shared" si="2"/>
        <v>5</v>
      </c>
      <c r="AS13" s="72">
        <f t="shared" si="2"/>
        <v>1</v>
      </c>
      <c r="AT13" s="72">
        <f t="shared" si="2"/>
        <v>4</v>
      </c>
      <c r="AU13" s="118">
        <f>SUM(AO13:AT13)</f>
        <v>22</v>
      </c>
    </row>
    <row r="14" spans="1:56" ht="20" thickBot="1" x14ac:dyDescent="0.3">
      <c r="A14" s="163" t="s">
        <v>61</v>
      </c>
      <c r="B14" s="164"/>
      <c r="F14" s="59">
        <f>AVERAGE(F17,F19,F21)</f>
        <v>0.19242979242979241</v>
      </c>
      <c r="G14" s="59">
        <f t="shared" ref="G14:K14" si="3">AVERAGE(G17,G19,G21)</f>
        <v>0.18296703296703298</v>
      </c>
      <c r="H14" s="59">
        <f t="shared" si="3"/>
        <v>5.2503052503052504E-2</v>
      </c>
      <c r="I14" s="59">
        <f t="shared" si="3"/>
        <v>0.11446886446886446</v>
      </c>
      <c r="J14" s="59">
        <f t="shared" si="3"/>
        <v>0.10323565323565324</v>
      </c>
      <c r="K14" s="59">
        <f t="shared" si="3"/>
        <v>0.23192918192918191</v>
      </c>
      <c r="L14" s="61">
        <f t="shared" ref="L14" si="4">AVERAGE(F14:K14)</f>
        <v>0.14625559625559623</v>
      </c>
      <c r="M14" s="5"/>
      <c r="N14" s="5"/>
      <c r="V14" s="59">
        <f>AVERAGE(V17,V19,V21)</f>
        <v>0.19908424908424907</v>
      </c>
      <c r="W14" s="59">
        <f t="shared" ref="W14:AA14" si="5">AVERAGE(W17,W19,W21)</f>
        <v>0.23363858363858361</v>
      </c>
      <c r="X14" s="59">
        <f t="shared" si="5"/>
        <v>2.2283272283272284E-2</v>
      </c>
      <c r="Y14" s="59">
        <f t="shared" si="5"/>
        <v>0.14316239316239315</v>
      </c>
      <c r="Z14" s="59">
        <f t="shared" si="5"/>
        <v>0.11147741147741148</v>
      </c>
      <c r="AA14" s="59">
        <f t="shared" si="5"/>
        <v>0.22240537240537242</v>
      </c>
      <c r="AB14" s="61">
        <f t="shared" ref="AB14" si="6">AVERAGE(V14:AA14)</f>
        <v>0.15534188034188032</v>
      </c>
      <c r="AO14" s="117">
        <f>SUM(AO17,AO19,AO21)</f>
        <v>2</v>
      </c>
      <c r="AP14" s="117">
        <f t="shared" ref="AP14:AT14" si="7">SUM(AP17,AP19,AP21)</f>
        <v>2</v>
      </c>
      <c r="AQ14" s="117">
        <f t="shared" si="7"/>
        <v>0</v>
      </c>
      <c r="AR14" s="117">
        <f t="shared" si="7"/>
        <v>1</v>
      </c>
      <c r="AS14" s="117">
        <f t="shared" si="7"/>
        <v>1</v>
      </c>
      <c r="AT14" s="117">
        <f t="shared" si="7"/>
        <v>2</v>
      </c>
      <c r="AU14" s="119">
        <f>SUM(AO14:AT14)</f>
        <v>8</v>
      </c>
    </row>
    <row r="15" spans="1:56" ht="37" customHeight="1" x14ac:dyDescent="0.35">
      <c r="D15" s="97" t="s">
        <v>60</v>
      </c>
      <c r="L15" s="5"/>
      <c r="M15" s="5"/>
      <c r="N15" s="5"/>
      <c r="U15" s="149" t="s">
        <v>86</v>
      </c>
      <c r="V15" s="149"/>
      <c r="W15" s="149"/>
      <c r="X15" s="149"/>
      <c r="Y15" s="149"/>
      <c r="Z15" s="149"/>
      <c r="AA15" s="149"/>
      <c r="AB15" s="149"/>
      <c r="AC15" s="149"/>
      <c r="AD15" s="149"/>
      <c r="AN15" s="148" t="s">
        <v>69</v>
      </c>
      <c r="AO15" s="148"/>
      <c r="AP15" s="148"/>
      <c r="AQ15" s="148"/>
      <c r="AR15" s="148"/>
      <c r="AS15" s="148"/>
      <c r="AT15" s="148"/>
      <c r="AU15" s="62"/>
      <c r="AW15" s="110" t="s">
        <v>84</v>
      </c>
    </row>
    <row r="16" spans="1:56" x14ac:dyDescent="0.2">
      <c r="D16" s="40" t="s">
        <v>8</v>
      </c>
      <c r="F16" s="51">
        <f>F48/($E$44)</f>
        <v>0.2857142857142857</v>
      </c>
      <c r="G16" s="51">
        <f t="shared" ref="G16:K16" si="8">G48/($E$44)</f>
        <v>0.19047619047619047</v>
      </c>
      <c r="H16" s="51">
        <f t="shared" si="8"/>
        <v>0.21428571428571427</v>
      </c>
      <c r="I16" s="51">
        <f t="shared" si="8"/>
        <v>0.40476190476190477</v>
      </c>
      <c r="J16" s="51">
        <f t="shared" si="8"/>
        <v>0.23809523809523808</v>
      </c>
      <c r="K16" s="51">
        <f t="shared" si="8"/>
        <v>0.2857142857142857</v>
      </c>
      <c r="L16" s="60">
        <f>AVERAGE(F16:K16)</f>
        <v>0.26984126984126983</v>
      </c>
      <c r="M16" s="60">
        <f>AVERAGE(F16:K16,F18:K18,F20:K20)</f>
        <v>0.24785307285307281</v>
      </c>
      <c r="N16" s="60"/>
      <c r="O16" s="58"/>
      <c r="P16" s="58"/>
      <c r="Q16" s="58"/>
      <c r="R16" s="58"/>
      <c r="S16" s="58"/>
      <c r="T16" s="58"/>
      <c r="U16" s="40" t="s">
        <v>8</v>
      </c>
      <c r="V16" s="51">
        <f>V48/($E$44)</f>
        <v>0.35714285714285715</v>
      </c>
      <c r="W16" s="51">
        <f t="shared" ref="W16:AA16" si="9">W48/($E$44)</f>
        <v>0.26190476190476192</v>
      </c>
      <c r="X16" s="51">
        <f t="shared" si="9"/>
        <v>0.2857142857142857</v>
      </c>
      <c r="Y16" s="51">
        <f t="shared" si="9"/>
        <v>0.66666666666666663</v>
      </c>
      <c r="Z16" s="51">
        <f t="shared" si="9"/>
        <v>0.14285714285714285</v>
      </c>
      <c r="AA16" s="51">
        <f t="shared" si="9"/>
        <v>0.35714285714285715</v>
      </c>
      <c r="AB16" s="60">
        <f>AVERAGE(V16:AA16)</f>
        <v>0.34523809523809518</v>
      </c>
      <c r="AC16" s="60">
        <f>AVERAGE(V16:AA16,V18:AA18,V20:AA20)</f>
        <v>0.30781440781440783</v>
      </c>
      <c r="AD16" s="60"/>
      <c r="AF16" s="52"/>
      <c r="AN16" s="40" t="s">
        <v>8</v>
      </c>
      <c r="AO16" s="113">
        <f>AO48</f>
        <v>2</v>
      </c>
      <c r="AP16" s="113">
        <f t="shared" ref="AP16:AT16" si="10">AP48</f>
        <v>2</v>
      </c>
      <c r="AQ16" s="113">
        <f t="shared" si="10"/>
        <v>2</v>
      </c>
      <c r="AR16" s="113">
        <f t="shared" si="10"/>
        <v>3</v>
      </c>
      <c r="AS16" s="113">
        <f t="shared" si="10"/>
        <v>0</v>
      </c>
      <c r="AT16" s="113">
        <f t="shared" si="10"/>
        <v>1</v>
      </c>
      <c r="AU16" s="114">
        <f>SUM(AO16:AT16)</f>
        <v>10</v>
      </c>
      <c r="AV16" s="114">
        <f>SUM(AO16:AT16,AO18:AT18,AO20:AT20)</f>
        <v>22</v>
      </c>
      <c r="AW16" s="120">
        <f>AV16/AV17</f>
        <v>2.75</v>
      </c>
    </row>
    <row r="17" spans="4:49" x14ac:dyDescent="0.2">
      <c r="D17" s="27" t="s">
        <v>14</v>
      </c>
      <c r="F17" s="55">
        <f t="shared" ref="F17:K17" si="11">F49/($E$44)</f>
        <v>0.26190476190476192</v>
      </c>
      <c r="G17" s="55">
        <f t="shared" si="11"/>
        <v>0.21428571428571427</v>
      </c>
      <c r="H17" s="55">
        <f t="shared" si="11"/>
        <v>0.11904761904761904</v>
      </c>
      <c r="I17" s="55">
        <f t="shared" si="11"/>
        <v>0.2857142857142857</v>
      </c>
      <c r="J17" s="55">
        <f t="shared" si="11"/>
        <v>0.19047619047619047</v>
      </c>
      <c r="K17" s="55">
        <f t="shared" si="11"/>
        <v>0.23809523809523808</v>
      </c>
      <c r="L17" s="61">
        <f t="shared" ref="L17:L21" si="12">AVERAGE(F17:K17)</f>
        <v>0.21825396825396826</v>
      </c>
      <c r="M17" s="61">
        <f>AVERAGE(F17:K17,F19:K19,F21:K21)</f>
        <v>0.14625559625559625</v>
      </c>
      <c r="N17" s="61"/>
      <c r="O17" s="58"/>
      <c r="P17" s="58"/>
      <c r="Q17" s="58"/>
      <c r="R17" s="58"/>
      <c r="S17" s="58"/>
      <c r="T17" s="58"/>
      <c r="U17" s="27" t="s">
        <v>14</v>
      </c>
      <c r="V17" s="55">
        <f t="shared" ref="V17:AA17" si="13">V49/($E$44)</f>
        <v>0.2857142857142857</v>
      </c>
      <c r="W17" s="55">
        <f t="shared" si="13"/>
        <v>0.40476190476190477</v>
      </c>
      <c r="X17" s="55">
        <f t="shared" si="13"/>
        <v>4.7619047619047616E-2</v>
      </c>
      <c r="Y17" s="55">
        <f t="shared" si="13"/>
        <v>0.33333333333333331</v>
      </c>
      <c r="Z17" s="55">
        <f t="shared" si="13"/>
        <v>0.11904761904761904</v>
      </c>
      <c r="AA17" s="55">
        <f t="shared" si="13"/>
        <v>0.30952380952380953</v>
      </c>
      <c r="AB17" s="61">
        <f t="shared" ref="AB17:AB21" si="14">AVERAGE(V17:AA17)</f>
        <v>0.25</v>
      </c>
      <c r="AC17" s="61">
        <f>AVERAGE(V17:AA17,V19:AA19,V21:AA21)</f>
        <v>0.15534188034188035</v>
      </c>
      <c r="AD17" s="61"/>
      <c r="AF17" s="57"/>
      <c r="AN17" s="27" t="s">
        <v>14</v>
      </c>
      <c r="AO17" s="115">
        <f t="shared" ref="AO17:AT17" si="15">AO49</f>
        <v>1</v>
      </c>
      <c r="AP17" s="115">
        <f t="shared" si="15"/>
        <v>1</v>
      </c>
      <c r="AQ17" s="115">
        <f t="shared" si="15"/>
        <v>0</v>
      </c>
      <c r="AR17" s="115">
        <f t="shared" si="15"/>
        <v>1</v>
      </c>
      <c r="AS17" s="115">
        <f t="shared" si="15"/>
        <v>0</v>
      </c>
      <c r="AT17" s="115">
        <f t="shared" si="15"/>
        <v>1</v>
      </c>
      <c r="AU17" s="116">
        <f t="shared" ref="AU17:AU21" si="16">SUM(AO17:AT17)</f>
        <v>4</v>
      </c>
      <c r="AV17" s="116">
        <f>SUM(AO17:AT17,AO19:AT19,AO21:AT21)</f>
        <v>8</v>
      </c>
    </row>
    <row r="18" spans="4:49" x14ac:dyDescent="0.2">
      <c r="D18" s="40" t="s">
        <v>9</v>
      </c>
      <c r="F18" s="51">
        <f>F50/($E$44+$E$45)</f>
        <v>0.11538461538461539</v>
      </c>
      <c r="G18" s="51">
        <f t="shared" ref="G18:K18" si="17">G50/($E$44+$E$45)</f>
        <v>0.13461538461538461</v>
      </c>
      <c r="H18" s="51">
        <f t="shared" si="17"/>
        <v>5.7692307692307696E-2</v>
      </c>
      <c r="I18" s="51">
        <f t="shared" si="17"/>
        <v>5.7692307692307696E-2</v>
      </c>
      <c r="J18" s="51">
        <f t="shared" si="17"/>
        <v>1.9230769230769232E-2</v>
      </c>
      <c r="K18" s="51">
        <f t="shared" si="17"/>
        <v>5.7692307692307696E-2</v>
      </c>
      <c r="L18" s="60">
        <f t="shared" si="12"/>
        <v>7.371794871794872E-2</v>
      </c>
      <c r="M18" s="5"/>
      <c r="N18" s="5"/>
      <c r="U18" s="40" t="s">
        <v>9</v>
      </c>
      <c r="V18" s="51">
        <f>V50/($E$44+$E$45)</f>
        <v>0.21153846153846154</v>
      </c>
      <c r="W18" s="51">
        <f t="shared" ref="W18:AA18" si="18">W50/($E$44+$E$45)</f>
        <v>0.23076923076923078</v>
      </c>
      <c r="X18" s="51">
        <f t="shared" si="18"/>
        <v>7.6923076923076927E-2</v>
      </c>
      <c r="Y18" s="51">
        <f t="shared" si="18"/>
        <v>0.15384615384615385</v>
      </c>
      <c r="Z18" s="51">
        <f t="shared" si="18"/>
        <v>0</v>
      </c>
      <c r="AA18" s="51">
        <f t="shared" si="18"/>
        <v>9.6153846153846159E-2</v>
      </c>
      <c r="AB18" s="60">
        <f t="shared" si="14"/>
        <v>0.12820512820512819</v>
      </c>
      <c r="AC18" s="5"/>
      <c r="AD18" s="5"/>
      <c r="AN18" s="40" t="s">
        <v>9</v>
      </c>
      <c r="AO18" s="113">
        <f t="shared" ref="AO18:AT18" si="19">AO50</f>
        <v>1</v>
      </c>
      <c r="AP18" s="113">
        <f t="shared" si="19"/>
        <v>2</v>
      </c>
      <c r="AQ18" s="113">
        <f t="shared" si="19"/>
        <v>0</v>
      </c>
      <c r="AR18" s="113">
        <f t="shared" si="19"/>
        <v>1</v>
      </c>
      <c r="AS18" s="113">
        <f t="shared" si="19"/>
        <v>0</v>
      </c>
      <c r="AT18" s="113">
        <f t="shared" si="19"/>
        <v>1</v>
      </c>
      <c r="AU18" s="114">
        <f t="shared" si="16"/>
        <v>5</v>
      </c>
      <c r="AV18" s="114"/>
      <c r="AW18" s="5"/>
    </row>
    <row r="19" spans="4:49" x14ac:dyDescent="0.2">
      <c r="D19" s="27" t="s">
        <v>17</v>
      </c>
      <c r="F19" s="55">
        <f t="shared" ref="F19:K19" si="20">F51/($E$44+$E$45)</f>
        <v>0.11538461538461539</v>
      </c>
      <c r="G19" s="55">
        <f t="shared" si="20"/>
        <v>0.13461538461538461</v>
      </c>
      <c r="H19" s="55">
        <f t="shared" si="20"/>
        <v>3.8461538461538464E-2</v>
      </c>
      <c r="I19" s="55">
        <f t="shared" si="20"/>
        <v>5.7692307692307696E-2</v>
      </c>
      <c r="J19" s="55">
        <f t="shared" si="20"/>
        <v>1.9230769230769232E-2</v>
      </c>
      <c r="K19" s="55">
        <f t="shared" si="20"/>
        <v>5.7692307692307696E-2</v>
      </c>
      <c r="L19" s="61">
        <f t="shared" si="12"/>
        <v>7.0512820512820512E-2</v>
      </c>
      <c r="M19" s="5"/>
      <c r="N19" s="5"/>
      <c r="U19" s="27" t="s">
        <v>17</v>
      </c>
      <c r="V19" s="55">
        <f t="shared" ref="V19:AA19" si="21">V51/($E$44+$E$45)</f>
        <v>0.21153846153846154</v>
      </c>
      <c r="W19" s="55">
        <f t="shared" si="21"/>
        <v>9.6153846153846159E-2</v>
      </c>
      <c r="X19" s="55">
        <f t="shared" si="21"/>
        <v>1.9230769230769232E-2</v>
      </c>
      <c r="Y19" s="55">
        <f t="shared" si="21"/>
        <v>9.6153846153846159E-2</v>
      </c>
      <c r="Z19" s="55">
        <f t="shared" si="21"/>
        <v>0.11538461538461539</v>
      </c>
      <c r="AA19" s="55">
        <f t="shared" si="21"/>
        <v>5.7692307692307696E-2</v>
      </c>
      <c r="AB19" s="61">
        <f t="shared" si="14"/>
        <v>9.9358974358974353E-2</v>
      </c>
      <c r="AC19" s="5"/>
      <c r="AD19" s="5"/>
      <c r="AN19" s="27" t="s">
        <v>17</v>
      </c>
      <c r="AO19" s="115">
        <f t="shared" ref="AO19:AT19" si="22">AO51</f>
        <v>1</v>
      </c>
      <c r="AP19" s="115">
        <f t="shared" si="22"/>
        <v>0</v>
      </c>
      <c r="AQ19" s="115">
        <f t="shared" si="22"/>
        <v>0</v>
      </c>
      <c r="AR19" s="115">
        <f t="shared" si="22"/>
        <v>0</v>
      </c>
      <c r="AS19" s="115">
        <f t="shared" si="22"/>
        <v>1</v>
      </c>
      <c r="AT19" s="115">
        <f t="shared" si="22"/>
        <v>0</v>
      </c>
      <c r="AU19" s="116">
        <f t="shared" si="16"/>
        <v>2</v>
      </c>
      <c r="AV19" s="114"/>
      <c r="AW19" s="5"/>
    </row>
    <row r="20" spans="4:49" x14ac:dyDescent="0.2">
      <c r="D20" s="41" t="s">
        <v>10</v>
      </c>
      <c r="F20" s="51">
        <f>F52/($E$45)</f>
        <v>0.5</v>
      </c>
      <c r="G20" s="51">
        <f t="shared" ref="G20:K20" si="23">G52/($E$45)</f>
        <v>0.5</v>
      </c>
      <c r="H20" s="51">
        <f t="shared" si="23"/>
        <v>0.2</v>
      </c>
      <c r="I20" s="51">
        <f t="shared" si="23"/>
        <v>0.3</v>
      </c>
      <c r="J20" s="51">
        <f t="shared" si="23"/>
        <v>0.4</v>
      </c>
      <c r="K20" s="51">
        <f t="shared" si="23"/>
        <v>0.5</v>
      </c>
      <c r="L20" s="60">
        <f t="shared" si="12"/>
        <v>0.39999999999999997</v>
      </c>
      <c r="M20" s="5"/>
      <c r="N20" s="5"/>
      <c r="U20" s="41" t="s">
        <v>10</v>
      </c>
      <c r="V20" s="51">
        <f>V52/($E$45)</f>
        <v>0.6</v>
      </c>
      <c r="W20" s="51">
        <f t="shared" ref="W20:AA20" si="24">W52/($E$45)</f>
        <v>0.6</v>
      </c>
      <c r="X20" s="51">
        <f t="shared" si="24"/>
        <v>0.2</v>
      </c>
      <c r="Y20" s="51">
        <f t="shared" si="24"/>
        <v>0.3</v>
      </c>
      <c r="Z20" s="51">
        <f t="shared" si="24"/>
        <v>0.4</v>
      </c>
      <c r="AA20" s="51">
        <f t="shared" si="24"/>
        <v>0.6</v>
      </c>
      <c r="AB20" s="60">
        <f t="shared" si="14"/>
        <v>0.45</v>
      </c>
      <c r="AC20" s="5"/>
      <c r="AD20" s="5"/>
      <c r="AN20" s="41" t="s">
        <v>10</v>
      </c>
      <c r="AO20" s="113">
        <f t="shared" ref="AO20:AT20" si="25">AO52</f>
        <v>2</v>
      </c>
      <c r="AP20" s="113">
        <f t="shared" si="25"/>
        <v>1</v>
      </c>
      <c r="AQ20" s="113">
        <f t="shared" si="25"/>
        <v>0</v>
      </c>
      <c r="AR20" s="113">
        <f t="shared" si="25"/>
        <v>1</v>
      </c>
      <c r="AS20" s="113">
        <f t="shared" si="25"/>
        <v>1</v>
      </c>
      <c r="AT20" s="113">
        <f t="shared" si="25"/>
        <v>2</v>
      </c>
      <c r="AU20" s="114">
        <f t="shared" si="16"/>
        <v>7</v>
      </c>
      <c r="AV20" s="114"/>
      <c r="AW20" s="5"/>
    </row>
    <row r="21" spans="4:49" x14ac:dyDescent="0.2">
      <c r="D21" s="27" t="s">
        <v>18</v>
      </c>
      <c r="F21" s="55">
        <f t="shared" ref="F21:K21" si="26">F53/($E$45)</f>
        <v>0.2</v>
      </c>
      <c r="G21" s="55">
        <f t="shared" si="26"/>
        <v>0.2</v>
      </c>
      <c r="H21" s="55">
        <f t="shared" si="26"/>
        <v>0</v>
      </c>
      <c r="I21" s="55">
        <f t="shared" si="26"/>
        <v>0</v>
      </c>
      <c r="J21" s="55">
        <f t="shared" si="26"/>
        <v>0.1</v>
      </c>
      <c r="K21" s="55">
        <f t="shared" si="26"/>
        <v>0.4</v>
      </c>
      <c r="L21" s="61">
        <f t="shared" si="12"/>
        <v>0.15</v>
      </c>
      <c r="M21" s="5"/>
      <c r="N21" s="5"/>
      <c r="U21" s="27" t="s">
        <v>18</v>
      </c>
      <c r="V21" s="55">
        <f t="shared" ref="V21:AA21" si="27">V53/($E$45)</f>
        <v>0.1</v>
      </c>
      <c r="W21" s="55">
        <f t="shared" si="27"/>
        <v>0.2</v>
      </c>
      <c r="X21" s="55">
        <f t="shared" si="27"/>
        <v>0</v>
      </c>
      <c r="Y21" s="55">
        <f t="shared" si="27"/>
        <v>0</v>
      </c>
      <c r="Z21" s="55">
        <f t="shared" si="27"/>
        <v>0.1</v>
      </c>
      <c r="AA21" s="55">
        <f t="shared" si="27"/>
        <v>0.3</v>
      </c>
      <c r="AB21" s="61">
        <f t="shared" si="14"/>
        <v>0.11666666666666665</v>
      </c>
      <c r="AC21" s="5"/>
      <c r="AD21" s="5"/>
      <c r="AN21" s="27" t="s">
        <v>18</v>
      </c>
      <c r="AO21" s="115">
        <f t="shared" ref="AO21:AT21" si="28">AO53</f>
        <v>0</v>
      </c>
      <c r="AP21" s="115">
        <f t="shared" si="28"/>
        <v>1</v>
      </c>
      <c r="AQ21" s="115">
        <f t="shared" si="28"/>
        <v>0</v>
      </c>
      <c r="AR21" s="115">
        <f t="shared" si="28"/>
        <v>0</v>
      </c>
      <c r="AS21" s="115">
        <f t="shared" si="28"/>
        <v>0</v>
      </c>
      <c r="AT21" s="115">
        <f t="shared" si="28"/>
        <v>1</v>
      </c>
      <c r="AU21" s="116">
        <f t="shared" si="16"/>
        <v>2</v>
      </c>
      <c r="AV21" s="114"/>
      <c r="AW21" s="5"/>
    </row>
    <row r="22" spans="4:49" x14ac:dyDescent="0.2">
      <c r="L22" s="5"/>
      <c r="M22" s="5"/>
      <c r="N22" s="5"/>
    </row>
    <row r="23" spans="4:49" x14ac:dyDescent="0.2">
      <c r="E23" s="62"/>
      <c r="F23" s="62"/>
      <c r="G23" s="62"/>
      <c r="H23" s="62"/>
      <c r="I23" s="62"/>
      <c r="J23" s="62"/>
      <c r="K23" s="62"/>
      <c r="L23" s="5"/>
      <c r="M23" s="5"/>
      <c r="N23" s="5"/>
      <c r="V23" s="62"/>
      <c r="W23" s="62"/>
      <c r="X23" s="62"/>
      <c r="Y23" s="62"/>
      <c r="Z23" s="62"/>
      <c r="AA23" s="62"/>
    </row>
    <row r="24" spans="4:49" ht="17" thickBot="1" x14ac:dyDescent="0.25">
      <c r="E24" s="62"/>
      <c r="F24" s="62"/>
      <c r="G24" s="62"/>
      <c r="H24" s="62"/>
      <c r="I24" s="62"/>
      <c r="J24" s="62"/>
      <c r="K24" s="62"/>
      <c r="L24" s="5"/>
      <c r="M24" s="5"/>
      <c r="N24" s="5"/>
      <c r="V24" s="62"/>
      <c r="W24" s="62"/>
      <c r="X24" s="62"/>
      <c r="Y24" s="62"/>
      <c r="Z24" s="62"/>
      <c r="AA24" s="62"/>
    </row>
    <row r="25" spans="4:49" x14ac:dyDescent="0.2">
      <c r="E25" s="62"/>
      <c r="F25" s="62" t="s">
        <v>72</v>
      </c>
      <c r="G25" s="58">
        <f>AVERAGE(F32,I32)</f>
        <v>0.17829457364341084</v>
      </c>
      <c r="H25" s="62"/>
      <c r="I25" s="62"/>
      <c r="J25" s="62"/>
      <c r="K25" s="62"/>
      <c r="L25" s="5"/>
      <c r="M25" s="5"/>
      <c r="N25" s="5"/>
      <c r="U25" s="123"/>
      <c r="V25" s="78" t="s">
        <v>72</v>
      </c>
      <c r="W25" s="124">
        <f>AVERAGE(V32,Y32)</f>
        <v>7</v>
      </c>
      <c r="X25" s="78"/>
      <c r="Y25" s="78"/>
      <c r="Z25" s="78"/>
      <c r="AA25" s="78"/>
      <c r="AB25" s="75"/>
      <c r="AC25" s="125"/>
      <c r="AD25" s="5"/>
    </row>
    <row r="26" spans="4:49" x14ac:dyDescent="0.2">
      <c r="E26" s="62"/>
      <c r="F26" s="98" t="s">
        <v>73</v>
      </c>
      <c r="G26" s="59">
        <f>AVERAGE(F33,I33)</f>
        <v>0.13178294573643412</v>
      </c>
      <c r="H26" s="62"/>
      <c r="I26" s="62"/>
      <c r="J26" s="62"/>
      <c r="K26" s="62"/>
      <c r="L26" s="5"/>
      <c r="M26" s="5"/>
      <c r="N26" s="5"/>
      <c r="U26" s="126"/>
      <c r="V26" s="10" t="s">
        <v>73</v>
      </c>
      <c r="W26" s="69">
        <f>AVERAGE(V33,Y33)</f>
        <v>6</v>
      </c>
      <c r="X26" s="13"/>
      <c r="Y26" s="13"/>
      <c r="Z26" s="13"/>
      <c r="AA26" s="13"/>
      <c r="AB26" s="12"/>
      <c r="AC26" s="127"/>
      <c r="AD26" s="5"/>
    </row>
    <row r="27" spans="4:49" x14ac:dyDescent="0.2">
      <c r="E27" s="62"/>
      <c r="F27" s="1" t="s">
        <v>74</v>
      </c>
      <c r="G27" s="58">
        <f>AVERAGE(G32,H32,J32,K32)</f>
        <v>0.13372093023255816</v>
      </c>
      <c r="H27" s="62"/>
      <c r="I27" s="62"/>
      <c r="J27" s="62"/>
      <c r="K27" s="62"/>
      <c r="L27" s="5"/>
      <c r="M27" s="5"/>
      <c r="N27" s="5"/>
      <c r="U27" s="126"/>
      <c r="V27" s="13" t="s">
        <v>74</v>
      </c>
      <c r="W27" s="68">
        <f>AVERAGE(W32,X32,Z32,AA32)</f>
        <v>19.75</v>
      </c>
      <c r="X27" s="13"/>
      <c r="Y27" s="13"/>
      <c r="Z27" s="13"/>
      <c r="AA27" s="13"/>
      <c r="AB27" s="12"/>
      <c r="AC27" s="127"/>
      <c r="AD27" s="5"/>
    </row>
    <row r="28" spans="4:49" x14ac:dyDescent="0.2">
      <c r="E28" s="62"/>
      <c r="F28" s="98" t="s">
        <v>75</v>
      </c>
      <c r="G28" s="55">
        <f>AVERAGE(G33,H33,J33,K33)</f>
        <v>0.1007751937984496</v>
      </c>
      <c r="H28" s="62"/>
      <c r="I28" s="62"/>
      <c r="J28" s="62"/>
      <c r="K28" s="62"/>
      <c r="L28" s="5"/>
      <c r="M28" s="5"/>
      <c r="N28" s="5"/>
      <c r="U28" s="126"/>
      <c r="V28" s="10" t="s">
        <v>75</v>
      </c>
      <c r="W28" s="128">
        <f>AVERAGE(W33,X33,Z33,AA33)</f>
        <v>11.833333333333332</v>
      </c>
      <c r="X28" s="13"/>
      <c r="Y28" s="13"/>
      <c r="Z28" s="13"/>
      <c r="AA28" s="13"/>
      <c r="AB28" s="12"/>
      <c r="AC28" s="127"/>
      <c r="AD28" s="5"/>
    </row>
    <row r="29" spans="4:49" ht="26" x14ac:dyDescent="0.3">
      <c r="E29" s="62"/>
      <c r="F29" s="157" t="s">
        <v>64</v>
      </c>
      <c r="G29" s="157"/>
      <c r="H29" s="157"/>
      <c r="I29" s="157" t="s">
        <v>65</v>
      </c>
      <c r="J29" s="157"/>
      <c r="K29" s="157"/>
      <c r="M29" s="5"/>
      <c r="N29" s="5"/>
      <c r="U29" s="126"/>
      <c r="V29" s="154" t="s">
        <v>64</v>
      </c>
      <c r="W29" s="154"/>
      <c r="X29" s="154"/>
      <c r="Y29" s="154" t="s">
        <v>65</v>
      </c>
      <c r="Z29" s="154"/>
      <c r="AA29" s="154"/>
      <c r="AB29" s="82"/>
      <c r="AC29" s="129"/>
      <c r="AD29" s="5"/>
    </row>
    <row r="30" spans="4:49" x14ac:dyDescent="0.2">
      <c r="E30" s="62"/>
      <c r="F30" s="62"/>
      <c r="G30" s="58">
        <f>AVERAGE(F32:H32)</f>
        <v>0.14728682170542637</v>
      </c>
      <c r="H30" s="62"/>
      <c r="I30" s="62"/>
      <c r="J30" s="58">
        <f>AVERAGE(I32:K32)</f>
        <v>0.14987080103359171</v>
      </c>
      <c r="K30" s="62"/>
      <c r="M30" s="5"/>
      <c r="N30" s="5"/>
      <c r="U30" s="126"/>
      <c r="V30" s="68"/>
      <c r="W30" s="68">
        <f>AVERAGE(V32:X32)</f>
        <v>9.8888888888888875</v>
      </c>
      <c r="X30" s="68"/>
      <c r="Y30" s="68"/>
      <c r="Z30" s="68">
        <f>AVERAGE(Y32:AA32)</f>
        <v>21.111111111111111</v>
      </c>
      <c r="AA30" s="68"/>
      <c r="AB30" s="130"/>
      <c r="AC30" s="129"/>
      <c r="AD30" s="5"/>
    </row>
    <row r="31" spans="4:49" x14ac:dyDescent="0.2">
      <c r="E31" s="62"/>
      <c r="F31" s="62"/>
      <c r="G31" s="59">
        <f>AVERAGE(F33:H33)</f>
        <v>0.11369509043927649</v>
      </c>
      <c r="H31" s="62"/>
      <c r="I31" s="62"/>
      <c r="J31" s="59">
        <f>AVERAGE(I33:K33)</f>
        <v>0.10852713178294572</v>
      </c>
      <c r="K31" s="62"/>
      <c r="M31" s="5"/>
      <c r="N31" s="5"/>
      <c r="U31" s="126"/>
      <c r="V31" s="68"/>
      <c r="W31" s="69">
        <f>AVERAGE(V33:X33)</f>
        <v>5.1111111111111107</v>
      </c>
      <c r="X31" s="68"/>
      <c r="Y31" s="68"/>
      <c r="Z31" s="69">
        <f>AVERAGE(Y33:AA33)</f>
        <v>14.666666666666666</v>
      </c>
      <c r="AA31" s="68"/>
      <c r="AB31" s="130"/>
      <c r="AC31" s="129"/>
      <c r="AD31" s="5"/>
    </row>
    <row r="32" spans="4:49" x14ac:dyDescent="0.2">
      <c r="E32" s="62"/>
      <c r="F32" s="58">
        <f>AVERAGE(F35,F37,F39)</f>
        <v>0.17829457364341084</v>
      </c>
      <c r="G32" s="58">
        <f t="shared" ref="G32:K32" si="29">AVERAGE(G35,G37,G39)</f>
        <v>0.15503875968992248</v>
      </c>
      <c r="H32" s="58">
        <f t="shared" si="29"/>
        <v>0.10852713178294575</v>
      </c>
      <c r="I32" s="58">
        <f t="shared" si="29"/>
        <v>0.17829457364341084</v>
      </c>
      <c r="J32" s="58">
        <f t="shared" si="29"/>
        <v>0.11627906976744186</v>
      </c>
      <c r="K32" s="58">
        <f t="shared" si="29"/>
        <v>0.15503875968992248</v>
      </c>
      <c r="L32" s="60">
        <f>AVERAGE(F32:K32)</f>
        <v>0.14857881136950904</v>
      </c>
      <c r="M32" s="5"/>
      <c r="N32" s="5"/>
      <c r="U32" s="131" t="s">
        <v>85</v>
      </c>
      <c r="V32" s="68">
        <f>AVERAGE(V35,V37,V39)</f>
        <v>10.666666666666666</v>
      </c>
      <c r="W32" s="132">
        <f t="shared" ref="W32:AA32" si="30">AVERAGE(X35,X37,X39)</f>
        <v>6</v>
      </c>
      <c r="X32" s="132">
        <f t="shared" si="30"/>
        <v>13</v>
      </c>
      <c r="Y32" s="68">
        <f t="shared" si="30"/>
        <v>3.3333333333333335</v>
      </c>
      <c r="Z32" s="132">
        <f t="shared" si="30"/>
        <v>8.6666666666666661</v>
      </c>
      <c r="AA32" s="132">
        <f t="shared" si="30"/>
        <v>51.333333333333336</v>
      </c>
      <c r="AB32" s="133">
        <f>AVERAGE(V32:AA32)</f>
        <v>15.5</v>
      </c>
      <c r="AC32" s="134"/>
      <c r="AD32" s="5"/>
    </row>
    <row r="33" spans="4:57" x14ac:dyDescent="0.2">
      <c r="F33" s="59">
        <f>AVERAGE(F36,F38,F40)</f>
        <v>0.14728682170542637</v>
      </c>
      <c r="G33" s="59">
        <f t="shared" ref="G33:K33" si="31">AVERAGE(G36,G38,G40)</f>
        <v>0.13953488372093023</v>
      </c>
      <c r="H33" s="59">
        <f t="shared" si="31"/>
        <v>5.4263565891472874E-2</v>
      </c>
      <c r="I33" s="59">
        <f t="shared" si="31"/>
        <v>0.11627906976744186</v>
      </c>
      <c r="J33" s="59">
        <f t="shared" si="31"/>
        <v>7.7519379844961225E-2</v>
      </c>
      <c r="K33" s="59">
        <f t="shared" si="31"/>
        <v>0.13178294573643409</v>
      </c>
      <c r="L33" s="61">
        <f t="shared" ref="L33" si="32">AVERAGE(F33:K33)</f>
        <v>0.1111111111111111</v>
      </c>
      <c r="M33" s="5"/>
      <c r="N33" s="5"/>
      <c r="U33" s="131" t="s">
        <v>85</v>
      </c>
      <c r="V33" s="69">
        <f>AVERAGE(V36,V38,V40)</f>
        <v>8</v>
      </c>
      <c r="W33" s="135">
        <f t="shared" ref="W33:AA33" si="33">AVERAGE(X36,X38,X40)</f>
        <v>1</v>
      </c>
      <c r="X33" s="135">
        <f t="shared" si="33"/>
        <v>6.333333333333333</v>
      </c>
      <c r="Y33" s="69">
        <f t="shared" si="33"/>
        <v>4</v>
      </c>
      <c r="Z33" s="135">
        <f t="shared" si="33"/>
        <v>6.333333333333333</v>
      </c>
      <c r="AA33" s="135">
        <f t="shared" si="33"/>
        <v>33.666666666666664</v>
      </c>
      <c r="AB33" s="136">
        <f t="shared" ref="AB33" si="34">AVERAGE(V33:AA33)</f>
        <v>9.8888888888888875</v>
      </c>
      <c r="AC33" s="129"/>
      <c r="AD33" s="5"/>
    </row>
    <row r="34" spans="4:57" ht="31" x14ac:dyDescent="0.35">
      <c r="D34" s="97" t="s">
        <v>58</v>
      </c>
      <c r="L34" s="5"/>
      <c r="M34" s="5"/>
      <c r="N34" s="5"/>
      <c r="U34" s="150" t="s">
        <v>87</v>
      </c>
      <c r="V34" s="151"/>
      <c r="W34" s="151"/>
      <c r="X34" s="151"/>
      <c r="Y34" s="151"/>
      <c r="Z34" s="151"/>
      <c r="AA34" s="151"/>
      <c r="AB34" s="151"/>
      <c r="AC34" s="137"/>
      <c r="AD34" s="122"/>
      <c r="AE34" s="5"/>
    </row>
    <row r="35" spans="4:57" x14ac:dyDescent="0.2">
      <c r="D35" s="40" t="s">
        <v>8</v>
      </c>
      <c r="F35" s="51">
        <f>F48/($E$43)</f>
        <v>0.27906976744186046</v>
      </c>
      <c r="G35" s="51">
        <f t="shared" ref="G35:K35" si="35">G48/($E$43)</f>
        <v>0.18604651162790697</v>
      </c>
      <c r="H35" s="51">
        <f t="shared" si="35"/>
        <v>0.20930232558139536</v>
      </c>
      <c r="I35" s="51">
        <f t="shared" si="35"/>
        <v>0.39534883720930231</v>
      </c>
      <c r="J35" s="51">
        <f t="shared" si="35"/>
        <v>0.23255813953488372</v>
      </c>
      <c r="K35" s="51">
        <f t="shared" si="35"/>
        <v>0.27906976744186046</v>
      </c>
      <c r="L35" s="60">
        <f>AVERAGE(F35:K35)</f>
        <v>0.26356589147286819</v>
      </c>
      <c r="M35" s="60">
        <f>AVERAGE(F35:K35,F37:K37,F39:K39)</f>
        <v>0.14857881136950912</v>
      </c>
      <c r="N35" s="60"/>
      <c r="O35" s="58"/>
      <c r="P35" s="58"/>
      <c r="Q35" s="58"/>
      <c r="R35" s="58"/>
      <c r="S35" s="58"/>
      <c r="T35" s="58"/>
      <c r="U35" s="138" t="s">
        <v>8</v>
      </c>
      <c r="V35" s="139">
        <f t="shared" ref="V35:V40" si="36">V48</f>
        <v>15</v>
      </c>
      <c r="W35" s="139">
        <f t="shared" ref="W35:AA35" si="37">W48</f>
        <v>11</v>
      </c>
      <c r="X35" s="139">
        <f t="shared" si="37"/>
        <v>12</v>
      </c>
      <c r="Y35" s="139">
        <f t="shared" si="37"/>
        <v>28</v>
      </c>
      <c r="Z35" s="139">
        <f t="shared" si="37"/>
        <v>6</v>
      </c>
      <c r="AA35" s="139">
        <f t="shared" si="37"/>
        <v>15</v>
      </c>
      <c r="AB35" s="133">
        <f t="shared" ref="AB35:AB40" si="38">SUM(V35:AA35)</f>
        <v>87</v>
      </c>
      <c r="AC35" s="140">
        <f>SUM(V35:AA35,V37:AA37,V39:AA39)</f>
        <v>154</v>
      </c>
      <c r="AD35" s="60"/>
    </row>
    <row r="36" spans="4:57" x14ac:dyDescent="0.2">
      <c r="D36" s="27" t="s">
        <v>14</v>
      </c>
      <c r="F36" s="55">
        <f t="shared" ref="F36:K36" si="39">F49/($E$43)</f>
        <v>0.2558139534883721</v>
      </c>
      <c r="G36" s="55">
        <f t="shared" si="39"/>
        <v>0.20930232558139536</v>
      </c>
      <c r="H36" s="55">
        <f t="shared" si="39"/>
        <v>0.11627906976744186</v>
      </c>
      <c r="I36" s="55">
        <f t="shared" si="39"/>
        <v>0.27906976744186046</v>
      </c>
      <c r="J36" s="55">
        <f t="shared" si="39"/>
        <v>0.18604651162790697</v>
      </c>
      <c r="K36" s="55">
        <f t="shared" si="39"/>
        <v>0.23255813953488372</v>
      </c>
      <c r="L36" s="61">
        <f t="shared" ref="L36:L40" si="40">AVERAGE(F36:K36)</f>
        <v>0.21317829457364343</v>
      </c>
      <c r="M36" s="61">
        <f>AVERAGE(F36:K36,F38:K38,F40:K40)</f>
        <v>0.11111111111111113</v>
      </c>
      <c r="N36" s="61"/>
      <c r="O36" s="58"/>
      <c r="P36" s="58"/>
      <c r="Q36" s="58"/>
      <c r="R36" s="58"/>
      <c r="S36" s="58"/>
      <c r="T36" s="58"/>
      <c r="U36" s="141" t="s">
        <v>14</v>
      </c>
      <c r="V36" s="128">
        <f t="shared" si="36"/>
        <v>12</v>
      </c>
      <c r="W36" s="128">
        <f t="shared" ref="W36:AA36" si="41">W49</f>
        <v>17</v>
      </c>
      <c r="X36" s="128">
        <f t="shared" si="41"/>
        <v>2</v>
      </c>
      <c r="Y36" s="128">
        <f t="shared" si="41"/>
        <v>14</v>
      </c>
      <c r="Z36" s="128">
        <f t="shared" si="41"/>
        <v>5</v>
      </c>
      <c r="AA36" s="128">
        <f t="shared" si="41"/>
        <v>13</v>
      </c>
      <c r="AB36" s="136">
        <f t="shared" si="38"/>
        <v>63</v>
      </c>
      <c r="AC36" s="142">
        <f>SUM(V36:AA36,V38:AA38,V40:AA40)</f>
        <v>101</v>
      </c>
    </row>
    <row r="37" spans="4:57" x14ac:dyDescent="0.2">
      <c r="D37" s="40" t="s">
        <v>9</v>
      </c>
      <c r="F37" s="51">
        <f t="shared" ref="F37:K37" si="42">F50/($E$43)</f>
        <v>0.13953488372093023</v>
      </c>
      <c r="G37" s="51">
        <f t="shared" si="42"/>
        <v>0.16279069767441862</v>
      </c>
      <c r="H37" s="51">
        <f t="shared" si="42"/>
        <v>6.9767441860465115E-2</v>
      </c>
      <c r="I37" s="51">
        <f t="shared" si="42"/>
        <v>6.9767441860465115E-2</v>
      </c>
      <c r="J37" s="51">
        <f t="shared" si="42"/>
        <v>2.3255813953488372E-2</v>
      </c>
      <c r="K37" s="51">
        <f t="shared" si="42"/>
        <v>6.9767441860465115E-2</v>
      </c>
      <c r="L37" s="60">
        <f t="shared" si="40"/>
        <v>8.9147286821705418E-2</v>
      </c>
      <c r="M37" s="5"/>
      <c r="N37" s="5"/>
      <c r="U37" s="138" t="s">
        <v>9</v>
      </c>
      <c r="V37" s="139">
        <f t="shared" si="36"/>
        <v>11</v>
      </c>
      <c r="W37" s="139">
        <f t="shared" ref="W37:AA37" si="43">W50</f>
        <v>12</v>
      </c>
      <c r="X37" s="139">
        <f t="shared" si="43"/>
        <v>4</v>
      </c>
      <c r="Y37" s="139">
        <f t="shared" si="43"/>
        <v>8</v>
      </c>
      <c r="Z37" s="139">
        <f t="shared" si="43"/>
        <v>0</v>
      </c>
      <c r="AA37" s="139">
        <f t="shared" si="43"/>
        <v>5</v>
      </c>
      <c r="AB37" s="133">
        <f t="shared" si="38"/>
        <v>40</v>
      </c>
      <c r="AC37" s="134"/>
      <c r="AE37" s="5"/>
    </row>
    <row r="38" spans="4:57" x14ac:dyDescent="0.2">
      <c r="D38" s="27" t="s">
        <v>17</v>
      </c>
      <c r="F38" s="55">
        <f t="shared" ref="F38:K38" si="44">F51/($E$43)</f>
        <v>0.13953488372093023</v>
      </c>
      <c r="G38" s="55">
        <f t="shared" si="44"/>
        <v>0.16279069767441862</v>
      </c>
      <c r="H38" s="55">
        <f t="shared" si="44"/>
        <v>4.6511627906976744E-2</v>
      </c>
      <c r="I38" s="55">
        <f t="shared" si="44"/>
        <v>6.9767441860465115E-2</v>
      </c>
      <c r="J38" s="55">
        <f t="shared" si="44"/>
        <v>2.3255813953488372E-2</v>
      </c>
      <c r="K38" s="55">
        <f t="shared" si="44"/>
        <v>6.9767441860465115E-2</v>
      </c>
      <c r="L38" s="61">
        <f t="shared" si="40"/>
        <v>8.5271317829457349E-2</v>
      </c>
      <c r="M38" s="5"/>
      <c r="N38" s="5"/>
      <c r="U38" s="141" t="s">
        <v>17</v>
      </c>
      <c r="V38" s="128">
        <f t="shared" si="36"/>
        <v>11</v>
      </c>
      <c r="W38" s="128">
        <f t="shared" ref="W38:AA38" si="45">W51</f>
        <v>5</v>
      </c>
      <c r="X38" s="128">
        <f t="shared" si="45"/>
        <v>1</v>
      </c>
      <c r="Y38" s="128">
        <f t="shared" si="45"/>
        <v>5</v>
      </c>
      <c r="Z38" s="128">
        <f t="shared" si="45"/>
        <v>6</v>
      </c>
      <c r="AA38" s="128">
        <f t="shared" si="45"/>
        <v>3</v>
      </c>
      <c r="AB38" s="136">
        <f t="shared" si="38"/>
        <v>31</v>
      </c>
      <c r="AC38" s="143"/>
      <c r="AE38" s="5"/>
    </row>
    <row r="39" spans="4:57" x14ac:dyDescent="0.2">
      <c r="D39" s="41" t="s">
        <v>10</v>
      </c>
      <c r="F39" s="51">
        <f t="shared" ref="F39:K39" si="46">F52/($E$43)</f>
        <v>0.11627906976744186</v>
      </c>
      <c r="G39" s="51">
        <f t="shared" si="46"/>
        <v>0.11627906976744186</v>
      </c>
      <c r="H39" s="51">
        <f t="shared" si="46"/>
        <v>4.6511627906976744E-2</v>
      </c>
      <c r="I39" s="51">
        <f t="shared" si="46"/>
        <v>6.9767441860465115E-2</v>
      </c>
      <c r="J39" s="51">
        <f t="shared" si="46"/>
        <v>9.3023255813953487E-2</v>
      </c>
      <c r="K39" s="51">
        <f t="shared" si="46"/>
        <v>0.11627906976744186</v>
      </c>
      <c r="L39" s="60">
        <f t="shared" si="40"/>
        <v>9.3023255813953487E-2</v>
      </c>
      <c r="M39" s="5"/>
      <c r="N39" s="5"/>
      <c r="U39" s="144" t="s">
        <v>10</v>
      </c>
      <c r="V39" s="139">
        <f t="shared" si="36"/>
        <v>6</v>
      </c>
      <c r="W39" s="139">
        <f t="shared" ref="W39:AA39" si="47">W52</f>
        <v>6</v>
      </c>
      <c r="X39" s="139">
        <f t="shared" si="47"/>
        <v>2</v>
      </c>
      <c r="Y39" s="139">
        <f t="shared" si="47"/>
        <v>3</v>
      </c>
      <c r="Z39" s="139">
        <f t="shared" si="47"/>
        <v>4</v>
      </c>
      <c r="AA39" s="139">
        <f t="shared" si="47"/>
        <v>6</v>
      </c>
      <c r="AB39" s="133">
        <f t="shared" si="38"/>
        <v>27</v>
      </c>
      <c r="AC39" s="134"/>
      <c r="AE39" s="5"/>
    </row>
    <row r="40" spans="4:57" x14ac:dyDescent="0.2">
      <c r="D40" s="27" t="s">
        <v>18</v>
      </c>
      <c r="F40" s="55">
        <f t="shared" ref="F40:K40" si="48">F53/($E$43)</f>
        <v>4.6511627906976744E-2</v>
      </c>
      <c r="G40" s="55">
        <f t="shared" si="48"/>
        <v>4.6511627906976744E-2</v>
      </c>
      <c r="H40" s="55">
        <f t="shared" si="48"/>
        <v>0</v>
      </c>
      <c r="I40" s="55">
        <f t="shared" si="48"/>
        <v>0</v>
      </c>
      <c r="J40" s="55">
        <f t="shared" si="48"/>
        <v>2.3255813953488372E-2</v>
      </c>
      <c r="K40" s="55">
        <f t="shared" si="48"/>
        <v>9.3023255813953487E-2</v>
      </c>
      <c r="L40" s="61">
        <f t="shared" si="40"/>
        <v>3.4883720930232558E-2</v>
      </c>
      <c r="M40" s="5"/>
      <c r="N40" s="5"/>
      <c r="U40" s="141" t="s">
        <v>18</v>
      </c>
      <c r="V40" s="128">
        <f t="shared" si="36"/>
        <v>1</v>
      </c>
      <c r="W40" s="128">
        <f t="shared" ref="W40:AA40" si="49">W53</f>
        <v>2</v>
      </c>
      <c r="X40" s="128">
        <f t="shared" si="49"/>
        <v>0</v>
      </c>
      <c r="Y40" s="128">
        <f t="shared" si="49"/>
        <v>0</v>
      </c>
      <c r="Z40" s="128">
        <f t="shared" si="49"/>
        <v>1</v>
      </c>
      <c r="AA40" s="128">
        <f t="shared" si="49"/>
        <v>3</v>
      </c>
      <c r="AB40" s="136">
        <f t="shared" si="38"/>
        <v>7</v>
      </c>
      <c r="AC40" s="143"/>
      <c r="AE40" s="5"/>
    </row>
    <row r="41" spans="4:57" ht="17" thickBot="1" x14ac:dyDescent="0.25">
      <c r="U41" s="145"/>
      <c r="V41" s="100"/>
      <c r="W41" s="100"/>
      <c r="X41" s="100"/>
      <c r="Y41" s="100"/>
      <c r="Z41" s="100"/>
      <c r="AA41" s="100"/>
      <c r="AB41" s="100"/>
      <c r="AC41" s="146"/>
    </row>
    <row r="42" spans="4:57" x14ac:dyDescent="0.2">
      <c r="D42" t="s">
        <v>53</v>
      </c>
      <c r="U42" t="s">
        <v>53</v>
      </c>
      <c r="V42" s="62"/>
      <c r="W42" s="62"/>
      <c r="X42" s="62"/>
      <c r="Y42" s="62"/>
      <c r="Z42" s="62"/>
      <c r="AA42" s="62"/>
      <c r="AB42" s="62"/>
    </row>
    <row r="43" spans="4:57" x14ac:dyDescent="0.2">
      <c r="D43" s="50" t="s">
        <v>54</v>
      </c>
      <c r="E43" s="1">
        <f>E64+E79+E94+E109+E124+E139+E154+E169+E184</f>
        <v>43</v>
      </c>
      <c r="U43" s="50" t="s">
        <v>54</v>
      </c>
      <c r="V43" s="62">
        <f>E43</f>
        <v>43</v>
      </c>
      <c r="W43" s="62"/>
      <c r="X43" s="62"/>
      <c r="Y43" s="62"/>
      <c r="Z43" s="62"/>
      <c r="AA43" s="62"/>
      <c r="AB43" s="62"/>
    </row>
    <row r="44" spans="4:57" x14ac:dyDescent="0.2">
      <c r="D44" s="50" t="s">
        <v>55</v>
      </c>
      <c r="E44" s="1">
        <f t="shared" ref="E44:E45" si="50">E65+E80+E95+E110+E125+E140+E155+E170+E185</f>
        <v>42</v>
      </c>
      <c r="U44" s="50" t="s">
        <v>55</v>
      </c>
      <c r="V44" s="62">
        <f t="shared" ref="V44:V45" si="51">E44</f>
        <v>42</v>
      </c>
      <c r="W44" s="62"/>
      <c r="X44" s="62"/>
      <c r="Y44" s="62"/>
      <c r="Z44" s="62"/>
      <c r="AA44" s="62"/>
      <c r="AB44" s="62"/>
      <c r="AU44" s="155" t="s">
        <v>83</v>
      </c>
      <c r="AV44" s="155"/>
    </row>
    <row r="45" spans="4:57" x14ac:dyDescent="0.2">
      <c r="D45" s="50" t="s">
        <v>56</v>
      </c>
      <c r="E45" s="1">
        <f t="shared" si="50"/>
        <v>10</v>
      </c>
      <c r="U45" s="50" t="s">
        <v>56</v>
      </c>
      <c r="V45" s="62">
        <f t="shared" si="51"/>
        <v>10</v>
      </c>
      <c r="W45" s="62"/>
      <c r="X45" s="62"/>
      <c r="Y45" s="62"/>
      <c r="Z45" s="62"/>
      <c r="AA45" s="62"/>
      <c r="AB45" s="62"/>
      <c r="AN45" t="s">
        <v>71</v>
      </c>
      <c r="AO45" s="62">
        <f>COUNT(AO58:AO63,AO73:AO78,AO88:AO93,AO103:AO108,AO118:AO123,AO133:AO138,AO148:AO153,AO163:AO168,AO178:AO183)</f>
        <v>54</v>
      </c>
      <c r="AP45" s="62">
        <f t="shared" ref="AP45:AT45" si="52">COUNT(AP58:AP63,AP73:AP78,AP88:AP93,AP103:AP108,AP118:AP123,AP133:AP138,AP148:AP153,AP163:AP168,AP178:AP183)</f>
        <v>54</v>
      </c>
      <c r="AQ45" s="62">
        <f t="shared" si="52"/>
        <v>54</v>
      </c>
      <c r="AR45" s="62">
        <f t="shared" si="52"/>
        <v>54</v>
      </c>
      <c r="AS45" s="62">
        <f t="shared" si="52"/>
        <v>54</v>
      </c>
      <c r="AT45" s="62">
        <f t="shared" si="52"/>
        <v>54</v>
      </c>
      <c r="AU45" s="111">
        <f>SUM(AO45:AT45)</f>
        <v>324</v>
      </c>
      <c r="AV45" s="110"/>
      <c r="AY45" s="62"/>
      <c r="AZ45" s="62"/>
      <c r="BA45" s="62"/>
      <c r="BB45" s="62"/>
      <c r="BC45" s="62"/>
      <c r="BD45" s="62"/>
    </row>
    <row r="46" spans="4:57" ht="34" x14ac:dyDescent="0.2">
      <c r="N46" s="153" t="s">
        <v>81</v>
      </c>
      <c r="O46" s="153"/>
      <c r="P46" s="153"/>
      <c r="Q46" s="153"/>
      <c r="R46" s="153"/>
      <c r="S46" s="153"/>
      <c r="T46" s="153"/>
      <c r="AN46" s="73" t="s">
        <v>70</v>
      </c>
      <c r="AO46" s="71">
        <f>AVERAGE(AO48:AO53)</f>
        <v>1.1666666666666667</v>
      </c>
      <c r="AP46" s="71">
        <f t="shared" ref="AP46:AT46" si="53">AVERAGE(AP48:AP53)</f>
        <v>1.1666666666666667</v>
      </c>
      <c r="AQ46" s="71">
        <f t="shared" si="53"/>
        <v>0.33333333333333331</v>
      </c>
      <c r="AR46" s="71">
        <f t="shared" si="53"/>
        <v>1</v>
      </c>
      <c r="AS46" s="71">
        <f t="shared" si="53"/>
        <v>0.33333333333333331</v>
      </c>
      <c r="AT46" s="71">
        <f t="shared" si="53"/>
        <v>1</v>
      </c>
      <c r="AU46" s="110"/>
      <c r="AV46" s="110"/>
      <c r="AX46" s="73"/>
      <c r="AY46" s="106"/>
      <c r="AZ46" s="106"/>
      <c r="BA46" s="106"/>
      <c r="BB46" s="106"/>
      <c r="BC46" s="106"/>
      <c r="BD46" s="106"/>
    </row>
    <row r="47" spans="4:57" ht="88" x14ac:dyDescent="0.35">
      <c r="D47" s="97" t="s">
        <v>59</v>
      </c>
      <c r="N47" s="99" t="s">
        <v>80</v>
      </c>
      <c r="O47" s="99" t="s">
        <v>77</v>
      </c>
      <c r="P47" s="99"/>
      <c r="Q47" s="99" t="s">
        <v>78</v>
      </c>
      <c r="R47" s="99"/>
      <c r="S47" s="99" t="s">
        <v>79</v>
      </c>
      <c r="U47" s="97" t="s">
        <v>52</v>
      </c>
      <c r="AE47" t="s">
        <v>52</v>
      </c>
      <c r="AF47" s="2"/>
      <c r="AG47" s="2"/>
      <c r="AH47" s="2"/>
      <c r="AI47" s="2"/>
      <c r="AJ47" s="2"/>
      <c r="AK47" s="2"/>
      <c r="AN47" s="73" t="s">
        <v>69</v>
      </c>
      <c r="AO47" s="72">
        <f>SUM(AO48:AO53)</f>
        <v>7</v>
      </c>
      <c r="AP47" s="72">
        <f t="shared" ref="AP47:AT47" si="54">SUM(AP48:AP53)</f>
        <v>7</v>
      </c>
      <c r="AQ47" s="72">
        <f t="shared" si="54"/>
        <v>2</v>
      </c>
      <c r="AR47" s="72">
        <f t="shared" si="54"/>
        <v>6</v>
      </c>
      <c r="AS47" s="72">
        <f t="shared" si="54"/>
        <v>2</v>
      </c>
      <c r="AT47" s="72">
        <f t="shared" si="54"/>
        <v>6</v>
      </c>
      <c r="AU47" s="111">
        <f>SUM(AO47:AT47)</f>
        <v>30</v>
      </c>
      <c r="AV47" s="112">
        <f>AU47/AU45</f>
        <v>9.2592592592592587E-2</v>
      </c>
      <c r="AX47" s="73" t="s">
        <v>69</v>
      </c>
      <c r="AY47" s="72">
        <f>SUM(AY48:AY53)</f>
        <v>0.25512365720699054</v>
      </c>
      <c r="AZ47" s="72">
        <f t="shared" ref="AZ47:BD47" si="55">SUM(AZ48:AZ53)</f>
        <v>0.23636564053230719</v>
      </c>
      <c r="BA47" s="72">
        <f t="shared" si="55"/>
        <v>8.0937349687349683E-2</v>
      </c>
      <c r="BB47" s="72">
        <f t="shared" si="55"/>
        <v>0.2323963844797178</v>
      </c>
      <c r="BC47" s="72">
        <f t="shared" si="55"/>
        <v>0.12856541606541605</v>
      </c>
      <c r="BD47" s="72">
        <f t="shared" si="55"/>
        <v>0.2284341430174763</v>
      </c>
      <c r="BE47" s="71"/>
    </row>
    <row r="48" spans="4:57" x14ac:dyDescent="0.2">
      <c r="D48" s="40" t="s">
        <v>8</v>
      </c>
      <c r="F48" s="1">
        <f t="shared" ref="F48:J48" si="56">F58+F73+F88+F103+F118+F133+F148+F163+F178</f>
        <v>12</v>
      </c>
      <c r="G48" s="1">
        <f t="shared" si="56"/>
        <v>8</v>
      </c>
      <c r="H48" s="1">
        <f t="shared" si="56"/>
        <v>9</v>
      </c>
      <c r="I48" s="1">
        <f t="shared" si="56"/>
        <v>17</v>
      </c>
      <c r="J48" s="1">
        <f t="shared" si="56"/>
        <v>10</v>
      </c>
      <c r="K48" s="1">
        <f t="shared" ref="K48" si="57">K58+K73+K88+K103+K118+K133+K148+K163+K178</f>
        <v>12</v>
      </c>
      <c r="L48" s="54">
        <f>AVERAGE(F48:K48)</f>
        <v>11.333333333333334</v>
      </c>
      <c r="M48" s="53">
        <f>AVERAGE(F48:K48,F50:K50,F52:K52)</f>
        <v>6.3888888888888893</v>
      </c>
      <c r="N48" s="53"/>
      <c r="O48" s="67"/>
      <c r="P48" s="67"/>
      <c r="Q48" s="67"/>
      <c r="R48" s="67"/>
      <c r="S48" s="67"/>
      <c r="T48" s="67"/>
      <c r="U48" s="40" t="s">
        <v>8</v>
      </c>
      <c r="V48" s="1">
        <f>V58+V73+V88+V103+V118+V133+V148+V163+V178</f>
        <v>15</v>
      </c>
      <c r="W48" s="1">
        <f t="shared" ref="W48:AA48" si="58">W58+W73+W88+W103+W118+W133+W148+W163+W178</f>
        <v>11</v>
      </c>
      <c r="X48" s="1">
        <f t="shared" si="58"/>
        <v>12</v>
      </c>
      <c r="Y48" s="1">
        <f t="shared" si="58"/>
        <v>28</v>
      </c>
      <c r="Z48" s="1">
        <f t="shared" si="58"/>
        <v>6</v>
      </c>
      <c r="AA48" s="1">
        <f t="shared" si="58"/>
        <v>15</v>
      </c>
      <c r="AB48" s="54">
        <f>AVERAGE(V48:AA48)</f>
        <v>14.5</v>
      </c>
      <c r="AE48" s="40" t="s">
        <v>8</v>
      </c>
      <c r="AF48" s="108">
        <f>AVERAGE(AF58,AF73,AF88,AF103,AF118,AF133,AF148,AF163,AF178)</f>
        <v>0.55555555555555547</v>
      </c>
      <c r="AG48" s="108">
        <f t="shared" ref="AG48:AK48" si="59">AVERAGE(AG58,AG73,AG88,AG103,AG118,AG133,AG148,AG163,AG178)</f>
        <v>0.40740740740740738</v>
      </c>
      <c r="AH48" s="108">
        <f t="shared" si="59"/>
        <v>0.44444444444444442</v>
      </c>
      <c r="AI48" s="108">
        <f t="shared" si="59"/>
        <v>1.0370370370370372</v>
      </c>
      <c r="AJ48" s="108">
        <f t="shared" si="59"/>
        <v>0.22222222222222221</v>
      </c>
      <c r="AK48" s="108">
        <f t="shared" si="59"/>
        <v>0.55555555555555558</v>
      </c>
      <c r="AL48" s="108">
        <f>AVERAGE(AF48:AK48)</f>
        <v>0.53703703703703709</v>
      </c>
      <c r="AN48" s="40" t="s">
        <v>8</v>
      </c>
      <c r="AO48" s="72">
        <f>SUM(AO58,AO73,AO88,AO103,AO118,AO133,AO148,AO163,AO178)</f>
        <v>2</v>
      </c>
      <c r="AP48" s="72">
        <f t="shared" ref="AP48:AT48" si="60">SUM(AP58,AP73,AP88,AP103,AP118,AP133,AP148,AP163,AP178)</f>
        <v>2</v>
      </c>
      <c r="AQ48" s="72">
        <f t="shared" si="60"/>
        <v>2</v>
      </c>
      <c r="AR48" s="72">
        <f t="shared" si="60"/>
        <v>3</v>
      </c>
      <c r="AS48" s="72">
        <f t="shared" si="60"/>
        <v>0</v>
      </c>
      <c r="AT48" s="72">
        <f t="shared" si="60"/>
        <v>1</v>
      </c>
      <c r="AU48" s="71">
        <f t="shared" ref="AU48:AU53" si="61">AVERAGE(AO48:AT48)</f>
        <v>1.6666666666666667</v>
      </c>
      <c r="AX48" s="40" t="s">
        <v>8</v>
      </c>
      <c r="AY48" s="51">
        <f>AVERAGE(AY58,AY73,AY88,AY103,AY118,AY133,AY148,AY163,AY178)</f>
        <v>6.5759780343113666E-2</v>
      </c>
      <c r="AZ48" s="51">
        <f t="shared" ref="AZ48:BD48" si="62">AVERAGE(AZ58,AZ73,AZ88,AZ103,AZ118,AZ133,AZ148,AZ163,AZ178)</f>
        <v>3.3354377104377102E-2</v>
      </c>
      <c r="BA48" s="51">
        <f t="shared" si="62"/>
        <v>3.577942119608786E-2</v>
      </c>
      <c r="BB48" s="51">
        <f t="shared" si="62"/>
        <v>0.12553411095077763</v>
      </c>
      <c r="BC48" s="51">
        <f t="shared" si="62"/>
        <v>2.5650352733686068E-2</v>
      </c>
      <c r="BD48" s="51">
        <f t="shared" si="62"/>
        <v>5.9402557319223982E-2</v>
      </c>
      <c r="BE48" s="104">
        <f>AVERAGE(AY48:BD48)</f>
        <v>5.7580099941211049E-2</v>
      </c>
    </row>
    <row r="49" spans="1:57" x14ac:dyDescent="0.2">
      <c r="D49" s="27" t="s">
        <v>14</v>
      </c>
      <c r="F49" s="1">
        <f t="shared" ref="F49:J53" si="63">F59+F74+F89+F104+F119+F134+F149+F164+F179</f>
        <v>11</v>
      </c>
      <c r="G49" s="1">
        <f t="shared" si="63"/>
        <v>9</v>
      </c>
      <c r="H49" s="1">
        <f t="shared" si="63"/>
        <v>5</v>
      </c>
      <c r="I49" s="1">
        <f t="shared" si="63"/>
        <v>12</v>
      </c>
      <c r="J49" s="1">
        <f t="shared" si="63"/>
        <v>8</v>
      </c>
      <c r="K49" s="1">
        <f t="shared" ref="K49" si="64">K59+K74+K89+K104+K119+K134+K149+K164+K179</f>
        <v>10</v>
      </c>
      <c r="L49" s="54">
        <f t="shared" ref="L49:L53" si="65">AVERAGE(F49:K49)</f>
        <v>9.1666666666666661</v>
      </c>
      <c r="M49" s="53">
        <f>AVERAGE(F49:K49,F51:K51,F53:K53)</f>
        <v>4.7777777777777777</v>
      </c>
      <c r="N49" s="53"/>
      <c r="O49" s="67"/>
      <c r="P49" s="67"/>
      <c r="Q49" s="67"/>
      <c r="R49" s="67"/>
      <c r="S49" s="67"/>
      <c r="T49" s="67"/>
      <c r="U49" s="27" t="s">
        <v>14</v>
      </c>
      <c r="V49" s="1">
        <f t="shared" ref="V49:AA53" si="66">V59+V74+V89+V104+V119+V134+V149+V164+V179</f>
        <v>12</v>
      </c>
      <c r="W49" s="1">
        <f t="shared" si="66"/>
        <v>17</v>
      </c>
      <c r="X49" s="1">
        <f t="shared" si="66"/>
        <v>2</v>
      </c>
      <c r="Y49" s="1">
        <f t="shared" si="66"/>
        <v>14</v>
      </c>
      <c r="Z49" s="1">
        <f t="shared" si="66"/>
        <v>5</v>
      </c>
      <c r="AA49" s="1">
        <f t="shared" si="66"/>
        <v>13</v>
      </c>
      <c r="AB49" s="54">
        <f t="shared" ref="AB49:AB53" si="67">AVERAGE(V49:AA49)</f>
        <v>10.5</v>
      </c>
      <c r="AE49" s="27" t="s">
        <v>14</v>
      </c>
      <c r="AF49" s="109">
        <f t="shared" ref="AF49:AK49" si="68">AVERAGE(AF59,AF74,AF89,AF104,AF119,AF134,AF149,AF164,AF179)</f>
        <v>0.44444444444444442</v>
      </c>
      <c r="AG49" s="109">
        <f t="shared" si="68"/>
        <v>0.62962962962962965</v>
      </c>
      <c r="AH49" s="109">
        <f t="shared" si="68"/>
        <v>7.407407407407407E-2</v>
      </c>
      <c r="AI49" s="109">
        <f t="shared" si="68"/>
        <v>0.5185185185185186</v>
      </c>
      <c r="AJ49" s="109">
        <f t="shared" si="68"/>
        <v>0.18518518518518517</v>
      </c>
      <c r="AK49" s="109">
        <f t="shared" si="68"/>
        <v>0.48148148148148157</v>
      </c>
      <c r="AL49" s="109">
        <f t="shared" ref="AL49:AL53" si="69">AVERAGE(AF49:AK49)</f>
        <v>0.38888888888888884</v>
      </c>
      <c r="AN49" s="27" t="s">
        <v>14</v>
      </c>
      <c r="AO49" s="72">
        <f t="shared" ref="AO49:AT49" si="70">SUM(AO59,AO74,AO89,AO104,AO119,AO134,AO149,AO164,AO179)</f>
        <v>1</v>
      </c>
      <c r="AP49" s="72">
        <f t="shared" si="70"/>
        <v>1</v>
      </c>
      <c r="AQ49" s="72">
        <f t="shared" si="70"/>
        <v>0</v>
      </c>
      <c r="AR49" s="72">
        <f t="shared" si="70"/>
        <v>1</v>
      </c>
      <c r="AS49" s="72">
        <f t="shared" si="70"/>
        <v>0</v>
      </c>
      <c r="AT49" s="72">
        <f t="shared" si="70"/>
        <v>1</v>
      </c>
      <c r="AU49" s="71">
        <f t="shared" si="61"/>
        <v>0.66666666666666663</v>
      </c>
      <c r="AX49" s="27" t="s">
        <v>14</v>
      </c>
      <c r="AY49" s="55">
        <f t="shared" ref="AY49:BD49" si="71">AVERAGE(AY59,AY74,AY89,AY104,AY119,AY134,AY149,AY164,AY179)</f>
        <v>3.3852413019079687E-2</v>
      </c>
      <c r="AZ49" s="55">
        <f t="shared" si="71"/>
        <v>3.4977753727753726E-2</v>
      </c>
      <c r="BA49" s="55">
        <f t="shared" si="71"/>
        <v>5.6517556517556517E-3</v>
      </c>
      <c r="BB49" s="55">
        <f t="shared" si="71"/>
        <v>3.5433702100368766E-2</v>
      </c>
      <c r="BC49" s="55">
        <f t="shared" si="71"/>
        <v>1.3893899310565977E-2</v>
      </c>
      <c r="BD49" s="55">
        <f t="shared" si="71"/>
        <v>3.1685906685906678E-2</v>
      </c>
      <c r="BE49" s="105">
        <f t="shared" ref="BE49:BE53" si="72">AVERAGE(AY49:BD49)</f>
        <v>2.5915905082571748E-2</v>
      </c>
    </row>
    <row r="50" spans="1:57" x14ac:dyDescent="0.2">
      <c r="D50" s="40" t="s">
        <v>9</v>
      </c>
      <c r="F50" s="1">
        <f t="shared" si="63"/>
        <v>6</v>
      </c>
      <c r="G50" s="1">
        <f t="shared" si="63"/>
        <v>7</v>
      </c>
      <c r="H50" s="1">
        <f t="shared" si="63"/>
        <v>3</v>
      </c>
      <c r="I50" s="1">
        <f t="shared" si="63"/>
        <v>3</v>
      </c>
      <c r="J50" s="1">
        <f t="shared" si="63"/>
        <v>1</v>
      </c>
      <c r="K50" s="1">
        <f t="shared" ref="K50" si="73">K60+K75+K90+K105+K120+K135+K150+K165+K180</f>
        <v>3</v>
      </c>
      <c r="L50" s="54">
        <f t="shared" si="65"/>
        <v>3.8333333333333335</v>
      </c>
      <c r="U50" s="40" t="s">
        <v>9</v>
      </c>
      <c r="V50" s="1">
        <f t="shared" si="66"/>
        <v>11</v>
      </c>
      <c r="W50" s="1">
        <f t="shared" si="66"/>
        <v>12</v>
      </c>
      <c r="X50" s="1">
        <f t="shared" si="66"/>
        <v>4</v>
      </c>
      <c r="Y50" s="1">
        <f t="shared" si="66"/>
        <v>8</v>
      </c>
      <c r="Z50" s="1">
        <f t="shared" si="66"/>
        <v>0</v>
      </c>
      <c r="AA50" s="1">
        <f t="shared" si="66"/>
        <v>5</v>
      </c>
      <c r="AB50" s="54">
        <f t="shared" si="67"/>
        <v>6.666666666666667</v>
      </c>
      <c r="AE50" s="40" t="s">
        <v>9</v>
      </c>
      <c r="AF50" s="108">
        <f t="shared" ref="AF50:AK50" si="74">AVERAGE(AF60,AF75,AF90,AF105,AF120,AF135,AF150,AF165,AF180)</f>
        <v>0.30555555555555558</v>
      </c>
      <c r="AG50" s="108">
        <f t="shared" si="74"/>
        <v>0.33333333333333331</v>
      </c>
      <c r="AH50" s="108">
        <f t="shared" si="74"/>
        <v>0.1111111111111111</v>
      </c>
      <c r="AI50" s="108">
        <f t="shared" si="74"/>
        <v>0.22222222222222221</v>
      </c>
      <c r="AJ50" s="108">
        <f t="shared" si="74"/>
        <v>0</v>
      </c>
      <c r="AK50" s="108">
        <f t="shared" si="74"/>
        <v>0.1388888888888889</v>
      </c>
      <c r="AL50" s="108">
        <f t="shared" si="69"/>
        <v>0.1851851851851852</v>
      </c>
      <c r="AN50" s="40" t="s">
        <v>9</v>
      </c>
      <c r="AO50" s="72">
        <f t="shared" ref="AO50:AT50" si="75">SUM(AO60,AO75,AO90,AO105,AO120,AO135,AO150,AO165,AO180)</f>
        <v>1</v>
      </c>
      <c r="AP50" s="72">
        <f t="shared" si="75"/>
        <v>2</v>
      </c>
      <c r="AQ50" s="72">
        <f t="shared" si="75"/>
        <v>0</v>
      </c>
      <c r="AR50" s="72">
        <f t="shared" si="75"/>
        <v>1</v>
      </c>
      <c r="AS50" s="72">
        <f t="shared" si="75"/>
        <v>0</v>
      </c>
      <c r="AT50" s="72">
        <f t="shared" si="75"/>
        <v>1</v>
      </c>
      <c r="AU50" s="71">
        <f t="shared" si="61"/>
        <v>0.83333333333333337</v>
      </c>
      <c r="AX50" s="40" t="s">
        <v>9</v>
      </c>
      <c r="AY50" s="51">
        <f t="shared" ref="AY50:BD50" si="76">AVERAGE(AY60,AY75,AY90,AY105,AY120,AY135,AY150,AY165,AY180)</f>
        <v>2.4559082892416224E-2</v>
      </c>
      <c r="AZ50" s="51">
        <f t="shared" si="76"/>
        <v>3.6199294532627858E-2</v>
      </c>
      <c r="BA50" s="51">
        <f t="shared" si="76"/>
        <v>1.0185185185185186E-2</v>
      </c>
      <c r="BB50" s="51">
        <f t="shared" si="76"/>
        <v>1.9620811287477953E-2</v>
      </c>
      <c r="BC50" s="51">
        <f t="shared" si="76"/>
        <v>0</v>
      </c>
      <c r="BD50" s="51">
        <f t="shared" si="76"/>
        <v>7.7160493827160498E-3</v>
      </c>
      <c r="BE50" s="104">
        <f t="shared" si="72"/>
        <v>1.6380070546737211E-2</v>
      </c>
    </row>
    <row r="51" spans="1:57" x14ac:dyDescent="0.2">
      <c r="D51" s="27" t="s">
        <v>17</v>
      </c>
      <c r="F51" s="1">
        <f t="shared" si="63"/>
        <v>6</v>
      </c>
      <c r="G51" s="1">
        <f t="shared" si="63"/>
        <v>7</v>
      </c>
      <c r="H51" s="1">
        <f t="shared" si="63"/>
        <v>2</v>
      </c>
      <c r="I51" s="1">
        <f t="shared" si="63"/>
        <v>3</v>
      </c>
      <c r="J51" s="1">
        <f t="shared" si="63"/>
        <v>1</v>
      </c>
      <c r="K51" s="1">
        <f t="shared" ref="K51" si="77">K61+K76+K91+K106+K121+K136+K151+K166+K181</f>
        <v>3</v>
      </c>
      <c r="L51" s="54">
        <f t="shared" si="65"/>
        <v>3.6666666666666665</v>
      </c>
      <c r="U51" s="27" t="s">
        <v>17</v>
      </c>
      <c r="V51" s="1">
        <f t="shared" si="66"/>
        <v>11</v>
      </c>
      <c r="W51" s="1">
        <f t="shared" si="66"/>
        <v>5</v>
      </c>
      <c r="X51" s="1">
        <f t="shared" si="66"/>
        <v>1</v>
      </c>
      <c r="Y51" s="1">
        <f t="shared" si="66"/>
        <v>5</v>
      </c>
      <c r="Z51" s="1">
        <f t="shared" si="66"/>
        <v>6</v>
      </c>
      <c r="AA51" s="1">
        <f t="shared" si="66"/>
        <v>3</v>
      </c>
      <c r="AB51" s="54">
        <f t="shared" si="67"/>
        <v>5.166666666666667</v>
      </c>
      <c r="AE51" s="27" t="s">
        <v>17</v>
      </c>
      <c r="AF51" s="109">
        <f t="shared" ref="AF51:AK51" si="78">AVERAGE(AF61,AF76,AF91,AF106,AF121,AF136,AF151,AF166,AF181)</f>
        <v>0.30555555555555558</v>
      </c>
      <c r="AG51" s="109">
        <f t="shared" si="78"/>
        <v>0.1388888888888889</v>
      </c>
      <c r="AH51" s="109">
        <f t="shared" si="78"/>
        <v>2.7777777777777776E-2</v>
      </c>
      <c r="AI51" s="109">
        <f t="shared" si="78"/>
        <v>0.1388888888888889</v>
      </c>
      <c r="AJ51" s="109">
        <f t="shared" si="78"/>
        <v>0.16666666666666666</v>
      </c>
      <c r="AK51" s="109">
        <f t="shared" si="78"/>
        <v>8.3333333333333329E-2</v>
      </c>
      <c r="AL51" s="109">
        <f t="shared" si="69"/>
        <v>0.14351851851851852</v>
      </c>
      <c r="AN51" s="27" t="s">
        <v>17</v>
      </c>
      <c r="AO51" s="72">
        <f t="shared" ref="AO51:AT51" si="79">SUM(AO61,AO76,AO91,AO106,AO121,AO136,AO151,AO166,AO181)</f>
        <v>1</v>
      </c>
      <c r="AP51" s="72">
        <f t="shared" si="79"/>
        <v>0</v>
      </c>
      <c r="AQ51" s="72">
        <f t="shared" si="79"/>
        <v>0</v>
      </c>
      <c r="AR51" s="72">
        <f t="shared" si="79"/>
        <v>0</v>
      </c>
      <c r="AS51" s="72">
        <f t="shared" si="79"/>
        <v>1</v>
      </c>
      <c r="AT51" s="72">
        <f t="shared" si="79"/>
        <v>0</v>
      </c>
      <c r="AU51" s="71">
        <f t="shared" si="61"/>
        <v>0.33333333333333331</v>
      </c>
      <c r="AX51" s="27" t="s">
        <v>17</v>
      </c>
      <c r="AY51" s="55">
        <f t="shared" ref="AY51:BD51" si="80">AVERAGE(AY61,AY76,AY91,AY106,AY121,AY136,AY151,AY166,AY181)</f>
        <v>2.5396825396825397E-2</v>
      </c>
      <c r="AZ51" s="55">
        <f t="shared" si="80"/>
        <v>1.6093474426807759E-2</v>
      </c>
      <c r="BA51" s="55">
        <f t="shared" si="80"/>
        <v>1.5432098765432098E-3</v>
      </c>
      <c r="BB51" s="55">
        <f t="shared" si="80"/>
        <v>1.0141093474426807E-2</v>
      </c>
      <c r="BC51" s="55">
        <f t="shared" si="80"/>
        <v>9.2592592592592587E-3</v>
      </c>
      <c r="BD51" s="55">
        <f t="shared" si="80"/>
        <v>4.6296296296296294E-3</v>
      </c>
      <c r="BE51" s="105">
        <f t="shared" si="72"/>
        <v>1.1177248677248676E-2</v>
      </c>
    </row>
    <row r="52" spans="1:57" x14ac:dyDescent="0.2">
      <c r="D52" s="41" t="s">
        <v>10</v>
      </c>
      <c r="F52" s="1">
        <f t="shared" si="63"/>
        <v>5</v>
      </c>
      <c r="G52" s="1">
        <f t="shared" si="63"/>
        <v>5</v>
      </c>
      <c r="H52" s="1">
        <f t="shared" si="63"/>
        <v>2</v>
      </c>
      <c r="I52" s="1">
        <f t="shared" si="63"/>
        <v>3</v>
      </c>
      <c r="J52" s="1">
        <f t="shared" si="63"/>
        <v>4</v>
      </c>
      <c r="K52" s="1">
        <f t="shared" ref="K52" si="81">K62+K77+K92+K107+K122+K137+K152+K167+K182</f>
        <v>5</v>
      </c>
      <c r="L52" s="54">
        <f t="shared" si="65"/>
        <v>4</v>
      </c>
      <c r="U52" s="41" t="s">
        <v>10</v>
      </c>
      <c r="V52" s="1">
        <f t="shared" si="66"/>
        <v>6</v>
      </c>
      <c r="W52" s="1">
        <f t="shared" si="66"/>
        <v>6</v>
      </c>
      <c r="X52" s="1">
        <f t="shared" si="66"/>
        <v>2</v>
      </c>
      <c r="Y52" s="1">
        <f t="shared" si="66"/>
        <v>3</v>
      </c>
      <c r="Z52" s="1">
        <f t="shared" si="66"/>
        <v>4</v>
      </c>
      <c r="AA52" s="1">
        <f t="shared" si="66"/>
        <v>6</v>
      </c>
      <c r="AB52" s="54">
        <f t="shared" si="67"/>
        <v>4.5</v>
      </c>
      <c r="AE52" s="41" t="s">
        <v>10</v>
      </c>
      <c r="AF52" s="108">
        <f t="shared" ref="AF52:AK52" si="82">AVERAGE(AF62,AF77,AF92,AF107,AF122,AF137,AF152,AF167,AF182)</f>
        <v>0.66666666666666663</v>
      </c>
      <c r="AG52" s="108">
        <f t="shared" si="82"/>
        <v>0.66666666666666663</v>
      </c>
      <c r="AH52" s="108">
        <f t="shared" si="82"/>
        <v>0.22222222222222221</v>
      </c>
      <c r="AI52" s="108">
        <f t="shared" si="82"/>
        <v>0.33333333333333331</v>
      </c>
      <c r="AJ52" s="108">
        <f t="shared" si="82"/>
        <v>0.44444444444444442</v>
      </c>
      <c r="AK52" s="108">
        <f t="shared" si="82"/>
        <v>0.66666666666666663</v>
      </c>
      <c r="AL52" s="108">
        <f t="shared" si="69"/>
        <v>0.49999999999999994</v>
      </c>
      <c r="AN52" s="41" t="s">
        <v>10</v>
      </c>
      <c r="AO52" s="72">
        <f t="shared" ref="AO52:AT52" si="83">SUM(AO62,AO77,AO92,AO107,AO122,AO137,AO152,AO167,AO182)</f>
        <v>2</v>
      </c>
      <c r="AP52" s="72">
        <f t="shared" si="83"/>
        <v>1</v>
      </c>
      <c r="AQ52" s="72">
        <f t="shared" si="83"/>
        <v>0</v>
      </c>
      <c r="AR52" s="72">
        <f t="shared" si="83"/>
        <v>1</v>
      </c>
      <c r="AS52" s="72">
        <f t="shared" si="83"/>
        <v>1</v>
      </c>
      <c r="AT52" s="72">
        <f t="shared" si="83"/>
        <v>2</v>
      </c>
      <c r="AU52" s="71">
        <f t="shared" si="61"/>
        <v>1.1666666666666667</v>
      </c>
      <c r="AX52" s="41" t="s">
        <v>10</v>
      </c>
      <c r="AY52" s="51">
        <f t="shared" ref="AY52:BD52" si="84">AVERAGE(AY62,AY77,AY92,AY107,AY122,AY137,AY152,AY167,AY182)</f>
        <v>9.166666666666666E-2</v>
      </c>
      <c r="AZ52" s="51">
        <f t="shared" si="84"/>
        <v>8.7962962962962965E-2</v>
      </c>
      <c r="BA52" s="51">
        <f t="shared" si="84"/>
        <v>2.7777777777777776E-2</v>
      </c>
      <c r="BB52" s="51">
        <f t="shared" si="84"/>
        <v>4.1666666666666664E-2</v>
      </c>
      <c r="BC52" s="51">
        <f t="shared" si="84"/>
        <v>6.3888888888888884E-2</v>
      </c>
      <c r="BD52" s="51">
        <f t="shared" si="84"/>
        <v>8.3333333333333329E-2</v>
      </c>
      <c r="BE52" s="104">
        <f t="shared" si="72"/>
        <v>6.604938271604939E-2</v>
      </c>
    </row>
    <row r="53" spans="1:57" x14ac:dyDescent="0.2">
      <c r="D53" s="27" t="s">
        <v>18</v>
      </c>
      <c r="F53" s="1">
        <f t="shared" si="63"/>
        <v>2</v>
      </c>
      <c r="G53" s="1">
        <f t="shared" si="63"/>
        <v>2</v>
      </c>
      <c r="H53" s="1">
        <f t="shared" si="63"/>
        <v>0</v>
      </c>
      <c r="I53" s="1">
        <f t="shared" si="63"/>
        <v>0</v>
      </c>
      <c r="J53" s="1">
        <f t="shared" si="63"/>
        <v>1</v>
      </c>
      <c r="K53" s="1">
        <f t="shared" ref="K53" si="85">K63+K78+K93+K108+K123+K138+K153+K168+K183</f>
        <v>4</v>
      </c>
      <c r="L53" s="54">
        <f t="shared" si="65"/>
        <v>1.5</v>
      </c>
      <c r="U53" s="27" t="s">
        <v>18</v>
      </c>
      <c r="V53" s="1">
        <f t="shared" si="66"/>
        <v>1</v>
      </c>
      <c r="W53" s="1">
        <f t="shared" si="66"/>
        <v>2</v>
      </c>
      <c r="X53" s="1">
        <f t="shared" si="66"/>
        <v>0</v>
      </c>
      <c r="Y53" s="1">
        <f t="shared" si="66"/>
        <v>0</v>
      </c>
      <c r="Z53" s="1">
        <f t="shared" si="66"/>
        <v>1</v>
      </c>
      <c r="AA53" s="1">
        <f t="shared" si="66"/>
        <v>3</v>
      </c>
      <c r="AB53" s="54">
        <f t="shared" si="67"/>
        <v>1.1666666666666667</v>
      </c>
      <c r="AE53" s="27" t="s">
        <v>18</v>
      </c>
      <c r="AF53" s="109">
        <f t="shared" ref="AF53:AK53" si="86">AVERAGE(AF63,AF78,AF93,AF108,AF123,AF138,AF153,AF168,AF183)</f>
        <v>0.1111111111111111</v>
      </c>
      <c r="AG53" s="109">
        <f t="shared" si="86"/>
        <v>0.22222222222222221</v>
      </c>
      <c r="AH53" s="109">
        <f t="shared" si="86"/>
        <v>0</v>
      </c>
      <c r="AI53" s="109">
        <f t="shared" si="86"/>
        <v>0</v>
      </c>
      <c r="AJ53" s="109">
        <f t="shared" si="86"/>
        <v>0.1111111111111111</v>
      </c>
      <c r="AK53" s="109">
        <f t="shared" si="86"/>
        <v>0.33333333333333331</v>
      </c>
      <c r="AL53" s="109">
        <f t="shared" si="69"/>
        <v>0.12962962962962962</v>
      </c>
      <c r="AN53" s="27" t="s">
        <v>18</v>
      </c>
      <c r="AO53" s="72">
        <f t="shared" ref="AO53:AT53" si="87">SUM(AO63,AO78,AO93,AO108,AO123,AO138,AO153,AO168,AO183)</f>
        <v>0</v>
      </c>
      <c r="AP53" s="72">
        <f t="shared" si="87"/>
        <v>1</v>
      </c>
      <c r="AQ53" s="72">
        <f t="shared" si="87"/>
        <v>0</v>
      </c>
      <c r="AR53" s="72">
        <f t="shared" si="87"/>
        <v>0</v>
      </c>
      <c r="AS53" s="72">
        <f t="shared" si="87"/>
        <v>0</v>
      </c>
      <c r="AT53" s="72">
        <f t="shared" si="87"/>
        <v>1</v>
      </c>
      <c r="AU53" s="71">
        <f t="shared" si="61"/>
        <v>0.33333333333333331</v>
      </c>
      <c r="AX53" s="27" t="s">
        <v>18</v>
      </c>
      <c r="AY53" s="55">
        <f t="shared" ref="AY53:BD53" si="88">AVERAGE(AY63,AY78,AY93,AY108,AY123,AY138,AY153,AY168,AY183)</f>
        <v>1.3888888888888888E-2</v>
      </c>
      <c r="AZ53" s="55">
        <f t="shared" si="88"/>
        <v>2.7777777777777776E-2</v>
      </c>
      <c r="BA53" s="55">
        <f t="shared" si="88"/>
        <v>0</v>
      </c>
      <c r="BB53" s="55">
        <f t="shared" si="88"/>
        <v>0</v>
      </c>
      <c r="BC53" s="55">
        <f t="shared" si="88"/>
        <v>1.5873015873015872E-2</v>
      </c>
      <c r="BD53" s="55">
        <f t="shared" si="88"/>
        <v>4.1666666666666664E-2</v>
      </c>
      <c r="BE53" s="105">
        <f t="shared" si="72"/>
        <v>1.6534391534391533E-2</v>
      </c>
    </row>
    <row r="54" spans="1:57" x14ac:dyDescent="0.2">
      <c r="A54">
        <f>MAX(A58:A192)</f>
        <v>9</v>
      </c>
    </row>
    <row r="55" spans="1:57" ht="21" x14ac:dyDescent="0.25">
      <c r="A55" s="162" t="s">
        <v>57</v>
      </c>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row>
    <row r="56" spans="1:57" ht="31" x14ac:dyDescent="0.35">
      <c r="F56" s="149" t="s">
        <v>12</v>
      </c>
      <c r="G56" s="149"/>
      <c r="H56" s="149"/>
      <c r="I56" s="149"/>
      <c r="J56" s="149"/>
      <c r="K56" s="149"/>
      <c r="V56" s="149" t="s">
        <v>13</v>
      </c>
      <c r="W56" s="149"/>
      <c r="X56" s="149"/>
      <c r="Y56" s="149"/>
      <c r="Z56" s="149"/>
      <c r="AA56" s="149"/>
      <c r="AF56" s="165" t="s">
        <v>68</v>
      </c>
      <c r="AG56" s="165"/>
      <c r="AH56" s="165"/>
      <c r="AI56" s="165"/>
      <c r="AJ56" s="165"/>
      <c r="AK56" s="165"/>
      <c r="AO56" s="156" t="s">
        <v>76</v>
      </c>
      <c r="AP56" s="156"/>
      <c r="AQ56" s="156"/>
      <c r="AR56" s="156"/>
      <c r="AS56" s="156"/>
      <c r="AT56" s="156"/>
      <c r="AY56" s="152" t="s">
        <v>82</v>
      </c>
      <c r="AZ56" s="152"/>
      <c r="BA56" s="152"/>
      <c r="BB56" s="152"/>
      <c r="BC56" s="152"/>
      <c r="BD56" s="152"/>
    </row>
    <row r="57" spans="1:57" ht="17" thickBot="1" x14ac:dyDescent="0.25">
      <c r="B57" s="5" t="s">
        <v>0</v>
      </c>
      <c r="C57" s="6"/>
      <c r="D57" s="5"/>
      <c r="E57" s="4" t="s">
        <v>50</v>
      </c>
      <c r="F57" s="4" t="s">
        <v>1</v>
      </c>
      <c r="G57" s="4" t="s">
        <v>2</v>
      </c>
      <c r="H57" s="4" t="s">
        <v>3</v>
      </c>
      <c r="I57" s="4" t="s">
        <v>4</v>
      </c>
      <c r="J57" s="4" t="s">
        <v>5</v>
      </c>
      <c r="K57" s="4" t="s">
        <v>6</v>
      </c>
      <c r="V57" s="4" t="s">
        <v>1</v>
      </c>
      <c r="W57" s="4" t="s">
        <v>2</v>
      </c>
      <c r="X57" s="4" t="s">
        <v>3</v>
      </c>
      <c r="Y57" s="4" t="s">
        <v>4</v>
      </c>
      <c r="Z57" s="4" t="s">
        <v>5</v>
      </c>
      <c r="AA57" s="4" t="s">
        <v>6</v>
      </c>
      <c r="AF57" s="4" t="s">
        <v>1</v>
      </c>
      <c r="AG57" s="4" t="s">
        <v>2</v>
      </c>
      <c r="AH57" s="4" t="s">
        <v>3</v>
      </c>
      <c r="AI57" s="4" t="s">
        <v>4</v>
      </c>
      <c r="AJ57" s="4" t="s">
        <v>5</v>
      </c>
      <c r="AK57" s="4" t="s">
        <v>6</v>
      </c>
      <c r="AO57" s="63" t="s">
        <v>1</v>
      </c>
      <c r="AP57" s="63" t="s">
        <v>2</v>
      </c>
      <c r="AQ57" s="63" t="s">
        <v>3</v>
      </c>
      <c r="AR57" s="63" t="s">
        <v>4</v>
      </c>
      <c r="AS57" s="63" t="s">
        <v>5</v>
      </c>
      <c r="AT57" s="63" t="s">
        <v>6</v>
      </c>
      <c r="AY57" s="63" t="s">
        <v>1</v>
      </c>
      <c r="AZ57" s="63" t="s">
        <v>2</v>
      </c>
      <c r="BA57" s="63" t="s">
        <v>3</v>
      </c>
      <c r="BB57" s="63" t="s">
        <v>4</v>
      </c>
      <c r="BC57" s="63" t="s">
        <v>5</v>
      </c>
      <c r="BD57" s="63" t="s">
        <v>6</v>
      </c>
    </row>
    <row r="58" spans="1:57" x14ac:dyDescent="0.2">
      <c r="A58" s="74">
        <v>1</v>
      </c>
      <c r="B58" s="75" t="s">
        <v>11</v>
      </c>
      <c r="C58" s="76" t="s">
        <v>15</v>
      </c>
      <c r="D58" s="75" t="s">
        <v>8</v>
      </c>
      <c r="E58" s="77"/>
      <c r="F58" s="78">
        <v>2</v>
      </c>
      <c r="G58" s="78">
        <v>0</v>
      </c>
      <c r="H58" s="78">
        <v>0</v>
      </c>
      <c r="I58" s="78">
        <v>2</v>
      </c>
      <c r="J58" s="78">
        <v>1</v>
      </c>
      <c r="K58" s="78">
        <v>1</v>
      </c>
      <c r="L58" s="79"/>
      <c r="M58" s="79"/>
      <c r="N58" s="79"/>
      <c r="O58" s="78"/>
      <c r="P58" s="78"/>
      <c r="Q58" s="78"/>
      <c r="R58" s="78"/>
      <c r="S58" s="78"/>
      <c r="T58" s="78"/>
      <c r="U58" s="79"/>
      <c r="V58" s="78">
        <v>4</v>
      </c>
      <c r="W58" s="78">
        <v>0</v>
      </c>
      <c r="X58" s="78">
        <v>0</v>
      </c>
      <c r="Y58" s="78">
        <v>4</v>
      </c>
      <c r="Z58" s="78">
        <v>1</v>
      </c>
      <c r="AA58" s="80">
        <v>2</v>
      </c>
      <c r="AF58" s="64">
        <f>V58/$E$65</f>
        <v>1.3333333333333333</v>
      </c>
      <c r="AG58" s="64">
        <f t="shared" ref="AG58:AG59" si="89">W58/$E$65</f>
        <v>0</v>
      </c>
      <c r="AH58" s="64">
        <f t="shared" ref="AH58:AH59" si="90">X58/$E$65</f>
        <v>0</v>
      </c>
      <c r="AI58" s="64">
        <f t="shared" ref="AI58:AI59" si="91">Y58/$E$65</f>
        <v>1.3333333333333333</v>
      </c>
      <c r="AJ58" s="64">
        <f t="shared" ref="AJ58:AJ59" si="92">Z58/$E$65</f>
        <v>0.33333333333333331</v>
      </c>
      <c r="AK58" s="64">
        <f>AA58/$E$65</f>
        <v>0.66666666666666663</v>
      </c>
      <c r="AO58" s="68">
        <f>IF(AF58&gt;1,1,0)</f>
        <v>1</v>
      </c>
      <c r="AP58" s="68">
        <f t="shared" ref="AP58:AP63" si="93">IF(AG58&gt;1,1,0)</f>
        <v>0</v>
      </c>
      <c r="AQ58" s="68">
        <f t="shared" ref="AQ58:AQ63" si="94">IF(AH58&gt;1,1,0)</f>
        <v>0</v>
      </c>
      <c r="AR58" s="68">
        <f t="shared" ref="AR58:AR63" si="95">IF(AI58&gt;1,1,0)</f>
        <v>1</v>
      </c>
      <c r="AS58" s="68">
        <f t="shared" ref="AS58:AS63" si="96">IF(AJ58&gt;1,1,0)</f>
        <v>0</v>
      </c>
      <c r="AT58" s="68">
        <f t="shared" ref="AT58:AT63" si="97">IF(AK58&gt;1,1,0)</f>
        <v>0</v>
      </c>
      <c r="AY58" s="101">
        <f>V58/$N65</f>
        <v>0.26666666666666666</v>
      </c>
      <c r="AZ58" s="101">
        <f t="shared" ref="AZ58:BD58" si="98">W58/$N65</f>
        <v>0</v>
      </c>
      <c r="BA58" s="101">
        <f t="shared" si="98"/>
        <v>0</v>
      </c>
      <c r="BB58" s="101">
        <f t="shared" si="98"/>
        <v>0.26666666666666666</v>
      </c>
      <c r="BC58" s="101">
        <f t="shared" si="98"/>
        <v>6.6666666666666666E-2</v>
      </c>
      <c r="BD58" s="101">
        <f t="shared" si="98"/>
        <v>0.13333333333333333</v>
      </c>
    </row>
    <row r="59" spans="1:57" x14ac:dyDescent="0.2">
      <c r="A59" s="81">
        <v>1</v>
      </c>
      <c r="B59" s="12" t="s">
        <v>11</v>
      </c>
      <c r="C59" s="8" t="s">
        <v>16</v>
      </c>
      <c r="D59" s="9" t="s">
        <v>14</v>
      </c>
      <c r="E59" s="28"/>
      <c r="F59" s="10">
        <v>2</v>
      </c>
      <c r="G59" s="10">
        <v>0</v>
      </c>
      <c r="H59" s="10">
        <v>0</v>
      </c>
      <c r="I59" s="10">
        <v>0</v>
      </c>
      <c r="J59" s="10">
        <v>0</v>
      </c>
      <c r="K59" s="10">
        <v>0</v>
      </c>
      <c r="L59" s="82"/>
      <c r="M59" s="82"/>
      <c r="N59" s="82"/>
      <c r="O59" s="13"/>
      <c r="P59" s="13"/>
      <c r="Q59" s="13"/>
      <c r="R59" s="13"/>
      <c r="S59" s="13"/>
      <c r="T59" s="13"/>
      <c r="U59" s="82"/>
      <c r="V59" s="10">
        <v>1</v>
      </c>
      <c r="W59" s="10">
        <v>0</v>
      </c>
      <c r="X59" s="10">
        <v>0</v>
      </c>
      <c r="Y59" s="10">
        <v>0</v>
      </c>
      <c r="Z59" s="10">
        <v>0</v>
      </c>
      <c r="AA59" s="83">
        <v>0</v>
      </c>
      <c r="AF59" s="65">
        <f t="shared" ref="AF59" si="99">V59/$E$65</f>
        <v>0.33333333333333331</v>
      </c>
      <c r="AG59" s="65">
        <f t="shared" si="89"/>
        <v>0</v>
      </c>
      <c r="AH59" s="65">
        <f t="shared" si="90"/>
        <v>0</v>
      </c>
      <c r="AI59" s="65">
        <f t="shared" si="91"/>
        <v>0</v>
      </c>
      <c r="AJ59" s="65">
        <f t="shared" si="92"/>
        <v>0</v>
      </c>
      <c r="AK59" s="65">
        <f t="shared" ref="AK59" si="100">AA59/$E$65</f>
        <v>0</v>
      </c>
      <c r="AO59" s="69">
        <f t="shared" ref="AO59:AO63" si="101">IF(AF59&gt;1,1,0)</f>
        <v>0</v>
      </c>
      <c r="AP59" s="69">
        <f t="shared" si="93"/>
        <v>0</v>
      </c>
      <c r="AQ59" s="69">
        <f t="shared" si="94"/>
        <v>0</v>
      </c>
      <c r="AR59" s="69">
        <f t="shared" si="95"/>
        <v>0</v>
      </c>
      <c r="AS59" s="69">
        <f t="shared" si="96"/>
        <v>0</v>
      </c>
      <c r="AT59" s="69">
        <f t="shared" si="97"/>
        <v>0</v>
      </c>
      <c r="AY59" s="103">
        <f>V59/$N65</f>
        <v>6.6666666666666666E-2</v>
      </c>
      <c r="AZ59" s="103">
        <f t="shared" ref="AZ59:BD59" si="102">W59/$N65</f>
        <v>0</v>
      </c>
      <c r="BA59" s="103">
        <f t="shared" si="102"/>
        <v>0</v>
      </c>
      <c r="BB59" s="103">
        <f t="shared" si="102"/>
        <v>0</v>
      </c>
      <c r="BC59" s="103">
        <f t="shared" si="102"/>
        <v>0</v>
      </c>
      <c r="BD59" s="103">
        <f t="shared" si="102"/>
        <v>0</v>
      </c>
    </row>
    <row r="60" spans="1:57" x14ac:dyDescent="0.2">
      <c r="A60" s="81">
        <v>1</v>
      </c>
      <c r="B60" s="12" t="s">
        <v>11</v>
      </c>
      <c r="C60" s="11" t="s">
        <v>15</v>
      </c>
      <c r="D60" s="12" t="s">
        <v>9</v>
      </c>
      <c r="E60" s="29"/>
      <c r="F60" s="13">
        <v>0</v>
      </c>
      <c r="G60" s="13">
        <v>1</v>
      </c>
      <c r="H60" s="13">
        <v>1</v>
      </c>
      <c r="I60" s="13">
        <v>0</v>
      </c>
      <c r="J60" s="13">
        <v>0</v>
      </c>
      <c r="K60" s="13">
        <v>0</v>
      </c>
      <c r="L60" s="82"/>
      <c r="M60" s="82"/>
      <c r="N60" s="82"/>
      <c r="O60" s="13"/>
      <c r="P60" s="13"/>
      <c r="Q60" s="13"/>
      <c r="R60" s="13"/>
      <c r="S60" s="13"/>
      <c r="T60" s="13"/>
      <c r="U60" s="82"/>
      <c r="V60" s="13">
        <v>0</v>
      </c>
      <c r="W60" s="13">
        <v>1</v>
      </c>
      <c r="X60" s="13">
        <v>1</v>
      </c>
      <c r="Y60" s="13">
        <v>0</v>
      </c>
      <c r="Z60" s="13">
        <v>0</v>
      </c>
      <c r="AA60" s="84">
        <v>0</v>
      </c>
      <c r="AF60" s="64">
        <f>V60/($E$65+$E$66)</f>
        <v>0</v>
      </c>
      <c r="AG60" s="64">
        <f t="shared" ref="AG60:AG61" si="103">W60/($E$65+$E$66)</f>
        <v>0.25</v>
      </c>
      <c r="AH60" s="64">
        <f t="shared" ref="AH60:AH61" si="104">X60/($E$65+$E$66)</f>
        <v>0.25</v>
      </c>
      <c r="AI60" s="64">
        <f t="shared" ref="AI60:AI61" si="105">Y60/($E$65+$E$66)</f>
        <v>0</v>
      </c>
      <c r="AJ60" s="64">
        <f t="shared" ref="AJ60:AJ61" si="106">Z60/($E$65+$E$66)</f>
        <v>0</v>
      </c>
      <c r="AK60" s="64">
        <f t="shared" ref="AK60:AK61" si="107">AA60/($E$65+$E$66)</f>
        <v>0</v>
      </c>
      <c r="AO60" s="68">
        <f t="shared" si="101"/>
        <v>0</v>
      </c>
      <c r="AP60" s="68">
        <f t="shared" si="93"/>
        <v>0</v>
      </c>
      <c r="AQ60" s="68">
        <f t="shared" si="94"/>
        <v>0</v>
      </c>
      <c r="AR60" s="68">
        <f t="shared" si="95"/>
        <v>0</v>
      </c>
      <c r="AS60" s="68">
        <f t="shared" si="96"/>
        <v>0</v>
      </c>
      <c r="AT60" s="68">
        <f t="shared" si="97"/>
        <v>0</v>
      </c>
      <c r="AY60" s="101">
        <f>V60/($N65+$N66)</f>
        <v>0</v>
      </c>
      <c r="AZ60" s="101">
        <f t="shared" ref="AZ60:BD60" si="108">W60/($N65+$N66)</f>
        <v>0.05</v>
      </c>
      <c r="BA60" s="101">
        <f t="shared" si="108"/>
        <v>0.05</v>
      </c>
      <c r="BB60" s="101">
        <f t="shared" si="108"/>
        <v>0</v>
      </c>
      <c r="BC60" s="101">
        <f t="shared" si="108"/>
        <v>0</v>
      </c>
      <c r="BD60" s="101">
        <f t="shared" si="108"/>
        <v>0</v>
      </c>
    </row>
    <row r="61" spans="1:57" x14ac:dyDescent="0.2">
      <c r="A61" s="81">
        <v>1</v>
      </c>
      <c r="B61" s="12" t="s">
        <v>11</v>
      </c>
      <c r="C61" s="8" t="s">
        <v>16</v>
      </c>
      <c r="D61" s="9" t="s">
        <v>17</v>
      </c>
      <c r="E61" s="28"/>
      <c r="F61" s="10">
        <v>0</v>
      </c>
      <c r="G61" s="10">
        <v>1</v>
      </c>
      <c r="H61" s="10">
        <v>0</v>
      </c>
      <c r="I61" s="10">
        <v>0</v>
      </c>
      <c r="J61" s="10">
        <v>0</v>
      </c>
      <c r="K61" s="10">
        <v>0</v>
      </c>
      <c r="L61" s="82"/>
      <c r="M61" s="82"/>
      <c r="N61" s="82"/>
      <c r="O61" s="13"/>
      <c r="P61" s="13"/>
      <c r="Q61" s="13"/>
      <c r="R61" s="13"/>
      <c r="S61" s="13"/>
      <c r="T61" s="13"/>
      <c r="U61" s="82"/>
      <c r="V61" s="10">
        <v>0</v>
      </c>
      <c r="W61" s="10">
        <v>1</v>
      </c>
      <c r="X61" s="10">
        <v>0</v>
      </c>
      <c r="Y61" s="10">
        <v>0</v>
      </c>
      <c r="Z61" s="10">
        <v>0</v>
      </c>
      <c r="AA61" s="83">
        <v>0</v>
      </c>
      <c r="AF61" s="65">
        <f t="shared" ref="AF61" si="109">V61/($E$65+$E$66)</f>
        <v>0</v>
      </c>
      <c r="AG61" s="65">
        <f t="shared" si="103"/>
        <v>0.25</v>
      </c>
      <c r="AH61" s="65">
        <f t="shared" si="104"/>
        <v>0</v>
      </c>
      <c r="AI61" s="65">
        <f t="shared" si="105"/>
        <v>0</v>
      </c>
      <c r="AJ61" s="65">
        <f t="shared" si="106"/>
        <v>0</v>
      </c>
      <c r="AK61" s="65">
        <f t="shared" si="107"/>
        <v>0</v>
      </c>
      <c r="AO61" s="69">
        <f t="shared" si="101"/>
        <v>0</v>
      </c>
      <c r="AP61" s="69">
        <f t="shared" si="93"/>
        <v>0</v>
      </c>
      <c r="AQ61" s="69">
        <f t="shared" si="94"/>
        <v>0</v>
      </c>
      <c r="AR61" s="69">
        <f t="shared" si="95"/>
        <v>0</v>
      </c>
      <c r="AS61" s="69">
        <f t="shared" si="96"/>
        <v>0</v>
      </c>
      <c r="AT61" s="69">
        <f t="shared" si="97"/>
        <v>0</v>
      </c>
      <c r="AY61" s="103">
        <f>V61/($N65+$N66)</f>
        <v>0</v>
      </c>
      <c r="AZ61" s="103">
        <f t="shared" ref="AZ61:BD61" si="110">W61/($N65+$N66)</f>
        <v>0.05</v>
      </c>
      <c r="BA61" s="103">
        <f t="shared" si="110"/>
        <v>0</v>
      </c>
      <c r="BB61" s="103">
        <f t="shared" si="110"/>
        <v>0</v>
      </c>
      <c r="BC61" s="103">
        <f t="shared" si="110"/>
        <v>0</v>
      </c>
      <c r="BD61" s="103">
        <f t="shared" si="110"/>
        <v>0</v>
      </c>
    </row>
    <row r="62" spans="1:57" x14ac:dyDescent="0.2">
      <c r="A62" s="81">
        <v>1</v>
      </c>
      <c r="B62" s="12" t="s">
        <v>11</v>
      </c>
      <c r="C62" s="14" t="s">
        <v>15</v>
      </c>
      <c r="D62" s="15" t="s">
        <v>10</v>
      </c>
      <c r="E62" s="30"/>
      <c r="F62" s="16">
        <v>1</v>
      </c>
      <c r="G62" s="16">
        <v>0</v>
      </c>
      <c r="H62" s="16">
        <v>0</v>
      </c>
      <c r="I62" s="16">
        <v>0</v>
      </c>
      <c r="J62" s="16">
        <v>1</v>
      </c>
      <c r="K62" s="16">
        <v>0</v>
      </c>
      <c r="L62" s="82"/>
      <c r="M62" s="82"/>
      <c r="N62" s="82"/>
      <c r="O62" s="13"/>
      <c r="P62" s="13"/>
      <c r="Q62" s="13"/>
      <c r="R62" s="13"/>
      <c r="S62" s="13"/>
      <c r="T62" s="13"/>
      <c r="U62" s="82"/>
      <c r="V62" s="16">
        <v>1</v>
      </c>
      <c r="W62" s="16">
        <v>0</v>
      </c>
      <c r="X62" s="16">
        <v>0</v>
      </c>
      <c r="Y62" s="16">
        <v>0</v>
      </c>
      <c r="Z62" s="16">
        <v>1</v>
      </c>
      <c r="AA62" s="85">
        <v>0</v>
      </c>
      <c r="AF62" s="66">
        <f>V62/$E$66</f>
        <v>1</v>
      </c>
      <c r="AG62" s="66">
        <f t="shared" ref="AG62:AG63" si="111">W62/$E$66</f>
        <v>0</v>
      </c>
      <c r="AH62" s="66">
        <f t="shared" ref="AH62:AH63" si="112">X62/$E$66</f>
        <v>0</v>
      </c>
      <c r="AI62" s="66">
        <f t="shared" ref="AI62:AI63" si="113">Y62/$E$66</f>
        <v>0</v>
      </c>
      <c r="AJ62" s="66">
        <f t="shared" ref="AJ62:AJ63" si="114">Z62/$E$66</f>
        <v>1</v>
      </c>
      <c r="AK62" s="66">
        <f t="shared" ref="AK62:AK63" si="115">AA62/$E$66</f>
        <v>0</v>
      </c>
      <c r="AO62" s="70">
        <f t="shared" si="101"/>
        <v>0</v>
      </c>
      <c r="AP62" s="70">
        <f t="shared" si="93"/>
        <v>0</v>
      </c>
      <c r="AQ62" s="70">
        <f t="shared" si="94"/>
        <v>0</v>
      </c>
      <c r="AR62" s="70">
        <f t="shared" si="95"/>
        <v>0</v>
      </c>
      <c r="AS62" s="70">
        <f t="shared" si="96"/>
        <v>0</v>
      </c>
      <c r="AT62" s="70">
        <f t="shared" si="97"/>
        <v>0</v>
      </c>
      <c r="AY62" s="102">
        <f>V62/$N66</f>
        <v>0.2</v>
      </c>
      <c r="AZ62" s="102">
        <f t="shared" ref="AZ62:BD62" si="116">W62/$N66</f>
        <v>0</v>
      </c>
      <c r="BA62" s="102">
        <f t="shared" si="116"/>
        <v>0</v>
      </c>
      <c r="BB62" s="102">
        <f t="shared" si="116"/>
        <v>0</v>
      </c>
      <c r="BC62" s="102">
        <f t="shared" si="116"/>
        <v>0.2</v>
      </c>
      <c r="BD62" s="102">
        <f t="shared" si="116"/>
        <v>0</v>
      </c>
    </row>
    <row r="63" spans="1:57" x14ac:dyDescent="0.2">
      <c r="A63" s="81">
        <v>1</v>
      </c>
      <c r="B63" s="12" t="s">
        <v>11</v>
      </c>
      <c r="C63" s="8" t="s">
        <v>16</v>
      </c>
      <c r="D63" s="9" t="s">
        <v>18</v>
      </c>
      <c r="E63" s="28"/>
      <c r="F63" s="10">
        <v>0</v>
      </c>
      <c r="G63" s="10">
        <v>0</v>
      </c>
      <c r="H63" s="10">
        <v>0</v>
      </c>
      <c r="I63" s="10">
        <v>0</v>
      </c>
      <c r="J63" s="10">
        <v>0</v>
      </c>
      <c r="K63" s="10">
        <v>0</v>
      </c>
      <c r="L63" s="82"/>
      <c r="M63" s="82"/>
      <c r="N63" s="82"/>
      <c r="O63" s="13"/>
      <c r="P63" s="13"/>
      <c r="Q63" s="13"/>
      <c r="R63" s="13"/>
      <c r="S63" s="13"/>
      <c r="T63" s="13"/>
      <c r="U63" s="82"/>
      <c r="V63" s="10">
        <v>0</v>
      </c>
      <c r="W63" s="10">
        <v>0</v>
      </c>
      <c r="X63" s="10">
        <v>0</v>
      </c>
      <c r="Y63" s="10">
        <v>0</v>
      </c>
      <c r="Z63" s="10">
        <v>0</v>
      </c>
      <c r="AA63" s="83">
        <v>0</v>
      </c>
      <c r="AF63" s="65">
        <f t="shared" ref="AF63" si="117">V63/$E$66</f>
        <v>0</v>
      </c>
      <c r="AG63" s="65">
        <f t="shared" si="111"/>
        <v>0</v>
      </c>
      <c r="AH63" s="65">
        <f t="shared" si="112"/>
        <v>0</v>
      </c>
      <c r="AI63" s="65">
        <f t="shared" si="113"/>
        <v>0</v>
      </c>
      <c r="AJ63" s="65">
        <f t="shared" si="114"/>
        <v>0</v>
      </c>
      <c r="AK63" s="65">
        <f t="shared" si="115"/>
        <v>0</v>
      </c>
      <c r="AO63" s="69">
        <f t="shared" si="101"/>
        <v>0</v>
      </c>
      <c r="AP63" s="69">
        <f t="shared" si="93"/>
        <v>0</v>
      </c>
      <c r="AQ63" s="69">
        <f t="shared" si="94"/>
        <v>0</v>
      </c>
      <c r="AR63" s="69">
        <f t="shared" si="95"/>
        <v>0</v>
      </c>
      <c r="AS63" s="69">
        <f t="shared" si="96"/>
        <v>0</v>
      </c>
      <c r="AT63" s="69">
        <f t="shared" si="97"/>
        <v>0</v>
      </c>
      <c r="AY63" s="103">
        <f>V63/$N66</f>
        <v>0</v>
      </c>
      <c r="AZ63" s="103">
        <f t="shared" ref="AZ63:BD63" si="118">W63/$N66</f>
        <v>0</v>
      </c>
      <c r="BA63" s="103">
        <f t="shared" si="118"/>
        <v>0</v>
      </c>
      <c r="BB63" s="103">
        <f t="shared" si="118"/>
        <v>0</v>
      </c>
      <c r="BC63" s="103">
        <f t="shared" si="118"/>
        <v>0</v>
      </c>
      <c r="BD63" s="103">
        <f t="shared" si="118"/>
        <v>0</v>
      </c>
    </row>
    <row r="64" spans="1:57" x14ac:dyDescent="0.2">
      <c r="A64" s="81">
        <v>1</v>
      </c>
      <c r="B64" s="12" t="s">
        <v>11</v>
      </c>
      <c r="C64" s="33"/>
      <c r="D64" s="34" t="s">
        <v>51</v>
      </c>
      <c r="E64" s="35">
        <v>5</v>
      </c>
      <c r="F64" s="36"/>
      <c r="G64" s="36"/>
      <c r="H64" s="36"/>
      <c r="I64" s="36"/>
      <c r="J64" s="36"/>
      <c r="K64" s="36"/>
      <c r="L64" s="82"/>
      <c r="M64" s="82"/>
      <c r="N64" s="82"/>
      <c r="O64" s="13"/>
      <c r="P64" s="13"/>
      <c r="Q64" s="13"/>
      <c r="R64" s="13"/>
      <c r="S64" s="13"/>
      <c r="T64" s="13"/>
      <c r="U64" s="82"/>
      <c r="V64" s="36"/>
      <c r="W64" s="36"/>
      <c r="X64" s="36"/>
      <c r="Y64" s="36"/>
      <c r="Z64" s="36"/>
      <c r="AA64" s="86"/>
      <c r="AF64" s="36"/>
      <c r="AG64" s="36"/>
      <c r="AH64" s="36"/>
      <c r="AI64" s="36"/>
      <c r="AJ64" s="36"/>
      <c r="AK64" s="36"/>
      <c r="AO64" s="36"/>
      <c r="AP64" s="36"/>
      <c r="AQ64" s="36"/>
      <c r="AR64" s="36"/>
      <c r="AS64" s="36"/>
      <c r="AT64" s="36"/>
      <c r="AY64" s="36"/>
      <c r="AZ64" s="36"/>
      <c r="BA64" s="36"/>
      <c r="BB64" s="36"/>
      <c r="BC64" s="36"/>
      <c r="BD64" s="36"/>
    </row>
    <row r="65" spans="1:56" x14ac:dyDescent="0.2">
      <c r="A65" s="81">
        <v>1</v>
      </c>
      <c r="B65" s="12" t="s">
        <v>11</v>
      </c>
      <c r="C65" s="33"/>
      <c r="D65" s="34" t="s">
        <v>48</v>
      </c>
      <c r="E65" s="35">
        <v>3</v>
      </c>
      <c r="F65" s="36"/>
      <c r="G65" s="36"/>
      <c r="H65" s="36"/>
      <c r="I65" s="36"/>
      <c r="J65" s="36"/>
      <c r="K65" s="36"/>
      <c r="L65" s="82"/>
      <c r="M65" s="82"/>
      <c r="N65" s="13">
        <f>E64*E65</f>
        <v>15</v>
      </c>
      <c r="O65" s="62">
        <f>IF($E65&gt;1,P65,0)*$E64</f>
        <v>15</v>
      </c>
      <c r="P65" s="62">
        <f>FACT($E65)/(FACT(2)*FACT($E65-2))</f>
        <v>3</v>
      </c>
      <c r="Q65" s="62">
        <f>IF($E65&gt;2,R65,0)*$E64</f>
        <v>5</v>
      </c>
      <c r="R65" s="62">
        <f>FACT($E65)/(FACT(3)*FACT($E65-3))</f>
        <v>1</v>
      </c>
      <c r="S65" s="62">
        <f>IF($E65&gt;3,T65,0)*$E64</f>
        <v>0</v>
      </c>
      <c r="T65" s="62" t="e">
        <f>FACT($E65)/(FACT(4)*FACT($E65-4))</f>
        <v>#NUM!</v>
      </c>
      <c r="U65" s="82"/>
      <c r="V65" s="36"/>
      <c r="W65" s="36"/>
      <c r="X65" s="36"/>
      <c r="Y65" s="36"/>
      <c r="Z65" s="36"/>
      <c r="AA65" s="86"/>
      <c r="AF65" s="36"/>
      <c r="AG65" s="36"/>
      <c r="AH65" s="36"/>
      <c r="AI65" s="36"/>
      <c r="AJ65" s="36"/>
      <c r="AK65" s="36"/>
      <c r="AO65" s="36"/>
      <c r="AP65" s="36"/>
      <c r="AQ65" s="36"/>
      <c r="AR65" s="36"/>
      <c r="AS65" s="36"/>
      <c r="AT65" s="36"/>
      <c r="AY65" s="36"/>
      <c r="AZ65" s="36"/>
      <c r="BA65" s="36"/>
      <c r="BB65" s="36"/>
      <c r="BC65" s="36"/>
      <c r="BD65" s="36"/>
    </row>
    <row r="66" spans="1:56" x14ac:dyDescent="0.2">
      <c r="A66" s="81">
        <v>1</v>
      </c>
      <c r="B66" s="12" t="s">
        <v>11</v>
      </c>
      <c r="C66" s="33"/>
      <c r="D66" s="34" t="s">
        <v>49</v>
      </c>
      <c r="E66" s="35">
        <v>1</v>
      </c>
      <c r="F66" s="36"/>
      <c r="G66" s="36"/>
      <c r="H66" s="36"/>
      <c r="I66" s="36"/>
      <c r="J66" s="36"/>
      <c r="K66" s="36"/>
      <c r="L66" s="82"/>
      <c r="M66" s="82"/>
      <c r="N66" s="13">
        <f>E64*$E$66</f>
        <v>5</v>
      </c>
      <c r="O66" s="62">
        <f>IF($E66&gt;1,P66,0)*E64</f>
        <v>0</v>
      </c>
      <c r="P66" s="62" t="e">
        <f>FACT($E66)/(FACT(2)*FACT($E66-2))</f>
        <v>#NUM!</v>
      </c>
      <c r="Q66" s="62">
        <f>IF($E66&gt;2,R66,0)*$E64</f>
        <v>0</v>
      </c>
      <c r="R66" s="62" t="e">
        <f>FACT($E66)/(FACT(3)*FACT($E66-3))</f>
        <v>#NUM!</v>
      </c>
      <c r="S66" s="62">
        <f>IF($E66&gt;3,T66,0)*$E64</f>
        <v>0</v>
      </c>
      <c r="T66" s="62" t="e">
        <f>FACT($E66)/(FACT(4)*FACT($E66-4))</f>
        <v>#NUM!</v>
      </c>
      <c r="U66" s="82"/>
      <c r="V66" s="36"/>
      <c r="W66" s="36"/>
      <c r="X66" s="36"/>
      <c r="Y66" s="36"/>
      <c r="Z66" s="36"/>
      <c r="AA66" s="86"/>
      <c r="AF66" s="36"/>
      <c r="AG66" s="36"/>
      <c r="AH66" s="36"/>
      <c r="AI66" s="36"/>
      <c r="AJ66" s="36"/>
      <c r="AK66" s="36"/>
      <c r="AO66" s="36"/>
      <c r="AP66" s="36"/>
      <c r="AQ66" s="36"/>
      <c r="AR66" s="36"/>
      <c r="AS66" s="36"/>
      <c r="AT66" s="36"/>
      <c r="AY66" s="36"/>
      <c r="AZ66" s="36"/>
      <c r="BA66" s="36"/>
      <c r="BB66" s="36"/>
      <c r="BC66" s="36"/>
      <c r="BD66" s="36"/>
    </row>
    <row r="67" spans="1:56" x14ac:dyDescent="0.2">
      <c r="A67" s="81">
        <v>1</v>
      </c>
      <c r="B67" s="12" t="s">
        <v>11</v>
      </c>
      <c r="C67" s="21" t="s">
        <v>26</v>
      </c>
      <c r="D67" s="22" t="s">
        <v>22</v>
      </c>
      <c r="E67" s="31"/>
      <c r="F67" s="23">
        <v>2</v>
      </c>
      <c r="G67" s="23">
        <v>2</v>
      </c>
      <c r="H67" s="23">
        <v>1</v>
      </c>
      <c r="I67" s="23">
        <v>3</v>
      </c>
      <c r="J67" s="23">
        <v>1</v>
      </c>
      <c r="K67" s="23">
        <v>2</v>
      </c>
      <c r="L67" s="82"/>
      <c r="M67" s="82"/>
      <c r="N67" s="82"/>
      <c r="O67" s="13"/>
      <c r="P67" s="13"/>
      <c r="Q67" s="13"/>
      <c r="R67" s="13"/>
      <c r="S67" s="13"/>
      <c r="T67" s="13"/>
      <c r="U67" s="82"/>
      <c r="V67" s="17"/>
      <c r="W67" s="17"/>
      <c r="X67" s="17"/>
      <c r="Y67" s="17"/>
      <c r="Z67" s="17"/>
      <c r="AA67" s="87"/>
      <c r="AF67" s="17"/>
      <c r="AG67" s="17"/>
      <c r="AH67" s="17"/>
      <c r="AI67" s="17"/>
      <c r="AJ67" s="17"/>
      <c r="AK67" s="17"/>
      <c r="AO67" s="17"/>
      <c r="AP67" s="17"/>
      <c r="AQ67" s="17"/>
      <c r="AR67" s="17"/>
      <c r="AS67" s="17"/>
      <c r="AT67" s="17"/>
      <c r="AY67" s="17"/>
      <c r="AZ67" s="17"/>
      <c r="BA67" s="17"/>
      <c r="BB67" s="17"/>
      <c r="BC67" s="17"/>
      <c r="BD67" s="17"/>
    </row>
    <row r="68" spans="1:56" x14ac:dyDescent="0.2">
      <c r="A68" s="81">
        <v>1</v>
      </c>
      <c r="B68" s="12" t="s">
        <v>11</v>
      </c>
      <c r="C68" s="21" t="s">
        <v>26</v>
      </c>
      <c r="D68" s="22" t="s">
        <v>23</v>
      </c>
      <c r="E68" s="31"/>
      <c r="F68" s="23">
        <v>1</v>
      </c>
      <c r="G68" s="23">
        <v>1</v>
      </c>
      <c r="H68" s="23">
        <v>1</v>
      </c>
      <c r="I68" s="23">
        <v>0</v>
      </c>
      <c r="J68" s="23">
        <v>1</v>
      </c>
      <c r="K68" s="23">
        <v>0</v>
      </c>
      <c r="L68" s="82"/>
      <c r="M68" s="82"/>
      <c r="N68" s="82"/>
      <c r="O68" s="13"/>
      <c r="P68" s="13"/>
      <c r="Q68" s="13"/>
      <c r="R68" s="13"/>
      <c r="S68" s="13"/>
      <c r="T68" s="13"/>
      <c r="U68" s="82"/>
      <c r="V68" s="17"/>
      <c r="W68" s="17"/>
      <c r="X68" s="17"/>
      <c r="Y68" s="17"/>
      <c r="Z68" s="17"/>
      <c r="AA68" s="87"/>
      <c r="AF68" s="17"/>
      <c r="AG68" s="17"/>
      <c r="AH68" s="17"/>
      <c r="AI68" s="17"/>
      <c r="AJ68" s="17"/>
      <c r="AK68" s="17"/>
      <c r="AO68" s="17"/>
      <c r="AP68" s="17"/>
      <c r="AQ68" s="17"/>
      <c r="AR68" s="17"/>
      <c r="AS68" s="17"/>
      <c r="AT68" s="17"/>
      <c r="AY68" s="17"/>
      <c r="AZ68" s="17"/>
      <c r="BA68" s="17"/>
      <c r="BB68" s="17"/>
      <c r="BC68" s="17"/>
      <c r="BD68" s="17"/>
    </row>
    <row r="69" spans="1:56" x14ac:dyDescent="0.2">
      <c r="A69" s="81">
        <v>1</v>
      </c>
      <c r="B69" s="12" t="s">
        <v>11</v>
      </c>
      <c r="C69" s="18" t="s">
        <v>7</v>
      </c>
      <c r="D69" s="19" t="s">
        <v>20</v>
      </c>
      <c r="E69" s="32"/>
      <c r="F69" s="20">
        <f>1+1</f>
        <v>2</v>
      </c>
      <c r="G69" s="20">
        <f>1+2</f>
        <v>3</v>
      </c>
      <c r="H69" s="20">
        <f>1+2</f>
        <v>3</v>
      </c>
      <c r="I69" s="20">
        <v>2</v>
      </c>
      <c r="J69" s="20">
        <f>1+2</f>
        <v>3</v>
      </c>
      <c r="K69" s="20">
        <v>3</v>
      </c>
      <c r="L69" s="82"/>
      <c r="M69" s="82"/>
      <c r="N69" s="82"/>
      <c r="O69" s="13"/>
      <c r="P69" s="13"/>
      <c r="Q69" s="13"/>
      <c r="R69" s="13"/>
      <c r="S69" s="13"/>
      <c r="T69" s="13"/>
      <c r="U69" s="82"/>
      <c r="V69" s="17"/>
      <c r="W69" s="17"/>
      <c r="X69" s="17"/>
      <c r="Y69" s="17"/>
      <c r="Z69" s="17"/>
      <c r="AA69" s="87"/>
      <c r="AF69" s="17"/>
      <c r="AG69" s="17"/>
      <c r="AH69" s="17"/>
      <c r="AI69" s="17"/>
      <c r="AJ69" s="17"/>
      <c r="AK69" s="17"/>
      <c r="AO69" s="17"/>
      <c r="AP69" s="17"/>
      <c r="AQ69" s="17"/>
      <c r="AR69" s="17"/>
      <c r="AS69" s="17"/>
      <c r="AT69" s="17"/>
      <c r="AY69" s="17"/>
      <c r="AZ69" s="17"/>
      <c r="BA69" s="17"/>
      <c r="BB69" s="17"/>
      <c r="BC69" s="17"/>
      <c r="BD69" s="17"/>
    </row>
    <row r="70" spans="1:56" x14ac:dyDescent="0.2">
      <c r="A70" s="81">
        <v>1</v>
      </c>
      <c r="B70" s="12" t="s">
        <v>11</v>
      </c>
      <c r="C70" s="18" t="s">
        <v>7</v>
      </c>
      <c r="D70" s="19" t="s">
        <v>22</v>
      </c>
      <c r="E70" s="32"/>
      <c r="F70" s="20">
        <v>3</v>
      </c>
      <c r="G70" s="20">
        <v>3</v>
      </c>
      <c r="H70" s="20">
        <v>3</v>
      </c>
      <c r="I70" s="20">
        <v>3</v>
      </c>
      <c r="J70" s="20">
        <v>3</v>
      </c>
      <c r="K70" s="20">
        <v>3</v>
      </c>
      <c r="L70" s="82"/>
      <c r="M70" s="82"/>
      <c r="N70" s="82"/>
      <c r="O70" s="13"/>
      <c r="P70" s="13"/>
      <c r="Q70" s="13"/>
      <c r="R70" s="13"/>
      <c r="S70" s="13"/>
      <c r="T70" s="13"/>
      <c r="U70" s="82"/>
      <c r="V70" s="17"/>
      <c r="W70" s="17"/>
      <c r="X70" s="17"/>
      <c r="Y70" s="17"/>
      <c r="Z70" s="17"/>
      <c r="AA70" s="87"/>
      <c r="AF70" s="17"/>
      <c r="AG70" s="17"/>
      <c r="AH70" s="17"/>
      <c r="AI70" s="17"/>
      <c r="AJ70" s="17"/>
      <c r="AK70" s="17"/>
      <c r="AO70" s="17"/>
      <c r="AP70" s="17"/>
      <c r="AQ70" s="17"/>
      <c r="AR70" s="17"/>
      <c r="AS70" s="17"/>
      <c r="AT70" s="17"/>
      <c r="AY70" s="17"/>
      <c r="AZ70" s="17"/>
      <c r="BA70" s="17"/>
      <c r="BB70" s="17"/>
      <c r="BC70" s="17"/>
      <c r="BD70" s="17"/>
    </row>
    <row r="71" spans="1:56" x14ac:dyDescent="0.2">
      <c r="A71" s="81">
        <v>1</v>
      </c>
      <c r="B71" s="12" t="s">
        <v>11</v>
      </c>
      <c r="C71" s="18" t="s">
        <v>7</v>
      </c>
      <c r="D71" s="19" t="s">
        <v>21</v>
      </c>
      <c r="E71" s="32"/>
      <c r="F71" s="20">
        <f>1+1</f>
        <v>2</v>
      </c>
      <c r="G71" s="20">
        <v>2</v>
      </c>
      <c r="H71" s="20">
        <v>2</v>
      </c>
      <c r="I71" s="20">
        <f>1+1</f>
        <v>2</v>
      </c>
      <c r="J71" s="20">
        <v>2</v>
      </c>
      <c r="K71" s="20">
        <v>3</v>
      </c>
      <c r="L71" s="82"/>
      <c r="M71" s="82"/>
      <c r="N71" s="82"/>
      <c r="O71" s="13"/>
      <c r="P71" s="13"/>
      <c r="Q71" s="13"/>
      <c r="R71" s="13"/>
      <c r="S71" s="13"/>
      <c r="T71" s="13"/>
      <c r="U71" s="82"/>
      <c r="V71" s="17"/>
      <c r="W71" s="17"/>
      <c r="X71" s="17"/>
      <c r="Y71" s="17"/>
      <c r="Z71" s="17"/>
      <c r="AA71" s="87"/>
      <c r="AF71" s="17"/>
      <c r="AG71" s="17"/>
      <c r="AH71" s="17"/>
      <c r="AI71" s="17"/>
      <c r="AJ71" s="17"/>
      <c r="AK71" s="17"/>
      <c r="AO71" s="17"/>
      <c r="AP71" s="17"/>
      <c r="AQ71" s="17"/>
      <c r="AR71" s="17"/>
      <c r="AS71" s="17"/>
      <c r="AT71" s="17"/>
      <c r="AY71" s="17"/>
      <c r="AZ71" s="17"/>
      <c r="BA71" s="17"/>
      <c r="BB71" s="17"/>
      <c r="BC71" s="17"/>
      <c r="BD71" s="17"/>
    </row>
    <row r="72" spans="1:56" ht="17" thickBot="1" x14ac:dyDescent="0.25">
      <c r="A72" s="88">
        <v>1</v>
      </c>
      <c r="B72" s="89" t="s">
        <v>11</v>
      </c>
      <c r="C72" s="90" t="s">
        <v>7</v>
      </c>
      <c r="D72" s="91" t="s">
        <v>23</v>
      </c>
      <c r="E72" s="92"/>
      <c r="F72" s="93">
        <v>1</v>
      </c>
      <c r="G72" s="93">
        <v>1</v>
      </c>
      <c r="H72" s="93">
        <v>1</v>
      </c>
      <c r="I72" s="93">
        <v>1</v>
      </c>
      <c r="J72" s="93">
        <v>1</v>
      </c>
      <c r="K72" s="93">
        <v>1</v>
      </c>
      <c r="L72" s="94"/>
      <c r="M72" s="94"/>
      <c r="N72" s="94"/>
      <c r="O72" s="100"/>
      <c r="P72" s="100"/>
      <c r="Q72" s="100"/>
      <c r="R72" s="100"/>
      <c r="S72" s="100"/>
      <c r="T72" s="100"/>
      <c r="U72" s="94"/>
      <c r="V72" s="95"/>
      <c r="W72" s="95"/>
      <c r="X72" s="95"/>
      <c r="Y72" s="95"/>
      <c r="Z72" s="95"/>
      <c r="AA72" s="96"/>
      <c r="AF72" s="17"/>
      <c r="AG72" s="17"/>
      <c r="AH72" s="17"/>
      <c r="AI72" s="17"/>
      <c r="AJ72" s="17"/>
      <c r="AK72" s="17"/>
      <c r="AO72" s="17"/>
      <c r="AP72" s="17"/>
      <c r="AQ72" s="17"/>
      <c r="AR72" s="17"/>
      <c r="AS72" s="17"/>
      <c r="AT72" s="17"/>
      <c r="AY72" s="17"/>
      <c r="AZ72" s="17"/>
      <c r="BA72" s="17"/>
      <c r="BB72" s="17"/>
      <c r="BC72" s="17"/>
      <c r="BD72" s="17"/>
    </row>
    <row r="73" spans="1:56" x14ac:dyDescent="0.2">
      <c r="A73" s="13">
        <v>2</v>
      </c>
      <c r="B73" s="37" t="s">
        <v>19</v>
      </c>
      <c r="C73" s="11" t="s">
        <v>15</v>
      </c>
      <c r="D73" s="12" t="s">
        <v>8</v>
      </c>
      <c r="E73" s="29"/>
      <c r="F73" s="13">
        <v>2</v>
      </c>
      <c r="G73" s="13">
        <v>4</v>
      </c>
      <c r="H73" s="13">
        <v>3</v>
      </c>
      <c r="I73" s="13">
        <v>3</v>
      </c>
      <c r="J73" s="13">
        <v>2</v>
      </c>
      <c r="K73" s="13">
        <v>0</v>
      </c>
      <c r="V73" s="13">
        <v>1</v>
      </c>
      <c r="W73" s="13">
        <v>4</v>
      </c>
      <c r="X73" s="13">
        <v>4</v>
      </c>
      <c r="Y73" s="13">
        <v>2</v>
      </c>
      <c r="Z73" s="13">
        <v>0</v>
      </c>
      <c r="AA73" s="13">
        <v>0</v>
      </c>
      <c r="AF73" s="64">
        <f>V73/$E$65</f>
        <v>0.33333333333333331</v>
      </c>
      <c r="AG73" s="64">
        <f t="shared" ref="AG73:AG74" si="119">W73/$E$65</f>
        <v>1.3333333333333333</v>
      </c>
      <c r="AH73" s="64">
        <f t="shared" ref="AH73:AH74" si="120">X73/$E$65</f>
        <v>1.3333333333333333</v>
      </c>
      <c r="AI73" s="64">
        <f t="shared" ref="AI73:AI74" si="121">Y73/$E$65</f>
        <v>0.66666666666666663</v>
      </c>
      <c r="AJ73" s="64">
        <f t="shared" ref="AJ73:AJ74" si="122">Z73/$E$65</f>
        <v>0</v>
      </c>
      <c r="AK73" s="64">
        <f t="shared" ref="AK73:AK74" si="123">AA73/$E$65</f>
        <v>0</v>
      </c>
      <c r="AO73" s="68">
        <f>IF(AF73&gt;1,1,0)</f>
        <v>0</v>
      </c>
      <c r="AP73" s="68">
        <f t="shared" ref="AP73:AP78" si="124">IF(AG73&gt;1,1,0)</f>
        <v>1</v>
      </c>
      <c r="AQ73" s="68">
        <f t="shared" ref="AQ73:AQ78" si="125">IF(AH73&gt;1,1,0)</f>
        <v>1</v>
      </c>
      <c r="AR73" s="68">
        <f t="shared" ref="AR73:AR78" si="126">IF(AI73&gt;1,1,0)</f>
        <v>0</v>
      </c>
      <c r="AS73" s="68">
        <f t="shared" ref="AS73:AS78" si="127">IF(AJ73&gt;1,1,0)</f>
        <v>0</v>
      </c>
      <c r="AT73" s="68">
        <f t="shared" ref="AT73:AT78" si="128">IF(AK73&gt;1,1,0)</f>
        <v>0</v>
      </c>
      <c r="AY73" s="101">
        <f>V73/$N80</f>
        <v>1.5151515151515152E-2</v>
      </c>
      <c r="AZ73" s="101">
        <f t="shared" ref="AZ73" si="129">W73/$N80</f>
        <v>6.0606060606060608E-2</v>
      </c>
      <c r="BA73" s="101">
        <f t="shared" ref="BA73" si="130">X73/$N80</f>
        <v>6.0606060606060608E-2</v>
      </c>
      <c r="BB73" s="101">
        <f t="shared" ref="BB73" si="131">Y73/$N80</f>
        <v>3.0303030303030304E-2</v>
      </c>
      <c r="BC73" s="101">
        <f t="shared" ref="BC73" si="132">Z73/$N80</f>
        <v>0</v>
      </c>
      <c r="BD73" s="101">
        <f t="shared" ref="BD73" si="133">AA73/$N80</f>
        <v>0</v>
      </c>
    </row>
    <row r="74" spans="1:56" x14ac:dyDescent="0.2">
      <c r="A74" s="13">
        <v>2</v>
      </c>
      <c r="B74" s="37" t="s">
        <v>19</v>
      </c>
      <c r="C74" s="8" t="s">
        <v>16</v>
      </c>
      <c r="D74" s="9" t="s">
        <v>14</v>
      </c>
      <c r="E74" s="28"/>
      <c r="F74" s="10">
        <v>2</v>
      </c>
      <c r="G74" s="10">
        <v>4</v>
      </c>
      <c r="H74" s="10">
        <v>3</v>
      </c>
      <c r="I74" s="10">
        <v>3</v>
      </c>
      <c r="J74" s="10">
        <v>2</v>
      </c>
      <c r="K74" s="10">
        <v>2</v>
      </c>
      <c r="V74" s="10">
        <v>7</v>
      </c>
      <c r="W74" s="10">
        <v>14</v>
      </c>
      <c r="X74" s="10">
        <v>1</v>
      </c>
      <c r="Y74" s="10">
        <v>9</v>
      </c>
      <c r="Z74" s="10">
        <v>2</v>
      </c>
      <c r="AA74" s="10">
        <v>9</v>
      </c>
      <c r="AF74" s="65">
        <f t="shared" ref="AF74" si="134">V74/$E$65</f>
        <v>2.3333333333333335</v>
      </c>
      <c r="AG74" s="65">
        <f t="shared" si="119"/>
        <v>4.666666666666667</v>
      </c>
      <c r="AH74" s="65">
        <f t="shared" si="120"/>
        <v>0.33333333333333331</v>
      </c>
      <c r="AI74" s="65">
        <f t="shared" si="121"/>
        <v>3</v>
      </c>
      <c r="AJ74" s="65">
        <f t="shared" si="122"/>
        <v>0.66666666666666663</v>
      </c>
      <c r="AK74" s="65">
        <f t="shared" si="123"/>
        <v>3</v>
      </c>
      <c r="AO74" s="69">
        <f t="shared" ref="AO74:AO78" si="135">IF(AF74&gt;1,1,0)</f>
        <v>1</v>
      </c>
      <c r="AP74" s="69">
        <f t="shared" si="124"/>
        <v>1</v>
      </c>
      <c r="AQ74" s="69">
        <f t="shared" si="125"/>
        <v>0</v>
      </c>
      <c r="AR74" s="69">
        <f t="shared" si="126"/>
        <v>1</v>
      </c>
      <c r="AS74" s="69">
        <f t="shared" si="127"/>
        <v>0</v>
      </c>
      <c r="AT74" s="69">
        <f t="shared" si="128"/>
        <v>1</v>
      </c>
      <c r="AY74" s="103">
        <f>V74/$N80</f>
        <v>0.10606060606060606</v>
      </c>
      <c r="AZ74" s="103">
        <f t="shared" ref="AZ74" si="136">W74/$N80</f>
        <v>0.21212121212121213</v>
      </c>
      <c r="BA74" s="103">
        <f t="shared" ref="BA74" si="137">X74/$N80</f>
        <v>1.5151515151515152E-2</v>
      </c>
      <c r="BB74" s="103">
        <f t="shared" ref="BB74" si="138">Y74/$N80</f>
        <v>0.13636363636363635</v>
      </c>
      <c r="BC74" s="103">
        <f t="shared" ref="BC74" si="139">Z74/$N80</f>
        <v>3.0303030303030304E-2</v>
      </c>
      <c r="BD74" s="103">
        <f t="shared" ref="BD74" si="140">AA74/$N80</f>
        <v>0.13636363636363635</v>
      </c>
    </row>
    <row r="75" spans="1:56" x14ac:dyDescent="0.2">
      <c r="A75" s="13">
        <v>2</v>
      </c>
      <c r="B75" s="37" t="s">
        <v>19</v>
      </c>
      <c r="C75" s="11" t="s">
        <v>15</v>
      </c>
      <c r="D75" s="12" t="s">
        <v>9</v>
      </c>
      <c r="E75" s="29"/>
      <c r="F75" s="13">
        <v>3</v>
      </c>
      <c r="G75" s="13">
        <v>1</v>
      </c>
      <c r="H75" s="13">
        <v>2</v>
      </c>
      <c r="I75" s="13">
        <v>2</v>
      </c>
      <c r="J75" s="13">
        <v>1</v>
      </c>
      <c r="K75" s="13">
        <v>3</v>
      </c>
      <c r="V75" s="13">
        <f>5+2</f>
        <v>7</v>
      </c>
      <c r="W75" s="13">
        <v>1</v>
      </c>
      <c r="X75" s="13">
        <f>2+1</f>
        <v>3</v>
      </c>
      <c r="Y75" s="13">
        <f>4+1</f>
        <v>5</v>
      </c>
      <c r="Z75" s="13">
        <v>0</v>
      </c>
      <c r="AA75" s="13">
        <f>4+1</f>
        <v>5</v>
      </c>
      <c r="AF75" s="64">
        <f>V75/($E$65+$E$66)</f>
        <v>1.75</v>
      </c>
      <c r="AG75" s="64">
        <f t="shared" ref="AG75:AG76" si="141">W75/($E$65+$E$66)</f>
        <v>0.25</v>
      </c>
      <c r="AH75" s="64">
        <f t="shared" ref="AH75:AH76" si="142">X75/($E$65+$E$66)</f>
        <v>0.75</v>
      </c>
      <c r="AI75" s="64">
        <f t="shared" ref="AI75:AI76" si="143">Y75/($E$65+$E$66)</f>
        <v>1.25</v>
      </c>
      <c r="AJ75" s="64">
        <f t="shared" ref="AJ75:AJ76" si="144">Z75/($E$65+$E$66)</f>
        <v>0</v>
      </c>
      <c r="AK75" s="64">
        <f t="shared" ref="AK75:AK76" si="145">AA75/($E$65+$E$66)</f>
        <v>1.25</v>
      </c>
      <c r="AO75" s="68">
        <f t="shared" si="135"/>
        <v>1</v>
      </c>
      <c r="AP75" s="68">
        <f t="shared" si="124"/>
        <v>0</v>
      </c>
      <c r="AQ75" s="68">
        <f t="shared" si="125"/>
        <v>0</v>
      </c>
      <c r="AR75" s="68">
        <f t="shared" si="126"/>
        <v>1</v>
      </c>
      <c r="AS75" s="68">
        <f t="shared" si="127"/>
        <v>0</v>
      </c>
      <c r="AT75" s="68">
        <f t="shared" si="128"/>
        <v>1</v>
      </c>
      <c r="AY75" s="101">
        <f>V75/($N80+$N81)</f>
        <v>9.7222222222222224E-2</v>
      </c>
      <c r="AZ75" s="101">
        <f t="shared" ref="AZ75" si="146">W75/($N80+$N81)</f>
        <v>1.3888888888888888E-2</v>
      </c>
      <c r="BA75" s="101">
        <f t="shared" ref="BA75" si="147">X75/($N80+$N81)</f>
        <v>4.1666666666666664E-2</v>
      </c>
      <c r="BB75" s="101">
        <f t="shared" ref="BB75" si="148">Y75/($N80+$N81)</f>
        <v>6.9444444444444448E-2</v>
      </c>
      <c r="BC75" s="101">
        <f t="shared" ref="BC75" si="149">Z75/($N80+$N81)</f>
        <v>0</v>
      </c>
      <c r="BD75" s="101">
        <f t="shared" ref="BD75" si="150">AA75/($N80+$N81)</f>
        <v>6.9444444444444448E-2</v>
      </c>
    </row>
    <row r="76" spans="1:56" x14ac:dyDescent="0.2">
      <c r="A76" s="13">
        <v>2</v>
      </c>
      <c r="B76" s="37" t="s">
        <v>19</v>
      </c>
      <c r="C76" s="8" t="s">
        <v>16</v>
      </c>
      <c r="D76" s="9" t="s">
        <v>17</v>
      </c>
      <c r="E76" s="28"/>
      <c r="F76" s="10">
        <v>3</v>
      </c>
      <c r="G76" s="10">
        <v>1</v>
      </c>
      <c r="H76" s="10">
        <v>2</v>
      </c>
      <c r="I76" s="10">
        <v>2</v>
      </c>
      <c r="J76" s="10">
        <v>1</v>
      </c>
      <c r="K76" s="10">
        <v>3</v>
      </c>
      <c r="V76" s="10">
        <f>5+1</f>
        <v>6</v>
      </c>
      <c r="W76" s="10">
        <v>1</v>
      </c>
      <c r="X76" s="10">
        <v>1</v>
      </c>
      <c r="Y76" s="10">
        <f>3+1</f>
        <v>4</v>
      </c>
      <c r="Z76" s="10">
        <f>5+1</f>
        <v>6</v>
      </c>
      <c r="AA76" s="10">
        <f>1+2</f>
        <v>3</v>
      </c>
      <c r="AF76" s="65">
        <f t="shared" ref="AF76" si="151">V76/($E$65+$E$66)</f>
        <v>1.5</v>
      </c>
      <c r="AG76" s="65">
        <f t="shared" si="141"/>
        <v>0.25</v>
      </c>
      <c r="AH76" s="65">
        <f t="shared" si="142"/>
        <v>0.25</v>
      </c>
      <c r="AI76" s="65">
        <f t="shared" si="143"/>
        <v>1</v>
      </c>
      <c r="AJ76" s="65">
        <f t="shared" si="144"/>
        <v>1.5</v>
      </c>
      <c r="AK76" s="65">
        <f t="shared" si="145"/>
        <v>0.75</v>
      </c>
      <c r="AO76" s="69">
        <f t="shared" si="135"/>
        <v>1</v>
      </c>
      <c r="AP76" s="69">
        <f t="shared" si="124"/>
        <v>0</v>
      </c>
      <c r="AQ76" s="69">
        <f t="shared" si="125"/>
        <v>0</v>
      </c>
      <c r="AR76" s="69">
        <f t="shared" si="126"/>
        <v>0</v>
      </c>
      <c r="AS76" s="69">
        <f t="shared" si="127"/>
        <v>1</v>
      </c>
      <c r="AT76" s="69">
        <f t="shared" si="128"/>
        <v>0</v>
      </c>
      <c r="AY76" s="103">
        <f>V76/($N80+$N81)</f>
        <v>8.3333333333333329E-2</v>
      </c>
      <c r="AZ76" s="103">
        <f t="shared" ref="AZ76" si="152">W76/($N80+$N81)</f>
        <v>1.3888888888888888E-2</v>
      </c>
      <c r="BA76" s="103">
        <f t="shared" ref="BA76" si="153">X76/($N80+$N81)</f>
        <v>1.3888888888888888E-2</v>
      </c>
      <c r="BB76" s="103">
        <f t="shared" ref="BB76" si="154">Y76/($N80+$N81)</f>
        <v>5.5555555555555552E-2</v>
      </c>
      <c r="BC76" s="103">
        <f t="shared" ref="BC76" si="155">Z76/($N80+$N81)</f>
        <v>8.3333333333333329E-2</v>
      </c>
      <c r="BD76" s="103">
        <f t="shared" ref="BD76" si="156">AA76/($N80+$N81)</f>
        <v>4.1666666666666664E-2</v>
      </c>
    </row>
    <row r="77" spans="1:56" x14ac:dyDescent="0.2">
      <c r="A77" s="13">
        <v>2</v>
      </c>
      <c r="B77" s="37" t="s">
        <v>19</v>
      </c>
      <c r="C77" s="14" t="s">
        <v>15</v>
      </c>
      <c r="D77" s="15" t="s">
        <v>10</v>
      </c>
      <c r="E77" s="30"/>
      <c r="F77" s="16">
        <v>0</v>
      </c>
      <c r="G77" s="16">
        <v>0</v>
      </c>
      <c r="H77" s="16">
        <v>0</v>
      </c>
      <c r="I77" s="16">
        <v>0</v>
      </c>
      <c r="J77" s="16">
        <v>0</v>
      </c>
      <c r="K77" s="16">
        <v>0</v>
      </c>
      <c r="V77" s="16">
        <v>0</v>
      </c>
      <c r="W77" s="16">
        <v>0</v>
      </c>
      <c r="X77" s="16">
        <v>0</v>
      </c>
      <c r="Y77" s="16">
        <v>0</v>
      </c>
      <c r="Z77" s="16">
        <v>0</v>
      </c>
      <c r="AA77" s="16">
        <v>0</v>
      </c>
      <c r="AF77" s="66">
        <f>V77/$E$66</f>
        <v>0</v>
      </c>
      <c r="AG77" s="66">
        <f t="shared" ref="AG77:AG78" si="157">W77/$E$66</f>
        <v>0</v>
      </c>
      <c r="AH77" s="66">
        <f t="shared" ref="AH77:AH78" si="158">X77/$E$66</f>
        <v>0</v>
      </c>
      <c r="AI77" s="66">
        <f t="shared" ref="AI77:AI78" si="159">Y77/$E$66</f>
        <v>0</v>
      </c>
      <c r="AJ77" s="66">
        <f t="shared" ref="AJ77:AJ78" si="160">Z77/$E$66</f>
        <v>0</v>
      </c>
      <c r="AK77" s="66">
        <f t="shared" ref="AK77:AK78" si="161">AA77/$E$66</f>
        <v>0</v>
      </c>
      <c r="AO77" s="70">
        <f t="shared" si="135"/>
        <v>0</v>
      </c>
      <c r="AP77" s="70">
        <f t="shared" si="124"/>
        <v>0</v>
      </c>
      <c r="AQ77" s="70">
        <f t="shared" si="125"/>
        <v>0</v>
      </c>
      <c r="AR77" s="70">
        <f t="shared" si="126"/>
        <v>0</v>
      </c>
      <c r="AS77" s="70">
        <f t="shared" si="127"/>
        <v>0</v>
      </c>
      <c r="AT77" s="70">
        <f t="shared" si="128"/>
        <v>0</v>
      </c>
      <c r="AY77" s="102">
        <f>V77/$N81</f>
        <v>0</v>
      </c>
      <c r="AZ77" s="102">
        <f t="shared" ref="AZ77" si="162">W77/$N81</f>
        <v>0</v>
      </c>
      <c r="BA77" s="102">
        <f t="shared" ref="BA77" si="163">X77/$N81</f>
        <v>0</v>
      </c>
      <c r="BB77" s="102">
        <f t="shared" ref="BB77" si="164">Y77/$N81</f>
        <v>0</v>
      </c>
      <c r="BC77" s="102">
        <f t="shared" ref="BC77" si="165">Z77/$N81</f>
        <v>0</v>
      </c>
      <c r="BD77" s="102">
        <f t="shared" ref="BD77" si="166">AA77/$N81</f>
        <v>0</v>
      </c>
    </row>
    <row r="78" spans="1:56" x14ac:dyDescent="0.2">
      <c r="A78" s="13">
        <v>2</v>
      </c>
      <c r="B78" s="37" t="s">
        <v>19</v>
      </c>
      <c r="C78" s="8" t="s">
        <v>16</v>
      </c>
      <c r="D78" s="9" t="s">
        <v>18</v>
      </c>
      <c r="E78" s="28"/>
      <c r="F78" s="10">
        <v>0</v>
      </c>
      <c r="G78" s="10">
        <v>0</v>
      </c>
      <c r="H78" s="10">
        <v>0</v>
      </c>
      <c r="I78" s="10">
        <v>0</v>
      </c>
      <c r="J78" s="10">
        <v>0</v>
      </c>
      <c r="K78" s="10">
        <v>0</v>
      </c>
      <c r="V78" s="10">
        <v>0</v>
      </c>
      <c r="W78" s="10">
        <v>0</v>
      </c>
      <c r="X78" s="10">
        <v>0</v>
      </c>
      <c r="Y78" s="10">
        <v>0</v>
      </c>
      <c r="Z78" s="10">
        <v>0</v>
      </c>
      <c r="AA78" s="10">
        <v>0</v>
      </c>
      <c r="AF78" s="65">
        <f t="shared" ref="AF78" si="167">V78/$E$66</f>
        <v>0</v>
      </c>
      <c r="AG78" s="65">
        <f t="shared" si="157"/>
        <v>0</v>
      </c>
      <c r="AH78" s="65">
        <f t="shared" si="158"/>
        <v>0</v>
      </c>
      <c r="AI78" s="65">
        <f t="shared" si="159"/>
        <v>0</v>
      </c>
      <c r="AJ78" s="65">
        <f t="shared" si="160"/>
        <v>0</v>
      </c>
      <c r="AK78" s="65">
        <f t="shared" si="161"/>
        <v>0</v>
      </c>
      <c r="AO78" s="69">
        <f t="shared" si="135"/>
        <v>0</v>
      </c>
      <c r="AP78" s="69">
        <f t="shared" si="124"/>
        <v>0</v>
      </c>
      <c r="AQ78" s="69">
        <f t="shared" si="125"/>
        <v>0</v>
      </c>
      <c r="AR78" s="69">
        <f t="shared" si="126"/>
        <v>0</v>
      </c>
      <c r="AS78" s="69">
        <f t="shared" si="127"/>
        <v>0</v>
      </c>
      <c r="AT78" s="69">
        <f t="shared" si="128"/>
        <v>0</v>
      </c>
      <c r="AY78" s="103">
        <f>V78/$N81</f>
        <v>0</v>
      </c>
      <c r="AZ78" s="103">
        <f t="shared" ref="AZ78" si="168">W78/$N81</f>
        <v>0</v>
      </c>
      <c r="BA78" s="103">
        <f t="shared" ref="BA78" si="169">X78/$N81</f>
        <v>0</v>
      </c>
      <c r="BB78" s="103">
        <f t="shared" ref="BB78" si="170">Y78/$N81</f>
        <v>0</v>
      </c>
      <c r="BC78" s="103">
        <f t="shared" ref="BC78" si="171">Z78/$N81</f>
        <v>0</v>
      </c>
      <c r="BD78" s="103">
        <f t="shared" ref="BD78" si="172">AA78/$N81</f>
        <v>0</v>
      </c>
    </row>
    <row r="79" spans="1:56" x14ac:dyDescent="0.2">
      <c r="A79" s="13">
        <v>2</v>
      </c>
      <c r="B79" s="37" t="s">
        <v>19</v>
      </c>
      <c r="C79" s="33"/>
      <c r="D79" s="34" t="s">
        <v>51</v>
      </c>
      <c r="E79" s="35">
        <v>6</v>
      </c>
      <c r="F79" s="36"/>
      <c r="G79" s="36"/>
      <c r="H79" s="36"/>
      <c r="I79" s="36"/>
      <c r="J79" s="36"/>
      <c r="K79" s="36"/>
      <c r="V79" s="36"/>
      <c r="W79" s="36"/>
      <c r="X79" s="36"/>
      <c r="Y79" s="36"/>
      <c r="Z79" s="36"/>
      <c r="AA79" s="36"/>
      <c r="AF79" s="36"/>
      <c r="AG79" s="36"/>
      <c r="AH79" s="36"/>
      <c r="AI79" s="36"/>
      <c r="AJ79" s="36"/>
      <c r="AK79" s="36"/>
      <c r="AO79" s="36"/>
      <c r="AP79" s="36"/>
      <c r="AQ79" s="36"/>
      <c r="AR79" s="36"/>
      <c r="AS79" s="36"/>
      <c r="AT79" s="36"/>
      <c r="AY79" s="36"/>
      <c r="AZ79" s="36"/>
      <c r="BA79" s="36"/>
      <c r="BB79" s="36"/>
      <c r="BC79" s="36"/>
      <c r="BD79" s="36"/>
    </row>
    <row r="80" spans="1:56" x14ac:dyDescent="0.2">
      <c r="A80" s="13">
        <v>2</v>
      </c>
      <c r="B80" s="37" t="s">
        <v>19</v>
      </c>
      <c r="C80" s="33"/>
      <c r="D80" s="34" t="s">
        <v>48</v>
      </c>
      <c r="E80" s="35">
        <v>11</v>
      </c>
      <c r="F80" s="36"/>
      <c r="G80" s="36"/>
      <c r="H80" s="36"/>
      <c r="I80" s="36"/>
      <c r="J80" s="36"/>
      <c r="K80" s="36"/>
      <c r="N80" s="13">
        <f>E79*E80</f>
        <v>66</v>
      </c>
      <c r="O80" s="62">
        <f>IF($E80&gt;1,P80,0)*$E79</f>
        <v>330</v>
      </c>
      <c r="P80" s="62">
        <f>FACT($E80)/(FACT(2)*FACT($E80-2))</f>
        <v>55</v>
      </c>
      <c r="Q80" s="62">
        <f>IF($E80&gt;2,R80,0)*$E79</f>
        <v>990</v>
      </c>
      <c r="R80" s="62">
        <f>FACT($E80)/(FACT(3)*FACT($E80-3))</f>
        <v>165</v>
      </c>
      <c r="S80" s="62">
        <f>IF($E80&gt;3,T80,0)*$E79</f>
        <v>1980</v>
      </c>
      <c r="T80" s="62">
        <f>FACT($E80)/(FACT(4)*FACT($E80-4))</f>
        <v>330</v>
      </c>
      <c r="V80" s="36"/>
      <c r="W80" s="36"/>
      <c r="X80" s="36"/>
      <c r="Y80" s="36"/>
      <c r="Z80" s="36"/>
      <c r="AA80" s="36"/>
      <c r="AF80" s="36"/>
      <c r="AG80" s="36"/>
      <c r="AH80" s="36"/>
      <c r="AI80" s="36"/>
      <c r="AJ80" s="36"/>
      <c r="AK80" s="36"/>
      <c r="AO80" s="36"/>
      <c r="AP80" s="36"/>
      <c r="AQ80" s="36"/>
      <c r="AR80" s="36"/>
      <c r="AS80" s="36"/>
      <c r="AT80" s="36"/>
      <c r="AY80" s="36"/>
      <c r="AZ80" s="36"/>
      <c r="BA80" s="36"/>
      <c r="BB80" s="36"/>
      <c r="BC80" s="36"/>
      <c r="BD80" s="36"/>
    </row>
    <row r="81" spans="1:56" x14ac:dyDescent="0.2">
      <c r="A81" s="13">
        <v>2</v>
      </c>
      <c r="B81" s="37" t="s">
        <v>19</v>
      </c>
      <c r="C81" s="33"/>
      <c r="D81" s="34" t="s">
        <v>49</v>
      </c>
      <c r="E81" s="35">
        <v>1</v>
      </c>
      <c r="F81" s="36"/>
      <c r="G81" s="36"/>
      <c r="H81" s="36"/>
      <c r="I81" s="36"/>
      <c r="J81" s="36"/>
      <c r="K81" s="36"/>
      <c r="N81" s="13">
        <f>E79*E81</f>
        <v>6</v>
      </c>
      <c r="O81" s="62">
        <f>IF($E81&gt;1,P81,0)*E79</f>
        <v>0</v>
      </c>
      <c r="P81" s="62" t="e">
        <f>FACT($E81)/(FACT(2)*FACT($E81-2))</f>
        <v>#NUM!</v>
      </c>
      <c r="Q81" s="62">
        <f>IF($E81&gt;2,R81,0)*$E79</f>
        <v>0</v>
      </c>
      <c r="R81" s="62" t="e">
        <f>FACT($E81)/(FACT(3)*FACT($E81-3))</f>
        <v>#NUM!</v>
      </c>
      <c r="S81" s="62">
        <f>IF($E81&gt;3,T81,0)*$E79</f>
        <v>0</v>
      </c>
      <c r="T81" s="62" t="e">
        <f>FACT($E81)/(FACT(4)*FACT($E81-4))</f>
        <v>#NUM!</v>
      </c>
      <c r="V81" s="36"/>
      <c r="W81" s="36"/>
      <c r="X81" s="36"/>
      <c r="Y81" s="36"/>
      <c r="Z81" s="36"/>
      <c r="AA81" s="36"/>
      <c r="AF81" s="36"/>
      <c r="AG81" s="36"/>
      <c r="AH81" s="36"/>
      <c r="AI81" s="36"/>
      <c r="AJ81" s="36"/>
      <c r="AK81" s="36"/>
      <c r="AO81" s="36"/>
      <c r="AP81" s="36"/>
      <c r="AQ81" s="36"/>
      <c r="AR81" s="36"/>
      <c r="AS81" s="36"/>
      <c r="AT81" s="36"/>
      <c r="AY81" s="36"/>
      <c r="AZ81" s="36"/>
      <c r="BA81" s="36"/>
      <c r="BB81" s="36"/>
      <c r="BC81" s="36"/>
      <c r="BD81" s="36"/>
    </row>
    <row r="82" spans="1:56" x14ac:dyDescent="0.2">
      <c r="A82" s="13">
        <v>2</v>
      </c>
      <c r="B82" s="37" t="s">
        <v>19</v>
      </c>
      <c r="C82" s="21" t="s">
        <v>26</v>
      </c>
      <c r="D82" s="22" t="s">
        <v>22</v>
      </c>
      <c r="E82" s="31"/>
      <c r="F82" s="23">
        <v>9</v>
      </c>
      <c r="G82" s="23">
        <v>6</v>
      </c>
      <c r="H82" s="23">
        <v>4</v>
      </c>
      <c r="I82" s="23">
        <v>5</v>
      </c>
      <c r="J82" s="23">
        <v>6</v>
      </c>
      <c r="K82" s="23">
        <v>5</v>
      </c>
      <c r="V82" s="17"/>
      <c r="W82" s="17"/>
      <c r="X82" s="17"/>
      <c r="Y82" s="17"/>
      <c r="Z82" s="17"/>
      <c r="AA82" s="17"/>
      <c r="AF82" s="17"/>
      <c r="AG82" s="17"/>
      <c r="AH82" s="17"/>
      <c r="AI82" s="17"/>
      <c r="AJ82" s="17"/>
      <c r="AK82" s="17"/>
      <c r="AO82" s="17"/>
      <c r="AP82" s="17"/>
      <c r="AQ82" s="17"/>
      <c r="AR82" s="17"/>
      <c r="AS82" s="17"/>
      <c r="AT82" s="17"/>
      <c r="AY82" s="17"/>
      <c r="AZ82" s="17"/>
      <c r="BA82" s="17"/>
      <c r="BB82" s="17"/>
      <c r="BC82" s="17"/>
      <c r="BD82" s="17"/>
    </row>
    <row r="83" spans="1:56" x14ac:dyDescent="0.2">
      <c r="A83" s="13">
        <v>2</v>
      </c>
      <c r="B83" s="37" t="s">
        <v>19</v>
      </c>
      <c r="C83" s="21" t="s">
        <v>26</v>
      </c>
      <c r="D83" s="22" t="s">
        <v>23</v>
      </c>
      <c r="E83" s="31"/>
      <c r="F83" s="23">
        <v>1</v>
      </c>
      <c r="G83" s="23">
        <v>1</v>
      </c>
      <c r="H83" s="23">
        <v>1</v>
      </c>
      <c r="I83" s="23">
        <v>1</v>
      </c>
      <c r="J83" s="23">
        <v>1</v>
      </c>
      <c r="K83" s="23">
        <v>1</v>
      </c>
      <c r="V83" s="17"/>
      <c r="W83" s="17"/>
      <c r="X83" s="17"/>
      <c r="Y83" s="17"/>
      <c r="Z83" s="17"/>
      <c r="AA83" s="17"/>
      <c r="AF83" s="17"/>
      <c r="AG83" s="17"/>
      <c r="AH83" s="17"/>
      <c r="AI83" s="17"/>
      <c r="AJ83" s="17"/>
      <c r="AK83" s="17"/>
      <c r="AO83" s="17"/>
      <c r="AP83" s="17"/>
      <c r="AQ83" s="17"/>
      <c r="AR83" s="17"/>
      <c r="AS83" s="17"/>
      <c r="AT83" s="17"/>
      <c r="AY83" s="17"/>
      <c r="AZ83" s="17"/>
      <c r="BA83" s="17"/>
      <c r="BB83" s="17"/>
      <c r="BC83" s="17"/>
      <c r="BD83" s="17"/>
    </row>
    <row r="84" spans="1:56" x14ac:dyDescent="0.2">
      <c r="A84" s="13">
        <v>2</v>
      </c>
      <c r="B84" s="37" t="s">
        <v>19</v>
      </c>
      <c r="C84" s="18" t="s">
        <v>7</v>
      </c>
      <c r="D84" s="19" t="s">
        <v>20</v>
      </c>
      <c r="E84" s="32"/>
      <c r="F84" s="20">
        <f>3+2</f>
        <v>5</v>
      </c>
      <c r="G84" s="20">
        <f>1+4</f>
        <v>5</v>
      </c>
      <c r="H84" s="20">
        <f>2+3</f>
        <v>5</v>
      </c>
      <c r="I84" s="20">
        <f>2+3</f>
        <v>5</v>
      </c>
      <c r="J84" s="20">
        <f>1+4</f>
        <v>5</v>
      </c>
      <c r="K84" s="20">
        <f>2+3</f>
        <v>5</v>
      </c>
      <c r="V84" s="17"/>
      <c r="W84" s="17"/>
      <c r="X84" s="17"/>
      <c r="Y84" s="17"/>
      <c r="Z84" s="17"/>
      <c r="AA84" s="17"/>
      <c r="AF84" s="17"/>
      <c r="AG84" s="17"/>
      <c r="AH84" s="17"/>
      <c r="AI84" s="17"/>
      <c r="AJ84" s="17"/>
      <c r="AK84" s="17"/>
      <c r="AO84" s="17"/>
      <c r="AP84" s="17"/>
      <c r="AQ84" s="17"/>
      <c r="AR84" s="17"/>
      <c r="AS84" s="17"/>
      <c r="AT84" s="17"/>
      <c r="AY84" s="17"/>
      <c r="AZ84" s="17"/>
      <c r="BA84" s="17"/>
      <c r="BB84" s="17"/>
      <c r="BC84" s="17"/>
      <c r="BD84" s="17"/>
    </row>
    <row r="85" spans="1:56" x14ac:dyDescent="0.2">
      <c r="A85" s="13">
        <v>2</v>
      </c>
      <c r="B85" s="37" t="s">
        <v>19</v>
      </c>
      <c r="C85" s="18" t="s">
        <v>7</v>
      </c>
      <c r="D85" s="19" t="s">
        <v>22</v>
      </c>
      <c r="E85" s="32"/>
      <c r="F85" s="20">
        <v>10</v>
      </c>
      <c r="G85" s="20">
        <v>11</v>
      </c>
      <c r="H85" s="20">
        <v>11</v>
      </c>
      <c r="I85" s="20">
        <v>11</v>
      </c>
      <c r="J85" s="20">
        <v>11</v>
      </c>
      <c r="K85" s="20">
        <v>10</v>
      </c>
      <c r="V85" s="17"/>
      <c r="W85" s="17"/>
      <c r="X85" s="17"/>
      <c r="Y85" s="17"/>
      <c r="Z85" s="17"/>
      <c r="AA85" s="17"/>
      <c r="AF85" s="17"/>
      <c r="AG85" s="17"/>
      <c r="AH85" s="17"/>
      <c r="AI85" s="17"/>
      <c r="AJ85" s="17"/>
      <c r="AK85" s="17"/>
      <c r="AO85" s="17"/>
      <c r="AP85" s="17"/>
      <c r="AQ85" s="17"/>
      <c r="AR85" s="17"/>
      <c r="AS85" s="17"/>
      <c r="AT85" s="17"/>
      <c r="AY85" s="17"/>
      <c r="AZ85" s="17"/>
      <c r="BA85" s="17"/>
      <c r="BB85" s="17"/>
      <c r="BC85" s="17"/>
      <c r="BD85" s="17"/>
    </row>
    <row r="86" spans="1:56" x14ac:dyDescent="0.2">
      <c r="A86" s="13">
        <v>2</v>
      </c>
      <c r="B86" s="37" t="s">
        <v>19</v>
      </c>
      <c r="C86" s="18" t="s">
        <v>7</v>
      </c>
      <c r="D86" s="19" t="s">
        <v>21</v>
      </c>
      <c r="E86" s="32"/>
      <c r="F86" s="20">
        <v>1</v>
      </c>
      <c r="G86" s="20">
        <v>4</v>
      </c>
      <c r="H86" s="20">
        <v>3</v>
      </c>
      <c r="I86" s="20">
        <v>3</v>
      </c>
      <c r="J86" s="20">
        <v>4</v>
      </c>
      <c r="K86" s="20">
        <v>2</v>
      </c>
      <c r="V86" s="17"/>
      <c r="W86" s="17"/>
      <c r="X86" s="17"/>
      <c r="Y86" s="17"/>
      <c r="Z86" s="17"/>
      <c r="AA86" s="17"/>
      <c r="AF86" s="17"/>
      <c r="AG86" s="17"/>
      <c r="AH86" s="17"/>
      <c r="AI86" s="17"/>
      <c r="AJ86" s="17"/>
      <c r="AK86" s="17"/>
      <c r="AO86" s="17"/>
      <c r="AP86" s="17"/>
      <c r="AQ86" s="17"/>
      <c r="AR86" s="17"/>
      <c r="AS86" s="17"/>
      <c r="AT86" s="17"/>
      <c r="AY86" s="17"/>
      <c r="AZ86" s="17"/>
      <c r="BA86" s="17"/>
      <c r="BB86" s="17"/>
      <c r="BC86" s="17"/>
      <c r="BD86" s="17"/>
    </row>
    <row r="87" spans="1:56" x14ac:dyDescent="0.2">
      <c r="A87" s="13">
        <v>2</v>
      </c>
      <c r="B87" s="37" t="s">
        <v>19</v>
      </c>
      <c r="C87" s="18" t="s">
        <v>7</v>
      </c>
      <c r="D87" s="19" t="s">
        <v>23</v>
      </c>
      <c r="E87" s="32"/>
      <c r="F87" s="20">
        <v>1</v>
      </c>
      <c r="G87" s="20">
        <v>1</v>
      </c>
      <c r="H87" s="20">
        <v>1</v>
      </c>
      <c r="I87" s="20">
        <v>1</v>
      </c>
      <c r="J87" s="20">
        <v>1</v>
      </c>
      <c r="K87" s="20">
        <v>1</v>
      </c>
      <c r="V87" s="17"/>
      <c r="W87" s="17"/>
      <c r="X87" s="17"/>
      <c r="Y87" s="17"/>
      <c r="Z87" s="17"/>
      <c r="AA87" s="17"/>
      <c r="AF87" s="17"/>
      <c r="AG87" s="17"/>
      <c r="AH87" s="17"/>
      <c r="AI87" s="17"/>
      <c r="AJ87" s="17"/>
      <c r="AK87" s="17"/>
      <c r="AO87" s="17"/>
      <c r="AP87" s="17"/>
      <c r="AQ87" s="17"/>
      <c r="AR87" s="17"/>
      <c r="AS87" s="17"/>
      <c r="AT87" s="17"/>
      <c r="AY87" s="17"/>
      <c r="AZ87" s="17"/>
      <c r="BA87" s="17"/>
      <c r="BB87" s="17"/>
      <c r="BC87" s="17"/>
      <c r="BD87" s="17"/>
    </row>
    <row r="88" spans="1:56" x14ac:dyDescent="0.2">
      <c r="A88" s="13">
        <v>3</v>
      </c>
      <c r="B88" s="12" t="s">
        <v>24</v>
      </c>
      <c r="C88" s="11" t="s">
        <v>15</v>
      </c>
      <c r="D88" s="12" t="s">
        <v>8</v>
      </c>
      <c r="E88" s="29"/>
      <c r="F88" s="13">
        <v>3</v>
      </c>
      <c r="G88" s="13">
        <v>0</v>
      </c>
      <c r="H88" s="13">
        <v>2</v>
      </c>
      <c r="I88" s="13">
        <v>4</v>
      </c>
      <c r="J88" s="13">
        <v>3</v>
      </c>
      <c r="K88" s="13">
        <v>4</v>
      </c>
      <c r="V88" s="13">
        <v>5</v>
      </c>
      <c r="W88" s="13">
        <v>0</v>
      </c>
      <c r="X88" s="13">
        <v>4</v>
      </c>
      <c r="Y88" s="13">
        <v>10</v>
      </c>
      <c r="Z88" s="13">
        <v>2</v>
      </c>
      <c r="AA88" s="13">
        <v>7</v>
      </c>
      <c r="AF88" s="64">
        <f>V88/$E$65</f>
        <v>1.6666666666666667</v>
      </c>
      <c r="AG88" s="64">
        <f t="shared" ref="AG88:AG89" si="173">W88/$E$65</f>
        <v>0</v>
      </c>
      <c r="AH88" s="64">
        <f t="shared" ref="AH88:AH89" si="174">X88/$E$65</f>
        <v>1.3333333333333333</v>
      </c>
      <c r="AI88" s="64">
        <f t="shared" ref="AI88:AI89" si="175">Y88/$E$65</f>
        <v>3.3333333333333335</v>
      </c>
      <c r="AJ88" s="64">
        <f t="shared" ref="AJ88:AJ89" si="176">Z88/$E$65</f>
        <v>0.66666666666666663</v>
      </c>
      <c r="AK88" s="64">
        <f t="shared" ref="AK88:AK89" si="177">AA88/$E$65</f>
        <v>2.3333333333333335</v>
      </c>
      <c r="AO88" s="68">
        <f>IF(AF88&gt;1,1,0)</f>
        <v>1</v>
      </c>
      <c r="AP88" s="68">
        <f t="shared" ref="AP88:AP93" si="178">IF(AG88&gt;1,1,0)</f>
        <v>0</v>
      </c>
      <c r="AQ88" s="68">
        <f t="shared" ref="AQ88:AQ93" si="179">IF(AH88&gt;1,1,0)</f>
        <v>1</v>
      </c>
      <c r="AR88" s="68">
        <f t="shared" ref="AR88:AR93" si="180">IF(AI88&gt;1,1,0)</f>
        <v>1</v>
      </c>
      <c r="AS88" s="68">
        <f t="shared" ref="AS88:AS93" si="181">IF(AJ88&gt;1,1,0)</f>
        <v>0</v>
      </c>
      <c r="AT88" s="68">
        <f t="shared" ref="AT88:AT93" si="182">IF(AK88&gt;1,1,0)</f>
        <v>1</v>
      </c>
      <c r="AY88" s="101">
        <f>V88/$N95</f>
        <v>0.1388888888888889</v>
      </c>
      <c r="AZ88" s="101">
        <f t="shared" ref="AZ88" si="183">W88/$N95</f>
        <v>0</v>
      </c>
      <c r="BA88" s="101">
        <f t="shared" ref="BA88" si="184">X88/$N95</f>
        <v>0.1111111111111111</v>
      </c>
      <c r="BB88" s="101">
        <f t="shared" ref="BB88" si="185">Y88/$N95</f>
        <v>0.27777777777777779</v>
      </c>
      <c r="BC88" s="101">
        <f t="shared" ref="BC88" si="186">Z88/$N95</f>
        <v>5.5555555555555552E-2</v>
      </c>
      <c r="BD88" s="101">
        <f t="shared" ref="BD88" si="187">AA88/$N95</f>
        <v>0.19444444444444445</v>
      </c>
    </row>
    <row r="89" spans="1:56" x14ac:dyDescent="0.2">
      <c r="A89" s="13">
        <v>3</v>
      </c>
      <c r="B89" s="12" t="s">
        <v>24</v>
      </c>
      <c r="C89" s="8" t="s">
        <v>16</v>
      </c>
      <c r="D89" s="9" t="s">
        <v>14</v>
      </c>
      <c r="E89" s="28"/>
      <c r="F89" s="10">
        <v>3</v>
      </c>
      <c r="G89" s="10">
        <v>0</v>
      </c>
      <c r="H89" s="10">
        <v>0</v>
      </c>
      <c r="I89" s="10">
        <v>4</v>
      </c>
      <c r="J89" s="10">
        <v>3</v>
      </c>
      <c r="K89" s="10">
        <v>4</v>
      </c>
      <c r="V89" s="10">
        <v>1</v>
      </c>
      <c r="W89" s="10">
        <v>0</v>
      </c>
      <c r="X89" s="10">
        <v>0</v>
      </c>
      <c r="Y89" s="10">
        <v>1</v>
      </c>
      <c r="Z89" s="10">
        <v>1</v>
      </c>
      <c r="AA89" s="10">
        <v>0</v>
      </c>
      <c r="AF89" s="65">
        <f t="shared" ref="AF89" si="188">V89/$E$65</f>
        <v>0.33333333333333331</v>
      </c>
      <c r="AG89" s="65">
        <f t="shared" si="173"/>
        <v>0</v>
      </c>
      <c r="AH89" s="65">
        <f t="shared" si="174"/>
        <v>0</v>
      </c>
      <c r="AI89" s="65">
        <f t="shared" si="175"/>
        <v>0.33333333333333331</v>
      </c>
      <c r="AJ89" s="65">
        <f t="shared" si="176"/>
        <v>0.33333333333333331</v>
      </c>
      <c r="AK89" s="65">
        <f t="shared" si="177"/>
        <v>0</v>
      </c>
      <c r="AO89" s="69">
        <f t="shared" ref="AO89:AO93" si="189">IF(AF89&gt;1,1,0)</f>
        <v>0</v>
      </c>
      <c r="AP89" s="69">
        <f t="shared" si="178"/>
        <v>0</v>
      </c>
      <c r="AQ89" s="69">
        <f t="shared" si="179"/>
        <v>0</v>
      </c>
      <c r="AR89" s="69">
        <f t="shared" si="180"/>
        <v>0</v>
      </c>
      <c r="AS89" s="69">
        <f t="shared" si="181"/>
        <v>0</v>
      </c>
      <c r="AT89" s="69">
        <f t="shared" si="182"/>
        <v>0</v>
      </c>
      <c r="AY89" s="103">
        <f>V89/$N95</f>
        <v>2.7777777777777776E-2</v>
      </c>
      <c r="AZ89" s="103">
        <f t="shared" ref="AZ89" si="190">W89/$N95</f>
        <v>0</v>
      </c>
      <c r="BA89" s="103">
        <f t="shared" ref="BA89" si="191">X89/$N95</f>
        <v>0</v>
      </c>
      <c r="BB89" s="103">
        <f t="shared" ref="BB89" si="192">Y89/$N95</f>
        <v>2.7777777777777776E-2</v>
      </c>
      <c r="BC89" s="103">
        <f t="shared" ref="BC89" si="193">Z89/$N95</f>
        <v>2.7777777777777776E-2</v>
      </c>
      <c r="BD89" s="103">
        <f t="shared" ref="BD89" si="194">AA89/$N95</f>
        <v>0</v>
      </c>
    </row>
    <row r="90" spans="1:56" x14ac:dyDescent="0.2">
      <c r="A90" s="13">
        <v>3</v>
      </c>
      <c r="B90" s="12" t="s">
        <v>24</v>
      </c>
      <c r="C90" s="11" t="s">
        <v>15</v>
      </c>
      <c r="D90" s="12" t="s">
        <v>9</v>
      </c>
      <c r="E90" s="29"/>
      <c r="F90" s="13">
        <v>1</v>
      </c>
      <c r="G90" s="13">
        <v>3</v>
      </c>
      <c r="H90" s="13">
        <v>0</v>
      </c>
      <c r="I90" s="13">
        <v>0</v>
      </c>
      <c r="J90" s="13">
        <v>0</v>
      </c>
      <c r="K90" s="13">
        <v>0</v>
      </c>
      <c r="V90" s="13">
        <v>1</v>
      </c>
      <c r="W90" s="13">
        <f>2+3</f>
        <v>5</v>
      </c>
      <c r="X90" s="13">
        <v>0</v>
      </c>
      <c r="Y90" s="13">
        <v>0</v>
      </c>
      <c r="Z90" s="13">
        <v>0</v>
      </c>
      <c r="AA90" s="13">
        <v>0</v>
      </c>
      <c r="AF90" s="64">
        <f>V90/($E$65+$E$66)</f>
        <v>0.25</v>
      </c>
      <c r="AG90" s="64">
        <f t="shared" ref="AG90:AG91" si="195">W90/($E$65+$E$66)</f>
        <v>1.25</v>
      </c>
      <c r="AH90" s="64">
        <f t="shared" ref="AH90:AH91" si="196">X90/($E$65+$E$66)</f>
        <v>0</v>
      </c>
      <c r="AI90" s="64">
        <f t="shared" ref="AI90:AI91" si="197">Y90/($E$65+$E$66)</f>
        <v>0</v>
      </c>
      <c r="AJ90" s="64">
        <f t="shared" ref="AJ90:AJ91" si="198">Z90/($E$65+$E$66)</f>
        <v>0</v>
      </c>
      <c r="AK90" s="64">
        <f t="shared" ref="AK90:AK91" si="199">AA90/($E$65+$E$66)</f>
        <v>0</v>
      </c>
      <c r="AO90" s="68">
        <f t="shared" si="189"/>
        <v>0</v>
      </c>
      <c r="AP90" s="68">
        <f t="shared" si="178"/>
        <v>1</v>
      </c>
      <c r="AQ90" s="68">
        <f t="shared" si="179"/>
        <v>0</v>
      </c>
      <c r="AR90" s="68">
        <f t="shared" si="180"/>
        <v>0</v>
      </c>
      <c r="AS90" s="68">
        <f t="shared" si="181"/>
        <v>0</v>
      </c>
      <c r="AT90" s="68">
        <f t="shared" si="182"/>
        <v>0</v>
      </c>
      <c r="AY90" s="101">
        <f>V90/($N95+$N96)</f>
        <v>2.3809523809523808E-2</v>
      </c>
      <c r="AZ90" s="101">
        <f t="shared" ref="AZ90" si="200">W90/($N95+$N96)</f>
        <v>0.11904761904761904</v>
      </c>
      <c r="BA90" s="101">
        <f t="shared" ref="BA90" si="201">X90/($N95+$N96)</f>
        <v>0</v>
      </c>
      <c r="BB90" s="101">
        <f t="shared" ref="BB90" si="202">Y90/($N95+$N96)</f>
        <v>0</v>
      </c>
      <c r="BC90" s="101">
        <f t="shared" ref="BC90" si="203">Z90/($N95+$N96)</f>
        <v>0</v>
      </c>
      <c r="BD90" s="101">
        <f t="shared" ref="BD90" si="204">AA90/($N95+$N96)</f>
        <v>0</v>
      </c>
    </row>
    <row r="91" spans="1:56" x14ac:dyDescent="0.2">
      <c r="A91" s="13">
        <v>3</v>
      </c>
      <c r="B91" s="12" t="s">
        <v>24</v>
      </c>
      <c r="C91" s="8" t="s">
        <v>16</v>
      </c>
      <c r="D91" s="9" t="s">
        <v>17</v>
      </c>
      <c r="E91" s="28"/>
      <c r="F91" s="10">
        <v>1</v>
      </c>
      <c r="G91" s="10">
        <v>3</v>
      </c>
      <c r="H91" s="10">
        <v>0</v>
      </c>
      <c r="I91" s="10">
        <v>0</v>
      </c>
      <c r="J91" s="10">
        <v>0</v>
      </c>
      <c r="K91" s="10">
        <v>0</v>
      </c>
      <c r="V91" s="10">
        <v>1</v>
      </c>
      <c r="W91" s="10">
        <v>1</v>
      </c>
      <c r="X91" s="10">
        <v>0</v>
      </c>
      <c r="Y91" s="10">
        <v>0</v>
      </c>
      <c r="Z91" s="10">
        <v>0</v>
      </c>
      <c r="AA91" s="10">
        <v>0</v>
      </c>
      <c r="AF91" s="65">
        <f t="shared" ref="AF91" si="205">V91/($E$65+$E$66)</f>
        <v>0.25</v>
      </c>
      <c r="AG91" s="65">
        <f t="shared" si="195"/>
        <v>0.25</v>
      </c>
      <c r="AH91" s="65">
        <f t="shared" si="196"/>
        <v>0</v>
      </c>
      <c r="AI91" s="65">
        <f t="shared" si="197"/>
        <v>0</v>
      </c>
      <c r="AJ91" s="65">
        <f t="shared" si="198"/>
        <v>0</v>
      </c>
      <c r="AK91" s="65">
        <f t="shared" si="199"/>
        <v>0</v>
      </c>
      <c r="AO91" s="69">
        <f t="shared" si="189"/>
        <v>0</v>
      </c>
      <c r="AP91" s="69">
        <f t="shared" si="178"/>
        <v>0</v>
      </c>
      <c r="AQ91" s="69">
        <f t="shared" si="179"/>
        <v>0</v>
      </c>
      <c r="AR91" s="69">
        <f t="shared" si="180"/>
        <v>0</v>
      </c>
      <c r="AS91" s="69">
        <f t="shared" si="181"/>
        <v>0</v>
      </c>
      <c r="AT91" s="69">
        <f t="shared" si="182"/>
        <v>0</v>
      </c>
      <c r="AY91" s="103">
        <f>V91/($N95+$N96)</f>
        <v>2.3809523809523808E-2</v>
      </c>
      <c r="AZ91" s="103">
        <f t="shared" ref="AZ91" si="206">W91/($N95+$N96)</f>
        <v>2.3809523809523808E-2</v>
      </c>
      <c r="BA91" s="103">
        <f t="shared" ref="BA91" si="207">X91/($N95+$N96)</f>
        <v>0</v>
      </c>
      <c r="BB91" s="103">
        <f t="shared" ref="BB91" si="208">Y91/($N95+$N96)</f>
        <v>0</v>
      </c>
      <c r="BC91" s="103">
        <f t="shared" ref="BC91" si="209">Z91/($N95+$N96)</f>
        <v>0</v>
      </c>
      <c r="BD91" s="103">
        <f t="shared" ref="BD91" si="210">AA91/($N95+$N96)</f>
        <v>0</v>
      </c>
    </row>
    <row r="92" spans="1:56" x14ac:dyDescent="0.2">
      <c r="A92" s="13">
        <v>3</v>
      </c>
      <c r="B92" s="12" t="s">
        <v>24</v>
      </c>
      <c r="C92" s="14" t="s">
        <v>15</v>
      </c>
      <c r="D92" s="15" t="s">
        <v>10</v>
      </c>
      <c r="E92" s="30"/>
      <c r="F92" s="16">
        <v>0</v>
      </c>
      <c r="G92" s="16">
        <v>1</v>
      </c>
      <c r="H92" s="16">
        <v>0</v>
      </c>
      <c r="I92" s="16">
        <v>0</v>
      </c>
      <c r="J92" s="16">
        <v>0</v>
      </c>
      <c r="K92" s="16">
        <v>0</v>
      </c>
      <c r="V92" s="16">
        <v>0</v>
      </c>
      <c r="W92" s="16">
        <v>1</v>
      </c>
      <c r="X92" s="16">
        <v>0</v>
      </c>
      <c r="Y92" s="16">
        <v>0</v>
      </c>
      <c r="Z92" s="16">
        <v>0</v>
      </c>
      <c r="AA92" s="16">
        <v>0</v>
      </c>
      <c r="AF92" s="66">
        <f>V92/$E$66</f>
        <v>0</v>
      </c>
      <c r="AG92" s="66">
        <f t="shared" ref="AG92:AG93" si="211">W92/$E$66</f>
        <v>1</v>
      </c>
      <c r="AH92" s="66">
        <f t="shared" ref="AH92:AH93" si="212">X92/$E$66</f>
        <v>0</v>
      </c>
      <c r="AI92" s="66">
        <f t="shared" ref="AI92:AI93" si="213">Y92/$E$66</f>
        <v>0</v>
      </c>
      <c r="AJ92" s="66">
        <f t="shared" ref="AJ92:AJ93" si="214">Z92/$E$66</f>
        <v>0</v>
      </c>
      <c r="AK92" s="66">
        <f t="shared" ref="AK92:AK93" si="215">AA92/$E$66</f>
        <v>0</v>
      </c>
      <c r="AO92" s="70">
        <f t="shared" si="189"/>
        <v>0</v>
      </c>
      <c r="AP92" s="70">
        <f t="shared" si="178"/>
        <v>0</v>
      </c>
      <c r="AQ92" s="70">
        <f t="shared" si="179"/>
        <v>0</v>
      </c>
      <c r="AR92" s="70">
        <f t="shared" si="180"/>
        <v>0</v>
      </c>
      <c r="AS92" s="70">
        <f t="shared" si="181"/>
        <v>0</v>
      </c>
      <c r="AT92" s="70">
        <f t="shared" si="182"/>
        <v>0</v>
      </c>
      <c r="AY92" s="102">
        <f>V92/$N96</f>
        <v>0</v>
      </c>
      <c r="AZ92" s="102">
        <f t="shared" ref="AZ92" si="216">W92/$N96</f>
        <v>0.16666666666666666</v>
      </c>
      <c r="BA92" s="102">
        <f t="shared" ref="BA92" si="217">X92/$N96</f>
        <v>0</v>
      </c>
      <c r="BB92" s="102">
        <f t="shared" ref="BB92" si="218">Y92/$N96</f>
        <v>0</v>
      </c>
      <c r="BC92" s="102">
        <f t="shared" ref="BC92" si="219">Z92/$N96</f>
        <v>0</v>
      </c>
      <c r="BD92" s="102">
        <f t="shared" ref="BD92" si="220">AA92/$N96</f>
        <v>0</v>
      </c>
    </row>
    <row r="93" spans="1:56" x14ac:dyDescent="0.2">
      <c r="A93" s="13">
        <v>3</v>
      </c>
      <c r="B93" s="12" t="s">
        <v>24</v>
      </c>
      <c r="C93" s="8" t="s">
        <v>16</v>
      </c>
      <c r="D93" s="9" t="s">
        <v>18</v>
      </c>
      <c r="E93" s="28"/>
      <c r="F93" s="10">
        <v>0</v>
      </c>
      <c r="G93" s="10">
        <v>0</v>
      </c>
      <c r="H93" s="10">
        <v>0</v>
      </c>
      <c r="I93" s="10">
        <v>0</v>
      </c>
      <c r="J93" s="10">
        <v>0</v>
      </c>
      <c r="K93" s="10">
        <v>0</v>
      </c>
      <c r="V93" s="10">
        <v>0</v>
      </c>
      <c r="W93" s="10">
        <v>0</v>
      </c>
      <c r="X93" s="10">
        <v>0</v>
      </c>
      <c r="Y93" s="10">
        <v>0</v>
      </c>
      <c r="Z93" s="10">
        <v>0</v>
      </c>
      <c r="AA93" s="10">
        <v>0</v>
      </c>
      <c r="AF93" s="65">
        <f t="shared" ref="AF93" si="221">V93/$E$66</f>
        <v>0</v>
      </c>
      <c r="AG93" s="65">
        <f t="shared" si="211"/>
        <v>0</v>
      </c>
      <c r="AH93" s="65">
        <f t="shared" si="212"/>
        <v>0</v>
      </c>
      <c r="AI93" s="65">
        <f t="shared" si="213"/>
        <v>0</v>
      </c>
      <c r="AJ93" s="65">
        <f t="shared" si="214"/>
        <v>0</v>
      </c>
      <c r="AK93" s="65">
        <f t="shared" si="215"/>
        <v>0</v>
      </c>
      <c r="AO93" s="69">
        <f t="shared" si="189"/>
        <v>0</v>
      </c>
      <c r="AP93" s="69">
        <f t="shared" si="178"/>
        <v>0</v>
      </c>
      <c r="AQ93" s="69">
        <f t="shared" si="179"/>
        <v>0</v>
      </c>
      <c r="AR93" s="69">
        <f t="shared" si="180"/>
        <v>0</v>
      </c>
      <c r="AS93" s="69">
        <f t="shared" si="181"/>
        <v>0</v>
      </c>
      <c r="AT93" s="69">
        <f t="shared" si="182"/>
        <v>0</v>
      </c>
      <c r="AY93" s="103">
        <f>V93/$N96</f>
        <v>0</v>
      </c>
      <c r="AZ93" s="103">
        <f t="shared" ref="AZ93" si="222">W93/$N96</f>
        <v>0</v>
      </c>
      <c r="BA93" s="103">
        <f t="shared" ref="BA93" si="223">X93/$N96</f>
        <v>0</v>
      </c>
      <c r="BB93" s="103">
        <f t="shared" ref="BB93" si="224">Y93/$N96</f>
        <v>0</v>
      </c>
      <c r="BC93" s="103">
        <f t="shared" ref="BC93" si="225">Z93/$N96</f>
        <v>0</v>
      </c>
      <c r="BD93" s="103">
        <f t="shared" ref="BD93" si="226">AA93/$N96</f>
        <v>0</v>
      </c>
    </row>
    <row r="94" spans="1:56" x14ac:dyDescent="0.2">
      <c r="A94" s="13">
        <v>3</v>
      </c>
      <c r="B94" s="12" t="s">
        <v>24</v>
      </c>
      <c r="C94" s="33"/>
      <c r="D94" s="34" t="s">
        <v>51</v>
      </c>
      <c r="E94" s="35">
        <v>6</v>
      </c>
      <c r="F94" s="36"/>
      <c r="G94" s="36"/>
      <c r="H94" s="36"/>
      <c r="I94" s="36"/>
      <c r="J94" s="36"/>
      <c r="K94" s="36"/>
      <c r="V94" s="36"/>
      <c r="W94" s="36"/>
      <c r="X94" s="36"/>
      <c r="Y94" s="36"/>
      <c r="Z94" s="36"/>
      <c r="AA94" s="36"/>
      <c r="AF94" s="36"/>
      <c r="AG94" s="36"/>
      <c r="AH94" s="36"/>
      <c r="AI94" s="36"/>
      <c r="AJ94" s="36"/>
      <c r="AK94" s="36"/>
      <c r="AO94" s="36"/>
      <c r="AP94" s="36"/>
      <c r="AQ94" s="36"/>
      <c r="AR94" s="36"/>
      <c r="AS94" s="36"/>
      <c r="AT94" s="36"/>
      <c r="AY94" s="36"/>
      <c r="AZ94" s="36"/>
      <c r="BA94" s="36"/>
      <c r="BB94" s="36"/>
      <c r="BC94" s="36"/>
      <c r="BD94" s="36"/>
    </row>
    <row r="95" spans="1:56" x14ac:dyDescent="0.2">
      <c r="A95" s="13">
        <v>3</v>
      </c>
      <c r="B95" s="12" t="s">
        <v>24</v>
      </c>
      <c r="C95" s="33"/>
      <c r="D95" s="34" t="s">
        <v>48</v>
      </c>
      <c r="E95" s="35">
        <v>6</v>
      </c>
      <c r="F95" s="36"/>
      <c r="G95" s="36"/>
      <c r="H95" s="36"/>
      <c r="I95" s="36"/>
      <c r="J95" s="36"/>
      <c r="K95" s="36"/>
      <c r="N95" s="13">
        <f>E94*E95</f>
        <v>36</v>
      </c>
      <c r="O95" s="62">
        <f>IF($E95&gt;1,P95,0)*$E94</f>
        <v>90</v>
      </c>
      <c r="P95" s="62">
        <f>FACT($E95)/(FACT(2)*FACT($E95-2))</f>
        <v>15</v>
      </c>
      <c r="Q95" s="62">
        <f>IF($E95&gt;2,R95,0)*$E94</f>
        <v>120</v>
      </c>
      <c r="R95" s="62">
        <f>FACT($E95)/(FACT(3)*FACT($E95-3))</f>
        <v>20</v>
      </c>
      <c r="S95" s="62">
        <f>IF($E95&gt;3,T95,0)*$E94</f>
        <v>90</v>
      </c>
      <c r="T95" s="62">
        <f>FACT($E95)/(FACT(4)*FACT($E95-4))</f>
        <v>15</v>
      </c>
      <c r="V95" s="36"/>
      <c r="W95" s="36"/>
      <c r="X95" s="36"/>
      <c r="Y95" s="36"/>
      <c r="Z95" s="36"/>
      <c r="AA95" s="36"/>
      <c r="AF95" s="36"/>
      <c r="AG95" s="36"/>
      <c r="AH95" s="36"/>
      <c r="AI95" s="36"/>
      <c r="AJ95" s="36"/>
      <c r="AK95" s="36"/>
      <c r="AO95" s="36"/>
      <c r="AP95" s="36"/>
      <c r="AQ95" s="36"/>
      <c r="AR95" s="36"/>
      <c r="AS95" s="36"/>
      <c r="AT95" s="36"/>
      <c r="AY95" s="36"/>
      <c r="AZ95" s="36"/>
      <c r="BA95" s="36"/>
      <c r="BB95" s="36"/>
      <c r="BC95" s="36"/>
      <c r="BD95" s="36"/>
    </row>
    <row r="96" spans="1:56" x14ac:dyDescent="0.2">
      <c r="A96" s="13">
        <v>3</v>
      </c>
      <c r="B96" s="12" t="s">
        <v>24</v>
      </c>
      <c r="C96" s="33"/>
      <c r="D96" s="34" t="s">
        <v>49</v>
      </c>
      <c r="E96" s="35">
        <v>1</v>
      </c>
      <c r="F96" s="36"/>
      <c r="G96" s="36"/>
      <c r="H96" s="36"/>
      <c r="I96" s="36"/>
      <c r="J96" s="36"/>
      <c r="K96" s="36"/>
      <c r="N96" s="13">
        <f>E94*E96</f>
        <v>6</v>
      </c>
      <c r="O96" s="62">
        <f>IF($E96&gt;1,P96,0)*E94</f>
        <v>0</v>
      </c>
      <c r="P96" s="62" t="e">
        <f>FACT($E96)/(FACT(2)*FACT($E96-2))</f>
        <v>#NUM!</v>
      </c>
      <c r="Q96" s="62">
        <f>IF($E96&gt;2,R96,0)*$E94</f>
        <v>0</v>
      </c>
      <c r="R96" s="62" t="e">
        <f>FACT($E96)/(FACT(3)*FACT($E96-3))</f>
        <v>#NUM!</v>
      </c>
      <c r="S96" s="62">
        <f>IF($E96&gt;3,T96,0)*$E94</f>
        <v>0</v>
      </c>
      <c r="T96" s="62" t="e">
        <f>FACT($E96)/(FACT(4)*FACT($E96-4))</f>
        <v>#NUM!</v>
      </c>
      <c r="V96" s="36"/>
      <c r="W96" s="36"/>
      <c r="X96" s="36"/>
      <c r="Y96" s="36"/>
      <c r="Z96" s="36"/>
      <c r="AA96" s="36"/>
      <c r="AF96" s="36"/>
      <c r="AG96" s="36"/>
      <c r="AH96" s="36"/>
      <c r="AI96" s="36"/>
      <c r="AJ96" s="36"/>
      <c r="AK96" s="36"/>
      <c r="AO96" s="36"/>
      <c r="AP96" s="36"/>
      <c r="AQ96" s="36"/>
      <c r="AR96" s="36"/>
      <c r="AS96" s="36"/>
      <c r="AT96" s="36"/>
      <c r="AY96" s="36"/>
      <c r="AZ96" s="36"/>
      <c r="BA96" s="36"/>
      <c r="BB96" s="36"/>
      <c r="BC96" s="36"/>
      <c r="BD96" s="36"/>
    </row>
    <row r="97" spans="1:56" x14ac:dyDescent="0.2">
      <c r="A97" s="13">
        <v>3</v>
      </c>
      <c r="B97" s="12" t="s">
        <v>24</v>
      </c>
      <c r="C97" s="21" t="s">
        <v>26</v>
      </c>
      <c r="D97" s="22" t="s">
        <v>22</v>
      </c>
      <c r="E97" s="31"/>
      <c r="F97" s="23">
        <v>3</v>
      </c>
      <c r="G97" s="23">
        <v>2</v>
      </c>
      <c r="H97" s="23">
        <v>3</v>
      </c>
      <c r="I97" s="23">
        <v>5</v>
      </c>
      <c r="J97" s="23">
        <v>2</v>
      </c>
      <c r="K97" s="23">
        <v>3</v>
      </c>
      <c r="V97" s="17"/>
      <c r="W97" s="17"/>
      <c r="X97" s="17"/>
      <c r="Y97" s="17"/>
      <c r="Z97" s="17"/>
      <c r="AA97" s="17"/>
      <c r="AF97" s="17"/>
      <c r="AG97" s="17"/>
      <c r="AH97" s="17"/>
      <c r="AI97" s="17"/>
      <c r="AJ97" s="17"/>
      <c r="AK97" s="17"/>
      <c r="AO97" s="17"/>
      <c r="AP97" s="17"/>
      <c r="AQ97" s="17"/>
      <c r="AR97" s="17"/>
      <c r="AS97" s="17"/>
      <c r="AT97" s="17"/>
      <c r="AY97" s="17"/>
      <c r="AZ97" s="17"/>
      <c r="BA97" s="17"/>
      <c r="BB97" s="17"/>
      <c r="BC97" s="17"/>
      <c r="BD97" s="17"/>
    </row>
    <row r="98" spans="1:56" x14ac:dyDescent="0.2">
      <c r="A98" s="13">
        <v>3</v>
      </c>
      <c r="B98" s="12" t="s">
        <v>24</v>
      </c>
      <c r="C98" s="21" t="s">
        <v>26</v>
      </c>
      <c r="D98" s="22" t="s">
        <v>23</v>
      </c>
      <c r="E98" s="31"/>
      <c r="F98" s="23">
        <v>1</v>
      </c>
      <c r="G98" s="23">
        <v>1</v>
      </c>
      <c r="H98" s="23">
        <v>0</v>
      </c>
      <c r="I98" s="23">
        <v>0</v>
      </c>
      <c r="J98" s="23">
        <v>0</v>
      </c>
      <c r="K98" s="23">
        <v>0</v>
      </c>
      <c r="V98" s="17"/>
      <c r="W98" s="17"/>
      <c r="X98" s="17"/>
      <c r="Y98" s="17"/>
      <c r="Z98" s="17"/>
      <c r="AA98" s="17"/>
      <c r="AF98" s="17"/>
      <c r="AG98" s="17"/>
      <c r="AH98" s="17"/>
      <c r="AI98" s="17"/>
      <c r="AJ98" s="17"/>
      <c r="AK98" s="17"/>
      <c r="AO98" s="17"/>
      <c r="AP98" s="17"/>
      <c r="AQ98" s="17"/>
      <c r="AR98" s="17"/>
      <c r="AS98" s="17"/>
      <c r="AT98" s="17"/>
      <c r="AY98" s="17"/>
      <c r="AZ98" s="17"/>
      <c r="BA98" s="17"/>
      <c r="BB98" s="17"/>
      <c r="BC98" s="17"/>
      <c r="BD98" s="17"/>
    </row>
    <row r="99" spans="1:56" x14ac:dyDescent="0.2">
      <c r="A99" s="13">
        <v>3</v>
      </c>
      <c r="B99" s="12" t="s">
        <v>24</v>
      </c>
      <c r="C99" s="18" t="s">
        <v>7</v>
      </c>
      <c r="D99" s="19" t="s">
        <v>20</v>
      </c>
      <c r="E99" s="32"/>
      <c r="F99" s="20">
        <f>3+1</f>
        <v>4</v>
      </c>
      <c r="G99" s="20">
        <v>4</v>
      </c>
      <c r="H99" s="20">
        <f>0+4</f>
        <v>4</v>
      </c>
      <c r="I99" s="20">
        <v>4</v>
      </c>
      <c r="J99" s="20">
        <v>4</v>
      </c>
      <c r="K99" s="20">
        <v>4</v>
      </c>
      <c r="V99" s="17"/>
      <c r="W99" s="17"/>
      <c r="X99" s="17"/>
      <c r="Y99" s="17"/>
      <c r="Z99" s="17"/>
      <c r="AA99" s="17"/>
      <c r="AF99" s="17"/>
      <c r="AG99" s="17"/>
      <c r="AH99" s="17"/>
      <c r="AI99" s="17"/>
      <c r="AJ99" s="17"/>
      <c r="AK99" s="17"/>
      <c r="AO99" s="17"/>
      <c r="AP99" s="17"/>
      <c r="AQ99" s="17"/>
      <c r="AR99" s="17"/>
      <c r="AS99" s="17"/>
      <c r="AT99" s="17"/>
      <c r="AY99" s="17"/>
      <c r="AZ99" s="17"/>
      <c r="BA99" s="17"/>
      <c r="BB99" s="17"/>
      <c r="BC99" s="17"/>
      <c r="BD99" s="17"/>
    </row>
    <row r="100" spans="1:56" x14ac:dyDescent="0.2">
      <c r="A100" s="13">
        <v>3</v>
      </c>
      <c r="B100" s="12" t="s">
        <v>24</v>
      </c>
      <c r="C100" s="18" t="s">
        <v>7</v>
      </c>
      <c r="D100" s="19" t="s">
        <v>22</v>
      </c>
      <c r="E100" s="32"/>
      <c r="F100" s="20">
        <v>6</v>
      </c>
      <c r="G100" s="20">
        <v>5</v>
      </c>
      <c r="H100" s="20">
        <v>6</v>
      </c>
      <c r="I100" s="20">
        <v>6</v>
      </c>
      <c r="J100" s="20">
        <v>6</v>
      </c>
      <c r="K100" s="20">
        <v>6</v>
      </c>
      <c r="V100" s="17"/>
      <c r="W100" s="17"/>
      <c r="X100" s="17"/>
      <c r="Y100" s="17"/>
      <c r="Z100" s="17"/>
      <c r="AA100" s="17"/>
      <c r="AF100" s="17"/>
      <c r="AG100" s="17"/>
      <c r="AH100" s="17"/>
      <c r="AI100" s="17"/>
      <c r="AJ100" s="17"/>
      <c r="AK100" s="17"/>
      <c r="AO100" s="17"/>
      <c r="AP100" s="17"/>
      <c r="AQ100" s="17"/>
      <c r="AR100" s="17"/>
      <c r="AS100" s="17"/>
      <c r="AT100" s="17"/>
      <c r="AY100" s="17"/>
      <c r="AZ100" s="17"/>
      <c r="BA100" s="17"/>
      <c r="BB100" s="17"/>
      <c r="BC100" s="17"/>
      <c r="BD100" s="17"/>
    </row>
    <row r="101" spans="1:56" x14ac:dyDescent="0.2">
      <c r="A101" s="13">
        <v>3</v>
      </c>
      <c r="B101" s="12" t="s">
        <v>24</v>
      </c>
      <c r="C101" s="18" t="s">
        <v>7</v>
      </c>
      <c r="D101" s="19" t="s">
        <v>21</v>
      </c>
      <c r="E101" s="32"/>
      <c r="F101" s="20">
        <v>3</v>
      </c>
      <c r="G101" s="20">
        <v>0</v>
      </c>
      <c r="H101" s="20">
        <v>4</v>
      </c>
      <c r="I101" s="20">
        <v>4</v>
      </c>
      <c r="J101" s="20">
        <v>4</v>
      </c>
      <c r="K101" s="20">
        <v>4</v>
      </c>
      <c r="V101" s="17"/>
      <c r="W101" s="17"/>
      <c r="X101" s="17"/>
      <c r="Y101" s="17"/>
      <c r="Z101" s="17"/>
      <c r="AA101" s="17"/>
      <c r="AF101" s="17"/>
      <c r="AG101" s="17"/>
      <c r="AH101" s="17"/>
      <c r="AI101" s="17"/>
      <c r="AJ101" s="17"/>
      <c r="AK101" s="17"/>
      <c r="AO101" s="17"/>
      <c r="AP101" s="17"/>
      <c r="AQ101" s="17"/>
      <c r="AR101" s="17"/>
      <c r="AS101" s="17"/>
      <c r="AT101" s="17"/>
      <c r="AY101" s="17"/>
      <c r="AZ101" s="17"/>
      <c r="BA101" s="17"/>
      <c r="BB101" s="17"/>
      <c r="BC101" s="17"/>
      <c r="BD101" s="17"/>
    </row>
    <row r="102" spans="1:56" x14ac:dyDescent="0.2">
      <c r="A102" s="13">
        <v>3</v>
      </c>
      <c r="B102" s="12" t="s">
        <v>24</v>
      </c>
      <c r="C102" s="18" t="s">
        <v>7</v>
      </c>
      <c r="D102" s="19" t="s">
        <v>23</v>
      </c>
      <c r="E102" s="32"/>
      <c r="F102" s="20">
        <v>1</v>
      </c>
      <c r="G102" s="20">
        <v>0</v>
      </c>
      <c r="H102" s="20">
        <v>1</v>
      </c>
      <c r="I102" s="20">
        <v>1</v>
      </c>
      <c r="J102" s="20">
        <v>1</v>
      </c>
      <c r="K102" s="20">
        <v>1</v>
      </c>
      <c r="V102" s="17"/>
      <c r="W102" s="17"/>
      <c r="X102" s="17"/>
      <c r="Y102" s="17"/>
      <c r="Z102" s="17"/>
      <c r="AA102" s="17"/>
      <c r="AF102" s="17"/>
      <c r="AG102" s="17"/>
      <c r="AH102" s="17"/>
      <c r="AI102" s="17"/>
      <c r="AJ102" s="17"/>
      <c r="AK102" s="17"/>
      <c r="AO102" s="17"/>
      <c r="AP102" s="17"/>
      <c r="AQ102" s="17"/>
      <c r="AR102" s="17"/>
      <c r="AS102" s="17"/>
      <c r="AT102" s="17"/>
      <c r="AY102" s="17"/>
      <c r="AZ102" s="17"/>
      <c r="BA102" s="17"/>
      <c r="BB102" s="17"/>
      <c r="BC102" s="17"/>
      <c r="BD102" s="17"/>
    </row>
    <row r="103" spans="1:56" x14ac:dyDescent="0.2">
      <c r="A103" s="13">
        <v>4</v>
      </c>
      <c r="B103" s="37" t="s">
        <v>25</v>
      </c>
      <c r="C103" s="11" t="s">
        <v>15</v>
      </c>
      <c r="D103" s="12" t="s">
        <v>8</v>
      </c>
      <c r="E103" s="29"/>
      <c r="F103" s="13">
        <v>0</v>
      </c>
      <c r="G103" s="13">
        <v>0</v>
      </c>
      <c r="H103" s="13">
        <v>0</v>
      </c>
      <c r="I103" s="13">
        <v>1</v>
      </c>
      <c r="J103" s="13">
        <v>0</v>
      </c>
      <c r="K103" s="13">
        <v>0</v>
      </c>
      <c r="V103" s="13">
        <v>0</v>
      </c>
      <c r="W103" s="13">
        <v>0</v>
      </c>
      <c r="X103" s="13">
        <v>0</v>
      </c>
      <c r="Y103" s="13">
        <v>3</v>
      </c>
      <c r="Z103" s="13">
        <v>0</v>
      </c>
      <c r="AA103" s="13">
        <v>0</v>
      </c>
      <c r="AF103" s="64">
        <f>V103/$E$65</f>
        <v>0</v>
      </c>
      <c r="AG103" s="64">
        <f t="shared" ref="AG103:AG104" si="227">W103/$E$65</f>
        <v>0</v>
      </c>
      <c r="AH103" s="64">
        <f t="shared" ref="AH103:AH104" si="228">X103/$E$65</f>
        <v>0</v>
      </c>
      <c r="AI103" s="64">
        <f t="shared" ref="AI103:AI104" si="229">Y103/$E$65</f>
        <v>1</v>
      </c>
      <c r="AJ103" s="64">
        <f t="shared" ref="AJ103:AJ104" si="230">Z103/$E$65</f>
        <v>0</v>
      </c>
      <c r="AK103" s="64">
        <f t="shared" ref="AK103:AK104" si="231">AA103/$E$65</f>
        <v>0</v>
      </c>
      <c r="AO103" s="68">
        <f>IF(AF103&gt;1,1,0)</f>
        <v>0</v>
      </c>
      <c r="AP103" s="68">
        <f t="shared" ref="AP103:AP108" si="232">IF(AG103&gt;1,1,0)</f>
        <v>0</v>
      </c>
      <c r="AQ103" s="68">
        <f t="shared" ref="AQ103:AQ108" si="233">IF(AH103&gt;1,1,0)</f>
        <v>0</v>
      </c>
      <c r="AR103" s="68">
        <f t="shared" ref="AR103:AR108" si="234">IF(AI103&gt;1,1,0)</f>
        <v>0</v>
      </c>
      <c r="AS103" s="68">
        <f t="shared" ref="AS103:AS108" si="235">IF(AJ103&gt;1,1,0)</f>
        <v>0</v>
      </c>
      <c r="AT103" s="68">
        <f t="shared" ref="AT103:AT108" si="236">IF(AK103&gt;1,1,0)</f>
        <v>0</v>
      </c>
      <c r="AY103" s="101">
        <f>V103/$N110</f>
        <v>0</v>
      </c>
      <c r="AZ103" s="101">
        <f t="shared" ref="AZ103" si="237">W103/$N110</f>
        <v>0</v>
      </c>
      <c r="BA103" s="101">
        <f t="shared" ref="BA103" si="238">X103/$N110</f>
        <v>0</v>
      </c>
      <c r="BB103" s="101">
        <f t="shared" ref="BB103" si="239">Y103/$N110</f>
        <v>0.25</v>
      </c>
      <c r="BC103" s="101">
        <f t="shared" ref="BC103" si="240">Z103/$N110</f>
        <v>0</v>
      </c>
      <c r="BD103" s="101">
        <f t="shared" ref="BD103" si="241">AA103/$N110</f>
        <v>0</v>
      </c>
    </row>
    <row r="104" spans="1:56" x14ac:dyDescent="0.2">
      <c r="A104" s="13">
        <v>4</v>
      </c>
      <c r="B104" s="37" t="s">
        <v>25</v>
      </c>
      <c r="C104" s="8" t="s">
        <v>16</v>
      </c>
      <c r="D104" s="9" t="s">
        <v>14</v>
      </c>
      <c r="E104" s="28"/>
      <c r="F104" s="10">
        <v>0</v>
      </c>
      <c r="G104" s="10">
        <v>0</v>
      </c>
      <c r="H104" s="10">
        <v>0</v>
      </c>
      <c r="I104" s="10">
        <v>0</v>
      </c>
      <c r="J104" s="10">
        <v>0</v>
      </c>
      <c r="K104" s="10">
        <v>0</v>
      </c>
      <c r="V104" s="10">
        <v>0</v>
      </c>
      <c r="W104" s="10">
        <v>0</v>
      </c>
      <c r="X104" s="10">
        <v>0</v>
      </c>
      <c r="Y104" s="10">
        <v>0</v>
      </c>
      <c r="Z104" s="10">
        <v>0</v>
      </c>
      <c r="AA104" s="10">
        <v>0</v>
      </c>
      <c r="AF104" s="65">
        <f t="shared" ref="AF104" si="242">V104/$E$65</f>
        <v>0</v>
      </c>
      <c r="AG104" s="65">
        <f t="shared" si="227"/>
        <v>0</v>
      </c>
      <c r="AH104" s="65">
        <f t="shared" si="228"/>
        <v>0</v>
      </c>
      <c r="AI104" s="65">
        <f t="shared" si="229"/>
        <v>0</v>
      </c>
      <c r="AJ104" s="65">
        <f t="shared" si="230"/>
        <v>0</v>
      </c>
      <c r="AK104" s="65">
        <f t="shared" si="231"/>
        <v>0</v>
      </c>
      <c r="AO104" s="69">
        <f t="shared" ref="AO104:AO108" si="243">IF(AF104&gt;1,1,0)</f>
        <v>0</v>
      </c>
      <c r="AP104" s="69">
        <f t="shared" si="232"/>
        <v>0</v>
      </c>
      <c r="AQ104" s="69">
        <f t="shared" si="233"/>
        <v>0</v>
      </c>
      <c r="AR104" s="69">
        <f t="shared" si="234"/>
        <v>0</v>
      </c>
      <c r="AS104" s="69">
        <f t="shared" si="235"/>
        <v>0</v>
      </c>
      <c r="AT104" s="69">
        <f t="shared" si="236"/>
        <v>0</v>
      </c>
      <c r="AY104" s="103">
        <f>V104/$N110</f>
        <v>0</v>
      </c>
      <c r="AZ104" s="103">
        <f t="shared" ref="AZ104" si="244">W104/$N110</f>
        <v>0</v>
      </c>
      <c r="BA104" s="103">
        <f t="shared" ref="BA104" si="245">X104/$N110</f>
        <v>0</v>
      </c>
      <c r="BB104" s="103">
        <f t="shared" ref="BB104" si="246">Y104/$N110</f>
        <v>0</v>
      </c>
      <c r="BC104" s="103">
        <f t="shared" ref="BC104" si="247">Z104/$N110</f>
        <v>0</v>
      </c>
      <c r="BD104" s="103">
        <f t="shared" ref="BD104" si="248">AA104/$N110</f>
        <v>0</v>
      </c>
    </row>
    <row r="105" spans="1:56" x14ac:dyDescent="0.2">
      <c r="A105" s="13">
        <v>4</v>
      </c>
      <c r="B105" s="37" t="s">
        <v>25</v>
      </c>
      <c r="C105" s="11" t="s">
        <v>15</v>
      </c>
      <c r="D105" s="12" t="s">
        <v>9</v>
      </c>
      <c r="E105" s="29"/>
      <c r="F105" s="13">
        <v>0</v>
      </c>
      <c r="G105" s="13">
        <v>0</v>
      </c>
      <c r="H105" s="13">
        <v>0</v>
      </c>
      <c r="I105" s="13">
        <v>0</v>
      </c>
      <c r="J105" s="13">
        <v>0</v>
      </c>
      <c r="K105" s="13">
        <v>0</v>
      </c>
      <c r="V105" s="13">
        <v>0</v>
      </c>
      <c r="W105" s="13">
        <v>0</v>
      </c>
      <c r="X105" s="13">
        <v>0</v>
      </c>
      <c r="Y105" s="13">
        <v>0</v>
      </c>
      <c r="Z105" s="13">
        <v>0</v>
      </c>
      <c r="AA105" s="13">
        <v>0</v>
      </c>
      <c r="AF105" s="64">
        <f>V105/($E$65+$E$66)</f>
        <v>0</v>
      </c>
      <c r="AG105" s="64">
        <f t="shared" ref="AG105:AG106" si="249">W105/($E$65+$E$66)</f>
        <v>0</v>
      </c>
      <c r="AH105" s="64">
        <f t="shared" ref="AH105:AH106" si="250">X105/($E$65+$E$66)</f>
        <v>0</v>
      </c>
      <c r="AI105" s="64">
        <f t="shared" ref="AI105:AI106" si="251">Y105/($E$65+$E$66)</f>
        <v>0</v>
      </c>
      <c r="AJ105" s="64">
        <f t="shared" ref="AJ105:AJ106" si="252">Z105/($E$65+$E$66)</f>
        <v>0</v>
      </c>
      <c r="AK105" s="64">
        <f t="shared" ref="AK105:AK106" si="253">AA105/($E$65+$E$66)</f>
        <v>0</v>
      </c>
      <c r="AO105" s="68">
        <f t="shared" si="243"/>
        <v>0</v>
      </c>
      <c r="AP105" s="68">
        <f t="shared" si="232"/>
        <v>0</v>
      </c>
      <c r="AQ105" s="68">
        <f t="shared" si="233"/>
        <v>0</v>
      </c>
      <c r="AR105" s="68">
        <f t="shared" si="234"/>
        <v>0</v>
      </c>
      <c r="AS105" s="68">
        <f t="shared" si="235"/>
        <v>0</v>
      </c>
      <c r="AT105" s="68">
        <f t="shared" si="236"/>
        <v>0</v>
      </c>
      <c r="AY105" s="101">
        <f>V105/($N110+$N111)</f>
        <v>0</v>
      </c>
      <c r="AZ105" s="101">
        <f t="shared" ref="AZ105" si="254">W105/($N110+$N111)</f>
        <v>0</v>
      </c>
      <c r="BA105" s="101">
        <f t="shared" ref="BA105" si="255">X105/($N110+$N111)</f>
        <v>0</v>
      </c>
      <c r="BB105" s="101">
        <f t="shared" ref="BB105" si="256">Y105/($N110+$N111)</f>
        <v>0</v>
      </c>
      <c r="BC105" s="101">
        <f t="shared" ref="BC105" si="257">Z105/($N110+$N111)</f>
        <v>0</v>
      </c>
      <c r="BD105" s="101">
        <f t="shared" ref="BD105" si="258">AA105/($N110+$N111)</f>
        <v>0</v>
      </c>
    </row>
    <row r="106" spans="1:56" x14ac:dyDescent="0.2">
      <c r="A106" s="13">
        <v>4</v>
      </c>
      <c r="B106" s="37" t="s">
        <v>25</v>
      </c>
      <c r="C106" s="8" t="s">
        <v>16</v>
      </c>
      <c r="D106" s="9" t="s">
        <v>17</v>
      </c>
      <c r="E106" s="28"/>
      <c r="F106" s="10">
        <v>0</v>
      </c>
      <c r="G106" s="10">
        <v>0</v>
      </c>
      <c r="H106" s="10">
        <v>0</v>
      </c>
      <c r="I106" s="10">
        <v>0</v>
      </c>
      <c r="J106" s="10">
        <v>0</v>
      </c>
      <c r="K106" s="10">
        <v>0</v>
      </c>
      <c r="V106" s="10">
        <v>0</v>
      </c>
      <c r="W106" s="10">
        <v>0</v>
      </c>
      <c r="X106" s="10">
        <v>0</v>
      </c>
      <c r="Y106" s="10">
        <v>0</v>
      </c>
      <c r="Z106" s="10">
        <v>0</v>
      </c>
      <c r="AA106" s="10">
        <v>0</v>
      </c>
      <c r="AF106" s="65">
        <f t="shared" ref="AF106" si="259">V106/($E$65+$E$66)</f>
        <v>0</v>
      </c>
      <c r="AG106" s="65">
        <f t="shared" si="249"/>
        <v>0</v>
      </c>
      <c r="AH106" s="65">
        <f t="shared" si="250"/>
        <v>0</v>
      </c>
      <c r="AI106" s="65">
        <f t="shared" si="251"/>
        <v>0</v>
      </c>
      <c r="AJ106" s="65">
        <f t="shared" si="252"/>
        <v>0</v>
      </c>
      <c r="AK106" s="65">
        <f t="shared" si="253"/>
        <v>0</v>
      </c>
      <c r="AO106" s="69">
        <f t="shared" si="243"/>
        <v>0</v>
      </c>
      <c r="AP106" s="69">
        <f t="shared" si="232"/>
        <v>0</v>
      </c>
      <c r="AQ106" s="69">
        <f t="shared" si="233"/>
        <v>0</v>
      </c>
      <c r="AR106" s="69">
        <f t="shared" si="234"/>
        <v>0</v>
      </c>
      <c r="AS106" s="69">
        <f t="shared" si="235"/>
        <v>0</v>
      </c>
      <c r="AT106" s="69">
        <f t="shared" si="236"/>
        <v>0</v>
      </c>
      <c r="AY106" s="103">
        <f>V106/($N110+$N111)</f>
        <v>0</v>
      </c>
      <c r="AZ106" s="103">
        <f t="shared" ref="AZ106" si="260">W106/($N110+$N111)</f>
        <v>0</v>
      </c>
      <c r="BA106" s="103">
        <f t="shared" ref="BA106" si="261">X106/($N110+$N111)</f>
        <v>0</v>
      </c>
      <c r="BB106" s="103">
        <f t="shared" ref="BB106" si="262">Y106/($N110+$N111)</f>
        <v>0</v>
      </c>
      <c r="BC106" s="103">
        <f t="shared" ref="BC106" si="263">Z106/($N110+$N111)</f>
        <v>0</v>
      </c>
      <c r="BD106" s="103">
        <f t="shared" ref="BD106" si="264">AA106/($N110+$N111)</f>
        <v>0</v>
      </c>
    </row>
    <row r="107" spans="1:56" x14ac:dyDescent="0.2">
      <c r="A107" s="13">
        <v>4</v>
      </c>
      <c r="B107" s="37" t="s">
        <v>25</v>
      </c>
      <c r="C107" s="14" t="s">
        <v>15</v>
      </c>
      <c r="D107" s="15" t="s">
        <v>10</v>
      </c>
      <c r="E107" s="30"/>
      <c r="F107" s="16">
        <v>0</v>
      </c>
      <c r="G107" s="16">
        <v>0</v>
      </c>
      <c r="H107" s="16">
        <v>0</v>
      </c>
      <c r="I107" s="16">
        <v>0</v>
      </c>
      <c r="J107" s="16">
        <v>0</v>
      </c>
      <c r="K107" s="16">
        <v>0</v>
      </c>
      <c r="V107" s="16">
        <v>0</v>
      </c>
      <c r="W107" s="16">
        <v>0</v>
      </c>
      <c r="X107" s="16">
        <v>0</v>
      </c>
      <c r="Y107" s="16">
        <v>0</v>
      </c>
      <c r="Z107" s="16">
        <v>0</v>
      </c>
      <c r="AA107" s="16">
        <v>0</v>
      </c>
      <c r="AF107" s="66">
        <f>V107/$E$66</f>
        <v>0</v>
      </c>
      <c r="AG107" s="66">
        <f t="shared" ref="AG107:AG108" si="265">W107/$E$66</f>
        <v>0</v>
      </c>
      <c r="AH107" s="66">
        <f t="shared" ref="AH107:AH108" si="266">X107/$E$66</f>
        <v>0</v>
      </c>
      <c r="AI107" s="66">
        <f t="shared" ref="AI107:AI108" si="267">Y107/$E$66</f>
        <v>0</v>
      </c>
      <c r="AJ107" s="66">
        <f t="shared" ref="AJ107:AJ108" si="268">Z107/$E$66</f>
        <v>0</v>
      </c>
      <c r="AK107" s="66">
        <f t="shared" ref="AK107:AK108" si="269">AA107/$E$66</f>
        <v>0</v>
      </c>
      <c r="AO107" s="70">
        <f t="shared" si="243"/>
        <v>0</v>
      </c>
      <c r="AP107" s="70">
        <f t="shared" si="232"/>
        <v>0</v>
      </c>
      <c r="AQ107" s="70">
        <f t="shared" si="233"/>
        <v>0</v>
      </c>
      <c r="AR107" s="70">
        <f t="shared" si="234"/>
        <v>0</v>
      </c>
      <c r="AS107" s="70">
        <f t="shared" si="235"/>
        <v>0</v>
      </c>
      <c r="AT107" s="70">
        <f t="shared" si="236"/>
        <v>0</v>
      </c>
      <c r="AY107" s="102">
        <f>V107/$N111</f>
        <v>0</v>
      </c>
      <c r="AZ107" s="102">
        <f t="shared" ref="AZ107" si="270">W107/$N111</f>
        <v>0</v>
      </c>
      <c r="BA107" s="102">
        <f t="shared" ref="BA107" si="271">X107/$N111</f>
        <v>0</v>
      </c>
      <c r="BB107" s="102">
        <f t="shared" ref="BB107" si="272">Y107/$N111</f>
        <v>0</v>
      </c>
      <c r="BC107" s="102">
        <f t="shared" ref="BC107" si="273">Z107/$N111</f>
        <v>0</v>
      </c>
      <c r="BD107" s="102">
        <f t="shared" ref="BD107" si="274">AA107/$N111</f>
        <v>0</v>
      </c>
    </row>
    <row r="108" spans="1:56" x14ac:dyDescent="0.2">
      <c r="A108" s="13">
        <v>4</v>
      </c>
      <c r="B108" s="37" t="s">
        <v>25</v>
      </c>
      <c r="C108" s="8" t="s">
        <v>16</v>
      </c>
      <c r="D108" s="9" t="s">
        <v>18</v>
      </c>
      <c r="E108" s="28"/>
      <c r="F108" s="10">
        <v>0</v>
      </c>
      <c r="G108" s="10">
        <v>0</v>
      </c>
      <c r="H108" s="10">
        <v>0</v>
      </c>
      <c r="I108" s="10">
        <v>0</v>
      </c>
      <c r="J108" s="10">
        <v>0</v>
      </c>
      <c r="K108" s="10">
        <v>0</v>
      </c>
      <c r="V108" s="10">
        <v>0</v>
      </c>
      <c r="W108" s="10">
        <v>0</v>
      </c>
      <c r="X108" s="10">
        <v>0</v>
      </c>
      <c r="Y108" s="10">
        <v>0</v>
      </c>
      <c r="Z108" s="10">
        <v>0</v>
      </c>
      <c r="AA108" s="10">
        <v>0</v>
      </c>
      <c r="AF108" s="65">
        <f t="shared" ref="AF108" si="275">V108/$E$66</f>
        <v>0</v>
      </c>
      <c r="AG108" s="65">
        <f t="shared" si="265"/>
        <v>0</v>
      </c>
      <c r="AH108" s="65">
        <f t="shared" si="266"/>
        <v>0</v>
      </c>
      <c r="AI108" s="65">
        <f t="shared" si="267"/>
        <v>0</v>
      </c>
      <c r="AJ108" s="65">
        <f t="shared" si="268"/>
        <v>0</v>
      </c>
      <c r="AK108" s="65">
        <f t="shared" si="269"/>
        <v>0</v>
      </c>
      <c r="AO108" s="69">
        <f t="shared" si="243"/>
        <v>0</v>
      </c>
      <c r="AP108" s="69">
        <f t="shared" si="232"/>
        <v>0</v>
      </c>
      <c r="AQ108" s="69">
        <f t="shared" si="233"/>
        <v>0</v>
      </c>
      <c r="AR108" s="69">
        <f t="shared" si="234"/>
        <v>0</v>
      </c>
      <c r="AS108" s="69">
        <f t="shared" si="235"/>
        <v>0</v>
      </c>
      <c r="AT108" s="69">
        <f t="shared" si="236"/>
        <v>0</v>
      </c>
      <c r="AY108" s="103">
        <f>V108/$N111</f>
        <v>0</v>
      </c>
      <c r="AZ108" s="103">
        <f t="shared" ref="AZ108" si="276">W108/$N111</f>
        <v>0</v>
      </c>
      <c r="BA108" s="103">
        <f t="shared" ref="BA108" si="277">X108/$N111</f>
        <v>0</v>
      </c>
      <c r="BB108" s="103">
        <f t="shared" ref="BB108" si="278">Y108/$N111</f>
        <v>0</v>
      </c>
      <c r="BC108" s="103">
        <f t="shared" ref="BC108" si="279">Z108/$N111</f>
        <v>0</v>
      </c>
      <c r="BD108" s="103">
        <f t="shared" ref="BD108" si="280">AA108/$N111</f>
        <v>0</v>
      </c>
    </row>
    <row r="109" spans="1:56" x14ac:dyDescent="0.2">
      <c r="A109" s="13">
        <v>4</v>
      </c>
      <c r="B109" s="37" t="s">
        <v>25</v>
      </c>
      <c r="C109" s="33"/>
      <c r="D109" s="34" t="s">
        <v>51</v>
      </c>
      <c r="E109" s="35">
        <v>3</v>
      </c>
      <c r="F109" s="36"/>
      <c r="G109" s="36"/>
      <c r="H109" s="36"/>
      <c r="I109" s="36"/>
      <c r="J109" s="36"/>
      <c r="K109" s="36"/>
      <c r="V109" s="36"/>
      <c r="W109" s="36"/>
      <c r="X109" s="36"/>
      <c r="Y109" s="36"/>
      <c r="Z109" s="36"/>
      <c r="AA109" s="36"/>
      <c r="AF109" s="36"/>
      <c r="AG109" s="36"/>
      <c r="AH109" s="36"/>
      <c r="AI109" s="36"/>
      <c r="AJ109" s="36"/>
      <c r="AK109" s="36"/>
      <c r="AO109" s="36"/>
      <c r="AP109" s="36"/>
      <c r="AQ109" s="36"/>
      <c r="AR109" s="36"/>
      <c r="AS109" s="36"/>
      <c r="AT109" s="36"/>
      <c r="AY109" s="36"/>
      <c r="AZ109" s="36"/>
      <c r="BA109" s="36"/>
      <c r="BB109" s="36"/>
      <c r="BC109" s="36"/>
      <c r="BD109" s="36"/>
    </row>
    <row r="110" spans="1:56" x14ac:dyDescent="0.2">
      <c r="A110" s="13">
        <v>4</v>
      </c>
      <c r="B110" s="37" t="s">
        <v>25</v>
      </c>
      <c r="C110" s="33"/>
      <c r="D110" s="34" t="s">
        <v>48</v>
      </c>
      <c r="E110" s="35">
        <v>4</v>
      </c>
      <c r="F110" s="36"/>
      <c r="G110" s="36"/>
      <c r="H110" s="36"/>
      <c r="I110" s="36"/>
      <c r="J110" s="36"/>
      <c r="K110" s="36"/>
      <c r="N110" s="13">
        <f>E109*E110</f>
        <v>12</v>
      </c>
      <c r="O110" s="62">
        <f>IF($E110&gt;1,P110,0)*$E109</f>
        <v>18</v>
      </c>
      <c r="P110" s="62">
        <f>FACT($E110)/(FACT(2)*FACT($E110-2))</f>
        <v>6</v>
      </c>
      <c r="Q110" s="62">
        <f>IF($E110&gt;2,R110,0)*$E109</f>
        <v>12</v>
      </c>
      <c r="R110" s="62">
        <f>FACT($E110)/(FACT(3)*FACT($E110-3))</f>
        <v>4</v>
      </c>
      <c r="S110" s="62">
        <f>IF($E110&gt;3,T110,0)*$E109</f>
        <v>3</v>
      </c>
      <c r="T110" s="62">
        <f>FACT($E110)/(FACT(4)*FACT($E110-4))</f>
        <v>1</v>
      </c>
      <c r="V110" s="36"/>
      <c r="W110" s="36"/>
      <c r="X110" s="36"/>
      <c r="Y110" s="36"/>
      <c r="Z110" s="36"/>
      <c r="AA110" s="36"/>
      <c r="AF110" s="36"/>
      <c r="AG110" s="36"/>
      <c r="AH110" s="36"/>
      <c r="AI110" s="36"/>
      <c r="AJ110" s="36"/>
      <c r="AK110" s="36"/>
      <c r="AO110" s="36"/>
      <c r="AP110" s="36"/>
      <c r="AQ110" s="36"/>
      <c r="AR110" s="36"/>
      <c r="AS110" s="36"/>
      <c r="AT110" s="36"/>
      <c r="AY110" s="36"/>
      <c r="AZ110" s="36"/>
      <c r="BA110" s="36"/>
      <c r="BB110" s="36"/>
      <c r="BC110" s="36"/>
      <c r="BD110" s="36"/>
    </row>
    <row r="111" spans="1:56" x14ac:dyDescent="0.2">
      <c r="A111" s="13">
        <v>4</v>
      </c>
      <c r="B111" s="37" t="s">
        <v>25</v>
      </c>
      <c r="C111" s="33"/>
      <c r="D111" s="34" t="s">
        <v>49</v>
      </c>
      <c r="E111" s="35">
        <v>1</v>
      </c>
      <c r="F111" s="36"/>
      <c r="G111" s="36"/>
      <c r="H111" s="36"/>
      <c r="I111" s="36"/>
      <c r="J111" s="36"/>
      <c r="K111" s="36"/>
      <c r="N111" s="13">
        <f>E109*E111</f>
        <v>3</v>
      </c>
      <c r="O111" s="62">
        <f>IF($E111&gt;1,P111,0)*E109</f>
        <v>0</v>
      </c>
      <c r="P111" s="62" t="e">
        <f>FACT($E111)/(FACT(2)*FACT($E111-2))</f>
        <v>#NUM!</v>
      </c>
      <c r="Q111" s="62">
        <f>IF($E111&gt;2,R111,0)*$E109</f>
        <v>0</v>
      </c>
      <c r="R111" s="62" t="e">
        <f>FACT($E111)/(FACT(3)*FACT($E111-3))</f>
        <v>#NUM!</v>
      </c>
      <c r="S111" s="62">
        <f>IF($E111&gt;3,T111,0)*$E109</f>
        <v>0</v>
      </c>
      <c r="T111" s="62" t="e">
        <f>FACT($E111)/(FACT(4)*FACT($E111-4))</f>
        <v>#NUM!</v>
      </c>
      <c r="V111" s="36"/>
      <c r="W111" s="36"/>
      <c r="X111" s="36"/>
      <c r="Y111" s="36"/>
      <c r="Z111" s="36"/>
      <c r="AA111" s="36"/>
      <c r="AF111" s="36"/>
      <c r="AG111" s="36"/>
      <c r="AH111" s="36"/>
      <c r="AI111" s="36"/>
      <c r="AJ111" s="36"/>
      <c r="AK111" s="36"/>
      <c r="AO111" s="36"/>
      <c r="AP111" s="36"/>
      <c r="AQ111" s="36"/>
      <c r="AR111" s="36"/>
      <c r="AS111" s="36"/>
      <c r="AT111" s="36"/>
      <c r="AY111" s="36"/>
      <c r="AZ111" s="36"/>
      <c r="BA111" s="36"/>
      <c r="BB111" s="36"/>
      <c r="BC111" s="36"/>
      <c r="BD111" s="36"/>
    </row>
    <row r="112" spans="1:56" x14ac:dyDescent="0.2">
      <c r="A112" s="13">
        <v>4</v>
      </c>
      <c r="B112" s="37" t="s">
        <v>25</v>
      </c>
      <c r="C112" s="21" t="s">
        <v>26</v>
      </c>
      <c r="D112" s="22" t="s">
        <v>22</v>
      </c>
      <c r="E112" s="31"/>
      <c r="F112" s="23">
        <v>0</v>
      </c>
      <c r="G112" s="23">
        <v>0</v>
      </c>
      <c r="H112" s="23">
        <v>0</v>
      </c>
      <c r="I112" s="23">
        <v>3</v>
      </c>
      <c r="J112" s="23">
        <v>0</v>
      </c>
      <c r="K112" s="23">
        <v>0</v>
      </c>
      <c r="V112" s="17"/>
      <c r="W112" s="17"/>
      <c r="X112" s="17"/>
      <c r="Y112" s="17"/>
      <c r="Z112" s="17"/>
      <c r="AA112" s="17"/>
      <c r="AF112" s="17"/>
      <c r="AG112" s="17"/>
      <c r="AH112" s="17"/>
      <c r="AI112" s="17"/>
      <c r="AJ112" s="17"/>
      <c r="AK112" s="17"/>
      <c r="AO112" s="17"/>
      <c r="AP112" s="17"/>
      <c r="AQ112" s="17"/>
      <c r="AR112" s="17"/>
      <c r="AS112" s="17"/>
      <c r="AT112" s="17"/>
      <c r="AY112" s="17"/>
      <c r="AZ112" s="17"/>
      <c r="BA112" s="17"/>
      <c r="BB112" s="17"/>
      <c r="BC112" s="17"/>
      <c r="BD112" s="17"/>
    </row>
    <row r="113" spans="1:56" x14ac:dyDescent="0.2">
      <c r="A113" s="13">
        <v>4</v>
      </c>
      <c r="B113" s="37" t="s">
        <v>25</v>
      </c>
      <c r="C113" s="21" t="s">
        <v>26</v>
      </c>
      <c r="D113" s="22" t="s">
        <v>23</v>
      </c>
      <c r="E113" s="31"/>
      <c r="F113" s="23">
        <v>0</v>
      </c>
      <c r="G113" s="23">
        <v>0</v>
      </c>
      <c r="H113" s="23">
        <v>0</v>
      </c>
      <c r="I113" s="23">
        <v>0</v>
      </c>
      <c r="J113" s="23">
        <v>0</v>
      </c>
      <c r="K113" s="23">
        <v>0</v>
      </c>
      <c r="V113" s="17"/>
      <c r="W113" s="17"/>
      <c r="X113" s="17"/>
      <c r="Y113" s="17"/>
      <c r="Z113" s="17"/>
      <c r="AA113" s="17"/>
      <c r="AF113" s="17"/>
      <c r="AG113" s="17"/>
      <c r="AH113" s="17"/>
      <c r="AI113" s="17"/>
      <c r="AJ113" s="17"/>
      <c r="AK113" s="17"/>
      <c r="AO113" s="17"/>
      <c r="AP113" s="17"/>
      <c r="AQ113" s="17"/>
      <c r="AR113" s="17"/>
      <c r="AS113" s="17"/>
      <c r="AT113" s="17"/>
      <c r="AY113" s="17"/>
      <c r="AZ113" s="17"/>
      <c r="BA113" s="17"/>
      <c r="BB113" s="17"/>
      <c r="BC113" s="17"/>
      <c r="BD113" s="17"/>
    </row>
    <row r="114" spans="1:56" x14ac:dyDescent="0.2">
      <c r="A114" s="13">
        <v>4</v>
      </c>
      <c r="B114" s="37" t="s">
        <v>25</v>
      </c>
      <c r="C114" s="18" t="s">
        <v>7</v>
      </c>
      <c r="D114" s="19" t="s">
        <v>20</v>
      </c>
      <c r="E114" s="32"/>
      <c r="F114" s="20">
        <v>1</v>
      </c>
      <c r="G114" s="20">
        <v>1</v>
      </c>
      <c r="H114" s="20">
        <v>1</v>
      </c>
      <c r="I114" s="20">
        <v>1</v>
      </c>
      <c r="J114" s="20">
        <v>1</v>
      </c>
      <c r="K114" s="20">
        <v>1</v>
      </c>
      <c r="V114" s="17"/>
      <c r="W114" s="17"/>
      <c r="X114" s="17"/>
      <c r="Y114" s="17"/>
      <c r="Z114" s="17"/>
      <c r="AA114" s="17"/>
      <c r="AF114" s="17"/>
      <c r="AG114" s="17"/>
      <c r="AH114" s="17"/>
      <c r="AI114" s="17"/>
      <c r="AJ114" s="17"/>
      <c r="AK114" s="17"/>
      <c r="AO114" s="17"/>
      <c r="AP114" s="17"/>
      <c r="AQ114" s="17"/>
      <c r="AR114" s="17"/>
      <c r="AS114" s="17"/>
      <c r="AT114" s="17"/>
      <c r="AY114" s="17"/>
      <c r="AZ114" s="17"/>
      <c r="BA114" s="17"/>
      <c r="BB114" s="17"/>
      <c r="BC114" s="17"/>
      <c r="BD114" s="17"/>
    </row>
    <row r="115" spans="1:56" x14ac:dyDescent="0.2">
      <c r="A115" s="13">
        <v>4</v>
      </c>
      <c r="B115" s="37" t="s">
        <v>25</v>
      </c>
      <c r="C115" s="18" t="s">
        <v>7</v>
      </c>
      <c r="D115" s="19" t="s">
        <v>22</v>
      </c>
      <c r="E115" s="32"/>
      <c r="F115" s="20">
        <v>4</v>
      </c>
      <c r="G115" s="20">
        <v>4</v>
      </c>
      <c r="H115" s="20">
        <v>4</v>
      </c>
      <c r="I115" s="20">
        <v>1</v>
      </c>
      <c r="J115" s="20">
        <v>4</v>
      </c>
      <c r="K115" s="20">
        <v>4</v>
      </c>
      <c r="V115" s="17"/>
      <c r="W115" s="17"/>
      <c r="X115" s="17"/>
      <c r="Y115" s="17"/>
      <c r="Z115" s="17"/>
      <c r="AA115" s="17"/>
      <c r="AF115" s="17"/>
      <c r="AG115" s="17"/>
      <c r="AH115" s="17"/>
      <c r="AI115" s="17"/>
      <c r="AJ115" s="17"/>
      <c r="AK115" s="17"/>
      <c r="AO115" s="17"/>
      <c r="AP115" s="17"/>
      <c r="AQ115" s="17"/>
      <c r="AR115" s="17"/>
      <c r="AS115" s="17"/>
      <c r="AT115" s="17"/>
      <c r="AY115" s="17"/>
      <c r="AZ115" s="17"/>
      <c r="BA115" s="17"/>
      <c r="BB115" s="17"/>
      <c r="BC115" s="17"/>
      <c r="BD115" s="17"/>
    </row>
    <row r="116" spans="1:56" x14ac:dyDescent="0.2">
      <c r="A116" s="13">
        <v>4</v>
      </c>
      <c r="B116" s="37" t="s">
        <v>25</v>
      </c>
      <c r="C116" s="18" t="s">
        <v>7</v>
      </c>
      <c r="D116" s="19" t="s">
        <v>21</v>
      </c>
      <c r="E116" s="32"/>
      <c r="F116" s="20">
        <v>1</v>
      </c>
      <c r="G116" s="20">
        <v>1</v>
      </c>
      <c r="H116" s="20">
        <v>1</v>
      </c>
      <c r="I116" s="20">
        <v>1</v>
      </c>
      <c r="J116" s="20">
        <v>1</v>
      </c>
      <c r="K116" s="20">
        <v>1</v>
      </c>
      <c r="V116" s="17"/>
      <c r="W116" s="17"/>
      <c r="X116" s="17"/>
      <c r="Y116" s="17"/>
      <c r="Z116" s="17"/>
      <c r="AA116" s="17"/>
      <c r="AF116" s="17"/>
      <c r="AG116" s="17"/>
      <c r="AH116" s="17"/>
      <c r="AI116" s="17"/>
      <c r="AJ116" s="17"/>
      <c r="AK116" s="17"/>
      <c r="AO116" s="17"/>
      <c r="AP116" s="17"/>
      <c r="AQ116" s="17"/>
      <c r="AR116" s="17"/>
      <c r="AS116" s="17"/>
      <c r="AT116" s="17"/>
      <c r="AY116" s="17"/>
      <c r="AZ116" s="17"/>
      <c r="BA116" s="17"/>
      <c r="BB116" s="17"/>
      <c r="BC116" s="17"/>
      <c r="BD116" s="17"/>
    </row>
    <row r="117" spans="1:56" x14ac:dyDescent="0.2">
      <c r="A117" s="13">
        <v>4</v>
      </c>
      <c r="B117" s="37" t="s">
        <v>25</v>
      </c>
      <c r="C117" s="18" t="s">
        <v>7</v>
      </c>
      <c r="D117" s="19" t="s">
        <v>23</v>
      </c>
      <c r="E117" s="32"/>
      <c r="F117" s="20">
        <v>1</v>
      </c>
      <c r="G117" s="20">
        <v>1</v>
      </c>
      <c r="H117" s="20">
        <v>1</v>
      </c>
      <c r="I117" s="20">
        <v>1</v>
      </c>
      <c r="J117" s="20">
        <v>1</v>
      </c>
      <c r="K117" s="20">
        <v>1</v>
      </c>
      <c r="V117" s="17"/>
      <c r="W117" s="17"/>
      <c r="X117" s="17"/>
      <c r="Y117" s="17"/>
      <c r="Z117" s="17"/>
      <c r="AA117" s="17"/>
      <c r="AF117" s="17"/>
      <c r="AG117" s="17"/>
      <c r="AH117" s="17"/>
      <c r="AI117" s="17"/>
      <c r="AJ117" s="17"/>
      <c r="AK117" s="17"/>
      <c r="AO117" s="17"/>
      <c r="AP117" s="17"/>
      <c r="AQ117" s="17"/>
      <c r="AR117" s="17"/>
      <c r="AS117" s="17"/>
      <c r="AT117" s="17"/>
      <c r="AY117" s="17"/>
      <c r="AZ117" s="17"/>
      <c r="BA117" s="17"/>
      <c r="BB117" s="17"/>
      <c r="BC117" s="17"/>
      <c r="BD117" s="17"/>
    </row>
    <row r="118" spans="1:56" x14ac:dyDescent="0.2">
      <c r="A118" s="13">
        <v>5</v>
      </c>
      <c r="B118" s="12" t="s">
        <v>34</v>
      </c>
      <c r="C118" s="11" t="s">
        <v>15</v>
      </c>
      <c r="D118" s="12" t="s">
        <v>8</v>
      </c>
      <c r="E118" s="29"/>
      <c r="F118" s="13">
        <v>3</v>
      </c>
      <c r="G118" s="13">
        <v>3</v>
      </c>
      <c r="H118" s="13">
        <v>1</v>
      </c>
      <c r="I118" s="13">
        <v>2</v>
      </c>
      <c r="J118" s="13">
        <v>1</v>
      </c>
      <c r="K118" s="13">
        <v>3</v>
      </c>
      <c r="V118" s="13">
        <v>3</v>
      </c>
      <c r="W118" s="13">
        <v>5</v>
      </c>
      <c r="X118" s="13">
        <v>1</v>
      </c>
      <c r="Y118" s="13">
        <v>5</v>
      </c>
      <c r="Z118" s="13">
        <v>1</v>
      </c>
      <c r="AA118" s="13">
        <v>3</v>
      </c>
      <c r="AF118" s="64">
        <f>V118/$E$65</f>
        <v>1</v>
      </c>
      <c r="AG118" s="64">
        <f t="shared" ref="AG118:AG119" si="281">W118/$E$65</f>
        <v>1.6666666666666667</v>
      </c>
      <c r="AH118" s="64">
        <f t="shared" ref="AH118:AH119" si="282">X118/$E$65</f>
        <v>0.33333333333333331</v>
      </c>
      <c r="AI118" s="64">
        <f t="shared" ref="AI118:AI119" si="283">Y118/$E$65</f>
        <v>1.6666666666666667</v>
      </c>
      <c r="AJ118" s="64">
        <f t="shared" ref="AJ118:AJ119" si="284">Z118/$E$65</f>
        <v>0.33333333333333331</v>
      </c>
      <c r="AK118" s="64">
        <f t="shared" ref="AK118:AK119" si="285">AA118/$E$65</f>
        <v>1</v>
      </c>
      <c r="AO118" s="68">
        <f>IF(AF118&gt;1,1,0)</f>
        <v>0</v>
      </c>
      <c r="AP118" s="68">
        <f t="shared" ref="AP118:AP123" si="286">IF(AG118&gt;1,1,0)</f>
        <v>1</v>
      </c>
      <c r="AQ118" s="68">
        <f t="shared" ref="AQ118:AQ123" si="287">IF(AH118&gt;1,1,0)</f>
        <v>0</v>
      </c>
      <c r="AR118" s="68">
        <f t="shared" ref="AR118:AR123" si="288">IF(AI118&gt;1,1,0)</f>
        <v>1</v>
      </c>
      <c r="AS118" s="68">
        <f t="shared" ref="AS118:AS123" si="289">IF(AJ118&gt;1,1,0)</f>
        <v>0</v>
      </c>
      <c r="AT118" s="68">
        <f t="shared" ref="AT118:AT123" si="290">IF(AK118&gt;1,1,0)</f>
        <v>0</v>
      </c>
      <c r="AY118" s="101">
        <f>V118/$N125</f>
        <v>9.375E-2</v>
      </c>
      <c r="AZ118" s="101">
        <f t="shared" ref="AZ118" si="291">W118/$N125</f>
        <v>0.15625</v>
      </c>
      <c r="BA118" s="101">
        <f t="shared" ref="BA118" si="292">X118/$N125</f>
        <v>3.125E-2</v>
      </c>
      <c r="BB118" s="101">
        <f t="shared" ref="BB118" si="293">Y118/$N125</f>
        <v>0.15625</v>
      </c>
      <c r="BC118" s="101">
        <f t="shared" ref="BC118" si="294">Z118/$N125</f>
        <v>3.125E-2</v>
      </c>
      <c r="BD118" s="101">
        <f t="shared" ref="BD118" si="295">AA118/$N125</f>
        <v>9.375E-2</v>
      </c>
    </row>
    <row r="119" spans="1:56" x14ac:dyDescent="0.2">
      <c r="A119" s="13">
        <v>5</v>
      </c>
      <c r="B119" s="12" t="s">
        <v>34</v>
      </c>
      <c r="C119" s="8" t="s">
        <v>16</v>
      </c>
      <c r="D119" s="9" t="s">
        <v>14</v>
      </c>
      <c r="E119" s="28"/>
      <c r="F119" s="10">
        <v>3</v>
      </c>
      <c r="G119" s="10">
        <v>3</v>
      </c>
      <c r="H119" s="10">
        <v>0</v>
      </c>
      <c r="I119" s="10">
        <v>0</v>
      </c>
      <c r="J119" s="10">
        <v>1</v>
      </c>
      <c r="K119" s="10">
        <v>0</v>
      </c>
      <c r="V119" s="10">
        <v>2</v>
      </c>
      <c r="W119" s="10">
        <v>1</v>
      </c>
      <c r="X119" s="10">
        <v>0</v>
      </c>
      <c r="Y119" s="10">
        <v>0</v>
      </c>
      <c r="Z119" s="10">
        <v>1</v>
      </c>
      <c r="AA119" s="10">
        <v>0</v>
      </c>
      <c r="AF119" s="65">
        <f t="shared" ref="AF119" si="296">V119/$E$65</f>
        <v>0.66666666666666663</v>
      </c>
      <c r="AG119" s="65">
        <f t="shared" si="281"/>
        <v>0.33333333333333331</v>
      </c>
      <c r="AH119" s="65">
        <f t="shared" si="282"/>
        <v>0</v>
      </c>
      <c r="AI119" s="65">
        <f t="shared" si="283"/>
        <v>0</v>
      </c>
      <c r="AJ119" s="65">
        <f t="shared" si="284"/>
        <v>0.33333333333333331</v>
      </c>
      <c r="AK119" s="65">
        <f t="shared" si="285"/>
        <v>0</v>
      </c>
      <c r="AO119" s="69">
        <f t="shared" ref="AO119:AO123" si="297">IF(AF119&gt;1,1,0)</f>
        <v>0</v>
      </c>
      <c r="AP119" s="69">
        <f t="shared" si="286"/>
        <v>0</v>
      </c>
      <c r="AQ119" s="69">
        <f t="shared" si="287"/>
        <v>0</v>
      </c>
      <c r="AR119" s="69">
        <f t="shared" si="288"/>
        <v>0</v>
      </c>
      <c r="AS119" s="69">
        <f t="shared" si="289"/>
        <v>0</v>
      </c>
      <c r="AT119" s="69">
        <f t="shared" si="290"/>
        <v>0</v>
      </c>
      <c r="AY119" s="103">
        <f>V119/$N125</f>
        <v>6.25E-2</v>
      </c>
      <c r="AZ119" s="103">
        <f t="shared" ref="AZ119" si="298">W119/$N125</f>
        <v>3.125E-2</v>
      </c>
      <c r="BA119" s="103">
        <f t="shared" ref="BA119" si="299">X119/$N125</f>
        <v>0</v>
      </c>
      <c r="BB119" s="103">
        <f t="shared" ref="BB119" si="300">Y119/$N125</f>
        <v>0</v>
      </c>
      <c r="BC119" s="103">
        <f t="shared" ref="BC119" si="301">Z119/$N125</f>
        <v>3.125E-2</v>
      </c>
      <c r="BD119" s="103">
        <f t="shared" ref="BD119" si="302">AA119/$N125</f>
        <v>0</v>
      </c>
    </row>
    <row r="120" spans="1:56" x14ac:dyDescent="0.2">
      <c r="A120" s="13">
        <v>5</v>
      </c>
      <c r="B120" s="12" t="s">
        <v>34</v>
      </c>
      <c r="C120" s="11" t="s">
        <v>15</v>
      </c>
      <c r="D120" s="12" t="s">
        <v>9</v>
      </c>
      <c r="E120" s="29"/>
      <c r="F120" s="13">
        <v>0</v>
      </c>
      <c r="G120" s="13">
        <v>0</v>
      </c>
      <c r="H120" s="13">
        <v>0</v>
      </c>
      <c r="I120" s="13">
        <v>0</v>
      </c>
      <c r="J120" s="13">
        <v>0</v>
      </c>
      <c r="K120" s="13">
        <v>0</v>
      </c>
      <c r="V120" s="13">
        <v>0</v>
      </c>
      <c r="W120" s="13">
        <v>0</v>
      </c>
      <c r="X120" s="13">
        <v>0</v>
      </c>
      <c r="Y120" s="13">
        <v>0</v>
      </c>
      <c r="Z120" s="13">
        <v>0</v>
      </c>
      <c r="AA120" s="13">
        <v>0</v>
      </c>
      <c r="AF120" s="64">
        <f>V120/($E$65+$E$66)</f>
        <v>0</v>
      </c>
      <c r="AG120" s="64">
        <f t="shared" ref="AG120:AG121" si="303">W120/($E$65+$E$66)</f>
        <v>0</v>
      </c>
      <c r="AH120" s="64">
        <f t="shared" ref="AH120:AH121" si="304">X120/($E$65+$E$66)</f>
        <v>0</v>
      </c>
      <c r="AI120" s="64">
        <f t="shared" ref="AI120:AI121" si="305">Y120/($E$65+$E$66)</f>
        <v>0</v>
      </c>
      <c r="AJ120" s="64">
        <f t="shared" ref="AJ120:AJ121" si="306">Z120/($E$65+$E$66)</f>
        <v>0</v>
      </c>
      <c r="AK120" s="64">
        <f t="shared" ref="AK120:AK121" si="307">AA120/($E$65+$E$66)</f>
        <v>0</v>
      </c>
      <c r="AO120" s="68">
        <f t="shared" si="297"/>
        <v>0</v>
      </c>
      <c r="AP120" s="68">
        <f t="shared" si="286"/>
        <v>0</v>
      </c>
      <c r="AQ120" s="68">
        <f t="shared" si="287"/>
        <v>0</v>
      </c>
      <c r="AR120" s="68">
        <f t="shared" si="288"/>
        <v>0</v>
      </c>
      <c r="AS120" s="68">
        <f t="shared" si="289"/>
        <v>0</v>
      </c>
      <c r="AT120" s="68">
        <f t="shared" si="290"/>
        <v>0</v>
      </c>
      <c r="AY120" s="101">
        <f>V120/($N125+$N126)</f>
        <v>0</v>
      </c>
      <c r="AZ120" s="101">
        <f t="shared" ref="AZ120" si="308">W120/($N125+$N126)</f>
        <v>0</v>
      </c>
      <c r="BA120" s="101">
        <f t="shared" ref="BA120" si="309">X120/($N125+$N126)</f>
        <v>0</v>
      </c>
      <c r="BB120" s="101">
        <f t="shared" ref="BB120" si="310">Y120/($N125+$N126)</f>
        <v>0</v>
      </c>
      <c r="BC120" s="101">
        <f t="shared" ref="BC120" si="311">Z120/($N125+$N126)</f>
        <v>0</v>
      </c>
      <c r="BD120" s="101">
        <f t="shared" ref="BD120" si="312">AA120/($N125+$N126)</f>
        <v>0</v>
      </c>
    </row>
    <row r="121" spans="1:56" x14ac:dyDescent="0.2">
      <c r="A121" s="13">
        <v>5</v>
      </c>
      <c r="B121" s="12" t="s">
        <v>34</v>
      </c>
      <c r="C121" s="8" t="s">
        <v>16</v>
      </c>
      <c r="D121" s="9" t="s">
        <v>17</v>
      </c>
      <c r="E121" s="28"/>
      <c r="F121" s="10">
        <v>0</v>
      </c>
      <c r="G121" s="10">
        <v>0</v>
      </c>
      <c r="H121" s="10">
        <v>0</v>
      </c>
      <c r="I121" s="10">
        <v>0</v>
      </c>
      <c r="J121" s="10">
        <v>0</v>
      </c>
      <c r="K121" s="10">
        <v>0</v>
      </c>
      <c r="V121" s="10">
        <v>0</v>
      </c>
      <c r="W121" s="10">
        <v>0</v>
      </c>
      <c r="X121" s="10">
        <v>0</v>
      </c>
      <c r="Y121" s="10">
        <v>0</v>
      </c>
      <c r="Z121" s="10">
        <v>0</v>
      </c>
      <c r="AA121" s="10">
        <v>0</v>
      </c>
      <c r="AF121" s="65">
        <f t="shared" ref="AF121" si="313">V121/($E$65+$E$66)</f>
        <v>0</v>
      </c>
      <c r="AG121" s="65">
        <f t="shared" si="303"/>
        <v>0</v>
      </c>
      <c r="AH121" s="65">
        <f t="shared" si="304"/>
        <v>0</v>
      </c>
      <c r="AI121" s="65">
        <f t="shared" si="305"/>
        <v>0</v>
      </c>
      <c r="AJ121" s="65">
        <f t="shared" si="306"/>
        <v>0</v>
      </c>
      <c r="AK121" s="65">
        <f t="shared" si="307"/>
        <v>0</v>
      </c>
      <c r="AO121" s="69">
        <f t="shared" si="297"/>
        <v>0</v>
      </c>
      <c r="AP121" s="69">
        <f t="shared" si="286"/>
        <v>0</v>
      </c>
      <c r="AQ121" s="69">
        <f t="shared" si="287"/>
        <v>0</v>
      </c>
      <c r="AR121" s="69">
        <f t="shared" si="288"/>
        <v>0</v>
      </c>
      <c r="AS121" s="69">
        <f t="shared" si="289"/>
        <v>0</v>
      </c>
      <c r="AT121" s="69">
        <f t="shared" si="290"/>
        <v>0</v>
      </c>
      <c r="AY121" s="103">
        <f>V121/($N125+$N126)</f>
        <v>0</v>
      </c>
      <c r="AZ121" s="103">
        <f t="shared" ref="AZ121" si="314">W121/($N125+$N126)</f>
        <v>0</v>
      </c>
      <c r="BA121" s="103">
        <f t="shared" ref="BA121" si="315">X121/($N125+$N126)</f>
        <v>0</v>
      </c>
      <c r="BB121" s="103">
        <f t="shared" ref="BB121" si="316">Y121/($N125+$N126)</f>
        <v>0</v>
      </c>
      <c r="BC121" s="103">
        <f t="shared" ref="BC121" si="317">Z121/($N125+$N126)</f>
        <v>0</v>
      </c>
      <c r="BD121" s="103">
        <f t="shared" ref="BD121" si="318">AA121/($N125+$N126)</f>
        <v>0</v>
      </c>
    </row>
    <row r="122" spans="1:56" x14ac:dyDescent="0.2">
      <c r="A122" s="13">
        <v>5</v>
      </c>
      <c r="B122" s="12" t="s">
        <v>34</v>
      </c>
      <c r="C122" s="14" t="s">
        <v>15</v>
      </c>
      <c r="D122" s="15" t="s">
        <v>10</v>
      </c>
      <c r="E122" s="30"/>
      <c r="F122" s="16">
        <v>0</v>
      </c>
      <c r="G122" s="16">
        <v>0</v>
      </c>
      <c r="H122" s="16">
        <v>0</v>
      </c>
      <c r="I122" s="16">
        <v>0</v>
      </c>
      <c r="J122" s="16">
        <v>0</v>
      </c>
      <c r="K122" s="16">
        <v>0</v>
      </c>
      <c r="V122" s="16">
        <v>0</v>
      </c>
      <c r="W122" s="16">
        <v>0</v>
      </c>
      <c r="X122" s="16">
        <v>0</v>
      </c>
      <c r="Y122" s="16">
        <v>0</v>
      </c>
      <c r="Z122" s="16">
        <v>0</v>
      </c>
      <c r="AA122" s="16">
        <v>0</v>
      </c>
      <c r="AF122" s="66">
        <f>V122/$E$66</f>
        <v>0</v>
      </c>
      <c r="AG122" s="66">
        <f t="shared" ref="AG122:AG123" si="319">W122/$E$66</f>
        <v>0</v>
      </c>
      <c r="AH122" s="66">
        <f t="shared" ref="AH122:AH123" si="320">X122/$E$66</f>
        <v>0</v>
      </c>
      <c r="AI122" s="66">
        <f t="shared" ref="AI122:AI123" si="321">Y122/$E$66</f>
        <v>0</v>
      </c>
      <c r="AJ122" s="66">
        <f t="shared" ref="AJ122:AJ123" si="322">Z122/$E$66</f>
        <v>0</v>
      </c>
      <c r="AK122" s="66">
        <f t="shared" ref="AK122:AK123" si="323">AA122/$E$66</f>
        <v>0</v>
      </c>
      <c r="AO122" s="70">
        <f t="shared" si="297"/>
        <v>0</v>
      </c>
      <c r="AP122" s="70">
        <f t="shared" si="286"/>
        <v>0</v>
      </c>
      <c r="AQ122" s="70">
        <f t="shared" si="287"/>
        <v>0</v>
      </c>
      <c r="AR122" s="70">
        <f t="shared" si="288"/>
        <v>0</v>
      </c>
      <c r="AS122" s="70">
        <f t="shared" si="289"/>
        <v>0</v>
      </c>
      <c r="AT122" s="70">
        <f t="shared" si="290"/>
        <v>0</v>
      </c>
      <c r="AY122" s="102">
        <v>0</v>
      </c>
      <c r="AZ122" s="102">
        <v>0</v>
      </c>
      <c r="BA122" s="102">
        <v>0</v>
      </c>
      <c r="BB122" s="102">
        <v>0</v>
      </c>
      <c r="BC122" s="102">
        <v>0</v>
      </c>
      <c r="BD122" s="102">
        <v>0</v>
      </c>
    </row>
    <row r="123" spans="1:56" x14ac:dyDescent="0.2">
      <c r="A123" s="13">
        <v>5</v>
      </c>
      <c r="B123" s="12" t="s">
        <v>34</v>
      </c>
      <c r="C123" s="8" t="s">
        <v>16</v>
      </c>
      <c r="D123" s="9" t="s">
        <v>18</v>
      </c>
      <c r="E123" s="28"/>
      <c r="F123" s="10">
        <v>0</v>
      </c>
      <c r="G123" s="10">
        <v>0</v>
      </c>
      <c r="H123" s="10">
        <v>0</v>
      </c>
      <c r="I123" s="10">
        <v>0</v>
      </c>
      <c r="J123" s="10">
        <v>0</v>
      </c>
      <c r="K123" s="10">
        <v>0</v>
      </c>
      <c r="V123" s="10">
        <v>0</v>
      </c>
      <c r="W123" s="10">
        <v>0</v>
      </c>
      <c r="X123" s="10">
        <v>0</v>
      </c>
      <c r="Y123" s="10">
        <v>0</v>
      </c>
      <c r="Z123" s="10">
        <v>0</v>
      </c>
      <c r="AA123" s="10">
        <v>0</v>
      </c>
      <c r="AF123" s="65">
        <f t="shared" ref="AF123" si="324">V123/$E$66</f>
        <v>0</v>
      </c>
      <c r="AG123" s="65">
        <f t="shared" si="319"/>
        <v>0</v>
      </c>
      <c r="AH123" s="65">
        <f t="shared" si="320"/>
        <v>0</v>
      </c>
      <c r="AI123" s="65">
        <f t="shared" si="321"/>
        <v>0</v>
      </c>
      <c r="AJ123" s="65">
        <f t="shared" si="322"/>
        <v>0</v>
      </c>
      <c r="AK123" s="65">
        <f t="shared" si="323"/>
        <v>0</v>
      </c>
      <c r="AO123" s="69">
        <f t="shared" si="297"/>
        <v>0</v>
      </c>
      <c r="AP123" s="69">
        <f t="shared" si="286"/>
        <v>0</v>
      </c>
      <c r="AQ123" s="69">
        <f t="shared" si="287"/>
        <v>0</v>
      </c>
      <c r="AR123" s="69">
        <f t="shared" si="288"/>
        <v>0</v>
      </c>
      <c r="AS123" s="69">
        <f t="shared" si="289"/>
        <v>0</v>
      </c>
      <c r="AT123" s="69">
        <f t="shared" si="290"/>
        <v>0</v>
      </c>
      <c r="AY123" s="103">
        <v>0</v>
      </c>
      <c r="AZ123" s="103">
        <v>0</v>
      </c>
      <c r="BA123" s="103">
        <v>0</v>
      </c>
      <c r="BB123" s="103">
        <v>0</v>
      </c>
      <c r="BC123" s="103">
        <v>0</v>
      </c>
      <c r="BD123" s="103">
        <v>0</v>
      </c>
    </row>
    <row r="124" spans="1:56" x14ac:dyDescent="0.2">
      <c r="A124" s="13">
        <v>5</v>
      </c>
      <c r="B124" s="12" t="s">
        <v>34</v>
      </c>
      <c r="C124" s="33"/>
      <c r="D124" s="34" t="s">
        <v>51</v>
      </c>
      <c r="E124" s="35">
        <v>4</v>
      </c>
      <c r="F124" s="36"/>
      <c r="G124" s="36"/>
      <c r="H124" s="36"/>
      <c r="I124" s="36"/>
      <c r="J124" s="36"/>
      <c r="K124" s="36"/>
      <c r="V124" s="36"/>
      <c r="W124" s="36"/>
      <c r="X124" s="36"/>
      <c r="Y124" s="36"/>
      <c r="Z124" s="36"/>
      <c r="AA124" s="36"/>
      <c r="AF124" s="36"/>
      <c r="AG124" s="36"/>
      <c r="AH124" s="36"/>
      <c r="AI124" s="36"/>
      <c r="AJ124" s="36"/>
      <c r="AK124" s="36"/>
      <c r="AO124" s="36"/>
      <c r="AP124" s="36"/>
      <c r="AQ124" s="36"/>
      <c r="AR124" s="36"/>
      <c r="AS124" s="36"/>
      <c r="AT124" s="36"/>
      <c r="AY124" s="36"/>
      <c r="AZ124" s="36"/>
      <c r="BA124" s="36"/>
      <c r="BB124" s="36"/>
      <c r="BC124" s="36"/>
      <c r="BD124" s="36"/>
    </row>
    <row r="125" spans="1:56" x14ac:dyDescent="0.2">
      <c r="A125" s="13">
        <v>5</v>
      </c>
      <c r="B125" s="12" t="s">
        <v>34</v>
      </c>
      <c r="C125" s="33"/>
      <c r="D125" s="34" t="s">
        <v>48</v>
      </c>
      <c r="E125" s="35">
        <v>8</v>
      </c>
      <c r="F125" s="36"/>
      <c r="G125" s="36"/>
      <c r="H125" s="36"/>
      <c r="I125" s="36"/>
      <c r="J125" s="36"/>
      <c r="K125" s="36"/>
      <c r="N125" s="13">
        <f>E124*E125</f>
        <v>32</v>
      </c>
      <c r="O125" s="62">
        <f>IF($E125&gt;1,P125,0)*$E124</f>
        <v>112</v>
      </c>
      <c r="P125" s="62">
        <f>FACT($E125)/(FACT(2)*FACT($E125-2))</f>
        <v>28</v>
      </c>
      <c r="Q125" s="62">
        <f>IF($E125&gt;2,R125,0)*$E124</f>
        <v>224</v>
      </c>
      <c r="R125" s="62">
        <f>FACT($E125)/(FACT(3)*FACT($E125-3))</f>
        <v>56</v>
      </c>
      <c r="S125" s="62">
        <f>IF($E125&gt;3,T125,0)*$E124</f>
        <v>280</v>
      </c>
      <c r="T125" s="62">
        <f>FACT($E125)/(FACT(4)*FACT($E125-4))</f>
        <v>70</v>
      </c>
      <c r="V125" s="36"/>
      <c r="W125" s="36"/>
      <c r="X125" s="36"/>
      <c r="Y125" s="36"/>
      <c r="Z125" s="36"/>
      <c r="AA125" s="36"/>
      <c r="AF125" s="36"/>
      <c r="AG125" s="36"/>
      <c r="AH125" s="36"/>
      <c r="AI125" s="36"/>
      <c r="AJ125" s="36"/>
      <c r="AK125" s="36"/>
      <c r="AO125" s="36"/>
      <c r="AP125" s="36"/>
      <c r="AQ125" s="36"/>
      <c r="AR125" s="36"/>
      <c r="AS125" s="36"/>
      <c r="AT125" s="36"/>
      <c r="AY125" s="36"/>
      <c r="AZ125" s="36"/>
      <c r="BA125" s="36"/>
      <c r="BB125" s="36"/>
      <c r="BC125" s="36"/>
      <c r="BD125" s="36"/>
    </row>
    <row r="126" spans="1:56" x14ac:dyDescent="0.2">
      <c r="A126" s="13">
        <v>5</v>
      </c>
      <c r="B126" s="12" t="s">
        <v>34</v>
      </c>
      <c r="C126" s="33"/>
      <c r="D126" s="34" t="s">
        <v>49</v>
      </c>
      <c r="E126" s="35">
        <v>0</v>
      </c>
      <c r="F126" s="36"/>
      <c r="G126" s="36"/>
      <c r="H126" s="36"/>
      <c r="I126" s="36"/>
      <c r="J126" s="36"/>
      <c r="K126" s="36"/>
      <c r="N126" s="13">
        <f>E124*E126</f>
        <v>0</v>
      </c>
      <c r="O126" s="62">
        <f>IF($E126&gt;1,P126,0)*E124</f>
        <v>0</v>
      </c>
      <c r="P126" s="62" t="e">
        <f>FACT($E126)/(FACT(2)*FACT($E126-2))</f>
        <v>#NUM!</v>
      </c>
      <c r="Q126" s="62">
        <f>IF($E126&gt;2,R126,0)*$E124</f>
        <v>0</v>
      </c>
      <c r="R126" s="62" t="e">
        <f>FACT($E126)/(FACT(3)*FACT($E126-3))</f>
        <v>#NUM!</v>
      </c>
      <c r="S126" s="62">
        <f>IF($E126&gt;3,T126,0)*$E124</f>
        <v>0</v>
      </c>
      <c r="T126" s="62" t="e">
        <f>FACT($E126)/(FACT(4)*FACT($E126-4))</f>
        <v>#NUM!</v>
      </c>
      <c r="V126" s="36"/>
      <c r="W126" s="36"/>
      <c r="X126" s="36"/>
      <c r="Y126" s="36"/>
      <c r="Z126" s="36"/>
      <c r="AA126" s="36"/>
      <c r="AF126" s="36"/>
      <c r="AG126" s="36"/>
      <c r="AH126" s="36"/>
      <c r="AI126" s="36"/>
      <c r="AJ126" s="36"/>
      <c r="AK126" s="36"/>
      <c r="AO126" s="36"/>
      <c r="AP126" s="36"/>
      <c r="AQ126" s="36"/>
      <c r="AR126" s="36"/>
      <c r="AS126" s="36"/>
      <c r="AT126" s="36"/>
      <c r="AY126" s="36"/>
      <c r="AZ126" s="36"/>
      <c r="BA126" s="36"/>
      <c r="BB126" s="36"/>
      <c r="BC126" s="36"/>
      <c r="BD126" s="36"/>
    </row>
    <row r="127" spans="1:56" x14ac:dyDescent="0.2">
      <c r="A127" s="13">
        <v>5</v>
      </c>
      <c r="B127" s="12" t="s">
        <v>34</v>
      </c>
      <c r="C127" s="21" t="s">
        <v>26</v>
      </c>
      <c r="D127" s="22" t="s">
        <v>22</v>
      </c>
      <c r="E127" s="31"/>
      <c r="F127" s="23">
        <v>2</v>
      </c>
      <c r="G127" s="23">
        <v>4</v>
      </c>
      <c r="H127" s="23">
        <v>1</v>
      </c>
      <c r="I127" s="23">
        <v>2</v>
      </c>
      <c r="J127" s="23">
        <v>1</v>
      </c>
      <c r="K127" s="23">
        <v>1</v>
      </c>
      <c r="V127" s="17"/>
      <c r="W127" s="17"/>
      <c r="X127" s="17"/>
      <c r="Y127" s="17"/>
      <c r="Z127" s="17"/>
      <c r="AA127" s="17"/>
      <c r="AF127" s="17"/>
      <c r="AG127" s="17"/>
      <c r="AH127" s="17"/>
      <c r="AI127" s="17"/>
      <c r="AJ127" s="17"/>
      <c r="AK127" s="17"/>
      <c r="AO127" s="17"/>
      <c r="AP127" s="17"/>
      <c r="AQ127" s="17"/>
      <c r="AR127" s="17"/>
      <c r="AS127" s="17"/>
      <c r="AT127" s="17"/>
      <c r="AY127" s="17"/>
      <c r="AZ127" s="17"/>
      <c r="BA127" s="17"/>
      <c r="BB127" s="17"/>
      <c r="BC127" s="17"/>
      <c r="BD127" s="17"/>
    </row>
    <row r="128" spans="1:56" x14ac:dyDescent="0.2">
      <c r="A128" s="13">
        <v>5</v>
      </c>
      <c r="B128" s="12" t="s">
        <v>34</v>
      </c>
      <c r="C128" s="21" t="s">
        <v>26</v>
      </c>
      <c r="D128" s="22" t="s">
        <v>23</v>
      </c>
      <c r="E128" s="31"/>
      <c r="F128" s="23">
        <v>0</v>
      </c>
      <c r="G128" s="23">
        <v>0</v>
      </c>
      <c r="H128" s="23">
        <v>0</v>
      </c>
      <c r="I128" s="23">
        <v>0</v>
      </c>
      <c r="J128" s="23">
        <v>0</v>
      </c>
      <c r="K128" s="23">
        <v>0</v>
      </c>
      <c r="V128" s="17"/>
      <c r="W128" s="17"/>
      <c r="X128" s="17"/>
      <c r="Y128" s="17"/>
      <c r="Z128" s="17"/>
      <c r="AA128" s="17"/>
      <c r="AF128" s="17"/>
      <c r="AG128" s="17"/>
      <c r="AH128" s="17"/>
      <c r="AI128" s="17"/>
      <c r="AJ128" s="17"/>
      <c r="AK128" s="17"/>
      <c r="AO128" s="17"/>
      <c r="AP128" s="17"/>
      <c r="AQ128" s="17"/>
      <c r="AR128" s="17"/>
      <c r="AS128" s="17"/>
      <c r="AT128" s="17"/>
      <c r="AY128" s="17"/>
      <c r="AZ128" s="17"/>
      <c r="BA128" s="17"/>
      <c r="BB128" s="17"/>
      <c r="BC128" s="17"/>
      <c r="BD128" s="17"/>
    </row>
    <row r="129" spans="1:56" x14ac:dyDescent="0.2">
      <c r="A129" s="13">
        <v>5</v>
      </c>
      <c r="B129" s="12" t="s">
        <v>34</v>
      </c>
      <c r="C129" s="18" t="s">
        <v>7</v>
      </c>
      <c r="D129" s="19" t="s">
        <v>20</v>
      </c>
      <c r="E129" s="32"/>
      <c r="F129" s="20">
        <v>4</v>
      </c>
      <c r="G129" s="20">
        <v>4</v>
      </c>
      <c r="H129" s="20">
        <v>4</v>
      </c>
      <c r="I129" s="20">
        <v>4</v>
      </c>
      <c r="J129" s="20">
        <v>4</v>
      </c>
      <c r="K129" s="20">
        <v>4</v>
      </c>
      <c r="V129" s="17"/>
      <c r="W129" s="17"/>
      <c r="X129" s="17"/>
      <c r="Y129" s="17"/>
      <c r="Z129" s="17"/>
      <c r="AA129" s="17"/>
      <c r="AF129" s="17"/>
      <c r="AG129" s="17"/>
      <c r="AH129" s="17"/>
      <c r="AI129" s="17"/>
      <c r="AJ129" s="17"/>
      <c r="AK129" s="17"/>
      <c r="AO129" s="17"/>
      <c r="AP129" s="17"/>
      <c r="AQ129" s="17"/>
      <c r="AR129" s="17"/>
      <c r="AS129" s="17"/>
      <c r="AT129" s="17"/>
      <c r="AY129" s="17"/>
      <c r="AZ129" s="17"/>
      <c r="BA129" s="17"/>
      <c r="BB129" s="17"/>
      <c r="BC129" s="17"/>
      <c r="BD129" s="17"/>
    </row>
    <row r="130" spans="1:56" x14ac:dyDescent="0.2">
      <c r="A130" s="13">
        <v>5</v>
      </c>
      <c r="B130" s="12" t="s">
        <v>34</v>
      </c>
      <c r="C130" s="18" t="s">
        <v>7</v>
      </c>
      <c r="D130" s="19" t="s">
        <v>22</v>
      </c>
      <c r="E130" s="32"/>
      <c r="F130" s="20">
        <v>7</v>
      </c>
      <c r="G130" s="20">
        <v>4</v>
      </c>
      <c r="H130" s="20">
        <v>7</v>
      </c>
      <c r="I130" s="20">
        <v>6</v>
      </c>
      <c r="J130" s="20">
        <v>8</v>
      </c>
      <c r="K130" s="20">
        <v>7</v>
      </c>
      <c r="V130" s="17"/>
      <c r="W130" s="17"/>
      <c r="X130" s="17"/>
      <c r="Y130" s="17"/>
      <c r="Z130" s="17"/>
      <c r="AA130" s="17"/>
      <c r="AF130" s="17"/>
      <c r="AG130" s="17"/>
      <c r="AH130" s="17"/>
      <c r="AI130" s="17"/>
      <c r="AJ130" s="17"/>
      <c r="AK130" s="17"/>
      <c r="AO130" s="17"/>
      <c r="AP130" s="17"/>
      <c r="AQ130" s="17"/>
      <c r="AR130" s="17"/>
      <c r="AS130" s="17"/>
      <c r="AT130" s="17"/>
      <c r="AY130" s="17"/>
      <c r="AZ130" s="17"/>
      <c r="BA130" s="17"/>
      <c r="BB130" s="17"/>
      <c r="BC130" s="17"/>
      <c r="BD130" s="17"/>
    </row>
    <row r="131" spans="1:56" x14ac:dyDescent="0.2">
      <c r="A131" s="13">
        <v>5</v>
      </c>
      <c r="B131" s="12" t="s">
        <v>34</v>
      </c>
      <c r="C131" s="18" t="s">
        <v>7</v>
      </c>
      <c r="D131" s="19" t="s">
        <v>21</v>
      </c>
      <c r="E131" s="32"/>
      <c r="F131" s="20">
        <v>0</v>
      </c>
      <c r="G131" s="20">
        <v>0</v>
      </c>
      <c r="H131" s="20">
        <v>0</v>
      </c>
      <c r="I131" s="20">
        <v>0</v>
      </c>
      <c r="J131" s="20">
        <v>0</v>
      </c>
      <c r="K131" s="20">
        <v>0</v>
      </c>
      <c r="V131" s="17"/>
      <c r="W131" s="17"/>
      <c r="X131" s="17"/>
      <c r="Y131" s="17"/>
      <c r="Z131" s="17"/>
      <c r="AA131" s="17"/>
      <c r="AF131" s="17"/>
      <c r="AG131" s="17"/>
      <c r="AH131" s="17"/>
      <c r="AI131" s="17"/>
      <c r="AJ131" s="17"/>
      <c r="AK131" s="17"/>
      <c r="AO131" s="17"/>
      <c r="AP131" s="17"/>
      <c r="AQ131" s="17"/>
      <c r="AR131" s="17"/>
      <c r="AS131" s="17"/>
      <c r="AT131" s="17"/>
      <c r="AY131" s="17"/>
      <c r="AZ131" s="17"/>
      <c r="BA131" s="17"/>
      <c r="BB131" s="17"/>
      <c r="BC131" s="17"/>
      <c r="BD131" s="17"/>
    </row>
    <row r="132" spans="1:56" x14ac:dyDescent="0.2">
      <c r="A132" s="13">
        <v>5</v>
      </c>
      <c r="B132" s="12" t="s">
        <v>34</v>
      </c>
      <c r="C132" s="18" t="s">
        <v>7</v>
      </c>
      <c r="D132" s="19" t="s">
        <v>23</v>
      </c>
      <c r="E132" s="32"/>
      <c r="F132" s="20">
        <v>0</v>
      </c>
      <c r="G132" s="20">
        <v>0</v>
      </c>
      <c r="H132" s="20">
        <v>0</v>
      </c>
      <c r="I132" s="20">
        <v>0</v>
      </c>
      <c r="J132" s="20">
        <v>0</v>
      </c>
      <c r="K132" s="20">
        <v>0</v>
      </c>
      <c r="V132" s="17"/>
      <c r="W132" s="17"/>
      <c r="X132" s="17"/>
      <c r="Y132" s="17"/>
      <c r="Z132" s="17"/>
      <c r="AA132" s="17"/>
      <c r="AF132" s="17"/>
      <c r="AG132" s="17"/>
      <c r="AH132" s="17"/>
      <c r="AI132" s="17"/>
      <c r="AJ132" s="17"/>
      <c r="AK132" s="17"/>
      <c r="AO132" s="17"/>
      <c r="AP132" s="17"/>
      <c r="AQ132" s="17"/>
      <c r="AR132" s="17"/>
      <c r="AS132" s="17"/>
      <c r="AT132" s="17"/>
      <c r="AY132" s="17"/>
      <c r="AZ132" s="17"/>
      <c r="BA132" s="17"/>
      <c r="BB132" s="17"/>
      <c r="BC132" s="17"/>
      <c r="BD132" s="17"/>
    </row>
    <row r="133" spans="1:56" x14ac:dyDescent="0.2">
      <c r="A133" s="13">
        <v>6</v>
      </c>
      <c r="B133" s="37" t="s">
        <v>36</v>
      </c>
      <c r="C133" s="11" t="s">
        <v>15</v>
      </c>
      <c r="D133" s="12" t="s">
        <v>8</v>
      </c>
      <c r="E133" s="29"/>
      <c r="F133" s="13">
        <v>1</v>
      </c>
      <c r="G133" s="13">
        <v>1</v>
      </c>
      <c r="H133" s="13">
        <v>1</v>
      </c>
      <c r="I133" s="13">
        <v>1</v>
      </c>
      <c r="J133" s="13">
        <v>1</v>
      </c>
      <c r="K133" s="13">
        <v>2</v>
      </c>
      <c r="V133" s="13">
        <v>1</v>
      </c>
      <c r="W133" s="13">
        <v>2</v>
      </c>
      <c r="X133" s="13">
        <v>2</v>
      </c>
      <c r="Y133" s="13">
        <v>1</v>
      </c>
      <c r="Z133" s="13">
        <v>1</v>
      </c>
      <c r="AA133" s="13">
        <v>1</v>
      </c>
      <c r="AF133" s="64">
        <f>V133/$E$65</f>
        <v>0.33333333333333331</v>
      </c>
      <c r="AG133" s="64">
        <f t="shared" ref="AG133:AG134" si="325">W133/$E$65</f>
        <v>0.66666666666666663</v>
      </c>
      <c r="AH133" s="64">
        <f t="shared" ref="AH133:AH134" si="326">X133/$E$65</f>
        <v>0.66666666666666663</v>
      </c>
      <c r="AI133" s="64">
        <f t="shared" ref="AI133:AI134" si="327">Y133/$E$65</f>
        <v>0.33333333333333331</v>
      </c>
      <c r="AJ133" s="64">
        <f t="shared" ref="AJ133:AJ134" si="328">Z133/$E$65</f>
        <v>0.33333333333333331</v>
      </c>
      <c r="AK133" s="64">
        <f t="shared" ref="AK133:AK134" si="329">AA133/$E$65</f>
        <v>0.33333333333333331</v>
      </c>
      <c r="AO133" s="68">
        <f>IF(AF133&gt;1,1,0)</f>
        <v>0</v>
      </c>
      <c r="AP133" s="68">
        <f t="shared" ref="AP133:AP138" si="330">IF(AG133&gt;1,1,0)</f>
        <v>0</v>
      </c>
      <c r="AQ133" s="68">
        <f t="shared" ref="AQ133:AQ138" si="331">IF(AH133&gt;1,1,0)</f>
        <v>0</v>
      </c>
      <c r="AR133" s="68">
        <f t="shared" ref="AR133:AR138" si="332">IF(AI133&gt;1,1,0)</f>
        <v>0</v>
      </c>
      <c r="AS133" s="68">
        <f t="shared" ref="AS133:AS138" si="333">IF(AJ133&gt;1,1,0)</f>
        <v>0</v>
      </c>
      <c r="AT133" s="68">
        <f t="shared" ref="AT133:AT138" si="334">IF(AK133&gt;1,1,0)</f>
        <v>0</v>
      </c>
      <c r="AY133" s="101">
        <f>V133/$N140</f>
        <v>4.1666666666666664E-2</v>
      </c>
      <c r="AZ133" s="101">
        <f t="shared" ref="AZ133" si="335">W133/$N140</f>
        <v>8.3333333333333329E-2</v>
      </c>
      <c r="BA133" s="101">
        <f t="shared" ref="BA133" si="336">X133/$N140</f>
        <v>8.3333333333333329E-2</v>
      </c>
      <c r="BB133" s="101">
        <f t="shared" ref="BB133" si="337">Y133/$N140</f>
        <v>4.1666666666666664E-2</v>
      </c>
      <c r="BC133" s="101">
        <f t="shared" ref="BC133" si="338">Z133/$N140</f>
        <v>4.1666666666666664E-2</v>
      </c>
      <c r="BD133" s="101">
        <f t="shared" ref="BD133" si="339">AA133/$N140</f>
        <v>4.1666666666666664E-2</v>
      </c>
    </row>
    <row r="134" spans="1:56" x14ac:dyDescent="0.2">
      <c r="A134" s="13">
        <v>6</v>
      </c>
      <c r="B134" s="37" t="s">
        <v>36</v>
      </c>
      <c r="C134" s="8" t="s">
        <v>16</v>
      </c>
      <c r="D134" s="9" t="s">
        <v>14</v>
      </c>
      <c r="E134" s="28"/>
      <c r="F134" s="10">
        <v>1</v>
      </c>
      <c r="G134" s="10">
        <v>0</v>
      </c>
      <c r="H134" s="10">
        <v>0</v>
      </c>
      <c r="I134" s="10">
        <v>1</v>
      </c>
      <c r="J134" s="10">
        <v>0</v>
      </c>
      <c r="K134" s="10">
        <v>2</v>
      </c>
      <c r="V134" s="10">
        <v>1</v>
      </c>
      <c r="W134" s="10">
        <v>0</v>
      </c>
      <c r="X134" s="10">
        <v>0</v>
      </c>
      <c r="Y134" s="10">
        <v>2</v>
      </c>
      <c r="Z134" s="10">
        <v>0</v>
      </c>
      <c r="AA134" s="10">
        <v>1</v>
      </c>
      <c r="AF134" s="65">
        <f t="shared" ref="AF134" si="340">V134/$E$65</f>
        <v>0.33333333333333331</v>
      </c>
      <c r="AG134" s="65">
        <f t="shared" si="325"/>
        <v>0</v>
      </c>
      <c r="AH134" s="65">
        <f t="shared" si="326"/>
        <v>0</v>
      </c>
      <c r="AI134" s="65">
        <f t="shared" si="327"/>
        <v>0.66666666666666663</v>
      </c>
      <c r="AJ134" s="65">
        <f t="shared" si="328"/>
        <v>0</v>
      </c>
      <c r="AK134" s="65">
        <f t="shared" si="329"/>
        <v>0.33333333333333331</v>
      </c>
      <c r="AO134" s="69">
        <f t="shared" ref="AO134:AO138" si="341">IF(AF134&gt;1,1,0)</f>
        <v>0</v>
      </c>
      <c r="AP134" s="69">
        <f t="shared" si="330"/>
        <v>0</v>
      </c>
      <c r="AQ134" s="69">
        <f t="shared" si="331"/>
        <v>0</v>
      </c>
      <c r="AR134" s="69">
        <f t="shared" si="332"/>
        <v>0</v>
      </c>
      <c r="AS134" s="69">
        <f t="shared" si="333"/>
        <v>0</v>
      </c>
      <c r="AT134" s="69">
        <f t="shared" si="334"/>
        <v>0</v>
      </c>
      <c r="AY134" s="103">
        <f>V134/$N140</f>
        <v>4.1666666666666664E-2</v>
      </c>
      <c r="AZ134" s="103">
        <f t="shared" ref="AZ134" si="342">W134/$N140</f>
        <v>0</v>
      </c>
      <c r="BA134" s="103">
        <f t="shared" ref="BA134" si="343">X134/$N140</f>
        <v>0</v>
      </c>
      <c r="BB134" s="103">
        <f t="shared" ref="BB134" si="344">Y134/$N140</f>
        <v>8.3333333333333329E-2</v>
      </c>
      <c r="BC134" s="103">
        <f t="shared" ref="BC134" si="345">Z134/$N140</f>
        <v>0</v>
      </c>
      <c r="BD134" s="103">
        <f t="shared" ref="BD134" si="346">AA134/$N140</f>
        <v>4.1666666666666664E-2</v>
      </c>
    </row>
    <row r="135" spans="1:56" x14ac:dyDescent="0.2">
      <c r="A135" s="13">
        <v>6</v>
      </c>
      <c r="B135" s="37" t="s">
        <v>36</v>
      </c>
      <c r="C135" s="11" t="s">
        <v>15</v>
      </c>
      <c r="D135" s="12" t="s">
        <v>9</v>
      </c>
      <c r="E135" s="29"/>
      <c r="F135" s="13">
        <v>1</v>
      </c>
      <c r="G135" s="13">
        <v>0</v>
      </c>
      <c r="H135" s="13">
        <v>0</v>
      </c>
      <c r="I135" s="13">
        <v>1</v>
      </c>
      <c r="J135" s="13">
        <v>0</v>
      </c>
      <c r="K135" s="13">
        <v>0</v>
      </c>
      <c r="V135" s="13">
        <v>2</v>
      </c>
      <c r="W135" s="13">
        <v>0</v>
      </c>
      <c r="X135" s="13">
        <v>0</v>
      </c>
      <c r="Y135" s="13">
        <f>2+1</f>
        <v>3</v>
      </c>
      <c r="Z135" s="13">
        <v>0</v>
      </c>
      <c r="AA135" s="13">
        <v>0</v>
      </c>
      <c r="AF135" s="64">
        <f>V135/($E$65+$E$66)</f>
        <v>0.5</v>
      </c>
      <c r="AG135" s="64">
        <f t="shared" ref="AG135:AG136" si="347">W135/($E$65+$E$66)</f>
        <v>0</v>
      </c>
      <c r="AH135" s="64">
        <f t="shared" ref="AH135:AH136" si="348">X135/($E$65+$E$66)</f>
        <v>0</v>
      </c>
      <c r="AI135" s="64">
        <f t="shared" ref="AI135:AI136" si="349">Y135/($E$65+$E$66)</f>
        <v>0.75</v>
      </c>
      <c r="AJ135" s="64">
        <f t="shared" ref="AJ135:AJ136" si="350">Z135/($E$65+$E$66)</f>
        <v>0</v>
      </c>
      <c r="AK135" s="64">
        <f t="shared" ref="AK135:AK136" si="351">AA135/($E$65+$E$66)</f>
        <v>0</v>
      </c>
      <c r="AO135" s="68">
        <f t="shared" si="341"/>
        <v>0</v>
      </c>
      <c r="AP135" s="68">
        <f t="shared" si="330"/>
        <v>0</v>
      </c>
      <c r="AQ135" s="68">
        <f t="shared" si="331"/>
        <v>0</v>
      </c>
      <c r="AR135" s="68">
        <f t="shared" si="332"/>
        <v>0</v>
      </c>
      <c r="AS135" s="68">
        <f t="shared" si="333"/>
        <v>0</v>
      </c>
      <c r="AT135" s="68">
        <f t="shared" si="334"/>
        <v>0</v>
      </c>
      <c r="AY135" s="101">
        <f>V135/($N140+$N141)</f>
        <v>7.1428571428571425E-2</v>
      </c>
      <c r="AZ135" s="101">
        <f t="shared" ref="AZ135" si="352">W135/($N140+$N141)</f>
        <v>0</v>
      </c>
      <c r="BA135" s="101">
        <f t="shared" ref="BA135" si="353">X135/($N140+$N141)</f>
        <v>0</v>
      </c>
      <c r="BB135" s="101">
        <f t="shared" ref="BB135" si="354">Y135/($N140+$N141)</f>
        <v>0.10714285714285714</v>
      </c>
      <c r="BC135" s="101">
        <f t="shared" ref="BC135" si="355">Z135/($N140+$N141)</f>
        <v>0</v>
      </c>
      <c r="BD135" s="101">
        <f t="shared" ref="BD135" si="356">AA135/($N140+$N141)</f>
        <v>0</v>
      </c>
    </row>
    <row r="136" spans="1:56" x14ac:dyDescent="0.2">
      <c r="A136" s="13">
        <v>6</v>
      </c>
      <c r="B136" s="37" t="s">
        <v>36</v>
      </c>
      <c r="C136" s="8" t="s">
        <v>16</v>
      </c>
      <c r="D136" s="9" t="s">
        <v>17</v>
      </c>
      <c r="E136" s="28"/>
      <c r="F136" s="10">
        <v>1</v>
      </c>
      <c r="G136" s="10">
        <v>0</v>
      </c>
      <c r="H136" s="10">
        <v>0</v>
      </c>
      <c r="I136" s="10">
        <v>1</v>
      </c>
      <c r="J136" s="10">
        <v>0</v>
      </c>
      <c r="K136" s="10">
        <v>0</v>
      </c>
      <c r="V136" s="10">
        <v>1</v>
      </c>
      <c r="W136" s="10">
        <v>0</v>
      </c>
      <c r="X136" s="10">
        <v>0</v>
      </c>
      <c r="Y136" s="10">
        <v>1</v>
      </c>
      <c r="Z136" s="10">
        <v>0</v>
      </c>
      <c r="AA136" s="10">
        <v>0</v>
      </c>
      <c r="AF136" s="65">
        <f t="shared" ref="AF136" si="357">V136/($E$65+$E$66)</f>
        <v>0.25</v>
      </c>
      <c r="AG136" s="65">
        <f t="shared" si="347"/>
        <v>0</v>
      </c>
      <c r="AH136" s="65">
        <f t="shared" si="348"/>
        <v>0</v>
      </c>
      <c r="AI136" s="65">
        <f t="shared" si="349"/>
        <v>0.25</v>
      </c>
      <c r="AJ136" s="65">
        <f t="shared" si="350"/>
        <v>0</v>
      </c>
      <c r="AK136" s="65">
        <f t="shared" si="351"/>
        <v>0</v>
      </c>
      <c r="AO136" s="69">
        <f t="shared" si="341"/>
        <v>0</v>
      </c>
      <c r="AP136" s="69">
        <f t="shared" si="330"/>
        <v>0</v>
      </c>
      <c r="AQ136" s="69">
        <f t="shared" si="331"/>
        <v>0</v>
      </c>
      <c r="AR136" s="69">
        <f t="shared" si="332"/>
        <v>0</v>
      </c>
      <c r="AS136" s="69">
        <f t="shared" si="333"/>
        <v>0</v>
      </c>
      <c r="AT136" s="69">
        <f t="shared" si="334"/>
        <v>0</v>
      </c>
      <c r="AY136" s="103">
        <f>V136/($N140+$N141)</f>
        <v>3.5714285714285712E-2</v>
      </c>
      <c r="AZ136" s="103">
        <f t="shared" ref="AZ136" si="358">W136/($N140+$N141)</f>
        <v>0</v>
      </c>
      <c r="BA136" s="103">
        <f t="shared" ref="BA136" si="359">X136/($N140+$N141)</f>
        <v>0</v>
      </c>
      <c r="BB136" s="103">
        <f t="shared" ref="BB136" si="360">Y136/($N140+$N141)</f>
        <v>3.5714285714285712E-2</v>
      </c>
      <c r="BC136" s="103">
        <f t="shared" ref="BC136" si="361">Z136/($N140+$N141)</f>
        <v>0</v>
      </c>
      <c r="BD136" s="103">
        <f t="shared" ref="BD136" si="362">AA136/($N140+$N141)</f>
        <v>0</v>
      </c>
    </row>
    <row r="137" spans="1:56" x14ac:dyDescent="0.2">
      <c r="A137" s="13">
        <v>6</v>
      </c>
      <c r="B137" s="37" t="s">
        <v>36</v>
      </c>
      <c r="C137" s="14" t="s">
        <v>15</v>
      </c>
      <c r="D137" s="15" t="s">
        <v>10</v>
      </c>
      <c r="E137" s="30"/>
      <c r="F137" s="16">
        <v>0</v>
      </c>
      <c r="G137" s="16">
        <v>0</v>
      </c>
      <c r="H137" s="16">
        <v>0</v>
      </c>
      <c r="I137" s="16">
        <v>0</v>
      </c>
      <c r="J137" s="16">
        <v>0</v>
      </c>
      <c r="K137" s="16">
        <v>0</v>
      </c>
      <c r="V137" s="16">
        <v>0</v>
      </c>
      <c r="W137" s="16">
        <v>0</v>
      </c>
      <c r="X137" s="16">
        <v>0</v>
      </c>
      <c r="Y137" s="16">
        <v>0</v>
      </c>
      <c r="Z137" s="16">
        <v>0</v>
      </c>
      <c r="AA137" s="16">
        <v>0</v>
      </c>
      <c r="AF137" s="66">
        <f>V137/$E$66</f>
        <v>0</v>
      </c>
      <c r="AG137" s="66">
        <f t="shared" ref="AG137:AG138" si="363">W137/$E$66</f>
        <v>0</v>
      </c>
      <c r="AH137" s="66">
        <f t="shared" ref="AH137:AH138" si="364">X137/$E$66</f>
        <v>0</v>
      </c>
      <c r="AI137" s="66">
        <f t="shared" ref="AI137:AI138" si="365">Y137/$E$66</f>
        <v>0</v>
      </c>
      <c r="AJ137" s="66">
        <f t="shared" ref="AJ137:AJ138" si="366">Z137/$E$66</f>
        <v>0</v>
      </c>
      <c r="AK137" s="66">
        <f t="shared" ref="AK137:AK138" si="367">AA137/$E$66</f>
        <v>0</v>
      </c>
      <c r="AO137" s="70">
        <f t="shared" si="341"/>
        <v>0</v>
      </c>
      <c r="AP137" s="70">
        <f t="shared" si="330"/>
        <v>0</v>
      </c>
      <c r="AQ137" s="70">
        <f t="shared" si="331"/>
        <v>0</v>
      </c>
      <c r="AR137" s="70">
        <f t="shared" si="332"/>
        <v>0</v>
      </c>
      <c r="AS137" s="70">
        <f t="shared" si="333"/>
        <v>0</v>
      </c>
      <c r="AT137" s="70">
        <f t="shared" si="334"/>
        <v>0</v>
      </c>
      <c r="AY137" s="102">
        <f>V137/$N141</f>
        <v>0</v>
      </c>
      <c r="AZ137" s="102">
        <f t="shared" ref="AZ137" si="368">W137/$N141</f>
        <v>0</v>
      </c>
      <c r="BA137" s="102">
        <f t="shared" ref="BA137" si="369">X137/$N141</f>
        <v>0</v>
      </c>
      <c r="BB137" s="102">
        <f t="shared" ref="BB137" si="370">Y137/$N141</f>
        <v>0</v>
      </c>
      <c r="BC137" s="102">
        <f t="shared" ref="BC137" si="371">Z137/$N141</f>
        <v>0</v>
      </c>
      <c r="BD137" s="102">
        <f t="shared" ref="BD137" si="372">AA137/$N141</f>
        <v>0</v>
      </c>
    </row>
    <row r="138" spans="1:56" x14ac:dyDescent="0.2">
      <c r="A138" s="13">
        <v>6</v>
      </c>
      <c r="B138" s="37" t="s">
        <v>36</v>
      </c>
      <c r="C138" s="8" t="s">
        <v>16</v>
      </c>
      <c r="D138" s="9" t="s">
        <v>18</v>
      </c>
      <c r="E138" s="28"/>
      <c r="F138" s="10">
        <v>0</v>
      </c>
      <c r="G138" s="10">
        <v>0</v>
      </c>
      <c r="H138" s="10">
        <v>0</v>
      </c>
      <c r="I138" s="10">
        <v>0</v>
      </c>
      <c r="J138" s="10">
        <v>0</v>
      </c>
      <c r="K138" s="10">
        <v>0</v>
      </c>
      <c r="V138" s="10">
        <v>0</v>
      </c>
      <c r="W138" s="10">
        <v>0</v>
      </c>
      <c r="X138" s="10">
        <v>0</v>
      </c>
      <c r="Y138" s="10">
        <v>0</v>
      </c>
      <c r="Z138" s="10">
        <v>0</v>
      </c>
      <c r="AA138" s="10">
        <v>0</v>
      </c>
      <c r="AF138" s="65">
        <f t="shared" ref="AF138" si="373">V138/$E$66</f>
        <v>0</v>
      </c>
      <c r="AG138" s="65">
        <f t="shared" si="363"/>
        <v>0</v>
      </c>
      <c r="AH138" s="65">
        <f t="shared" si="364"/>
        <v>0</v>
      </c>
      <c r="AI138" s="65">
        <f t="shared" si="365"/>
        <v>0</v>
      </c>
      <c r="AJ138" s="65">
        <f t="shared" si="366"/>
        <v>0</v>
      </c>
      <c r="AK138" s="65">
        <f t="shared" si="367"/>
        <v>0</v>
      </c>
      <c r="AO138" s="69">
        <f t="shared" si="341"/>
        <v>0</v>
      </c>
      <c r="AP138" s="69">
        <f t="shared" si="330"/>
        <v>0</v>
      </c>
      <c r="AQ138" s="69">
        <f t="shared" si="331"/>
        <v>0</v>
      </c>
      <c r="AR138" s="69">
        <f t="shared" si="332"/>
        <v>0</v>
      </c>
      <c r="AS138" s="69">
        <f t="shared" si="333"/>
        <v>0</v>
      </c>
      <c r="AT138" s="69">
        <f t="shared" si="334"/>
        <v>0</v>
      </c>
      <c r="AY138" s="103">
        <f>V138/$N141</f>
        <v>0</v>
      </c>
      <c r="AZ138" s="103">
        <f t="shared" ref="AZ138" si="374">W138/$N141</f>
        <v>0</v>
      </c>
      <c r="BA138" s="103">
        <f t="shared" ref="BA138" si="375">X138/$N141</f>
        <v>0</v>
      </c>
      <c r="BB138" s="103">
        <f t="shared" ref="BB138" si="376">Y138/$N141</f>
        <v>0</v>
      </c>
      <c r="BC138" s="103">
        <f t="shared" ref="BC138" si="377">Z138/$N141</f>
        <v>0</v>
      </c>
      <c r="BD138" s="103">
        <f t="shared" ref="BD138" si="378">AA138/$N141</f>
        <v>0</v>
      </c>
    </row>
    <row r="139" spans="1:56" x14ac:dyDescent="0.2">
      <c r="A139" s="13">
        <v>6</v>
      </c>
      <c r="B139" s="37" t="s">
        <v>36</v>
      </c>
      <c r="C139" s="33"/>
      <c r="D139" s="34" t="s">
        <v>51</v>
      </c>
      <c r="E139" s="35">
        <v>4</v>
      </c>
      <c r="F139" s="36"/>
      <c r="G139" s="36"/>
      <c r="H139" s="36"/>
      <c r="I139" s="36"/>
      <c r="J139" s="36"/>
      <c r="K139" s="36"/>
      <c r="V139" s="36"/>
      <c r="W139" s="36"/>
      <c r="X139" s="36"/>
      <c r="Y139" s="36"/>
      <c r="Z139" s="36"/>
      <c r="AA139" s="36"/>
      <c r="AF139" s="36"/>
      <c r="AG139" s="36"/>
      <c r="AH139" s="36"/>
      <c r="AI139" s="36"/>
      <c r="AJ139" s="36"/>
      <c r="AK139" s="36"/>
      <c r="AO139" s="36"/>
      <c r="AP139" s="36"/>
      <c r="AQ139" s="36"/>
      <c r="AR139" s="36"/>
      <c r="AS139" s="36"/>
      <c r="AT139" s="36"/>
      <c r="AY139" s="36"/>
      <c r="AZ139" s="36"/>
      <c r="BA139" s="36"/>
      <c r="BB139" s="36"/>
      <c r="BC139" s="36"/>
      <c r="BD139" s="36"/>
    </row>
    <row r="140" spans="1:56" x14ac:dyDescent="0.2">
      <c r="A140" s="13">
        <v>6</v>
      </c>
      <c r="B140" s="37" t="s">
        <v>36</v>
      </c>
      <c r="C140" s="33"/>
      <c r="D140" s="34" t="s">
        <v>48</v>
      </c>
      <c r="E140" s="35">
        <v>6</v>
      </c>
      <c r="F140" s="36"/>
      <c r="G140" s="36"/>
      <c r="H140" s="36"/>
      <c r="I140" s="36"/>
      <c r="J140" s="36"/>
      <c r="K140" s="36"/>
      <c r="N140" s="13">
        <f>E139*E140</f>
        <v>24</v>
      </c>
      <c r="O140" s="62">
        <f>IF($E140&gt;1,P140,0)*$E139</f>
        <v>60</v>
      </c>
      <c r="P140" s="62">
        <f>FACT($E140)/(FACT(2)*FACT($E140-2))</f>
        <v>15</v>
      </c>
      <c r="Q140" s="62">
        <f>IF($E140&gt;2,R140,0)*$E139</f>
        <v>80</v>
      </c>
      <c r="R140" s="62">
        <f>FACT($E140)/(FACT(3)*FACT($E140-3))</f>
        <v>20</v>
      </c>
      <c r="S140" s="62">
        <f>IF($E140&gt;3,T140,0)*$E139</f>
        <v>60</v>
      </c>
      <c r="T140" s="62">
        <f>FACT($E140)/(FACT(4)*FACT($E140-4))</f>
        <v>15</v>
      </c>
      <c r="V140" s="36"/>
      <c r="W140" s="36"/>
      <c r="X140" s="36"/>
      <c r="Y140" s="36"/>
      <c r="Z140" s="36"/>
      <c r="AA140" s="36"/>
      <c r="AF140" s="36"/>
      <c r="AG140" s="36"/>
      <c r="AH140" s="36"/>
      <c r="AI140" s="36"/>
      <c r="AJ140" s="36"/>
      <c r="AK140" s="36"/>
      <c r="AO140" s="36"/>
      <c r="AP140" s="36"/>
      <c r="AQ140" s="36"/>
      <c r="AR140" s="36"/>
      <c r="AS140" s="36"/>
      <c r="AT140" s="36"/>
      <c r="AY140" s="36"/>
      <c r="AZ140" s="36"/>
      <c r="BA140" s="36"/>
      <c r="BB140" s="36"/>
      <c r="BC140" s="36"/>
      <c r="BD140" s="36"/>
    </row>
    <row r="141" spans="1:56" x14ac:dyDescent="0.2">
      <c r="A141" s="13">
        <v>6</v>
      </c>
      <c r="B141" s="37" t="s">
        <v>36</v>
      </c>
      <c r="C141" s="33"/>
      <c r="D141" s="34" t="s">
        <v>49</v>
      </c>
      <c r="E141" s="35">
        <v>1</v>
      </c>
      <c r="F141" s="36"/>
      <c r="G141" s="36"/>
      <c r="H141" s="36"/>
      <c r="I141" s="36"/>
      <c r="J141" s="36"/>
      <c r="K141" s="36"/>
      <c r="N141" s="13">
        <f>E139*E141</f>
        <v>4</v>
      </c>
      <c r="O141" s="62">
        <f>IF($E141&gt;1,P141,0)*E139</f>
        <v>0</v>
      </c>
      <c r="P141" s="62" t="e">
        <f>FACT($E141)/(FACT(2)*FACT($E141-2))</f>
        <v>#NUM!</v>
      </c>
      <c r="Q141" s="62">
        <f>IF($E141&gt;2,R141,0)*$E139</f>
        <v>0</v>
      </c>
      <c r="R141" s="62" t="e">
        <f>FACT($E141)/(FACT(3)*FACT($E141-3))</f>
        <v>#NUM!</v>
      </c>
      <c r="S141" s="62">
        <f>IF($E141&gt;3,T141,0)*$E139</f>
        <v>0</v>
      </c>
      <c r="T141" s="62" t="e">
        <f>FACT($E141)/(FACT(4)*FACT($E141-4))</f>
        <v>#NUM!</v>
      </c>
      <c r="V141" s="36"/>
      <c r="W141" s="36"/>
      <c r="X141" s="36"/>
      <c r="Y141" s="36"/>
      <c r="Z141" s="36"/>
      <c r="AA141" s="36"/>
      <c r="AF141" s="36"/>
      <c r="AG141" s="36"/>
      <c r="AH141" s="36"/>
      <c r="AI141" s="36"/>
      <c r="AJ141" s="36"/>
      <c r="AK141" s="36"/>
      <c r="AO141" s="36"/>
      <c r="AP141" s="36"/>
      <c r="AQ141" s="36"/>
      <c r="AR141" s="36"/>
      <c r="AS141" s="36"/>
      <c r="AT141" s="36"/>
      <c r="AY141" s="36"/>
      <c r="AZ141" s="36"/>
      <c r="BA141" s="36"/>
      <c r="BB141" s="36"/>
      <c r="BC141" s="36"/>
      <c r="BD141" s="36"/>
    </row>
    <row r="142" spans="1:56" x14ac:dyDescent="0.2">
      <c r="A142" s="13">
        <v>6</v>
      </c>
      <c r="B142" s="37" t="s">
        <v>36</v>
      </c>
      <c r="C142" s="21" t="s">
        <v>26</v>
      </c>
      <c r="D142" s="22" t="s">
        <v>22</v>
      </c>
      <c r="E142" s="31"/>
      <c r="F142" s="23">
        <v>3</v>
      </c>
      <c r="G142" s="23">
        <v>2</v>
      </c>
      <c r="H142" s="23">
        <v>2</v>
      </c>
      <c r="I142" s="23">
        <v>3</v>
      </c>
      <c r="J142" s="23">
        <v>1</v>
      </c>
      <c r="K142" s="23">
        <v>2</v>
      </c>
      <c r="V142" s="17"/>
      <c r="W142" s="17"/>
      <c r="X142" s="17"/>
      <c r="Y142" s="17"/>
      <c r="Z142" s="17"/>
      <c r="AA142" s="17"/>
      <c r="AF142" s="17"/>
      <c r="AG142" s="17"/>
      <c r="AH142" s="17"/>
      <c r="AI142" s="17"/>
      <c r="AJ142" s="17"/>
      <c r="AK142" s="17"/>
      <c r="AO142" s="17"/>
      <c r="AP142" s="17"/>
      <c r="AQ142" s="17"/>
      <c r="AR142" s="17"/>
      <c r="AS142" s="17"/>
      <c r="AT142" s="17"/>
      <c r="AY142" s="17"/>
      <c r="AZ142" s="17"/>
      <c r="BA142" s="17"/>
      <c r="BB142" s="17"/>
      <c r="BC142" s="17"/>
      <c r="BD142" s="17"/>
    </row>
    <row r="143" spans="1:56" x14ac:dyDescent="0.2">
      <c r="A143" s="13">
        <v>6</v>
      </c>
      <c r="B143" s="37" t="s">
        <v>36</v>
      </c>
      <c r="C143" s="21" t="s">
        <v>26</v>
      </c>
      <c r="D143" s="22" t="s">
        <v>23</v>
      </c>
      <c r="E143" s="31"/>
      <c r="F143" s="23">
        <v>1</v>
      </c>
      <c r="G143" s="23">
        <v>0</v>
      </c>
      <c r="H143" s="23">
        <v>0</v>
      </c>
      <c r="I143" s="23">
        <v>1</v>
      </c>
      <c r="J143" s="23">
        <v>0</v>
      </c>
      <c r="K143" s="23">
        <v>0</v>
      </c>
      <c r="V143" s="17"/>
      <c r="W143" s="17"/>
      <c r="X143" s="17"/>
      <c r="Y143" s="17"/>
      <c r="Z143" s="17"/>
      <c r="AA143" s="17"/>
      <c r="AF143" s="17"/>
      <c r="AG143" s="17"/>
      <c r="AH143" s="17"/>
      <c r="AI143" s="17"/>
      <c r="AJ143" s="17"/>
      <c r="AK143" s="17"/>
      <c r="AO143" s="17"/>
      <c r="AP143" s="17"/>
      <c r="AQ143" s="17"/>
      <c r="AR143" s="17"/>
      <c r="AS143" s="17"/>
      <c r="AT143" s="17"/>
      <c r="AY143" s="17"/>
      <c r="AZ143" s="17"/>
      <c r="BA143" s="17"/>
      <c r="BB143" s="17"/>
      <c r="BC143" s="17"/>
      <c r="BD143" s="17"/>
    </row>
    <row r="144" spans="1:56" x14ac:dyDescent="0.2">
      <c r="A144" s="13">
        <v>6</v>
      </c>
      <c r="B144" s="37" t="s">
        <v>36</v>
      </c>
      <c r="C144" s="18" t="s">
        <v>7</v>
      </c>
      <c r="D144" s="19" t="s">
        <v>20</v>
      </c>
      <c r="E144" s="32"/>
      <c r="F144" s="20">
        <f>1+1</f>
        <v>2</v>
      </c>
      <c r="G144" s="20">
        <v>2</v>
      </c>
      <c r="H144" s="20">
        <v>2</v>
      </c>
      <c r="I144" s="20">
        <f>1+1</f>
        <v>2</v>
      </c>
      <c r="J144" s="20">
        <v>2</v>
      </c>
      <c r="K144" s="20">
        <v>2</v>
      </c>
      <c r="V144" s="17"/>
      <c r="W144" s="17"/>
      <c r="X144" s="17"/>
      <c r="Y144" s="17"/>
      <c r="Z144" s="17"/>
      <c r="AA144" s="17"/>
      <c r="AF144" s="17"/>
      <c r="AG144" s="17"/>
      <c r="AH144" s="17"/>
      <c r="AI144" s="17"/>
      <c r="AJ144" s="17"/>
      <c r="AK144" s="17"/>
      <c r="AO144" s="17"/>
      <c r="AP144" s="17"/>
      <c r="AQ144" s="17"/>
      <c r="AR144" s="17"/>
      <c r="AS144" s="17"/>
      <c r="AT144" s="17"/>
      <c r="AY144" s="17"/>
      <c r="AZ144" s="17"/>
      <c r="BA144" s="17"/>
      <c r="BB144" s="17"/>
      <c r="BC144" s="17"/>
      <c r="BD144" s="17"/>
    </row>
    <row r="145" spans="1:56" x14ac:dyDescent="0.2">
      <c r="A145" s="13">
        <v>6</v>
      </c>
      <c r="B145" s="37" t="s">
        <v>36</v>
      </c>
      <c r="C145" s="18" t="s">
        <v>7</v>
      </c>
      <c r="D145" s="19" t="s">
        <v>22</v>
      </c>
      <c r="E145" s="32"/>
      <c r="F145" s="20">
        <v>5</v>
      </c>
      <c r="G145" s="20">
        <v>6</v>
      </c>
      <c r="H145" s="20">
        <v>6</v>
      </c>
      <c r="I145" s="20">
        <v>3</v>
      </c>
      <c r="J145" s="20">
        <v>6</v>
      </c>
      <c r="K145" s="20">
        <v>6</v>
      </c>
      <c r="V145" s="17"/>
      <c r="W145" s="17"/>
      <c r="X145" s="17"/>
      <c r="Y145" s="17"/>
      <c r="Z145" s="17"/>
      <c r="AA145" s="17"/>
      <c r="AF145" s="17"/>
      <c r="AG145" s="17"/>
      <c r="AH145" s="17"/>
      <c r="AI145" s="17"/>
      <c r="AJ145" s="17"/>
      <c r="AK145" s="17"/>
      <c r="AO145" s="17"/>
      <c r="AP145" s="17"/>
      <c r="AQ145" s="17"/>
      <c r="AR145" s="17"/>
      <c r="AS145" s="17"/>
      <c r="AT145" s="17"/>
      <c r="AY145" s="17"/>
      <c r="AZ145" s="17"/>
      <c r="BA145" s="17"/>
      <c r="BB145" s="17"/>
      <c r="BC145" s="17"/>
      <c r="BD145" s="17"/>
    </row>
    <row r="146" spans="1:56" x14ac:dyDescent="0.2">
      <c r="A146" s="13">
        <v>6</v>
      </c>
      <c r="B146" s="37" t="s">
        <v>36</v>
      </c>
      <c r="C146" s="18" t="s">
        <v>7</v>
      </c>
      <c r="D146" s="19" t="s">
        <v>21</v>
      </c>
      <c r="E146" s="32"/>
      <c r="F146" s="20">
        <v>1</v>
      </c>
      <c r="G146" s="20">
        <v>2</v>
      </c>
      <c r="H146" s="20">
        <v>2</v>
      </c>
      <c r="I146" s="20">
        <v>1</v>
      </c>
      <c r="J146" s="20">
        <v>2</v>
      </c>
      <c r="K146" s="20">
        <v>2</v>
      </c>
      <c r="V146" s="17"/>
      <c r="W146" s="17"/>
      <c r="X146" s="17"/>
      <c r="Y146" s="17"/>
      <c r="Z146" s="17"/>
      <c r="AA146" s="17"/>
      <c r="AF146" s="17"/>
      <c r="AG146" s="17"/>
      <c r="AH146" s="17"/>
      <c r="AI146" s="17"/>
      <c r="AJ146" s="17"/>
      <c r="AK146" s="17"/>
      <c r="AO146" s="17"/>
      <c r="AP146" s="17"/>
      <c r="AQ146" s="17"/>
      <c r="AR146" s="17"/>
      <c r="AS146" s="17"/>
      <c r="AT146" s="17"/>
      <c r="AY146" s="17"/>
      <c r="AZ146" s="17"/>
      <c r="BA146" s="17"/>
      <c r="BB146" s="17"/>
      <c r="BC146" s="17"/>
      <c r="BD146" s="17"/>
    </row>
    <row r="147" spans="1:56" x14ac:dyDescent="0.2">
      <c r="A147" s="13">
        <v>6</v>
      </c>
      <c r="B147" s="37" t="s">
        <v>36</v>
      </c>
      <c r="C147" s="18" t="s">
        <v>7</v>
      </c>
      <c r="D147" s="19" t="s">
        <v>23</v>
      </c>
      <c r="E147" s="32"/>
      <c r="F147" s="20">
        <v>1</v>
      </c>
      <c r="G147" s="20">
        <v>1</v>
      </c>
      <c r="H147" s="20">
        <v>1</v>
      </c>
      <c r="I147" s="20">
        <v>1</v>
      </c>
      <c r="J147" s="20">
        <v>1</v>
      </c>
      <c r="K147" s="20">
        <v>1</v>
      </c>
      <c r="V147" s="17"/>
      <c r="W147" s="17"/>
      <c r="X147" s="17"/>
      <c r="Y147" s="17"/>
      <c r="Z147" s="17"/>
      <c r="AA147" s="17"/>
      <c r="AF147" s="17"/>
      <c r="AG147" s="17"/>
      <c r="AH147" s="17"/>
      <c r="AI147" s="17"/>
      <c r="AJ147" s="17"/>
      <c r="AK147" s="17"/>
      <c r="AO147" s="17"/>
      <c r="AP147" s="17"/>
      <c r="AQ147" s="17"/>
      <c r="AR147" s="17"/>
      <c r="AS147" s="17"/>
      <c r="AT147" s="17"/>
      <c r="AY147" s="17"/>
      <c r="AZ147" s="17"/>
      <c r="BA147" s="17"/>
      <c r="BB147" s="17"/>
      <c r="BC147" s="17"/>
      <c r="BD147" s="17"/>
    </row>
    <row r="148" spans="1:56" x14ac:dyDescent="0.2">
      <c r="A148" s="13">
        <v>7</v>
      </c>
      <c r="B148" s="12" t="s">
        <v>37</v>
      </c>
      <c r="C148" s="11" t="s">
        <v>15</v>
      </c>
      <c r="D148" s="12" t="s">
        <v>8</v>
      </c>
      <c r="E148" s="29"/>
      <c r="F148" s="13">
        <v>1</v>
      </c>
      <c r="G148" s="13">
        <v>0</v>
      </c>
      <c r="H148" s="13">
        <v>2</v>
      </c>
      <c r="I148" s="13">
        <v>4</v>
      </c>
      <c r="J148" s="13">
        <v>2</v>
      </c>
      <c r="K148" s="13">
        <v>2</v>
      </c>
      <c r="V148" s="13">
        <v>1</v>
      </c>
      <c r="W148" s="13">
        <v>0</v>
      </c>
      <c r="X148" s="13">
        <v>1</v>
      </c>
      <c r="Y148" s="13">
        <v>3</v>
      </c>
      <c r="Z148" s="13">
        <v>1</v>
      </c>
      <c r="AA148" s="13">
        <v>2</v>
      </c>
      <c r="AF148" s="64">
        <f>V148/$E$65</f>
        <v>0.33333333333333331</v>
      </c>
      <c r="AG148" s="64">
        <f t="shared" ref="AG148:AG149" si="379">W148/$E$65</f>
        <v>0</v>
      </c>
      <c r="AH148" s="64">
        <f t="shared" ref="AH148:AH149" si="380">X148/$E$65</f>
        <v>0.33333333333333331</v>
      </c>
      <c r="AI148" s="64">
        <f t="shared" ref="AI148:AI149" si="381">Y148/$E$65</f>
        <v>1</v>
      </c>
      <c r="AJ148" s="64">
        <f t="shared" ref="AJ148:AJ149" si="382">Z148/$E$65</f>
        <v>0.33333333333333331</v>
      </c>
      <c r="AK148" s="64">
        <f t="shared" ref="AK148:AK149" si="383">AA148/$E$65</f>
        <v>0.66666666666666663</v>
      </c>
      <c r="AO148" s="68">
        <f>IF(AF148&gt;1,1,0)</f>
        <v>0</v>
      </c>
      <c r="AP148" s="68">
        <f t="shared" ref="AP148:AP153" si="384">IF(AG148&gt;1,1,0)</f>
        <v>0</v>
      </c>
      <c r="AQ148" s="68">
        <f t="shared" ref="AQ148:AQ153" si="385">IF(AH148&gt;1,1,0)</f>
        <v>0</v>
      </c>
      <c r="AR148" s="68">
        <f t="shared" ref="AR148:AR153" si="386">IF(AI148&gt;1,1,0)</f>
        <v>0</v>
      </c>
      <c r="AS148" s="68">
        <f t="shared" ref="AS148:AS153" si="387">IF(AJ148&gt;1,1,0)</f>
        <v>0</v>
      </c>
      <c r="AT148" s="68">
        <f t="shared" ref="AT148:AT153" si="388">IF(AK148&gt;1,1,0)</f>
        <v>0</v>
      </c>
      <c r="AY148" s="101">
        <f>V148/$N155</f>
        <v>3.5714285714285712E-2</v>
      </c>
      <c r="AZ148" s="101">
        <f t="shared" ref="AZ148" si="389">W148/$N155</f>
        <v>0</v>
      </c>
      <c r="BA148" s="101">
        <f t="shared" ref="BA148" si="390">X148/$N155</f>
        <v>3.5714285714285712E-2</v>
      </c>
      <c r="BB148" s="101">
        <f t="shared" ref="BB148" si="391">Y148/$N155</f>
        <v>0.10714285714285714</v>
      </c>
      <c r="BC148" s="101">
        <f t="shared" ref="BC148" si="392">Z148/$N155</f>
        <v>3.5714285714285712E-2</v>
      </c>
      <c r="BD148" s="101">
        <f t="shared" ref="BD148" si="393">AA148/$N155</f>
        <v>7.1428571428571425E-2</v>
      </c>
    </row>
    <row r="149" spans="1:56" x14ac:dyDescent="0.2">
      <c r="A149" s="13">
        <v>7</v>
      </c>
      <c r="B149" s="12" t="s">
        <v>37</v>
      </c>
      <c r="C149" s="8" t="s">
        <v>16</v>
      </c>
      <c r="D149" s="9" t="s">
        <v>14</v>
      </c>
      <c r="E149" s="28"/>
      <c r="F149" s="10">
        <v>0</v>
      </c>
      <c r="G149" s="10">
        <v>2</v>
      </c>
      <c r="H149" s="10">
        <v>2</v>
      </c>
      <c r="I149" s="10">
        <v>4</v>
      </c>
      <c r="J149" s="10">
        <v>2</v>
      </c>
      <c r="K149" s="10">
        <v>2</v>
      </c>
      <c r="V149" s="10">
        <v>0</v>
      </c>
      <c r="W149" s="10">
        <v>2</v>
      </c>
      <c r="X149" s="10">
        <v>1</v>
      </c>
      <c r="Y149" s="10">
        <v>2</v>
      </c>
      <c r="Z149" s="10">
        <v>1</v>
      </c>
      <c r="AA149" s="10">
        <v>3</v>
      </c>
      <c r="AF149" s="65">
        <f t="shared" ref="AF149" si="394">V149/$E$65</f>
        <v>0</v>
      </c>
      <c r="AG149" s="65">
        <f t="shared" si="379"/>
        <v>0.66666666666666663</v>
      </c>
      <c r="AH149" s="65">
        <f t="shared" si="380"/>
        <v>0.33333333333333331</v>
      </c>
      <c r="AI149" s="65">
        <f t="shared" si="381"/>
        <v>0.66666666666666663</v>
      </c>
      <c r="AJ149" s="65">
        <f t="shared" si="382"/>
        <v>0.33333333333333331</v>
      </c>
      <c r="AK149" s="65">
        <f t="shared" si="383"/>
        <v>1</v>
      </c>
      <c r="AO149" s="69">
        <f t="shared" ref="AO149:AO153" si="395">IF(AF149&gt;1,1,0)</f>
        <v>0</v>
      </c>
      <c r="AP149" s="69">
        <f t="shared" si="384"/>
        <v>0</v>
      </c>
      <c r="AQ149" s="69">
        <f t="shared" si="385"/>
        <v>0</v>
      </c>
      <c r="AR149" s="69">
        <f t="shared" si="386"/>
        <v>0</v>
      </c>
      <c r="AS149" s="69">
        <f t="shared" si="387"/>
        <v>0</v>
      </c>
      <c r="AT149" s="69">
        <f t="shared" si="388"/>
        <v>0</v>
      </c>
      <c r="AY149" s="103">
        <f>V149/$N155</f>
        <v>0</v>
      </c>
      <c r="AZ149" s="103">
        <f t="shared" ref="AZ149" si="396">W149/$N155</f>
        <v>7.1428571428571425E-2</v>
      </c>
      <c r="BA149" s="103">
        <f t="shared" ref="BA149" si="397">X149/$N155</f>
        <v>3.5714285714285712E-2</v>
      </c>
      <c r="BB149" s="103">
        <f t="shared" ref="BB149" si="398">Y149/$N155</f>
        <v>7.1428571428571425E-2</v>
      </c>
      <c r="BC149" s="103">
        <f t="shared" ref="BC149" si="399">Z149/$N155</f>
        <v>3.5714285714285712E-2</v>
      </c>
      <c r="BD149" s="103">
        <f t="shared" ref="BD149" si="400">AA149/$N155</f>
        <v>0.10714285714285714</v>
      </c>
    </row>
    <row r="150" spans="1:56" x14ac:dyDescent="0.2">
      <c r="A150" s="13">
        <v>7</v>
      </c>
      <c r="B150" s="12" t="s">
        <v>37</v>
      </c>
      <c r="C150" s="11" t="s">
        <v>15</v>
      </c>
      <c r="D150" s="12" t="s">
        <v>9</v>
      </c>
      <c r="E150" s="29"/>
      <c r="F150" s="13">
        <v>1</v>
      </c>
      <c r="G150" s="13">
        <v>2</v>
      </c>
      <c r="H150" s="13">
        <v>0</v>
      </c>
      <c r="I150" s="13">
        <v>0</v>
      </c>
      <c r="J150" s="13">
        <v>0</v>
      </c>
      <c r="K150" s="13">
        <v>0</v>
      </c>
      <c r="V150" s="13">
        <v>1</v>
      </c>
      <c r="W150" s="13">
        <f>3+2</f>
        <v>5</v>
      </c>
      <c r="X150" s="13">
        <v>0</v>
      </c>
      <c r="Y150" s="13">
        <v>0</v>
      </c>
      <c r="Z150" s="13">
        <v>0</v>
      </c>
      <c r="AA150" s="13">
        <v>0</v>
      </c>
      <c r="AF150" s="64">
        <f>V150/($E$65+$E$66)</f>
        <v>0.25</v>
      </c>
      <c r="AG150" s="64">
        <f t="shared" ref="AG150:AG151" si="401">W150/($E$65+$E$66)</f>
        <v>1.25</v>
      </c>
      <c r="AH150" s="64">
        <f t="shared" ref="AH150:AH151" si="402">X150/($E$65+$E$66)</f>
        <v>0</v>
      </c>
      <c r="AI150" s="64">
        <f t="shared" ref="AI150:AI151" si="403">Y150/($E$65+$E$66)</f>
        <v>0</v>
      </c>
      <c r="AJ150" s="64">
        <f t="shared" ref="AJ150:AJ151" si="404">Z150/($E$65+$E$66)</f>
        <v>0</v>
      </c>
      <c r="AK150" s="64">
        <f t="shared" ref="AK150:AK151" si="405">AA150/($E$65+$E$66)</f>
        <v>0</v>
      </c>
      <c r="AO150" s="68">
        <f t="shared" si="395"/>
        <v>0</v>
      </c>
      <c r="AP150" s="68">
        <f t="shared" si="384"/>
        <v>1</v>
      </c>
      <c r="AQ150" s="68">
        <f t="shared" si="385"/>
        <v>0</v>
      </c>
      <c r="AR150" s="68">
        <f t="shared" si="386"/>
        <v>0</v>
      </c>
      <c r="AS150" s="68">
        <f t="shared" si="387"/>
        <v>0</v>
      </c>
      <c r="AT150" s="68">
        <f t="shared" si="388"/>
        <v>0</v>
      </c>
      <c r="AY150" s="101">
        <f>V150/($N155+$N156)</f>
        <v>2.8571428571428571E-2</v>
      </c>
      <c r="AZ150" s="101">
        <f t="shared" ref="AZ150" si="406">W150/($N155+$N156)</f>
        <v>0.14285714285714285</v>
      </c>
      <c r="BA150" s="101">
        <f t="shared" ref="BA150" si="407">X150/($N155+$N156)</f>
        <v>0</v>
      </c>
      <c r="BB150" s="101">
        <f t="shared" ref="BB150" si="408">Y150/($N155+$N156)</f>
        <v>0</v>
      </c>
      <c r="BC150" s="101">
        <f t="shared" ref="BC150" si="409">Z150/($N155+$N156)</f>
        <v>0</v>
      </c>
      <c r="BD150" s="101">
        <f t="shared" ref="BD150" si="410">AA150/($N155+$N156)</f>
        <v>0</v>
      </c>
    </row>
    <row r="151" spans="1:56" x14ac:dyDescent="0.2">
      <c r="A151" s="13">
        <v>7</v>
      </c>
      <c r="B151" s="12" t="s">
        <v>37</v>
      </c>
      <c r="C151" s="8" t="s">
        <v>16</v>
      </c>
      <c r="D151" s="9" t="s">
        <v>17</v>
      </c>
      <c r="E151" s="28"/>
      <c r="F151" s="10">
        <v>1</v>
      </c>
      <c r="G151" s="10">
        <v>2</v>
      </c>
      <c r="H151" s="10">
        <v>0</v>
      </c>
      <c r="I151" s="10">
        <v>0</v>
      </c>
      <c r="J151" s="10">
        <v>0</v>
      </c>
      <c r="K151" s="10">
        <v>0</v>
      </c>
      <c r="V151" s="10">
        <f>2+1</f>
        <v>3</v>
      </c>
      <c r="W151" s="10">
        <v>2</v>
      </c>
      <c r="X151" s="10">
        <v>0</v>
      </c>
      <c r="Y151" s="10">
        <v>0</v>
      </c>
      <c r="Z151" s="10">
        <v>0</v>
      </c>
      <c r="AA151" s="10">
        <v>0</v>
      </c>
      <c r="AF151" s="65">
        <f t="shared" ref="AF151" si="411">V151/($E$65+$E$66)</f>
        <v>0.75</v>
      </c>
      <c r="AG151" s="65">
        <f t="shared" si="401"/>
        <v>0.5</v>
      </c>
      <c r="AH151" s="65">
        <f t="shared" si="402"/>
        <v>0</v>
      </c>
      <c r="AI151" s="65">
        <f t="shared" si="403"/>
        <v>0</v>
      </c>
      <c r="AJ151" s="65">
        <f t="shared" si="404"/>
        <v>0</v>
      </c>
      <c r="AK151" s="65">
        <f t="shared" si="405"/>
        <v>0</v>
      </c>
      <c r="AO151" s="69">
        <f t="shared" si="395"/>
        <v>0</v>
      </c>
      <c r="AP151" s="69">
        <f t="shared" si="384"/>
        <v>0</v>
      </c>
      <c r="AQ151" s="69">
        <f t="shared" si="385"/>
        <v>0</v>
      </c>
      <c r="AR151" s="69">
        <f t="shared" si="386"/>
        <v>0</v>
      </c>
      <c r="AS151" s="69">
        <f t="shared" si="387"/>
        <v>0</v>
      </c>
      <c r="AT151" s="69">
        <f t="shared" si="388"/>
        <v>0</v>
      </c>
      <c r="AY151" s="103">
        <f>V151/($N155+$N156)</f>
        <v>8.5714285714285715E-2</v>
      </c>
      <c r="AZ151" s="103">
        <f t="shared" ref="AZ151" si="412">W151/($N155+$N156)</f>
        <v>5.7142857142857141E-2</v>
      </c>
      <c r="BA151" s="103">
        <f t="shared" ref="BA151" si="413">X151/($N155+$N156)</f>
        <v>0</v>
      </c>
      <c r="BB151" s="103">
        <f t="shared" ref="BB151" si="414">Y151/($N155+$N156)</f>
        <v>0</v>
      </c>
      <c r="BC151" s="103">
        <f t="shared" ref="BC151" si="415">Z151/($N155+$N156)</f>
        <v>0</v>
      </c>
      <c r="BD151" s="103">
        <f t="shared" ref="BD151" si="416">AA151/($N155+$N156)</f>
        <v>0</v>
      </c>
    </row>
    <row r="152" spans="1:56" x14ac:dyDescent="0.2">
      <c r="A152" s="13">
        <v>7</v>
      </c>
      <c r="B152" s="12" t="s">
        <v>37</v>
      </c>
      <c r="C152" s="14" t="s">
        <v>15</v>
      </c>
      <c r="D152" s="15" t="s">
        <v>10</v>
      </c>
      <c r="E152" s="30"/>
      <c r="F152" s="16">
        <v>0</v>
      </c>
      <c r="G152" s="16">
        <v>0</v>
      </c>
      <c r="H152" s="16">
        <v>0</v>
      </c>
      <c r="I152" s="16">
        <v>0</v>
      </c>
      <c r="J152" s="16">
        <v>0</v>
      </c>
      <c r="K152" s="16">
        <v>0</v>
      </c>
      <c r="V152" s="16">
        <v>0</v>
      </c>
      <c r="W152" s="16">
        <v>0</v>
      </c>
      <c r="X152" s="16">
        <v>0</v>
      </c>
      <c r="Y152" s="16">
        <v>0</v>
      </c>
      <c r="Z152" s="16">
        <v>0</v>
      </c>
      <c r="AA152" s="16">
        <v>0</v>
      </c>
      <c r="AF152" s="66">
        <f>V152/$E$66</f>
        <v>0</v>
      </c>
      <c r="AG152" s="66">
        <f t="shared" ref="AG152:AG153" si="417">W152/$E$66</f>
        <v>0</v>
      </c>
      <c r="AH152" s="66">
        <f t="shared" ref="AH152:AH153" si="418">X152/$E$66</f>
        <v>0</v>
      </c>
      <c r="AI152" s="66">
        <f t="shared" ref="AI152:AI153" si="419">Y152/$E$66</f>
        <v>0</v>
      </c>
      <c r="AJ152" s="66">
        <f t="shared" ref="AJ152:AJ153" si="420">Z152/$E$66</f>
        <v>0</v>
      </c>
      <c r="AK152" s="66">
        <f t="shared" ref="AK152:AK153" si="421">AA152/$E$66</f>
        <v>0</v>
      </c>
      <c r="AO152" s="70">
        <f t="shared" si="395"/>
        <v>0</v>
      </c>
      <c r="AP152" s="70">
        <f t="shared" si="384"/>
        <v>0</v>
      </c>
      <c r="AQ152" s="70">
        <f t="shared" si="385"/>
        <v>0</v>
      </c>
      <c r="AR152" s="70">
        <f t="shared" si="386"/>
        <v>0</v>
      </c>
      <c r="AS152" s="70">
        <f t="shared" si="387"/>
        <v>0</v>
      </c>
      <c r="AT152" s="70">
        <f t="shared" si="388"/>
        <v>0</v>
      </c>
      <c r="AY152" s="102">
        <f>V152/$N156</f>
        <v>0</v>
      </c>
      <c r="AZ152" s="102">
        <f t="shared" ref="AZ152" si="422">W152/$N156</f>
        <v>0</v>
      </c>
      <c r="BA152" s="102">
        <f t="shared" ref="BA152" si="423">X152/$N156</f>
        <v>0</v>
      </c>
      <c r="BB152" s="102">
        <f t="shared" ref="BB152" si="424">Y152/$N156</f>
        <v>0</v>
      </c>
      <c r="BC152" s="102">
        <f t="shared" ref="BC152" si="425">Z152/$N156</f>
        <v>0</v>
      </c>
      <c r="BD152" s="102">
        <f t="shared" ref="BD152" si="426">AA152/$N156</f>
        <v>0</v>
      </c>
    </row>
    <row r="153" spans="1:56" x14ac:dyDescent="0.2">
      <c r="A153" s="13">
        <v>7</v>
      </c>
      <c r="B153" s="12" t="s">
        <v>37</v>
      </c>
      <c r="C153" s="8" t="s">
        <v>16</v>
      </c>
      <c r="D153" s="9" t="s">
        <v>18</v>
      </c>
      <c r="E153" s="28"/>
      <c r="F153" s="10">
        <v>0</v>
      </c>
      <c r="G153" s="10">
        <v>0</v>
      </c>
      <c r="H153" s="10">
        <v>0</v>
      </c>
      <c r="I153" s="10">
        <v>0</v>
      </c>
      <c r="J153" s="10">
        <v>1</v>
      </c>
      <c r="K153" s="10">
        <v>0</v>
      </c>
      <c r="V153" s="10">
        <v>0</v>
      </c>
      <c r="W153" s="10">
        <v>0</v>
      </c>
      <c r="X153" s="10">
        <v>0</v>
      </c>
      <c r="Y153" s="10">
        <v>0</v>
      </c>
      <c r="Z153" s="10">
        <v>1</v>
      </c>
      <c r="AA153" s="10">
        <v>0</v>
      </c>
      <c r="AF153" s="65">
        <f t="shared" ref="AF153" si="427">V153/$E$66</f>
        <v>0</v>
      </c>
      <c r="AG153" s="65">
        <f t="shared" si="417"/>
        <v>0</v>
      </c>
      <c r="AH153" s="65">
        <f t="shared" si="418"/>
        <v>0</v>
      </c>
      <c r="AI153" s="65">
        <f t="shared" si="419"/>
        <v>0</v>
      </c>
      <c r="AJ153" s="65">
        <f t="shared" si="420"/>
        <v>1</v>
      </c>
      <c r="AK153" s="65">
        <f t="shared" si="421"/>
        <v>0</v>
      </c>
      <c r="AO153" s="69">
        <f t="shared" si="395"/>
        <v>0</v>
      </c>
      <c r="AP153" s="69">
        <f t="shared" si="384"/>
        <v>0</v>
      </c>
      <c r="AQ153" s="69">
        <f t="shared" si="385"/>
        <v>0</v>
      </c>
      <c r="AR153" s="69">
        <f t="shared" si="386"/>
        <v>0</v>
      </c>
      <c r="AS153" s="69">
        <f t="shared" si="387"/>
        <v>0</v>
      </c>
      <c r="AT153" s="69">
        <f t="shared" si="388"/>
        <v>0</v>
      </c>
      <c r="AY153" s="103">
        <f>V153/$N156</f>
        <v>0</v>
      </c>
      <c r="AZ153" s="103">
        <f t="shared" ref="AZ153" si="428">W153/$N156</f>
        <v>0</v>
      </c>
      <c r="BA153" s="103">
        <f t="shared" ref="BA153" si="429">X153/$N156</f>
        <v>0</v>
      </c>
      <c r="BB153" s="103">
        <f t="shared" ref="BB153" si="430">Y153/$N156</f>
        <v>0</v>
      </c>
      <c r="BC153" s="103">
        <f t="shared" ref="BC153" si="431">Z153/$N156</f>
        <v>0.14285714285714285</v>
      </c>
      <c r="BD153" s="103">
        <f t="shared" ref="BD153" si="432">AA153/$N156</f>
        <v>0</v>
      </c>
    </row>
    <row r="154" spans="1:56" x14ac:dyDescent="0.2">
      <c r="A154" s="13">
        <v>7</v>
      </c>
      <c r="B154" s="12" t="s">
        <v>37</v>
      </c>
      <c r="C154" s="33"/>
      <c r="D154" s="34" t="s">
        <v>51</v>
      </c>
      <c r="E154" s="35">
        <v>7</v>
      </c>
      <c r="F154" s="36"/>
      <c r="G154" s="36"/>
      <c r="H154" s="36"/>
      <c r="I154" s="36"/>
      <c r="J154" s="36"/>
      <c r="K154" s="36"/>
      <c r="V154" s="36"/>
      <c r="W154" s="36"/>
      <c r="X154" s="36"/>
      <c r="Y154" s="36"/>
      <c r="Z154" s="36"/>
      <c r="AA154" s="36"/>
      <c r="AF154" s="36"/>
      <c r="AG154" s="36"/>
      <c r="AH154" s="36"/>
      <c r="AI154" s="36"/>
      <c r="AJ154" s="36"/>
      <c r="AK154" s="36"/>
      <c r="AO154" s="36"/>
      <c r="AP154" s="36"/>
      <c r="AQ154" s="36"/>
      <c r="AR154" s="36"/>
      <c r="AS154" s="36"/>
      <c r="AT154" s="36"/>
      <c r="AY154" s="36"/>
      <c r="AZ154" s="36"/>
      <c r="BA154" s="36"/>
      <c r="BB154" s="36"/>
      <c r="BC154" s="36"/>
      <c r="BD154" s="36"/>
    </row>
    <row r="155" spans="1:56" x14ac:dyDescent="0.2">
      <c r="A155" s="13">
        <v>7</v>
      </c>
      <c r="B155" s="12" t="s">
        <v>37</v>
      </c>
      <c r="C155" s="33"/>
      <c r="D155" s="34" t="s">
        <v>48</v>
      </c>
      <c r="E155" s="35">
        <v>4</v>
      </c>
      <c r="F155" s="36"/>
      <c r="G155" s="36"/>
      <c r="H155" s="36"/>
      <c r="I155" s="36"/>
      <c r="J155" s="36"/>
      <c r="K155" s="36"/>
      <c r="N155" s="13">
        <f>E154*E155</f>
        <v>28</v>
      </c>
      <c r="O155" s="62">
        <f>IF($E155&gt;1,P155,0)*$E154</f>
        <v>42</v>
      </c>
      <c r="P155" s="62">
        <f>FACT($E155)/(FACT(2)*FACT($E155-2))</f>
        <v>6</v>
      </c>
      <c r="Q155" s="62">
        <f>IF($E155&gt;2,R155,0)*$E154</f>
        <v>28</v>
      </c>
      <c r="R155" s="62">
        <f>FACT($E155)/(FACT(3)*FACT($E155-3))</f>
        <v>4</v>
      </c>
      <c r="S155" s="62">
        <f>IF($E155&gt;3,T155,0)*$E154</f>
        <v>7</v>
      </c>
      <c r="T155" s="62">
        <f>FACT($E155)/(FACT(4)*FACT($E155-4))</f>
        <v>1</v>
      </c>
      <c r="V155" s="36"/>
      <c r="W155" s="36"/>
      <c r="X155" s="36"/>
      <c r="Y155" s="36"/>
      <c r="Z155" s="36"/>
      <c r="AA155" s="36"/>
      <c r="AF155" s="36"/>
      <c r="AG155" s="36"/>
      <c r="AH155" s="36"/>
      <c r="AI155" s="36"/>
      <c r="AJ155" s="36"/>
      <c r="AK155" s="36"/>
      <c r="AO155" s="36"/>
      <c r="AP155" s="36"/>
      <c r="AQ155" s="36"/>
      <c r="AR155" s="36"/>
      <c r="AS155" s="36"/>
      <c r="AT155" s="36"/>
      <c r="AY155" s="36"/>
      <c r="AZ155" s="36"/>
      <c r="BA155" s="36"/>
      <c r="BB155" s="36"/>
      <c r="BC155" s="36"/>
      <c r="BD155" s="36"/>
    </row>
    <row r="156" spans="1:56" x14ac:dyDescent="0.2">
      <c r="A156" s="13">
        <v>7</v>
      </c>
      <c r="B156" s="12" t="s">
        <v>37</v>
      </c>
      <c r="C156" s="33"/>
      <c r="D156" s="34" t="s">
        <v>49</v>
      </c>
      <c r="E156" s="35">
        <v>1</v>
      </c>
      <c r="F156" s="36"/>
      <c r="G156" s="36"/>
      <c r="H156" s="36"/>
      <c r="I156" s="36"/>
      <c r="J156" s="36"/>
      <c r="K156" s="36"/>
      <c r="N156" s="13">
        <f>E154*E156</f>
        <v>7</v>
      </c>
      <c r="O156" s="62">
        <f>IF($E156&gt;1,P156,0)*E154</f>
        <v>0</v>
      </c>
      <c r="P156" s="62" t="e">
        <f>FACT($E156)/(FACT(2)*FACT($E156-2))</f>
        <v>#NUM!</v>
      </c>
      <c r="Q156" s="62">
        <f>IF($E156&gt;2,R156,0)*$E154</f>
        <v>0</v>
      </c>
      <c r="R156" s="62" t="e">
        <f>FACT($E156)/(FACT(3)*FACT($E156-3))</f>
        <v>#NUM!</v>
      </c>
      <c r="S156" s="62">
        <f>IF($E156&gt;3,T156,0)*$E154</f>
        <v>0</v>
      </c>
      <c r="T156" s="62" t="e">
        <f>FACT($E156)/(FACT(4)*FACT($E156-4))</f>
        <v>#NUM!</v>
      </c>
      <c r="V156" s="36"/>
      <c r="W156" s="36"/>
      <c r="X156" s="36"/>
      <c r="Y156" s="36"/>
      <c r="Z156" s="36"/>
      <c r="AA156" s="36"/>
      <c r="AF156" s="36"/>
      <c r="AG156" s="36"/>
      <c r="AH156" s="36"/>
      <c r="AI156" s="36"/>
      <c r="AJ156" s="36"/>
      <c r="AK156" s="36"/>
      <c r="AO156" s="36"/>
      <c r="AP156" s="36"/>
      <c r="AQ156" s="36"/>
      <c r="AR156" s="36"/>
      <c r="AS156" s="36"/>
      <c r="AT156" s="36"/>
      <c r="AY156" s="36"/>
      <c r="AZ156" s="36"/>
      <c r="BA156" s="36"/>
      <c r="BB156" s="36"/>
      <c r="BC156" s="36"/>
      <c r="BD156" s="36"/>
    </row>
    <row r="157" spans="1:56" x14ac:dyDescent="0.2">
      <c r="A157" s="13">
        <v>7</v>
      </c>
      <c r="B157" s="12" t="s">
        <v>37</v>
      </c>
      <c r="C157" s="21" t="s">
        <v>26</v>
      </c>
      <c r="D157" s="22" t="s">
        <v>22</v>
      </c>
      <c r="E157" s="31"/>
      <c r="F157" s="23">
        <v>3</v>
      </c>
      <c r="G157" s="23">
        <v>4</v>
      </c>
      <c r="H157" s="23">
        <v>2</v>
      </c>
      <c r="I157" s="23">
        <v>2</v>
      </c>
      <c r="J157" s="23">
        <v>2</v>
      </c>
      <c r="K157" s="23">
        <v>4</v>
      </c>
      <c r="V157" s="17"/>
      <c r="W157" s="17"/>
      <c r="X157" s="17"/>
      <c r="Y157" s="17"/>
      <c r="Z157" s="17"/>
      <c r="AA157" s="17"/>
      <c r="AF157" s="17"/>
      <c r="AG157" s="17"/>
      <c r="AH157" s="17"/>
      <c r="AI157" s="17"/>
      <c r="AJ157" s="17"/>
      <c r="AK157" s="17"/>
      <c r="AO157" s="17"/>
      <c r="AP157" s="17"/>
      <c r="AQ157" s="17"/>
      <c r="AR157" s="17"/>
      <c r="AS157" s="17"/>
      <c r="AT157" s="17"/>
      <c r="AY157" s="17"/>
      <c r="AZ157" s="17"/>
      <c r="BA157" s="17"/>
      <c r="BB157" s="17"/>
      <c r="BC157" s="17"/>
      <c r="BD157" s="17"/>
    </row>
    <row r="158" spans="1:56" x14ac:dyDescent="0.2">
      <c r="A158" s="13">
        <v>7</v>
      </c>
      <c r="B158" s="12" t="s">
        <v>37</v>
      </c>
      <c r="C158" s="21" t="s">
        <v>26</v>
      </c>
      <c r="D158" s="22" t="s">
        <v>23</v>
      </c>
      <c r="E158" s="31"/>
      <c r="F158" s="23">
        <v>1</v>
      </c>
      <c r="G158" s="23">
        <v>1</v>
      </c>
      <c r="H158" s="23">
        <v>0</v>
      </c>
      <c r="I158" s="23">
        <v>0</v>
      </c>
      <c r="J158" s="23">
        <v>1</v>
      </c>
      <c r="K158" s="23">
        <v>0</v>
      </c>
      <c r="V158" s="17"/>
      <c r="W158" s="17"/>
      <c r="X158" s="17"/>
      <c r="Y158" s="17"/>
      <c r="Z158" s="17"/>
      <c r="AA158" s="17"/>
      <c r="AF158" s="17"/>
      <c r="AG158" s="17"/>
      <c r="AH158" s="17"/>
      <c r="AI158" s="17"/>
      <c r="AJ158" s="17"/>
      <c r="AK158" s="17"/>
      <c r="AO158" s="17"/>
      <c r="AP158" s="17"/>
      <c r="AQ158" s="17"/>
      <c r="AR158" s="17"/>
      <c r="AS158" s="17"/>
      <c r="AT158" s="17"/>
      <c r="AY158" s="17"/>
      <c r="AZ158" s="17"/>
      <c r="BA158" s="17"/>
      <c r="BB158" s="17"/>
      <c r="BC158" s="17"/>
      <c r="BD158" s="17"/>
    </row>
    <row r="159" spans="1:56" x14ac:dyDescent="0.2">
      <c r="A159" s="13">
        <v>7</v>
      </c>
      <c r="B159" s="12" t="s">
        <v>37</v>
      </c>
      <c r="C159" s="18" t="s">
        <v>7</v>
      </c>
      <c r="D159" s="19" t="s">
        <v>20</v>
      </c>
      <c r="E159" s="32"/>
      <c r="F159" s="20">
        <f>1+3</f>
        <v>4</v>
      </c>
      <c r="G159" s="20">
        <f>2+2</f>
        <v>4</v>
      </c>
      <c r="H159" s="20">
        <v>4</v>
      </c>
      <c r="I159" s="20">
        <v>4</v>
      </c>
      <c r="J159" s="20">
        <f>1+3</f>
        <v>4</v>
      </c>
      <c r="K159" s="20">
        <v>3</v>
      </c>
      <c r="V159" s="17"/>
      <c r="W159" s="17"/>
      <c r="X159" s="17"/>
      <c r="Y159" s="17"/>
      <c r="Z159" s="17"/>
      <c r="AA159" s="17"/>
      <c r="AF159" s="17"/>
      <c r="AG159" s="17"/>
      <c r="AH159" s="17"/>
      <c r="AI159" s="17"/>
      <c r="AJ159" s="17"/>
      <c r="AK159" s="17"/>
      <c r="AO159" s="17"/>
      <c r="AP159" s="17"/>
      <c r="AQ159" s="17"/>
      <c r="AR159" s="17"/>
      <c r="AS159" s="17"/>
      <c r="AT159" s="17"/>
      <c r="AY159" s="17"/>
      <c r="AZ159" s="17"/>
      <c r="BA159" s="17"/>
      <c r="BB159" s="17"/>
      <c r="BC159" s="17"/>
      <c r="BD159" s="17"/>
    </row>
    <row r="160" spans="1:56" x14ac:dyDescent="0.2">
      <c r="A160" s="13">
        <v>7</v>
      </c>
      <c r="B160" s="12" t="s">
        <v>37</v>
      </c>
      <c r="C160" s="18" t="s">
        <v>7</v>
      </c>
      <c r="D160" s="19" t="s">
        <v>22</v>
      </c>
      <c r="E160" s="32"/>
      <c r="F160" s="20">
        <v>4</v>
      </c>
      <c r="G160" s="20">
        <v>4</v>
      </c>
      <c r="H160" s="20">
        <v>4</v>
      </c>
      <c r="I160" s="20">
        <v>4</v>
      </c>
      <c r="J160" s="20">
        <v>4</v>
      </c>
      <c r="K160" s="20">
        <v>4</v>
      </c>
      <c r="V160" s="17"/>
      <c r="W160" s="17"/>
      <c r="X160" s="17"/>
      <c r="Y160" s="17"/>
      <c r="Z160" s="17"/>
      <c r="AA160" s="17"/>
      <c r="AF160" s="17"/>
      <c r="AG160" s="17"/>
      <c r="AH160" s="17"/>
      <c r="AI160" s="17"/>
      <c r="AJ160" s="17"/>
      <c r="AK160" s="17"/>
      <c r="AO160" s="17"/>
      <c r="AP160" s="17"/>
      <c r="AQ160" s="17"/>
      <c r="AR160" s="17"/>
      <c r="AS160" s="17"/>
      <c r="AT160" s="17"/>
      <c r="AY160" s="17"/>
      <c r="AZ160" s="17"/>
      <c r="BA160" s="17"/>
      <c r="BB160" s="17"/>
      <c r="BC160" s="17"/>
      <c r="BD160" s="17"/>
    </row>
    <row r="161" spans="1:56" x14ac:dyDescent="0.2">
      <c r="A161" s="13">
        <v>7</v>
      </c>
      <c r="B161" s="12" t="s">
        <v>37</v>
      </c>
      <c r="C161" s="18" t="s">
        <v>7</v>
      </c>
      <c r="D161" s="19" t="s">
        <v>21</v>
      </c>
      <c r="E161" s="32"/>
      <c r="F161" s="20">
        <v>3</v>
      </c>
      <c r="G161" s="20">
        <v>1</v>
      </c>
      <c r="H161" s="20">
        <v>4</v>
      </c>
      <c r="I161" s="20">
        <v>4</v>
      </c>
      <c r="J161" s="20">
        <v>3</v>
      </c>
      <c r="K161" s="20">
        <f>3+1</f>
        <v>4</v>
      </c>
      <c r="V161" s="17"/>
      <c r="W161" s="17"/>
      <c r="X161" s="17"/>
      <c r="Y161" s="17"/>
      <c r="Z161" s="17"/>
      <c r="AA161" s="17"/>
      <c r="AF161" s="17"/>
      <c r="AG161" s="17"/>
      <c r="AH161" s="17"/>
      <c r="AI161" s="17"/>
      <c r="AJ161" s="17"/>
      <c r="AK161" s="17"/>
      <c r="AO161" s="17"/>
      <c r="AP161" s="17"/>
      <c r="AQ161" s="17"/>
      <c r="AR161" s="17"/>
      <c r="AS161" s="17"/>
      <c r="AT161" s="17"/>
      <c r="AY161" s="17"/>
      <c r="AZ161" s="17"/>
      <c r="BA161" s="17"/>
      <c r="BB161" s="17"/>
      <c r="BC161" s="17"/>
      <c r="BD161" s="17"/>
    </row>
    <row r="162" spans="1:56" x14ac:dyDescent="0.2">
      <c r="A162" s="13">
        <v>7</v>
      </c>
      <c r="B162" s="12" t="s">
        <v>37</v>
      </c>
      <c r="C162" s="18" t="s">
        <v>7</v>
      </c>
      <c r="D162" s="19" t="s">
        <v>23</v>
      </c>
      <c r="E162" s="32"/>
      <c r="F162" s="20">
        <v>1</v>
      </c>
      <c r="G162" s="20">
        <v>1</v>
      </c>
      <c r="H162" s="20">
        <v>1</v>
      </c>
      <c r="I162" s="20">
        <v>1</v>
      </c>
      <c r="J162" s="20">
        <v>1</v>
      </c>
      <c r="K162" s="20">
        <v>1</v>
      </c>
      <c r="V162" s="17"/>
      <c r="W162" s="17"/>
      <c r="X162" s="17"/>
      <c r="Y162" s="17"/>
      <c r="Z162" s="17"/>
      <c r="AA162" s="17"/>
      <c r="AF162" s="17"/>
      <c r="AG162" s="17"/>
      <c r="AH162" s="17"/>
      <c r="AI162" s="17"/>
      <c r="AJ162" s="17"/>
      <c r="AK162" s="17"/>
      <c r="AO162" s="17"/>
      <c r="AP162" s="17"/>
      <c r="AQ162" s="17"/>
      <c r="AR162" s="17"/>
      <c r="AS162" s="17"/>
      <c r="AT162" s="17"/>
      <c r="AY162" s="17"/>
      <c r="AZ162" s="17"/>
      <c r="BA162" s="17"/>
      <c r="BB162" s="17"/>
      <c r="BC162" s="17"/>
      <c r="BD162" s="17"/>
    </row>
    <row r="163" spans="1:56" x14ac:dyDescent="0.2">
      <c r="A163" s="13">
        <v>8</v>
      </c>
      <c r="B163" s="37" t="s">
        <v>40</v>
      </c>
      <c r="C163" s="11" t="s">
        <v>15</v>
      </c>
      <c r="D163" s="12" t="s">
        <v>8</v>
      </c>
      <c r="E163" s="29"/>
      <c r="F163" s="13">
        <v>0</v>
      </c>
      <c r="G163" s="13">
        <v>0</v>
      </c>
      <c r="H163" s="13">
        <v>0</v>
      </c>
      <c r="I163" s="13">
        <v>0</v>
      </c>
      <c r="J163" s="13">
        <v>0</v>
      </c>
      <c r="K163" s="13">
        <v>0</v>
      </c>
      <c r="V163" s="13">
        <v>0</v>
      </c>
      <c r="W163" s="13">
        <v>0</v>
      </c>
      <c r="X163" s="13">
        <v>0</v>
      </c>
      <c r="Y163" s="13">
        <v>0</v>
      </c>
      <c r="Z163" s="13">
        <v>0</v>
      </c>
      <c r="AA163" s="13">
        <v>0</v>
      </c>
      <c r="AF163" s="64">
        <f>V163/$E$65</f>
        <v>0</v>
      </c>
      <c r="AG163" s="64">
        <f t="shared" ref="AG163:AG164" si="433">W163/$E$65</f>
        <v>0</v>
      </c>
      <c r="AH163" s="64">
        <f t="shared" ref="AH163:AH164" si="434">X163/$E$65</f>
        <v>0</v>
      </c>
      <c r="AI163" s="64">
        <f t="shared" ref="AI163:AI164" si="435">Y163/$E$65</f>
        <v>0</v>
      </c>
      <c r="AJ163" s="64">
        <f t="shared" ref="AJ163:AJ164" si="436">Z163/$E$65</f>
        <v>0</v>
      </c>
      <c r="AK163" s="64">
        <f t="shared" ref="AK163:AK164" si="437">AA163/$E$65</f>
        <v>0</v>
      </c>
      <c r="AO163" s="68">
        <f>IF(AF163&gt;1,1,0)</f>
        <v>0</v>
      </c>
      <c r="AP163" s="68">
        <f t="shared" ref="AP163:AP168" si="438">IF(AG163&gt;1,1,0)</f>
        <v>0</v>
      </c>
      <c r="AQ163" s="68">
        <f t="shared" ref="AQ163:AQ168" si="439">IF(AH163&gt;1,1,0)</f>
        <v>0</v>
      </c>
      <c r="AR163" s="68">
        <f t="shared" ref="AR163:AR168" si="440">IF(AI163&gt;1,1,0)</f>
        <v>0</v>
      </c>
      <c r="AS163" s="68">
        <f t="shared" ref="AS163:AS168" si="441">IF(AJ163&gt;1,1,0)</f>
        <v>0</v>
      </c>
      <c r="AT163" s="68">
        <f t="shared" ref="AT163:AT168" si="442">IF(AK163&gt;1,1,0)</f>
        <v>0</v>
      </c>
      <c r="AY163" s="101">
        <v>0</v>
      </c>
      <c r="AZ163" s="101">
        <v>0</v>
      </c>
      <c r="BA163" s="101">
        <v>0</v>
      </c>
      <c r="BB163" s="101">
        <v>0</v>
      </c>
      <c r="BC163" s="101">
        <v>0</v>
      </c>
      <c r="BD163" s="101">
        <v>0</v>
      </c>
    </row>
    <row r="164" spans="1:56" x14ac:dyDescent="0.2">
      <c r="A164" s="13">
        <v>8</v>
      </c>
      <c r="B164" s="37" t="s">
        <v>40</v>
      </c>
      <c r="C164" s="8" t="s">
        <v>16</v>
      </c>
      <c r="D164" s="9" t="s">
        <v>14</v>
      </c>
      <c r="E164" s="28"/>
      <c r="F164" s="10">
        <v>0</v>
      </c>
      <c r="G164" s="10">
        <v>0</v>
      </c>
      <c r="H164" s="10">
        <v>0</v>
      </c>
      <c r="I164" s="10">
        <v>0</v>
      </c>
      <c r="J164" s="10">
        <v>0</v>
      </c>
      <c r="K164" s="10">
        <v>0</v>
      </c>
      <c r="V164" s="10">
        <v>0</v>
      </c>
      <c r="W164" s="10">
        <v>0</v>
      </c>
      <c r="X164" s="10">
        <v>0</v>
      </c>
      <c r="Y164" s="10">
        <v>0</v>
      </c>
      <c r="Z164" s="10">
        <v>0</v>
      </c>
      <c r="AA164" s="10">
        <v>0</v>
      </c>
      <c r="AF164" s="65">
        <f t="shared" ref="AF164" si="443">V164/$E$65</f>
        <v>0</v>
      </c>
      <c r="AG164" s="65">
        <f t="shared" si="433"/>
        <v>0</v>
      </c>
      <c r="AH164" s="65">
        <f t="shared" si="434"/>
        <v>0</v>
      </c>
      <c r="AI164" s="65">
        <f t="shared" si="435"/>
        <v>0</v>
      </c>
      <c r="AJ164" s="65">
        <f t="shared" si="436"/>
        <v>0</v>
      </c>
      <c r="AK164" s="65">
        <f t="shared" si="437"/>
        <v>0</v>
      </c>
      <c r="AO164" s="69">
        <f t="shared" ref="AO164:AO168" si="444">IF(AF164&gt;1,1,0)</f>
        <v>0</v>
      </c>
      <c r="AP164" s="69">
        <f t="shared" si="438"/>
        <v>0</v>
      </c>
      <c r="AQ164" s="69">
        <f t="shared" si="439"/>
        <v>0</v>
      </c>
      <c r="AR164" s="69">
        <f t="shared" si="440"/>
        <v>0</v>
      </c>
      <c r="AS164" s="69">
        <f t="shared" si="441"/>
        <v>0</v>
      </c>
      <c r="AT164" s="69">
        <f t="shared" si="442"/>
        <v>0</v>
      </c>
      <c r="AY164" s="103">
        <v>0</v>
      </c>
      <c r="AZ164" s="103">
        <v>0</v>
      </c>
      <c r="BA164" s="103">
        <v>0</v>
      </c>
      <c r="BB164" s="103">
        <v>0</v>
      </c>
      <c r="BC164" s="103">
        <v>0</v>
      </c>
      <c r="BD164" s="103">
        <v>0</v>
      </c>
    </row>
    <row r="165" spans="1:56" x14ac:dyDescent="0.2">
      <c r="A165" s="13">
        <v>8</v>
      </c>
      <c r="B165" s="37" t="s">
        <v>40</v>
      </c>
      <c r="C165" s="11" t="s">
        <v>15</v>
      </c>
      <c r="D165" s="12" t="s">
        <v>9</v>
      </c>
      <c r="E165" s="29"/>
      <c r="F165" s="13">
        <v>0</v>
      </c>
      <c r="G165" s="13">
        <v>0</v>
      </c>
      <c r="H165" s="13">
        <v>0</v>
      </c>
      <c r="I165" s="13">
        <v>0</v>
      </c>
      <c r="J165" s="13">
        <v>0</v>
      </c>
      <c r="K165" s="13">
        <v>0</v>
      </c>
      <c r="V165" s="13">
        <v>0</v>
      </c>
      <c r="W165" s="13">
        <v>0</v>
      </c>
      <c r="X165" s="13">
        <v>0</v>
      </c>
      <c r="Y165" s="13">
        <v>0</v>
      </c>
      <c r="Z165" s="13">
        <v>0</v>
      </c>
      <c r="AA165" s="13">
        <v>0</v>
      </c>
      <c r="AF165" s="64">
        <f>V165/($E$65+$E$66)</f>
        <v>0</v>
      </c>
      <c r="AG165" s="64">
        <f t="shared" ref="AG165:AG166" si="445">W165/($E$65+$E$66)</f>
        <v>0</v>
      </c>
      <c r="AH165" s="64">
        <f t="shared" ref="AH165:AH166" si="446">X165/($E$65+$E$66)</f>
        <v>0</v>
      </c>
      <c r="AI165" s="64">
        <f t="shared" ref="AI165:AI166" si="447">Y165/($E$65+$E$66)</f>
        <v>0</v>
      </c>
      <c r="AJ165" s="64">
        <f t="shared" ref="AJ165:AJ166" si="448">Z165/($E$65+$E$66)</f>
        <v>0</v>
      </c>
      <c r="AK165" s="64">
        <f t="shared" ref="AK165:AK166" si="449">AA165/($E$65+$E$66)</f>
        <v>0</v>
      </c>
      <c r="AO165" s="68">
        <f t="shared" si="444"/>
        <v>0</v>
      </c>
      <c r="AP165" s="68">
        <f t="shared" si="438"/>
        <v>0</v>
      </c>
      <c r="AQ165" s="68">
        <f t="shared" si="439"/>
        <v>0</v>
      </c>
      <c r="AR165" s="68">
        <f t="shared" si="440"/>
        <v>0</v>
      </c>
      <c r="AS165" s="68">
        <f t="shared" si="441"/>
        <v>0</v>
      </c>
      <c r="AT165" s="68">
        <f t="shared" si="442"/>
        <v>0</v>
      </c>
      <c r="AY165" s="101">
        <f>V165/($N170+$N171)</f>
        <v>0</v>
      </c>
      <c r="AZ165" s="101">
        <f t="shared" ref="AZ165" si="450">W165/($N170+$N171)</f>
        <v>0</v>
      </c>
      <c r="BA165" s="101">
        <f t="shared" ref="BA165" si="451">X165/($N170+$N171)</f>
        <v>0</v>
      </c>
      <c r="BB165" s="101">
        <f t="shared" ref="BB165" si="452">Y165/($N170+$N171)</f>
        <v>0</v>
      </c>
      <c r="BC165" s="101">
        <f t="shared" ref="BC165" si="453">Z165/($N170+$N171)</f>
        <v>0</v>
      </c>
      <c r="BD165" s="101">
        <f t="shared" ref="BD165" si="454">AA165/($N170+$N171)</f>
        <v>0</v>
      </c>
    </row>
    <row r="166" spans="1:56" x14ac:dyDescent="0.2">
      <c r="A166" s="13">
        <v>8</v>
      </c>
      <c r="B166" s="37" t="s">
        <v>40</v>
      </c>
      <c r="C166" s="8" t="s">
        <v>16</v>
      </c>
      <c r="D166" s="9" t="s">
        <v>17</v>
      </c>
      <c r="E166" s="28"/>
      <c r="F166" s="10">
        <v>0</v>
      </c>
      <c r="G166" s="10">
        <v>0</v>
      </c>
      <c r="H166" s="10">
        <v>0</v>
      </c>
      <c r="I166" s="10">
        <v>0</v>
      </c>
      <c r="J166" s="10">
        <v>0</v>
      </c>
      <c r="K166" s="10">
        <v>0</v>
      </c>
      <c r="V166" s="10">
        <v>0</v>
      </c>
      <c r="W166" s="10">
        <v>0</v>
      </c>
      <c r="X166" s="10">
        <v>0</v>
      </c>
      <c r="Y166" s="10">
        <v>0</v>
      </c>
      <c r="Z166" s="10">
        <v>0</v>
      </c>
      <c r="AA166" s="10">
        <v>0</v>
      </c>
      <c r="AF166" s="65">
        <f t="shared" ref="AF166" si="455">V166/($E$65+$E$66)</f>
        <v>0</v>
      </c>
      <c r="AG166" s="65">
        <f t="shared" si="445"/>
        <v>0</v>
      </c>
      <c r="AH166" s="65">
        <f t="shared" si="446"/>
        <v>0</v>
      </c>
      <c r="AI166" s="65">
        <f t="shared" si="447"/>
        <v>0</v>
      </c>
      <c r="AJ166" s="65">
        <f t="shared" si="448"/>
        <v>0</v>
      </c>
      <c r="AK166" s="65">
        <f t="shared" si="449"/>
        <v>0</v>
      </c>
      <c r="AO166" s="69">
        <f t="shared" si="444"/>
        <v>0</v>
      </c>
      <c r="AP166" s="69">
        <f t="shared" si="438"/>
        <v>0</v>
      </c>
      <c r="AQ166" s="69">
        <f t="shared" si="439"/>
        <v>0</v>
      </c>
      <c r="AR166" s="69">
        <f t="shared" si="440"/>
        <v>0</v>
      </c>
      <c r="AS166" s="69">
        <f t="shared" si="441"/>
        <v>0</v>
      </c>
      <c r="AT166" s="69">
        <f t="shared" si="442"/>
        <v>0</v>
      </c>
      <c r="AY166" s="103">
        <f>V166/($N170+$N171)</f>
        <v>0</v>
      </c>
      <c r="AZ166" s="103">
        <f t="shared" ref="AZ166" si="456">W166/($N170+$N171)</f>
        <v>0</v>
      </c>
      <c r="BA166" s="103">
        <f t="shared" ref="BA166" si="457">X166/($N170+$N171)</f>
        <v>0</v>
      </c>
      <c r="BB166" s="103">
        <f t="shared" ref="BB166" si="458">Y166/($N170+$N171)</f>
        <v>0</v>
      </c>
      <c r="BC166" s="103">
        <f t="shared" ref="BC166" si="459">Z166/($N170+$N171)</f>
        <v>0</v>
      </c>
      <c r="BD166" s="103">
        <f t="shared" ref="BD166" si="460">AA166/($N170+$N171)</f>
        <v>0</v>
      </c>
    </row>
    <row r="167" spans="1:56" x14ac:dyDescent="0.2">
      <c r="A167" s="13">
        <v>8</v>
      </c>
      <c r="B167" s="37" t="s">
        <v>40</v>
      </c>
      <c r="C167" s="14" t="s">
        <v>15</v>
      </c>
      <c r="D167" s="15" t="s">
        <v>10</v>
      </c>
      <c r="E167" s="30"/>
      <c r="F167" s="16">
        <v>2</v>
      </c>
      <c r="G167" s="16">
        <v>2</v>
      </c>
      <c r="H167" s="16">
        <v>1</v>
      </c>
      <c r="I167" s="16">
        <v>2</v>
      </c>
      <c r="J167" s="16">
        <v>3</v>
      </c>
      <c r="K167" s="16">
        <v>2</v>
      </c>
      <c r="V167" s="16">
        <v>3</v>
      </c>
      <c r="W167" s="16">
        <v>4</v>
      </c>
      <c r="X167" s="16">
        <v>1</v>
      </c>
      <c r="Y167" s="16">
        <v>2</v>
      </c>
      <c r="Z167" s="16">
        <v>3</v>
      </c>
      <c r="AA167" s="16">
        <v>2</v>
      </c>
      <c r="AF167" s="66">
        <f>V167/$E$66</f>
        <v>3</v>
      </c>
      <c r="AG167" s="66">
        <f t="shared" ref="AG167:AG168" si="461">W167/$E$66</f>
        <v>4</v>
      </c>
      <c r="AH167" s="66">
        <f t="shared" ref="AH167:AH168" si="462">X167/$E$66</f>
        <v>1</v>
      </c>
      <c r="AI167" s="66">
        <f t="shared" ref="AI167:AI168" si="463">Y167/$E$66</f>
        <v>2</v>
      </c>
      <c r="AJ167" s="66">
        <f t="shared" ref="AJ167:AJ168" si="464">Z167/$E$66</f>
        <v>3</v>
      </c>
      <c r="AK167" s="66">
        <f t="shared" ref="AK167:AK168" si="465">AA167/$E$66</f>
        <v>2</v>
      </c>
      <c r="AO167" s="70">
        <f t="shared" si="444"/>
        <v>1</v>
      </c>
      <c r="AP167" s="70">
        <f t="shared" si="438"/>
        <v>1</v>
      </c>
      <c r="AQ167" s="70">
        <f t="shared" si="439"/>
        <v>0</v>
      </c>
      <c r="AR167" s="70">
        <f t="shared" si="440"/>
        <v>1</v>
      </c>
      <c r="AS167" s="70">
        <f t="shared" si="441"/>
        <v>1</v>
      </c>
      <c r="AT167" s="70">
        <f t="shared" si="442"/>
        <v>1</v>
      </c>
      <c r="AY167" s="102">
        <f>V167/$N171</f>
        <v>0.375</v>
      </c>
      <c r="AZ167" s="102">
        <f t="shared" ref="AZ167" si="466">W167/$N171</f>
        <v>0.5</v>
      </c>
      <c r="BA167" s="102">
        <f t="shared" ref="BA167" si="467">X167/$N171</f>
        <v>0.125</v>
      </c>
      <c r="BB167" s="102">
        <f t="shared" ref="BB167" si="468">Y167/$N171</f>
        <v>0.25</v>
      </c>
      <c r="BC167" s="102">
        <f t="shared" ref="BC167" si="469">Z167/$N171</f>
        <v>0.375</v>
      </c>
      <c r="BD167" s="102">
        <f t="shared" ref="BD167" si="470">AA167/$N171</f>
        <v>0.25</v>
      </c>
    </row>
    <row r="168" spans="1:56" x14ac:dyDescent="0.2">
      <c r="A168" s="13">
        <v>8</v>
      </c>
      <c r="B168" s="37" t="s">
        <v>40</v>
      </c>
      <c r="C168" s="8" t="s">
        <v>16</v>
      </c>
      <c r="D168" s="9" t="s">
        <v>18</v>
      </c>
      <c r="E168" s="28"/>
      <c r="F168" s="10">
        <v>0</v>
      </c>
      <c r="G168" s="10">
        <v>0</v>
      </c>
      <c r="H168" s="10">
        <v>0</v>
      </c>
      <c r="I168" s="10">
        <v>0</v>
      </c>
      <c r="J168" s="10">
        <v>0</v>
      </c>
      <c r="K168" s="10">
        <v>1</v>
      </c>
      <c r="V168" s="10">
        <v>0</v>
      </c>
      <c r="W168" s="10">
        <v>0</v>
      </c>
      <c r="X168" s="10">
        <v>0</v>
      </c>
      <c r="Y168" s="10">
        <v>0</v>
      </c>
      <c r="Z168" s="10">
        <v>0</v>
      </c>
      <c r="AA168" s="10">
        <v>1</v>
      </c>
      <c r="AF168" s="65">
        <f t="shared" ref="AF168" si="471">V168/$E$66</f>
        <v>0</v>
      </c>
      <c r="AG168" s="65">
        <f t="shared" si="461"/>
        <v>0</v>
      </c>
      <c r="AH168" s="65">
        <f t="shared" si="462"/>
        <v>0</v>
      </c>
      <c r="AI168" s="65">
        <f t="shared" si="463"/>
        <v>0</v>
      </c>
      <c r="AJ168" s="65">
        <f t="shared" si="464"/>
        <v>0</v>
      </c>
      <c r="AK168" s="65">
        <f t="shared" si="465"/>
        <v>1</v>
      </c>
      <c r="AO168" s="69">
        <f t="shared" si="444"/>
        <v>0</v>
      </c>
      <c r="AP168" s="69">
        <f t="shared" si="438"/>
        <v>0</v>
      </c>
      <c r="AQ168" s="69">
        <f t="shared" si="439"/>
        <v>0</v>
      </c>
      <c r="AR168" s="69">
        <f t="shared" si="440"/>
        <v>0</v>
      </c>
      <c r="AS168" s="69">
        <f t="shared" si="441"/>
        <v>0</v>
      </c>
      <c r="AT168" s="69">
        <f t="shared" si="442"/>
        <v>0</v>
      </c>
      <c r="AY168" s="103">
        <f>V168/$N171</f>
        <v>0</v>
      </c>
      <c r="AZ168" s="103">
        <f t="shared" ref="AZ168" si="472">W168/$N171</f>
        <v>0</v>
      </c>
      <c r="BA168" s="103">
        <f t="shared" ref="BA168" si="473">X168/$N171</f>
        <v>0</v>
      </c>
      <c r="BB168" s="103">
        <f t="shared" ref="BB168" si="474">Y168/$N171</f>
        <v>0</v>
      </c>
      <c r="BC168" s="103">
        <f t="shared" ref="BC168" si="475">Z168/$N171</f>
        <v>0</v>
      </c>
      <c r="BD168" s="103">
        <f t="shared" ref="BD168" si="476">AA168/$N171</f>
        <v>0.125</v>
      </c>
    </row>
    <row r="169" spans="1:56" x14ac:dyDescent="0.2">
      <c r="A169" s="13">
        <v>8</v>
      </c>
      <c r="B169" s="37" t="s">
        <v>40</v>
      </c>
      <c r="C169" s="33"/>
      <c r="D169" s="34" t="s">
        <v>51</v>
      </c>
      <c r="E169" s="35">
        <v>4</v>
      </c>
      <c r="F169" s="36"/>
      <c r="G169" s="36"/>
      <c r="H169" s="36"/>
      <c r="I169" s="36"/>
      <c r="J169" s="36"/>
      <c r="K169" s="36"/>
      <c r="V169" s="36"/>
      <c r="W169" s="36"/>
      <c r="X169" s="36"/>
      <c r="Y169" s="36"/>
      <c r="Z169" s="36"/>
      <c r="AA169" s="36"/>
      <c r="AF169" s="36"/>
      <c r="AG169" s="36"/>
      <c r="AH169" s="36"/>
      <c r="AI169" s="36"/>
      <c r="AJ169" s="36"/>
      <c r="AK169" s="36"/>
      <c r="AO169" s="36"/>
      <c r="AP169" s="36"/>
      <c r="AQ169" s="36"/>
      <c r="AR169" s="36"/>
      <c r="AS169" s="36"/>
      <c r="AT169" s="36"/>
      <c r="AY169" s="36"/>
      <c r="AZ169" s="36"/>
      <c r="BA169" s="36"/>
      <c r="BB169" s="36"/>
      <c r="BC169" s="36"/>
      <c r="BD169" s="36"/>
    </row>
    <row r="170" spans="1:56" x14ac:dyDescent="0.2">
      <c r="A170" s="13">
        <v>8</v>
      </c>
      <c r="B170" s="37" t="s">
        <v>40</v>
      </c>
      <c r="C170" s="33"/>
      <c r="D170" s="34" t="s">
        <v>48</v>
      </c>
      <c r="E170" s="35">
        <v>0</v>
      </c>
      <c r="F170" s="36"/>
      <c r="G170" s="36"/>
      <c r="H170" s="36"/>
      <c r="I170" s="36"/>
      <c r="J170" s="36"/>
      <c r="K170" s="36"/>
      <c r="N170" s="13">
        <f>E169*E170</f>
        <v>0</v>
      </c>
      <c r="O170" s="62">
        <f>IF($E170&gt;1,P170,0)*$E169</f>
        <v>0</v>
      </c>
      <c r="P170" s="62" t="e">
        <f>FACT($E170)/(FACT(2)*FACT($E170-2))</f>
        <v>#NUM!</v>
      </c>
      <c r="Q170" s="62">
        <f>IF($E170&gt;2,R170,0)*$E169</f>
        <v>0</v>
      </c>
      <c r="R170" s="62" t="e">
        <f>FACT($E170)/(FACT(3)*FACT($E170-3))</f>
        <v>#NUM!</v>
      </c>
      <c r="S170" s="62">
        <f>IF($E170&gt;3,T170,0)*$E169</f>
        <v>0</v>
      </c>
      <c r="T170" s="62" t="e">
        <f>FACT($E170)/(FACT(4)*FACT($E170-4))</f>
        <v>#NUM!</v>
      </c>
      <c r="V170" s="36"/>
      <c r="W170" s="36"/>
      <c r="X170" s="36"/>
      <c r="Y170" s="36"/>
      <c r="Z170" s="36"/>
      <c r="AA170" s="36"/>
      <c r="AF170" s="36"/>
      <c r="AG170" s="36"/>
      <c r="AH170" s="36"/>
      <c r="AI170" s="36"/>
      <c r="AJ170" s="36"/>
      <c r="AK170" s="36"/>
      <c r="AO170" s="36"/>
      <c r="AP170" s="36"/>
      <c r="AQ170" s="36"/>
      <c r="AR170" s="36"/>
      <c r="AS170" s="36"/>
      <c r="AT170" s="36"/>
      <c r="AY170" s="36"/>
      <c r="AZ170" s="36"/>
      <c r="BA170" s="36"/>
      <c r="BB170" s="36"/>
      <c r="BC170" s="36"/>
      <c r="BD170" s="36"/>
    </row>
    <row r="171" spans="1:56" x14ac:dyDescent="0.2">
      <c r="A171" s="13">
        <v>8</v>
      </c>
      <c r="B171" s="37" t="s">
        <v>40</v>
      </c>
      <c r="C171" s="33"/>
      <c r="D171" s="34" t="s">
        <v>49</v>
      </c>
      <c r="E171" s="35">
        <v>2</v>
      </c>
      <c r="F171" s="36"/>
      <c r="G171" s="36"/>
      <c r="H171" s="36"/>
      <c r="I171" s="36"/>
      <c r="J171" s="36"/>
      <c r="K171" s="36"/>
      <c r="N171" s="13">
        <f>E169*E171</f>
        <v>8</v>
      </c>
      <c r="O171" s="62">
        <f>IF($E171&gt;1,P171,0)*E169</f>
        <v>4</v>
      </c>
      <c r="P171" s="62">
        <f>FACT($E171)/(FACT(2)*FACT($E171-2))</f>
        <v>1</v>
      </c>
      <c r="Q171" s="62">
        <f>IF($E171&gt;2,R171,0)*$E169</f>
        <v>0</v>
      </c>
      <c r="R171" s="62" t="e">
        <f>FACT($E171)/(FACT(3)*FACT($E171-3))</f>
        <v>#NUM!</v>
      </c>
      <c r="S171" s="62">
        <f>IF($E171&gt;3,T171,0)*$E169</f>
        <v>0</v>
      </c>
      <c r="T171" s="62" t="e">
        <f>FACT($E171)/(FACT(4)*FACT($E171-4))</f>
        <v>#NUM!</v>
      </c>
      <c r="V171" s="36"/>
      <c r="W171" s="36"/>
      <c r="X171" s="36"/>
      <c r="Y171" s="36"/>
      <c r="Z171" s="36"/>
      <c r="AA171" s="36"/>
      <c r="AF171" s="36"/>
      <c r="AG171" s="36"/>
      <c r="AH171" s="36"/>
      <c r="AI171" s="36"/>
      <c r="AJ171" s="36"/>
      <c r="AK171" s="36"/>
      <c r="AO171" s="36"/>
      <c r="AP171" s="36"/>
      <c r="AQ171" s="36"/>
      <c r="AR171" s="36"/>
      <c r="AS171" s="36"/>
      <c r="AT171" s="36"/>
      <c r="AY171" s="36"/>
      <c r="AZ171" s="36"/>
      <c r="BA171" s="36"/>
      <c r="BB171" s="36"/>
      <c r="BC171" s="36"/>
      <c r="BD171" s="36"/>
    </row>
    <row r="172" spans="1:56" x14ac:dyDescent="0.2">
      <c r="A172" s="13">
        <v>8</v>
      </c>
      <c r="B172" s="37" t="s">
        <v>40</v>
      </c>
      <c r="C172" s="21" t="s">
        <v>26</v>
      </c>
      <c r="D172" s="22" t="s">
        <v>22</v>
      </c>
      <c r="E172" s="31"/>
      <c r="F172" s="23">
        <v>0</v>
      </c>
      <c r="G172" s="23">
        <v>0</v>
      </c>
      <c r="H172" s="23">
        <v>0</v>
      </c>
      <c r="I172" s="23">
        <v>0</v>
      </c>
      <c r="J172" s="23">
        <v>0</v>
      </c>
      <c r="K172" s="23">
        <v>0</v>
      </c>
      <c r="V172" s="17"/>
      <c r="W172" s="17"/>
      <c r="X172" s="17"/>
      <c r="Y172" s="17"/>
      <c r="Z172" s="17"/>
      <c r="AA172" s="17"/>
      <c r="AF172" s="17"/>
      <c r="AG172" s="17"/>
      <c r="AH172" s="17"/>
      <c r="AI172" s="17"/>
      <c r="AJ172" s="17"/>
      <c r="AK172" s="17"/>
      <c r="AO172" s="17"/>
      <c r="AP172" s="17"/>
      <c r="AQ172" s="17"/>
      <c r="AR172" s="17"/>
      <c r="AS172" s="17"/>
      <c r="AT172" s="17"/>
      <c r="AY172" s="17"/>
      <c r="AZ172" s="17"/>
      <c r="BA172" s="17"/>
      <c r="BB172" s="17"/>
      <c r="BC172" s="17"/>
      <c r="BD172" s="17"/>
    </row>
    <row r="173" spans="1:56" x14ac:dyDescent="0.2">
      <c r="A173" s="13">
        <v>8</v>
      </c>
      <c r="B173" s="37" t="s">
        <v>40</v>
      </c>
      <c r="C173" s="21" t="s">
        <v>26</v>
      </c>
      <c r="D173" s="22" t="s">
        <v>23</v>
      </c>
      <c r="E173" s="31"/>
      <c r="F173" s="23">
        <v>2</v>
      </c>
      <c r="G173" s="23">
        <v>2</v>
      </c>
      <c r="H173" s="23">
        <v>1</v>
      </c>
      <c r="I173" s="23">
        <v>1</v>
      </c>
      <c r="J173" s="23">
        <v>2</v>
      </c>
      <c r="K173" s="23">
        <v>2</v>
      </c>
      <c r="V173" s="17"/>
      <c r="W173" s="17"/>
      <c r="X173" s="17"/>
      <c r="Y173" s="17"/>
      <c r="Z173" s="17"/>
      <c r="AA173" s="17"/>
      <c r="AF173" s="17"/>
      <c r="AG173" s="17"/>
      <c r="AH173" s="17"/>
      <c r="AI173" s="17"/>
      <c r="AJ173" s="17"/>
      <c r="AK173" s="17"/>
      <c r="AO173" s="17"/>
      <c r="AP173" s="17"/>
      <c r="AQ173" s="17"/>
      <c r="AR173" s="17"/>
      <c r="AS173" s="17"/>
      <c r="AT173" s="17"/>
      <c r="AY173" s="17"/>
      <c r="AZ173" s="17"/>
      <c r="BA173" s="17"/>
      <c r="BB173" s="17"/>
      <c r="BC173" s="17"/>
      <c r="BD173" s="17"/>
    </row>
    <row r="174" spans="1:56" x14ac:dyDescent="0.2">
      <c r="A174" s="13">
        <v>8</v>
      </c>
      <c r="B174" s="37" t="s">
        <v>40</v>
      </c>
      <c r="C174" s="18" t="s">
        <v>7</v>
      </c>
      <c r="D174" s="19" t="s">
        <v>20</v>
      </c>
      <c r="E174" s="32"/>
      <c r="F174" s="20">
        <v>0</v>
      </c>
      <c r="G174" s="20">
        <v>0</v>
      </c>
      <c r="H174" s="20">
        <v>0</v>
      </c>
      <c r="I174" s="20">
        <v>0</v>
      </c>
      <c r="J174" s="20">
        <v>0</v>
      </c>
      <c r="K174" s="20">
        <v>0</v>
      </c>
      <c r="V174" s="17"/>
      <c r="W174" s="17"/>
      <c r="X174" s="17"/>
      <c r="Y174" s="17"/>
      <c r="Z174" s="17"/>
      <c r="AA174" s="17"/>
      <c r="AF174" s="17"/>
      <c r="AG174" s="17"/>
      <c r="AH174" s="17"/>
      <c r="AI174" s="17"/>
      <c r="AJ174" s="17"/>
      <c r="AK174" s="17"/>
      <c r="AO174" s="17"/>
      <c r="AP174" s="17"/>
      <c r="AQ174" s="17"/>
      <c r="AR174" s="17"/>
      <c r="AS174" s="17"/>
      <c r="AT174" s="17"/>
      <c r="AY174" s="17"/>
      <c r="AZ174" s="17"/>
      <c r="BA174" s="17"/>
      <c r="BB174" s="17"/>
      <c r="BC174" s="17"/>
      <c r="BD174" s="17"/>
    </row>
    <row r="175" spans="1:56" x14ac:dyDescent="0.2">
      <c r="A175" s="13">
        <v>8</v>
      </c>
      <c r="B175" s="37" t="s">
        <v>40</v>
      </c>
      <c r="C175" s="18" t="s">
        <v>7</v>
      </c>
      <c r="D175" s="19" t="s">
        <v>22</v>
      </c>
      <c r="E175" s="32"/>
      <c r="F175" s="20">
        <v>0</v>
      </c>
      <c r="G175" s="20">
        <v>0</v>
      </c>
      <c r="H175" s="20">
        <v>0</v>
      </c>
      <c r="I175" s="20">
        <v>0</v>
      </c>
      <c r="J175" s="20">
        <v>0</v>
      </c>
      <c r="K175" s="20">
        <v>0</v>
      </c>
      <c r="V175" s="17"/>
      <c r="W175" s="17"/>
      <c r="X175" s="17"/>
      <c r="Y175" s="17"/>
      <c r="Z175" s="17"/>
      <c r="AA175" s="17"/>
      <c r="AF175" s="17"/>
      <c r="AG175" s="17"/>
      <c r="AH175" s="17"/>
      <c r="AI175" s="17"/>
      <c r="AJ175" s="17"/>
      <c r="AK175" s="17"/>
      <c r="AO175" s="17"/>
      <c r="AP175" s="17"/>
      <c r="AQ175" s="17"/>
      <c r="AR175" s="17"/>
      <c r="AS175" s="17"/>
      <c r="AT175" s="17"/>
      <c r="AY175" s="17"/>
      <c r="AZ175" s="17"/>
      <c r="BA175" s="17"/>
      <c r="BB175" s="17"/>
      <c r="BC175" s="17"/>
      <c r="BD175" s="17"/>
    </row>
    <row r="176" spans="1:56" x14ac:dyDescent="0.2">
      <c r="A176" s="13">
        <v>8</v>
      </c>
      <c r="B176" s="37" t="s">
        <v>40</v>
      </c>
      <c r="C176" s="18" t="s">
        <v>7</v>
      </c>
      <c r="D176" s="19" t="s">
        <v>21</v>
      </c>
      <c r="E176" s="32"/>
      <c r="F176" s="20">
        <v>1</v>
      </c>
      <c r="G176" s="20">
        <v>0</v>
      </c>
      <c r="H176" s="20">
        <v>2</v>
      </c>
      <c r="I176" s="20">
        <v>2</v>
      </c>
      <c r="J176" s="20">
        <v>1</v>
      </c>
      <c r="K176" s="20">
        <v>1</v>
      </c>
      <c r="V176" s="17"/>
      <c r="W176" s="17"/>
      <c r="X176" s="17"/>
      <c r="Y176" s="17"/>
      <c r="Z176" s="17"/>
      <c r="AA176" s="17"/>
      <c r="AF176" s="17"/>
      <c r="AG176" s="17"/>
      <c r="AH176" s="17"/>
      <c r="AI176" s="17"/>
      <c r="AJ176" s="17"/>
      <c r="AK176" s="17"/>
      <c r="AO176" s="17"/>
      <c r="AP176" s="17"/>
      <c r="AQ176" s="17"/>
      <c r="AR176" s="17"/>
      <c r="AS176" s="17"/>
      <c r="AT176" s="17"/>
      <c r="AY176" s="17"/>
      <c r="AZ176" s="17"/>
      <c r="BA176" s="17"/>
      <c r="BB176" s="17"/>
      <c r="BC176" s="17"/>
      <c r="BD176" s="17"/>
    </row>
    <row r="177" spans="1:56" x14ac:dyDescent="0.2">
      <c r="A177" s="13">
        <v>8</v>
      </c>
      <c r="B177" s="37" t="s">
        <v>40</v>
      </c>
      <c r="C177" s="18" t="s">
        <v>7</v>
      </c>
      <c r="D177" s="19" t="s">
        <v>23</v>
      </c>
      <c r="E177" s="32"/>
      <c r="F177" s="20">
        <v>1</v>
      </c>
      <c r="G177" s="20">
        <v>0</v>
      </c>
      <c r="H177" s="20">
        <v>2</v>
      </c>
      <c r="I177" s="20">
        <v>1</v>
      </c>
      <c r="J177" s="20">
        <v>1</v>
      </c>
      <c r="K177" s="20">
        <v>1</v>
      </c>
      <c r="V177" s="17"/>
      <c r="W177" s="17"/>
      <c r="X177" s="17"/>
      <c r="Y177" s="17"/>
      <c r="Z177" s="17"/>
      <c r="AA177" s="17"/>
      <c r="AF177" s="17"/>
      <c r="AG177" s="17"/>
      <c r="AH177" s="17"/>
      <c r="AI177" s="17"/>
      <c r="AJ177" s="17"/>
      <c r="AK177" s="17"/>
      <c r="AO177" s="17"/>
      <c r="AP177" s="17"/>
      <c r="AQ177" s="17"/>
      <c r="AR177" s="17"/>
      <c r="AS177" s="17"/>
      <c r="AT177" s="17"/>
      <c r="AY177" s="17"/>
      <c r="AZ177" s="17"/>
      <c r="BA177" s="17"/>
      <c r="BB177" s="17"/>
      <c r="BC177" s="17"/>
      <c r="BD177" s="17"/>
    </row>
    <row r="178" spans="1:56" x14ac:dyDescent="0.2">
      <c r="A178" s="13">
        <v>9</v>
      </c>
      <c r="B178" s="12" t="s">
        <v>41</v>
      </c>
      <c r="C178" s="11" t="s">
        <v>15</v>
      </c>
      <c r="D178" s="12" t="s">
        <v>8</v>
      </c>
      <c r="E178" s="29"/>
      <c r="F178" s="13">
        <v>0</v>
      </c>
      <c r="G178" s="13">
        <v>0</v>
      </c>
      <c r="H178" s="13">
        <v>0</v>
      </c>
      <c r="I178" s="13">
        <v>0</v>
      </c>
      <c r="J178" s="13">
        <v>0</v>
      </c>
      <c r="K178" s="13">
        <v>0</v>
      </c>
      <c r="V178" s="13">
        <v>0</v>
      </c>
      <c r="W178" s="13">
        <v>0</v>
      </c>
      <c r="X178" s="13">
        <v>0</v>
      </c>
      <c r="Y178" s="13">
        <v>0</v>
      </c>
      <c r="Z178" s="13">
        <v>0</v>
      </c>
      <c r="AA178" s="13">
        <v>0</v>
      </c>
      <c r="AF178" s="64">
        <f>V178/$E$65</f>
        <v>0</v>
      </c>
      <c r="AG178" s="64">
        <f t="shared" ref="AG178:AG179" si="477">W178/$E$65</f>
        <v>0</v>
      </c>
      <c r="AH178" s="64">
        <f t="shared" ref="AH178:AH179" si="478">X178/$E$65</f>
        <v>0</v>
      </c>
      <c r="AI178" s="64">
        <f t="shared" ref="AI178:AI179" si="479">Y178/$E$65</f>
        <v>0</v>
      </c>
      <c r="AJ178" s="64">
        <f t="shared" ref="AJ178:AJ179" si="480">Z178/$E$65</f>
        <v>0</v>
      </c>
      <c r="AK178" s="64">
        <f t="shared" ref="AK178:AK179" si="481">AA178/$E$65</f>
        <v>0</v>
      </c>
      <c r="AO178" s="68">
        <f>IF(AF178&gt;1,1,0)</f>
        <v>0</v>
      </c>
      <c r="AP178" s="68">
        <f t="shared" ref="AP178:AP183" si="482">IF(AG178&gt;1,1,0)</f>
        <v>0</v>
      </c>
      <c r="AQ178" s="68">
        <f t="shared" ref="AQ178:AQ183" si="483">IF(AH178&gt;1,1,0)</f>
        <v>0</v>
      </c>
      <c r="AR178" s="68">
        <f t="shared" ref="AR178:AR183" si="484">IF(AI178&gt;1,1,0)</f>
        <v>0</v>
      </c>
      <c r="AS178" s="68">
        <f t="shared" ref="AS178:AS183" si="485">IF(AJ178&gt;1,1,0)</f>
        <v>0</v>
      </c>
      <c r="AT178" s="68">
        <f t="shared" ref="AT178:AT183" si="486">IF(AK178&gt;1,1,0)</f>
        <v>0</v>
      </c>
      <c r="AY178" s="101">
        <v>0</v>
      </c>
      <c r="AZ178" s="101">
        <v>0</v>
      </c>
      <c r="BA178" s="101">
        <v>0</v>
      </c>
      <c r="BB178" s="101">
        <v>0</v>
      </c>
      <c r="BC178" s="101">
        <v>0</v>
      </c>
      <c r="BD178" s="101">
        <v>0</v>
      </c>
    </row>
    <row r="179" spans="1:56" x14ac:dyDescent="0.2">
      <c r="A179" s="13">
        <v>9</v>
      </c>
      <c r="B179" s="12" t="s">
        <v>41</v>
      </c>
      <c r="C179" s="8" t="s">
        <v>16</v>
      </c>
      <c r="D179" s="9" t="s">
        <v>14</v>
      </c>
      <c r="E179" s="28"/>
      <c r="F179" s="10">
        <v>0</v>
      </c>
      <c r="G179" s="10">
        <v>0</v>
      </c>
      <c r="H179" s="10">
        <v>0</v>
      </c>
      <c r="I179" s="10">
        <v>0</v>
      </c>
      <c r="J179" s="10">
        <v>0</v>
      </c>
      <c r="K179" s="10">
        <v>0</v>
      </c>
      <c r="V179" s="10">
        <v>0</v>
      </c>
      <c r="W179" s="10">
        <v>0</v>
      </c>
      <c r="X179" s="10">
        <v>0</v>
      </c>
      <c r="Y179" s="10">
        <v>0</v>
      </c>
      <c r="Z179" s="10">
        <v>0</v>
      </c>
      <c r="AA179" s="10">
        <v>0</v>
      </c>
      <c r="AF179" s="65">
        <f t="shared" ref="AF179" si="487">V179/$E$65</f>
        <v>0</v>
      </c>
      <c r="AG179" s="65">
        <f t="shared" si="477"/>
        <v>0</v>
      </c>
      <c r="AH179" s="65">
        <f t="shared" si="478"/>
        <v>0</v>
      </c>
      <c r="AI179" s="65">
        <f t="shared" si="479"/>
        <v>0</v>
      </c>
      <c r="AJ179" s="65">
        <f t="shared" si="480"/>
        <v>0</v>
      </c>
      <c r="AK179" s="65">
        <f t="shared" si="481"/>
        <v>0</v>
      </c>
      <c r="AO179" s="69">
        <f t="shared" ref="AO179:AO183" si="488">IF(AF179&gt;1,1,0)</f>
        <v>0</v>
      </c>
      <c r="AP179" s="69">
        <f t="shared" si="482"/>
        <v>0</v>
      </c>
      <c r="AQ179" s="69">
        <f t="shared" si="483"/>
        <v>0</v>
      </c>
      <c r="AR179" s="69">
        <f t="shared" si="484"/>
        <v>0</v>
      </c>
      <c r="AS179" s="69">
        <f t="shared" si="485"/>
        <v>0</v>
      </c>
      <c r="AT179" s="69">
        <f t="shared" si="486"/>
        <v>0</v>
      </c>
      <c r="AY179" s="103">
        <v>0</v>
      </c>
      <c r="AZ179" s="103">
        <v>0</v>
      </c>
      <c r="BA179" s="103">
        <v>0</v>
      </c>
      <c r="BB179" s="103">
        <v>0</v>
      </c>
      <c r="BC179" s="103">
        <v>0</v>
      </c>
      <c r="BD179" s="103">
        <v>0</v>
      </c>
    </row>
    <row r="180" spans="1:56" x14ac:dyDescent="0.2">
      <c r="A180" s="13">
        <v>9</v>
      </c>
      <c r="B180" s="12" t="s">
        <v>41</v>
      </c>
      <c r="C180" s="11" t="s">
        <v>15</v>
      </c>
      <c r="D180" s="12" t="s">
        <v>9</v>
      </c>
      <c r="E180" s="29"/>
      <c r="F180" s="13">
        <v>0</v>
      </c>
      <c r="G180" s="13">
        <v>0</v>
      </c>
      <c r="H180" s="13">
        <v>0</v>
      </c>
      <c r="I180" s="13">
        <v>0</v>
      </c>
      <c r="J180" s="13">
        <v>0</v>
      </c>
      <c r="K180" s="13">
        <v>0</v>
      </c>
      <c r="V180" s="13">
        <v>0</v>
      </c>
      <c r="W180" s="13">
        <v>0</v>
      </c>
      <c r="X180" s="13">
        <v>0</v>
      </c>
      <c r="Y180" s="13">
        <v>0</v>
      </c>
      <c r="Z180" s="13">
        <v>0</v>
      </c>
      <c r="AA180" s="13">
        <v>0</v>
      </c>
      <c r="AF180" s="64">
        <f>V180/($E$65+$E$66)</f>
        <v>0</v>
      </c>
      <c r="AG180" s="64">
        <f t="shared" ref="AG180:AG181" si="489">W180/($E$65+$E$66)</f>
        <v>0</v>
      </c>
      <c r="AH180" s="64">
        <f t="shared" ref="AH180:AH181" si="490">X180/($E$65+$E$66)</f>
        <v>0</v>
      </c>
      <c r="AI180" s="64">
        <f t="shared" ref="AI180:AI181" si="491">Y180/($E$65+$E$66)</f>
        <v>0</v>
      </c>
      <c r="AJ180" s="64">
        <f t="shared" ref="AJ180:AJ181" si="492">Z180/($E$65+$E$66)</f>
        <v>0</v>
      </c>
      <c r="AK180" s="64">
        <f t="shared" ref="AK180:AK181" si="493">AA180/($E$65+$E$66)</f>
        <v>0</v>
      </c>
      <c r="AO180" s="68">
        <f t="shared" si="488"/>
        <v>0</v>
      </c>
      <c r="AP180" s="68">
        <f t="shared" si="482"/>
        <v>0</v>
      </c>
      <c r="AQ180" s="68">
        <f t="shared" si="483"/>
        <v>0</v>
      </c>
      <c r="AR180" s="68">
        <f t="shared" si="484"/>
        <v>0</v>
      </c>
      <c r="AS180" s="68">
        <f t="shared" si="485"/>
        <v>0</v>
      </c>
      <c r="AT180" s="68">
        <f t="shared" si="486"/>
        <v>0</v>
      </c>
      <c r="AY180" s="101">
        <f>V180/($N185+$N186)</f>
        <v>0</v>
      </c>
      <c r="AZ180" s="101">
        <f t="shared" ref="AZ180" si="494">W180/($N185+$N186)</f>
        <v>0</v>
      </c>
      <c r="BA180" s="101">
        <f t="shared" ref="BA180" si="495">X180/($N185+$N186)</f>
        <v>0</v>
      </c>
      <c r="BB180" s="101">
        <f t="shared" ref="BB180" si="496">Y180/($N185+$N186)</f>
        <v>0</v>
      </c>
      <c r="BC180" s="101">
        <f t="shared" ref="BC180" si="497">Z180/($N185+$N186)</f>
        <v>0</v>
      </c>
      <c r="BD180" s="101">
        <f t="shared" ref="BD180" si="498">AA180/($N185+$N186)</f>
        <v>0</v>
      </c>
    </row>
    <row r="181" spans="1:56" x14ac:dyDescent="0.2">
      <c r="A181" s="13">
        <v>9</v>
      </c>
      <c r="B181" s="12" t="s">
        <v>41</v>
      </c>
      <c r="C181" s="8" t="s">
        <v>16</v>
      </c>
      <c r="D181" s="9" t="s">
        <v>17</v>
      </c>
      <c r="E181" s="28"/>
      <c r="F181" s="10">
        <v>0</v>
      </c>
      <c r="G181" s="10">
        <v>0</v>
      </c>
      <c r="H181" s="10">
        <v>0</v>
      </c>
      <c r="I181" s="10">
        <v>0</v>
      </c>
      <c r="J181" s="10">
        <v>0</v>
      </c>
      <c r="K181" s="10">
        <v>0</v>
      </c>
      <c r="V181" s="10">
        <v>0</v>
      </c>
      <c r="W181" s="10">
        <v>0</v>
      </c>
      <c r="X181" s="10">
        <v>0</v>
      </c>
      <c r="Y181" s="10">
        <v>0</v>
      </c>
      <c r="Z181" s="10">
        <v>0</v>
      </c>
      <c r="AA181" s="10">
        <v>0</v>
      </c>
      <c r="AF181" s="65">
        <f t="shared" ref="AF181" si="499">V181/($E$65+$E$66)</f>
        <v>0</v>
      </c>
      <c r="AG181" s="65">
        <f t="shared" si="489"/>
        <v>0</v>
      </c>
      <c r="AH181" s="65">
        <f t="shared" si="490"/>
        <v>0</v>
      </c>
      <c r="AI181" s="65">
        <f t="shared" si="491"/>
        <v>0</v>
      </c>
      <c r="AJ181" s="65">
        <f t="shared" si="492"/>
        <v>0</v>
      </c>
      <c r="AK181" s="65">
        <f t="shared" si="493"/>
        <v>0</v>
      </c>
      <c r="AO181" s="69">
        <f t="shared" si="488"/>
        <v>0</v>
      </c>
      <c r="AP181" s="69">
        <f t="shared" si="482"/>
        <v>0</v>
      </c>
      <c r="AQ181" s="69">
        <f t="shared" si="483"/>
        <v>0</v>
      </c>
      <c r="AR181" s="69">
        <f t="shared" si="484"/>
        <v>0</v>
      </c>
      <c r="AS181" s="69">
        <f t="shared" si="485"/>
        <v>0</v>
      </c>
      <c r="AT181" s="69">
        <f t="shared" si="486"/>
        <v>0</v>
      </c>
      <c r="AY181" s="103">
        <f>V181/($N185+$N186)</f>
        <v>0</v>
      </c>
      <c r="AZ181" s="103">
        <f t="shared" ref="AZ181" si="500">W181/($N185+$N186)</f>
        <v>0</v>
      </c>
      <c r="BA181" s="103">
        <f t="shared" ref="BA181" si="501">X181/($N185+$N186)</f>
        <v>0</v>
      </c>
      <c r="BB181" s="103">
        <f t="shared" ref="BB181" si="502">Y181/($N185+$N186)</f>
        <v>0</v>
      </c>
      <c r="BC181" s="103">
        <f t="shared" ref="BC181" si="503">Z181/($N185+$N186)</f>
        <v>0</v>
      </c>
      <c r="BD181" s="103">
        <f t="shared" ref="BD181" si="504">AA181/($N185+$N186)</f>
        <v>0</v>
      </c>
    </row>
    <row r="182" spans="1:56" x14ac:dyDescent="0.2">
      <c r="A182" s="13">
        <v>9</v>
      </c>
      <c r="B182" s="12" t="s">
        <v>41</v>
      </c>
      <c r="C182" s="14" t="s">
        <v>15</v>
      </c>
      <c r="D182" s="15" t="s">
        <v>10</v>
      </c>
      <c r="E182" s="30"/>
      <c r="F182" s="38">
        <v>2</v>
      </c>
      <c r="G182" s="16">
        <v>2</v>
      </c>
      <c r="H182" s="16">
        <v>1</v>
      </c>
      <c r="I182" s="16">
        <v>1</v>
      </c>
      <c r="J182" s="16">
        <v>0</v>
      </c>
      <c r="K182" s="16">
        <v>3</v>
      </c>
      <c r="V182" s="16">
        <v>2</v>
      </c>
      <c r="W182" s="16">
        <v>1</v>
      </c>
      <c r="X182" s="16">
        <v>1</v>
      </c>
      <c r="Y182" s="16">
        <v>1</v>
      </c>
      <c r="Z182" s="16">
        <v>0</v>
      </c>
      <c r="AA182" s="16">
        <v>4</v>
      </c>
      <c r="AF182" s="66">
        <f>V182/$E$66</f>
        <v>2</v>
      </c>
      <c r="AG182" s="66">
        <f t="shared" ref="AG182:AG183" si="505">W182/$E$66</f>
        <v>1</v>
      </c>
      <c r="AH182" s="66">
        <f t="shared" ref="AH182:AH183" si="506">X182/$E$66</f>
        <v>1</v>
      </c>
      <c r="AI182" s="66">
        <f t="shared" ref="AI182:AI183" si="507">Y182/$E$66</f>
        <v>1</v>
      </c>
      <c r="AJ182" s="66">
        <f t="shared" ref="AJ182:AJ183" si="508">Z182/$E$66</f>
        <v>0</v>
      </c>
      <c r="AK182" s="66">
        <f t="shared" ref="AK182:AK183" si="509">AA182/$E$66</f>
        <v>4</v>
      </c>
      <c r="AO182" s="70">
        <f t="shared" si="488"/>
        <v>1</v>
      </c>
      <c r="AP182" s="70">
        <f t="shared" si="482"/>
        <v>0</v>
      </c>
      <c r="AQ182" s="70">
        <f t="shared" si="483"/>
        <v>0</v>
      </c>
      <c r="AR182" s="70">
        <f t="shared" si="484"/>
        <v>0</v>
      </c>
      <c r="AS182" s="70">
        <f t="shared" si="485"/>
        <v>0</v>
      </c>
      <c r="AT182" s="70">
        <f t="shared" si="486"/>
        <v>1</v>
      </c>
      <c r="AY182" s="102">
        <f>V182/$N186</f>
        <v>0.25</v>
      </c>
      <c r="AZ182" s="102">
        <f t="shared" ref="AZ182" si="510">W182/$N186</f>
        <v>0.125</v>
      </c>
      <c r="BA182" s="102">
        <f t="shared" ref="BA182" si="511">X182/$N186</f>
        <v>0.125</v>
      </c>
      <c r="BB182" s="102">
        <f t="shared" ref="BB182" si="512">Y182/$N186</f>
        <v>0.125</v>
      </c>
      <c r="BC182" s="102">
        <f t="shared" ref="BC182" si="513">Z182/$N186</f>
        <v>0</v>
      </c>
      <c r="BD182" s="102">
        <f t="shared" ref="BD182" si="514">AA182/$N186</f>
        <v>0.5</v>
      </c>
    </row>
    <row r="183" spans="1:56" x14ac:dyDescent="0.2">
      <c r="A183" s="13">
        <v>9</v>
      </c>
      <c r="B183" s="12" t="s">
        <v>41</v>
      </c>
      <c r="C183" s="8" t="s">
        <v>16</v>
      </c>
      <c r="D183" s="9" t="s">
        <v>18</v>
      </c>
      <c r="E183" s="28"/>
      <c r="F183" s="39">
        <v>2</v>
      </c>
      <c r="G183" s="10">
        <v>2</v>
      </c>
      <c r="H183" s="10">
        <v>0</v>
      </c>
      <c r="I183" s="10">
        <v>0</v>
      </c>
      <c r="J183" s="10">
        <v>0</v>
      </c>
      <c r="K183" s="10">
        <v>3</v>
      </c>
      <c r="V183" s="10">
        <v>1</v>
      </c>
      <c r="W183" s="10">
        <v>2</v>
      </c>
      <c r="X183" s="10">
        <v>0</v>
      </c>
      <c r="Y183" s="10">
        <v>0</v>
      </c>
      <c r="Z183" s="10">
        <v>0</v>
      </c>
      <c r="AA183" s="10">
        <v>2</v>
      </c>
      <c r="AF183" s="65">
        <f t="shared" ref="AF183" si="515">V183/$E$66</f>
        <v>1</v>
      </c>
      <c r="AG183" s="65">
        <f t="shared" si="505"/>
        <v>2</v>
      </c>
      <c r="AH183" s="65">
        <f t="shared" si="506"/>
        <v>0</v>
      </c>
      <c r="AI183" s="65">
        <f t="shared" si="507"/>
        <v>0</v>
      </c>
      <c r="AJ183" s="65">
        <f t="shared" si="508"/>
        <v>0</v>
      </c>
      <c r="AK183" s="65">
        <f t="shared" si="509"/>
        <v>2</v>
      </c>
      <c r="AO183" s="69">
        <f t="shared" si="488"/>
        <v>0</v>
      </c>
      <c r="AP183" s="69">
        <f t="shared" si="482"/>
        <v>1</v>
      </c>
      <c r="AQ183" s="69">
        <f t="shared" si="483"/>
        <v>0</v>
      </c>
      <c r="AR183" s="69">
        <f t="shared" si="484"/>
        <v>0</v>
      </c>
      <c r="AS183" s="69">
        <f t="shared" si="485"/>
        <v>0</v>
      </c>
      <c r="AT183" s="69">
        <f t="shared" si="486"/>
        <v>1</v>
      </c>
      <c r="AY183" s="103">
        <f>V183/$N186</f>
        <v>0.125</v>
      </c>
      <c r="AZ183" s="103">
        <f t="shared" ref="AZ183" si="516">W183/$N186</f>
        <v>0.25</v>
      </c>
      <c r="BA183" s="103">
        <f t="shared" ref="BA183" si="517">X183/$N186</f>
        <v>0</v>
      </c>
      <c r="BB183" s="103">
        <f t="shared" ref="BB183" si="518">Y183/$N186</f>
        <v>0</v>
      </c>
      <c r="BC183" s="103">
        <f t="shared" ref="BC183" si="519">Z183/$N186</f>
        <v>0</v>
      </c>
      <c r="BD183" s="103">
        <f t="shared" ref="BD183" si="520">AA183/$N186</f>
        <v>0.25</v>
      </c>
    </row>
    <row r="184" spans="1:56" x14ac:dyDescent="0.2">
      <c r="A184" s="13">
        <v>9</v>
      </c>
      <c r="B184" s="12" t="s">
        <v>41</v>
      </c>
      <c r="C184" s="33"/>
      <c r="D184" s="34" t="s">
        <v>51</v>
      </c>
      <c r="E184" s="35">
        <v>4</v>
      </c>
      <c r="F184" s="36"/>
      <c r="G184" s="36"/>
      <c r="H184" s="36"/>
      <c r="I184" s="36"/>
      <c r="J184" s="36"/>
      <c r="K184" s="36"/>
      <c r="V184" s="36"/>
      <c r="W184" s="36"/>
      <c r="X184" s="36"/>
      <c r="Y184" s="36"/>
      <c r="Z184" s="36"/>
      <c r="AA184" s="36"/>
      <c r="AF184" s="36"/>
      <c r="AG184" s="36"/>
      <c r="AH184" s="36"/>
      <c r="AI184" s="36"/>
      <c r="AJ184" s="36"/>
      <c r="AK184" s="36"/>
      <c r="AO184" s="36"/>
      <c r="AP184" s="36"/>
      <c r="AQ184" s="36"/>
      <c r="AR184" s="36"/>
      <c r="AS184" s="36"/>
      <c r="AT184" s="36"/>
      <c r="AY184" s="36"/>
      <c r="AZ184" s="36"/>
      <c r="BA184" s="36"/>
      <c r="BB184" s="36"/>
      <c r="BC184" s="36"/>
      <c r="BD184" s="36"/>
    </row>
    <row r="185" spans="1:56" x14ac:dyDescent="0.2">
      <c r="A185" s="13">
        <v>9</v>
      </c>
      <c r="B185" s="12" t="s">
        <v>41</v>
      </c>
      <c r="C185" s="33"/>
      <c r="D185" s="34" t="s">
        <v>48</v>
      </c>
      <c r="E185" s="35">
        <v>0</v>
      </c>
      <c r="F185" s="36"/>
      <c r="G185" s="36"/>
      <c r="H185" s="36"/>
      <c r="I185" s="36"/>
      <c r="J185" s="36"/>
      <c r="K185" s="36"/>
      <c r="N185" s="13">
        <f>E184*E185</f>
        <v>0</v>
      </c>
      <c r="O185" s="62">
        <f>IF($E185&gt;1,P185,0)*$E184</f>
        <v>0</v>
      </c>
      <c r="P185" s="62" t="e">
        <f>FACT($E185)/(FACT(2)*FACT($E185-2))</f>
        <v>#NUM!</v>
      </c>
      <c r="Q185" s="62">
        <f>IF($E185&gt;2,R185,0)*$E184</f>
        <v>0</v>
      </c>
      <c r="R185" s="62" t="e">
        <f>FACT($E185)/(FACT(3)*FACT($E185-3))</f>
        <v>#NUM!</v>
      </c>
      <c r="S185" s="62">
        <f>IF($E185&gt;3,T185,0)*$E184</f>
        <v>0</v>
      </c>
      <c r="T185" s="62" t="e">
        <f>FACT($E185)/(FACT(4)*FACT($E185-4))</f>
        <v>#NUM!</v>
      </c>
      <c r="V185" s="36"/>
      <c r="W185" s="36"/>
      <c r="X185" s="36"/>
      <c r="Y185" s="36"/>
      <c r="Z185" s="36"/>
      <c r="AA185" s="36"/>
      <c r="AF185" s="36"/>
      <c r="AG185" s="36"/>
      <c r="AH185" s="36"/>
      <c r="AI185" s="36"/>
      <c r="AJ185" s="36"/>
      <c r="AK185" s="36"/>
      <c r="AO185" s="36"/>
      <c r="AP185" s="36"/>
      <c r="AQ185" s="36"/>
      <c r="AR185" s="36"/>
      <c r="AS185" s="36"/>
      <c r="AT185" s="36"/>
      <c r="AY185" s="36"/>
      <c r="AZ185" s="36"/>
      <c r="BA185" s="36"/>
      <c r="BB185" s="36"/>
      <c r="BC185" s="36"/>
      <c r="BD185" s="36"/>
    </row>
    <row r="186" spans="1:56" x14ac:dyDescent="0.2">
      <c r="A186" s="13">
        <v>9</v>
      </c>
      <c r="B186" s="12" t="s">
        <v>41</v>
      </c>
      <c r="C186" s="33"/>
      <c r="D186" s="34" t="s">
        <v>49</v>
      </c>
      <c r="E186" s="35">
        <v>2</v>
      </c>
      <c r="F186" s="36"/>
      <c r="G186" s="36"/>
      <c r="H186" s="36"/>
      <c r="I186" s="36"/>
      <c r="J186" s="36"/>
      <c r="K186" s="36"/>
      <c r="N186" s="13">
        <f>E184*E186</f>
        <v>8</v>
      </c>
      <c r="O186" s="62">
        <f>IF($E186&gt;1,P186,0)*E184</f>
        <v>4</v>
      </c>
      <c r="P186" s="62">
        <f>FACT($E186)/(FACT(2)*FACT($E186-2))</f>
        <v>1</v>
      </c>
      <c r="Q186" s="62">
        <f>IF($E186&gt;2,R186,0)*$E184</f>
        <v>0</v>
      </c>
      <c r="R186" s="62" t="e">
        <f>FACT($E186)/(FACT(3)*FACT($E186-3))</f>
        <v>#NUM!</v>
      </c>
      <c r="S186" s="62">
        <f>IF($E186&gt;3,T186,0)*$E184</f>
        <v>0</v>
      </c>
      <c r="T186" s="62" t="e">
        <f>FACT($E186)/(FACT(4)*FACT($E186-4))</f>
        <v>#NUM!</v>
      </c>
      <c r="V186" s="36"/>
      <c r="W186" s="36"/>
      <c r="X186" s="36"/>
      <c r="Y186" s="36"/>
      <c r="Z186" s="36"/>
      <c r="AA186" s="36"/>
      <c r="AF186" s="36"/>
      <c r="AG186" s="36"/>
      <c r="AH186" s="36"/>
      <c r="AI186" s="36"/>
      <c r="AJ186" s="36"/>
      <c r="AK186" s="36"/>
      <c r="AO186" s="36"/>
      <c r="AP186" s="36"/>
      <c r="AQ186" s="36"/>
      <c r="AR186" s="36"/>
      <c r="AS186" s="36"/>
      <c r="AT186" s="36"/>
      <c r="AY186" s="36"/>
      <c r="AZ186" s="36"/>
      <c r="BA186" s="36"/>
      <c r="BB186" s="36"/>
      <c r="BC186" s="36"/>
      <c r="BD186" s="36"/>
    </row>
    <row r="187" spans="1:56" x14ac:dyDescent="0.2">
      <c r="A187" s="13">
        <v>9</v>
      </c>
      <c r="B187" s="12" t="s">
        <v>41</v>
      </c>
      <c r="C187" s="21" t="s">
        <v>26</v>
      </c>
      <c r="D187" s="22" t="s">
        <v>22</v>
      </c>
      <c r="E187" s="31"/>
      <c r="F187" s="23">
        <v>0</v>
      </c>
      <c r="G187" s="23">
        <v>0</v>
      </c>
      <c r="H187" s="23">
        <v>0</v>
      </c>
      <c r="I187" s="23">
        <v>0</v>
      </c>
      <c r="J187" s="23">
        <v>0</v>
      </c>
      <c r="K187" s="23">
        <v>0</v>
      </c>
      <c r="V187" s="17"/>
      <c r="W187" s="17"/>
      <c r="X187" s="17"/>
      <c r="Y187" s="17"/>
      <c r="Z187" s="17"/>
      <c r="AA187" s="17"/>
      <c r="AF187" s="17"/>
      <c r="AG187" s="17"/>
      <c r="AH187" s="17"/>
      <c r="AI187" s="17"/>
      <c r="AJ187" s="17"/>
      <c r="AK187" s="17"/>
      <c r="AO187" s="17"/>
      <c r="AP187" s="17"/>
      <c r="AQ187" s="17"/>
      <c r="AR187" s="17"/>
      <c r="AS187" s="17"/>
      <c r="AT187" s="17"/>
      <c r="AY187" s="17"/>
      <c r="AZ187" s="17"/>
      <c r="BA187" s="17"/>
      <c r="BB187" s="17"/>
      <c r="BC187" s="17"/>
      <c r="BD187" s="17"/>
    </row>
    <row r="188" spans="1:56" x14ac:dyDescent="0.2">
      <c r="A188" s="13">
        <v>9</v>
      </c>
      <c r="B188" s="12" t="s">
        <v>41</v>
      </c>
      <c r="C188" s="21" t="s">
        <v>26</v>
      </c>
      <c r="D188" s="22" t="s">
        <v>23</v>
      </c>
      <c r="E188" s="31"/>
      <c r="F188" s="23">
        <v>2</v>
      </c>
      <c r="G188" s="23">
        <v>2</v>
      </c>
      <c r="H188" s="23">
        <v>1</v>
      </c>
      <c r="I188" s="23">
        <v>1</v>
      </c>
      <c r="J188" s="23">
        <v>0</v>
      </c>
      <c r="K188" s="23">
        <v>2</v>
      </c>
      <c r="V188" s="17"/>
      <c r="W188" s="17"/>
      <c r="X188" s="17"/>
      <c r="Y188" s="17"/>
      <c r="Z188" s="17"/>
      <c r="AA188" s="17"/>
      <c r="AF188" s="17"/>
      <c r="AG188" s="17"/>
      <c r="AH188" s="17"/>
      <c r="AI188" s="17"/>
      <c r="AJ188" s="17"/>
      <c r="AK188" s="17"/>
      <c r="AO188" s="17"/>
      <c r="AP188" s="17"/>
      <c r="AQ188" s="17"/>
      <c r="AR188" s="17"/>
      <c r="AS188" s="17"/>
      <c r="AT188" s="17"/>
      <c r="AY188" s="17"/>
      <c r="AZ188" s="17"/>
      <c r="BA188" s="17"/>
      <c r="BB188" s="17"/>
      <c r="BC188" s="17"/>
      <c r="BD188" s="17"/>
    </row>
    <row r="189" spans="1:56" x14ac:dyDescent="0.2">
      <c r="A189" s="13">
        <v>9</v>
      </c>
      <c r="B189" s="12" t="s">
        <v>41</v>
      </c>
      <c r="C189" s="18" t="s">
        <v>7</v>
      </c>
      <c r="D189" s="19" t="s">
        <v>20</v>
      </c>
      <c r="E189" s="32"/>
      <c r="F189" s="20">
        <v>0</v>
      </c>
      <c r="G189" s="20">
        <v>0</v>
      </c>
      <c r="H189" s="20">
        <v>0</v>
      </c>
      <c r="I189" s="20">
        <v>0</v>
      </c>
      <c r="J189" s="20">
        <v>0</v>
      </c>
      <c r="K189" s="20">
        <v>0</v>
      </c>
      <c r="V189" s="17"/>
      <c r="W189" s="17"/>
      <c r="X189" s="17"/>
      <c r="Y189" s="17"/>
      <c r="Z189" s="17"/>
      <c r="AA189" s="17"/>
      <c r="AF189" s="17"/>
      <c r="AG189" s="17"/>
      <c r="AH189" s="17"/>
      <c r="AI189" s="17"/>
      <c r="AJ189" s="17"/>
      <c r="AK189" s="17"/>
      <c r="AO189" s="17"/>
      <c r="AP189" s="17"/>
      <c r="AQ189" s="17"/>
      <c r="AR189" s="17"/>
      <c r="AS189" s="17"/>
      <c r="AT189" s="17"/>
      <c r="AY189" s="17"/>
      <c r="AZ189" s="17"/>
      <c r="BA189" s="17"/>
      <c r="BB189" s="17"/>
      <c r="BC189" s="17"/>
      <c r="BD189" s="17"/>
    </row>
    <row r="190" spans="1:56" x14ac:dyDescent="0.2">
      <c r="A190" s="13">
        <v>9</v>
      </c>
      <c r="B190" s="12" t="s">
        <v>41</v>
      </c>
      <c r="C190" s="18" t="s">
        <v>7</v>
      </c>
      <c r="D190" s="19" t="s">
        <v>22</v>
      </c>
      <c r="E190" s="32"/>
      <c r="F190" s="20">
        <v>0</v>
      </c>
      <c r="G190" s="20">
        <v>0</v>
      </c>
      <c r="H190" s="20">
        <v>0</v>
      </c>
      <c r="I190" s="20">
        <v>0</v>
      </c>
      <c r="J190" s="20">
        <v>0</v>
      </c>
      <c r="K190" s="20">
        <v>0</v>
      </c>
      <c r="V190" s="17"/>
      <c r="W190" s="17"/>
      <c r="X190" s="17"/>
      <c r="Y190" s="17"/>
      <c r="Z190" s="17"/>
      <c r="AA190" s="17"/>
      <c r="AF190" s="17"/>
      <c r="AG190" s="17"/>
      <c r="AH190" s="17"/>
      <c r="AI190" s="17"/>
      <c r="AJ190" s="17"/>
      <c r="AK190" s="17"/>
      <c r="AO190" s="17"/>
      <c r="AP190" s="17"/>
      <c r="AQ190" s="17"/>
      <c r="AR190" s="17"/>
      <c r="AS190" s="17"/>
      <c r="AT190" s="17"/>
      <c r="AY190" s="17"/>
      <c r="AZ190" s="17"/>
      <c r="BA190" s="17"/>
      <c r="BB190" s="17"/>
      <c r="BC190" s="17"/>
      <c r="BD190" s="17"/>
    </row>
    <row r="191" spans="1:56" x14ac:dyDescent="0.2">
      <c r="A191" s="13">
        <v>9</v>
      </c>
      <c r="B191" s="12" t="s">
        <v>41</v>
      </c>
      <c r="C191" s="18" t="s">
        <v>7</v>
      </c>
      <c r="D191" s="19" t="s">
        <v>21</v>
      </c>
      <c r="E191" s="32"/>
      <c r="F191" s="20">
        <v>2</v>
      </c>
      <c r="G191" s="20">
        <v>2</v>
      </c>
      <c r="H191" s="20">
        <v>3</v>
      </c>
      <c r="I191" s="20">
        <v>3</v>
      </c>
      <c r="J191" s="20">
        <v>3</v>
      </c>
      <c r="K191" s="20">
        <v>0</v>
      </c>
      <c r="V191" s="17"/>
      <c r="W191" s="17"/>
      <c r="X191" s="17"/>
      <c r="Y191" s="17"/>
      <c r="Z191" s="17"/>
      <c r="AA191" s="17"/>
      <c r="AF191" s="17"/>
      <c r="AG191" s="17"/>
      <c r="AH191" s="17"/>
      <c r="AI191" s="17"/>
      <c r="AJ191" s="17"/>
      <c r="AK191" s="17"/>
      <c r="AO191" s="17"/>
      <c r="AP191" s="17"/>
      <c r="AQ191" s="17"/>
      <c r="AR191" s="17"/>
      <c r="AS191" s="17"/>
      <c r="AT191" s="17"/>
      <c r="AY191" s="17"/>
      <c r="AZ191" s="17"/>
      <c r="BA191" s="17"/>
      <c r="BB191" s="17"/>
      <c r="BC191" s="17"/>
      <c r="BD191" s="17"/>
    </row>
    <row r="192" spans="1:56" x14ac:dyDescent="0.2">
      <c r="A192" s="13">
        <v>9</v>
      </c>
      <c r="B192" s="12" t="s">
        <v>41</v>
      </c>
      <c r="C192" s="18" t="s">
        <v>7</v>
      </c>
      <c r="D192" s="19" t="s">
        <v>23</v>
      </c>
      <c r="E192" s="32"/>
      <c r="F192" s="20">
        <v>2</v>
      </c>
      <c r="G192" s="20">
        <v>2</v>
      </c>
      <c r="H192" s="20">
        <v>2</v>
      </c>
      <c r="I192" s="20">
        <v>2</v>
      </c>
      <c r="J192" s="20">
        <v>2</v>
      </c>
      <c r="K192" s="20">
        <v>0</v>
      </c>
      <c r="V192" s="17"/>
      <c r="W192" s="17"/>
      <c r="X192" s="17"/>
      <c r="Y192" s="17"/>
      <c r="Z192" s="17"/>
      <c r="AA192" s="17"/>
      <c r="AF192" s="17"/>
      <c r="AG192" s="17"/>
      <c r="AH192" s="17"/>
      <c r="AI192" s="17"/>
      <c r="AJ192" s="17"/>
      <c r="AK192" s="17"/>
      <c r="AO192" s="17"/>
      <c r="AP192" s="17"/>
      <c r="AQ192" s="17"/>
      <c r="AR192" s="17"/>
      <c r="AS192" s="17"/>
      <c r="AT192" s="17"/>
      <c r="AY192" s="17"/>
      <c r="AZ192" s="17"/>
      <c r="BA192" s="17"/>
      <c r="BB192" s="17"/>
      <c r="BC192" s="17"/>
      <c r="BD192" s="17"/>
    </row>
    <row r="193" spans="1:56" x14ac:dyDescent="0.2">
      <c r="A193" s="42"/>
      <c r="B193" s="42"/>
      <c r="C193" s="43"/>
      <c r="D193" s="42"/>
      <c r="E193" s="44"/>
      <c r="F193" s="44"/>
      <c r="G193" s="44"/>
      <c r="H193" s="44"/>
      <c r="I193" s="44"/>
      <c r="J193" s="44"/>
      <c r="K193" s="44"/>
      <c r="L193" s="42"/>
      <c r="M193" s="42"/>
      <c r="N193" s="42"/>
      <c r="O193" s="44"/>
      <c r="P193" s="44"/>
      <c r="Q193" s="44"/>
      <c r="R193" s="44"/>
      <c r="S193" s="44"/>
      <c r="T193" s="44"/>
      <c r="U193" s="42"/>
      <c r="V193" s="44"/>
      <c r="W193" s="44"/>
      <c r="X193" s="44"/>
      <c r="Y193" s="44"/>
      <c r="Z193" s="44"/>
      <c r="AA193" s="44"/>
      <c r="AF193" s="44"/>
      <c r="AG193" s="44"/>
      <c r="AH193" s="44"/>
      <c r="AI193" s="44"/>
      <c r="AJ193" s="44"/>
      <c r="AK193" s="44"/>
      <c r="AO193" s="44"/>
      <c r="AP193" s="44"/>
      <c r="AQ193" s="44"/>
      <c r="AR193" s="44"/>
      <c r="AS193" s="44"/>
      <c r="AT193" s="44"/>
      <c r="AY193" s="44"/>
      <c r="AZ193" s="44"/>
      <c r="BA193" s="44"/>
      <c r="BB193" s="44"/>
      <c r="BC193" s="44"/>
      <c r="BD193" s="44"/>
    </row>
  </sheetData>
  <mergeCells count="24">
    <mergeCell ref="F56:K56"/>
    <mergeCell ref="V56:AA56"/>
    <mergeCell ref="A55:AA55"/>
    <mergeCell ref="A14:B14"/>
    <mergeCell ref="AF56:AK56"/>
    <mergeCell ref="F29:H29"/>
    <mergeCell ref="I29:K29"/>
    <mergeCell ref="A13:B13"/>
    <mergeCell ref="F10:H10"/>
    <mergeCell ref="I10:K10"/>
    <mergeCell ref="A12:B12"/>
    <mergeCell ref="N46:T46"/>
    <mergeCell ref="V29:X29"/>
    <mergeCell ref="Y29:AA29"/>
    <mergeCell ref="AU44:AV44"/>
    <mergeCell ref="AO56:AT56"/>
    <mergeCell ref="AR10:AT10"/>
    <mergeCell ref="AN15:AT15"/>
    <mergeCell ref="U15:AD15"/>
    <mergeCell ref="U34:AB34"/>
    <mergeCell ref="AY56:BD56"/>
    <mergeCell ref="V10:X10"/>
    <mergeCell ref="Y10:AA10"/>
    <mergeCell ref="AO10:AQ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137D-B3B5-9749-AB8F-08C30E15AB4B}">
  <dimension ref="A2:I9"/>
  <sheetViews>
    <sheetView workbookViewId="0">
      <selection activeCell="I7" sqref="I7"/>
    </sheetView>
  </sheetViews>
  <sheetFormatPr baseColWidth="10" defaultRowHeight="16" x14ac:dyDescent="0.2"/>
  <cols>
    <col min="1" max="1" width="16.33203125" customWidth="1"/>
    <col min="2" max="2" width="11.1640625" bestFit="1" customWidth="1"/>
    <col min="3" max="3" width="15.1640625" bestFit="1" customWidth="1"/>
    <col min="4" max="4" width="15.5" bestFit="1" customWidth="1"/>
    <col min="5" max="5" width="14.83203125" bestFit="1" customWidth="1"/>
    <col min="6" max="6" width="19" bestFit="1" customWidth="1"/>
    <col min="7" max="7" width="19.33203125" bestFit="1" customWidth="1"/>
    <col min="9" max="9" width="25.6640625" customWidth="1"/>
  </cols>
  <sheetData>
    <row r="2" spans="1:9" x14ac:dyDescent="0.2">
      <c r="A2" t="s">
        <v>63</v>
      </c>
    </row>
    <row r="3" spans="1:9" x14ac:dyDescent="0.2">
      <c r="B3" s="4" t="s">
        <v>1</v>
      </c>
      <c r="C3" s="4" t="s">
        <v>2</v>
      </c>
      <c r="D3" s="4" t="s">
        <v>3</v>
      </c>
      <c r="E3" s="4" t="s">
        <v>4</v>
      </c>
      <c r="F3" s="4" t="s">
        <v>5</v>
      </c>
      <c r="G3" s="4" t="s">
        <v>6</v>
      </c>
      <c r="I3" s="4" t="s">
        <v>67</v>
      </c>
    </row>
    <row r="4" spans="1:9" x14ac:dyDescent="0.2">
      <c r="A4" s="40" t="s">
        <v>8</v>
      </c>
      <c r="B4" s="52">
        <f>Correlations!V16</f>
        <v>0.35714285714285715</v>
      </c>
      <c r="C4" s="52">
        <f>Correlations!W16</f>
        <v>0.26190476190476192</v>
      </c>
      <c r="D4" s="52">
        <f>Correlations!X16</f>
        <v>0.2857142857142857</v>
      </c>
      <c r="E4" s="52">
        <f>Correlations!Y16</f>
        <v>0.66666666666666663</v>
      </c>
      <c r="F4" s="52">
        <f>Correlations!Z16</f>
        <v>0.14285714285714285</v>
      </c>
      <c r="G4" s="52">
        <f>Correlations!AA16</f>
        <v>0.35714285714285715</v>
      </c>
      <c r="H4" s="60">
        <f>AVERAGE(B4:G4)</f>
        <v>0.34523809523809518</v>
      </c>
      <c r="I4" s="1">
        <v>3.5</v>
      </c>
    </row>
    <row r="5" spans="1:9" x14ac:dyDescent="0.2">
      <c r="A5" s="27" t="s">
        <v>14</v>
      </c>
      <c r="B5" s="56">
        <f>Correlations!V17</f>
        <v>0.2857142857142857</v>
      </c>
      <c r="C5" s="56">
        <f>Correlations!W17</f>
        <v>0.40476190476190477</v>
      </c>
      <c r="D5" s="56">
        <f>Correlations!X17</f>
        <v>4.7619047619047616E-2</v>
      </c>
      <c r="E5" s="56">
        <f>Correlations!Y17</f>
        <v>0.33333333333333331</v>
      </c>
      <c r="F5" s="56">
        <f>Correlations!Z17</f>
        <v>0.11904761904761904</v>
      </c>
      <c r="G5" s="56">
        <f>Correlations!AA17</f>
        <v>0.30952380952380953</v>
      </c>
      <c r="H5" s="61">
        <f t="shared" ref="H5:H9" si="0">AVERAGE(B5:G5)</f>
        <v>0.25</v>
      </c>
      <c r="I5" s="7">
        <v>2.5</v>
      </c>
    </row>
    <row r="6" spans="1:9" x14ac:dyDescent="0.2">
      <c r="A6" s="40" t="s">
        <v>9</v>
      </c>
      <c r="B6" s="52">
        <f>Correlations!V18</f>
        <v>0.21153846153846154</v>
      </c>
      <c r="C6" s="52">
        <f>Correlations!W18</f>
        <v>0.23076923076923078</v>
      </c>
      <c r="D6" s="52">
        <f>Correlations!X18</f>
        <v>7.6923076923076927E-2</v>
      </c>
      <c r="E6" s="52">
        <f>Correlations!Y18</f>
        <v>0.15384615384615385</v>
      </c>
      <c r="F6" s="52">
        <f>Correlations!Z18</f>
        <v>0</v>
      </c>
      <c r="G6" s="52">
        <f>Correlations!AA18</f>
        <v>9.6153846153846159E-2</v>
      </c>
      <c r="H6" s="60">
        <f t="shared" si="0"/>
        <v>0.12820512820512819</v>
      </c>
      <c r="I6" s="7">
        <v>1.3</v>
      </c>
    </row>
    <row r="7" spans="1:9" x14ac:dyDescent="0.2">
      <c r="A7" s="27" t="s">
        <v>17</v>
      </c>
      <c r="B7" s="56">
        <f>Correlations!V19</f>
        <v>0.21153846153846154</v>
      </c>
      <c r="C7" s="56">
        <f>Correlations!W19</f>
        <v>9.6153846153846159E-2</v>
      </c>
      <c r="D7" s="56">
        <f>Correlations!X19</f>
        <v>1.9230769230769232E-2</v>
      </c>
      <c r="E7" s="56">
        <f>Correlations!Y19</f>
        <v>9.6153846153846159E-2</v>
      </c>
      <c r="F7" s="56">
        <f>Correlations!Z19</f>
        <v>0.11538461538461539</v>
      </c>
      <c r="G7" s="56">
        <f>Correlations!AA19</f>
        <v>5.7692307692307696E-2</v>
      </c>
      <c r="H7" s="61">
        <f t="shared" si="0"/>
        <v>9.9358974358974353E-2</v>
      </c>
      <c r="I7" s="7">
        <v>1</v>
      </c>
    </row>
    <row r="8" spans="1:9" x14ac:dyDescent="0.2">
      <c r="A8" s="41" t="s">
        <v>10</v>
      </c>
      <c r="B8" s="52">
        <f>Correlations!V20</f>
        <v>0.6</v>
      </c>
      <c r="C8" s="52">
        <f>Correlations!W20</f>
        <v>0.6</v>
      </c>
      <c r="D8" s="52">
        <f>Correlations!X20</f>
        <v>0.2</v>
      </c>
      <c r="E8" s="52">
        <f>Correlations!Y20</f>
        <v>0.3</v>
      </c>
      <c r="F8" s="52">
        <f>Correlations!Z20</f>
        <v>0.4</v>
      </c>
      <c r="G8" s="52">
        <f>Correlations!AA20</f>
        <v>0.6</v>
      </c>
      <c r="H8" s="60">
        <f t="shared" si="0"/>
        <v>0.45</v>
      </c>
      <c r="I8" s="7">
        <v>4.5</v>
      </c>
    </row>
    <row r="9" spans="1:9" x14ac:dyDescent="0.2">
      <c r="A9" s="27" t="s">
        <v>18</v>
      </c>
      <c r="B9" s="56">
        <f>Correlations!V21</f>
        <v>0.1</v>
      </c>
      <c r="C9" s="56">
        <f>Correlations!W21</f>
        <v>0.2</v>
      </c>
      <c r="D9" s="56">
        <f>Correlations!X21</f>
        <v>0</v>
      </c>
      <c r="E9" s="56">
        <f>Correlations!Y21</f>
        <v>0</v>
      </c>
      <c r="F9" s="56">
        <f>Correlations!Z21</f>
        <v>0.1</v>
      </c>
      <c r="G9" s="56">
        <f>Correlations!AA21</f>
        <v>0.3</v>
      </c>
      <c r="H9" s="61">
        <f t="shared" si="0"/>
        <v>0.11666666666666665</v>
      </c>
      <c r="I9" s="7">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E20E-2E2A-B34D-B9D2-97103F829D3C}">
  <dimension ref="A1:H21"/>
  <sheetViews>
    <sheetView zoomScale="160" zoomScaleNormal="160" workbookViewId="0">
      <selection activeCell="J7" sqref="J7"/>
    </sheetView>
  </sheetViews>
  <sheetFormatPr baseColWidth="10" defaultRowHeight="16" x14ac:dyDescent="0.2"/>
  <cols>
    <col min="1" max="1" width="2.1640625" bestFit="1" customWidth="1"/>
    <col min="2" max="2" width="7" bestFit="1" customWidth="1"/>
    <col min="3" max="3" width="13.6640625" bestFit="1" customWidth="1"/>
    <col min="4" max="4" width="10.33203125" bestFit="1" customWidth="1"/>
    <col min="5" max="5" width="8.1640625" bestFit="1" customWidth="1"/>
    <col min="6" max="6" width="10.33203125" bestFit="1" customWidth="1"/>
    <col min="7" max="7" width="8" bestFit="1" customWidth="1"/>
    <col min="8" max="8" width="9.6640625" bestFit="1" customWidth="1"/>
  </cols>
  <sheetData>
    <row r="1" spans="1:8" ht="62" customHeight="1" x14ac:dyDescent="0.2">
      <c r="A1" s="166" t="s">
        <v>47</v>
      </c>
      <c r="B1" s="166"/>
      <c r="C1" s="166"/>
      <c r="D1" s="166"/>
      <c r="E1" s="166"/>
      <c r="F1" s="166"/>
      <c r="G1" s="166"/>
      <c r="H1" s="166"/>
    </row>
    <row r="2" spans="1:8" x14ac:dyDescent="0.2">
      <c r="D2" s="25"/>
      <c r="E2" s="25">
        <f>SUM(E5:E9,E11:E12,E14:E15)</f>
        <v>43</v>
      </c>
      <c r="F2" s="25">
        <f t="shared" ref="F2:H2" si="0">SUM(F5:F9,F11:F12,F14:F15)</f>
        <v>42</v>
      </c>
      <c r="G2" s="25">
        <f t="shared" si="0"/>
        <v>42</v>
      </c>
      <c r="H2" s="25">
        <f t="shared" si="0"/>
        <v>10</v>
      </c>
    </row>
    <row r="3" spans="1:8" x14ac:dyDescent="0.2">
      <c r="C3" s="24" t="s">
        <v>0</v>
      </c>
      <c r="D3" s="24" t="s">
        <v>27</v>
      </c>
      <c r="E3" s="24" t="s">
        <v>28</v>
      </c>
      <c r="F3" s="24" t="s">
        <v>29</v>
      </c>
      <c r="G3" s="24" t="s">
        <v>30</v>
      </c>
      <c r="H3" s="24" t="s">
        <v>31</v>
      </c>
    </row>
    <row r="4" spans="1:8" x14ac:dyDescent="0.2">
      <c r="A4" s="45"/>
      <c r="B4" s="26" t="s">
        <v>32</v>
      </c>
      <c r="C4" s="26" t="s">
        <v>33</v>
      </c>
      <c r="D4" s="26">
        <v>0</v>
      </c>
      <c r="E4" s="26">
        <v>0</v>
      </c>
      <c r="F4" s="26">
        <v>0</v>
      </c>
      <c r="G4" s="26">
        <v>0</v>
      </c>
      <c r="H4" s="26">
        <v>1</v>
      </c>
    </row>
    <row r="5" spans="1:8" x14ac:dyDescent="0.2">
      <c r="A5">
        <v>1</v>
      </c>
      <c r="B5" s="25" t="s">
        <v>32</v>
      </c>
      <c r="C5" s="46" t="s">
        <v>11</v>
      </c>
      <c r="D5" s="46">
        <v>6</v>
      </c>
      <c r="E5" s="46">
        <v>5</v>
      </c>
      <c r="F5" s="46">
        <v>3</v>
      </c>
      <c r="G5" s="46">
        <v>3</v>
      </c>
      <c r="H5" s="46">
        <v>1</v>
      </c>
    </row>
    <row r="6" spans="1:8" x14ac:dyDescent="0.2">
      <c r="A6">
        <v>2</v>
      </c>
      <c r="B6" s="25" t="s">
        <v>32</v>
      </c>
      <c r="C6" s="47" t="s">
        <v>19</v>
      </c>
      <c r="D6" s="47">
        <v>6</v>
      </c>
      <c r="E6" s="47">
        <v>6</v>
      </c>
      <c r="F6" s="47">
        <v>11</v>
      </c>
      <c r="G6" s="47">
        <v>11</v>
      </c>
      <c r="H6" s="47">
        <v>1</v>
      </c>
    </row>
    <row r="7" spans="1:8" x14ac:dyDescent="0.2">
      <c r="A7">
        <v>3</v>
      </c>
      <c r="B7" s="25" t="s">
        <v>32</v>
      </c>
      <c r="C7" s="46" t="s">
        <v>24</v>
      </c>
      <c r="D7" s="46">
        <v>6</v>
      </c>
      <c r="E7" s="46">
        <v>6</v>
      </c>
      <c r="F7" s="46">
        <v>6</v>
      </c>
      <c r="G7" s="46">
        <v>6</v>
      </c>
      <c r="H7" s="46">
        <v>1</v>
      </c>
    </row>
    <row r="8" spans="1:8" x14ac:dyDescent="0.2">
      <c r="A8">
        <v>4</v>
      </c>
      <c r="B8" s="25" t="s">
        <v>32</v>
      </c>
      <c r="C8" s="47" t="s">
        <v>25</v>
      </c>
      <c r="D8" s="47">
        <v>4</v>
      </c>
      <c r="E8" s="47">
        <v>3</v>
      </c>
      <c r="F8" s="47">
        <v>4</v>
      </c>
      <c r="G8" s="47">
        <v>4</v>
      </c>
      <c r="H8" s="47">
        <v>1</v>
      </c>
    </row>
    <row r="9" spans="1:8" x14ac:dyDescent="0.2">
      <c r="A9">
        <v>5</v>
      </c>
      <c r="B9" s="25" t="s">
        <v>32</v>
      </c>
      <c r="C9" s="46" t="s">
        <v>34</v>
      </c>
      <c r="D9" s="46">
        <v>5</v>
      </c>
      <c r="E9" s="46">
        <v>4</v>
      </c>
      <c r="F9" s="46">
        <v>8</v>
      </c>
      <c r="G9" s="46">
        <v>8</v>
      </c>
      <c r="H9" s="46">
        <v>0</v>
      </c>
    </row>
    <row r="10" spans="1:8" x14ac:dyDescent="0.2">
      <c r="A10" s="45"/>
      <c r="B10" s="26" t="s">
        <v>32</v>
      </c>
      <c r="C10" s="48" t="s">
        <v>35</v>
      </c>
      <c r="D10" s="48">
        <v>5</v>
      </c>
      <c r="E10" s="48">
        <v>0</v>
      </c>
      <c r="F10" s="48">
        <v>4</v>
      </c>
      <c r="G10" s="48">
        <v>4</v>
      </c>
      <c r="H10" s="48">
        <v>0</v>
      </c>
    </row>
    <row r="11" spans="1:8" x14ac:dyDescent="0.2">
      <c r="A11">
        <v>6</v>
      </c>
      <c r="B11" s="25" t="s">
        <v>32</v>
      </c>
      <c r="C11" s="47" t="s">
        <v>36</v>
      </c>
      <c r="D11" s="47">
        <v>5</v>
      </c>
      <c r="E11" s="47">
        <v>4</v>
      </c>
      <c r="F11" s="47">
        <v>6</v>
      </c>
      <c r="G11" s="47">
        <v>6</v>
      </c>
      <c r="H11" s="47">
        <v>1</v>
      </c>
    </row>
    <row r="12" spans="1:8" x14ac:dyDescent="0.2">
      <c r="A12">
        <v>7</v>
      </c>
      <c r="B12" s="25" t="s">
        <v>32</v>
      </c>
      <c r="C12" s="47" t="s">
        <v>37</v>
      </c>
      <c r="D12" s="47">
        <v>8</v>
      </c>
      <c r="E12" s="47">
        <v>7</v>
      </c>
      <c r="F12" s="47">
        <v>4</v>
      </c>
      <c r="G12" s="47">
        <v>4</v>
      </c>
      <c r="H12" s="47">
        <v>1</v>
      </c>
    </row>
    <row r="13" spans="1:8" x14ac:dyDescent="0.2">
      <c r="A13" s="45"/>
      <c r="B13" s="26" t="s">
        <v>38</v>
      </c>
      <c r="C13" s="26" t="s">
        <v>39</v>
      </c>
      <c r="D13" s="26">
        <v>0</v>
      </c>
      <c r="E13" s="26">
        <v>0</v>
      </c>
      <c r="F13" s="26">
        <v>0</v>
      </c>
      <c r="G13" s="26">
        <v>0</v>
      </c>
      <c r="H13" s="26">
        <v>1</v>
      </c>
    </row>
    <row r="14" spans="1:8" x14ac:dyDescent="0.2">
      <c r="A14">
        <v>8</v>
      </c>
      <c r="B14" s="25" t="s">
        <v>38</v>
      </c>
      <c r="C14" s="47" t="s">
        <v>40</v>
      </c>
      <c r="D14" s="47">
        <v>4</v>
      </c>
      <c r="E14" s="47">
        <v>4</v>
      </c>
      <c r="F14" s="47">
        <v>0</v>
      </c>
      <c r="G14" s="47">
        <v>0</v>
      </c>
      <c r="H14" s="47">
        <v>2</v>
      </c>
    </row>
    <row r="15" spans="1:8" x14ac:dyDescent="0.2">
      <c r="A15">
        <v>9</v>
      </c>
      <c r="B15" s="25" t="s">
        <v>38</v>
      </c>
      <c r="C15" s="47" t="s">
        <v>41</v>
      </c>
      <c r="D15" s="47">
        <v>5</v>
      </c>
      <c r="E15" s="47">
        <v>4</v>
      </c>
      <c r="F15" s="47">
        <v>0</v>
      </c>
      <c r="G15" s="47">
        <v>0</v>
      </c>
      <c r="H15" s="47">
        <v>2</v>
      </c>
    </row>
    <row r="16" spans="1:8" x14ac:dyDescent="0.2">
      <c r="B16" s="49" t="s">
        <v>38</v>
      </c>
      <c r="C16" s="49" t="s">
        <v>42</v>
      </c>
      <c r="D16" s="49">
        <v>6</v>
      </c>
      <c r="E16" s="49">
        <v>5</v>
      </c>
      <c r="F16" s="49">
        <v>0</v>
      </c>
      <c r="G16" s="49">
        <v>0</v>
      </c>
      <c r="H16" s="49">
        <v>2</v>
      </c>
    </row>
    <row r="17" spans="2:8" x14ac:dyDescent="0.2">
      <c r="B17" s="26" t="s">
        <v>38</v>
      </c>
      <c r="C17" s="26" t="s">
        <v>43</v>
      </c>
      <c r="D17" s="26">
        <v>4</v>
      </c>
      <c r="E17" s="26">
        <v>3</v>
      </c>
      <c r="F17" s="26">
        <v>0</v>
      </c>
      <c r="G17" s="26">
        <v>0</v>
      </c>
      <c r="H17" s="26">
        <v>0</v>
      </c>
    </row>
    <row r="18" spans="2:8" x14ac:dyDescent="0.2">
      <c r="B18" s="26" t="s">
        <v>38</v>
      </c>
      <c r="C18" s="26" t="s">
        <v>44</v>
      </c>
      <c r="D18" s="26">
        <v>8</v>
      </c>
      <c r="E18" s="26">
        <v>3</v>
      </c>
      <c r="F18" s="26">
        <v>0</v>
      </c>
      <c r="G18" s="26">
        <v>0</v>
      </c>
      <c r="H18" s="26">
        <v>0</v>
      </c>
    </row>
    <row r="19" spans="2:8" x14ac:dyDescent="0.2">
      <c r="B19" s="26" t="s">
        <v>38</v>
      </c>
      <c r="C19" s="26" t="s">
        <v>45</v>
      </c>
      <c r="D19" s="26">
        <v>8</v>
      </c>
      <c r="E19" s="26">
        <v>6</v>
      </c>
      <c r="F19" s="26">
        <v>0</v>
      </c>
      <c r="G19" s="26">
        <v>0</v>
      </c>
      <c r="H19" s="26">
        <v>0</v>
      </c>
    </row>
    <row r="20" spans="2:8" x14ac:dyDescent="0.2">
      <c r="C20" s="25"/>
      <c r="D20" s="25"/>
      <c r="E20" s="25"/>
      <c r="F20" s="25"/>
      <c r="G20" s="25"/>
      <c r="H20" s="25"/>
    </row>
    <row r="21" spans="2:8" x14ac:dyDescent="0.2">
      <c r="C21" s="24" t="s">
        <v>46</v>
      </c>
      <c r="D21" s="25">
        <f>SUM(D4:D19)</f>
        <v>80</v>
      </c>
      <c r="E21" s="25">
        <f t="shared" ref="E21:H21" si="1">SUM(E4:E19)</f>
        <v>60</v>
      </c>
      <c r="F21" s="25">
        <f t="shared" si="1"/>
        <v>46</v>
      </c>
      <c r="G21" s="25">
        <f t="shared" si="1"/>
        <v>46</v>
      </c>
      <c r="H21" s="25">
        <f t="shared" si="1"/>
        <v>14</v>
      </c>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4333D-A625-184E-AA2E-9F9FAC3616E0}">
  <dimension ref="A1"/>
  <sheetViews>
    <sheetView workbookViewId="0">
      <selection activeCell="A2" sqref="A2"/>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Correlations</vt:lpstr>
      <vt:lpstr>Figure</vt:lpstr>
      <vt:lpstr>Sample counts</vt:lpstr>
      <vt:lpstr>Theoretical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D Schall</dc:creator>
  <cp:lastModifiedBy>J D Schall</cp:lastModifiedBy>
  <dcterms:created xsi:type="dcterms:W3CDTF">2020-05-27T19:34:25Z</dcterms:created>
  <dcterms:modified xsi:type="dcterms:W3CDTF">2020-06-08T20:31:53Z</dcterms:modified>
</cp:coreProperties>
</file>