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A54D556-A7C3-4C69-90E5-C252DFCD376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1.3.1.1" sheetId="1" r:id="rId1"/>
    <sheet name="1.3.1.2" sheetId="2" r:id="rId2"/>
    <sheet name="Лист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AR26" i="1" l="1"/>
  <c r="AJ25" i="1"/>
  <c r="AK25" i="1"/>
  <c r="AL25" i="1"/>
  <c r="AM25" i="1"/>
  <c r="AN25" i="1"/>
  <c r="AO25" i="1"/>
  <c r="AP25" i="1"/>
  <c r="AQ25" i="1"/>
  <c r="AR25" i="1"/>
  <c r="AI25" i="1"/>
  <c r="Z25" i="1"/>
  <c r="AA25" i="1"/>
  <c r="AB25" i="1"/>
  <c r="AC25" i="1"/>
  <c r="AD25" i="1"/>
  <c r="AE25" i="1"/>
  <c r="AF25" i="1"/>
  <c r="AG25" i="1"/>
  <c r="AH25" i="1"/>
  <c r="Y25" i="1"/>
  <c r="B15" i="1" l="1"/>
  <c r="K27" i="1"/>
  <c r="J27" i="1"/>
  <c r="I27" i="1"/>
  <c r="H27" i="1"/>
  <c r="G27" i="1"/>
  <c r="F27" i="1"/>
  <c r="E27" i="1"/>
  <c r="D27" i="1"/>
  <c r="C27" i="1"/>
  <c r="B27" i="1"/>
  <c r="K21" i="1"/>
  <c r="J21" i="1"/>
  <c r="I21" i="1"/>
  <c r="H21" i="1"/>
  <c r="G21" i="1"/>
  <c r="F21" i="1"/>
  <c r="E21" i="1"/>
  <c r="D21" i="1"/>
  <c r="C21" i="1"/>
  <c r="B21" i="1"/>
  <c r="C15" i="1"/>
  <c r="D15" i="1"/>
  <c r="E15" i="1"/>
  <c r="F15" i="1"/>
  <c r="G15" i="1"/>
  <c r="H15" i="1"/>
  <c r="I15" i="1"/>
  <c r="J15" i="1"/>
  <c r="K15" i="1"/>
  <c r="AR22" i="1"/>
  <c r="Y23" i="1"/>
  <c r="AO23" i="1"/>
  <c r="AQ23" i="1"/>
  <c r="C24" i="1"/>
  <c r="C26" i="1" s="1"/>
  <c r="AJ26" i="1" s="1"/>
  <c r="D24" i="1"/>
  <c r="D26" i="1" s="1"/>
  <c r="AK26" i="1" s="1"/>
  <c r="AK22" i="1" s="1"/>
  <c r="E24" i="1"/>
  <c r="F24" i="1"/>
  <c r="F26" i="1" s="1"/>
  <c r="AM26" i="1" s="1"/>
  <c r="AM22" i="1" s="1"/>
  <c r="G24" i="1"/>
  <c r="G26" i="1" s="1"/>
  <c r="AN26" i="1" s="1"/>
  <c r="AN22" i="1" s="1"/>
  <c r="H24" i="1"/>
  <c r="H26" i="1" s="1"/>
  <c r="AO26" i="1" s="1"/>
  <c r="I24" i="1"/>
  <c r="I26" i="1" s="1"/>
  <c r="AP26" i="1" s="1"/>
  <c r="J24" i="1"/>
  <c r="J26" i="1" s="1"/>
  <c r="AQ26" i="1" s="1"/>
  <c r="K24" i="1"/>
  <c r="K26" i="1" s="1"/>
  <c r="B24" i="1"/>
  <c r="B26" i="1" s="1"/>
  <c r="AI26" i="1" s="1"/>
  <c r="AI22" i="1" s="1"/>
  <c r="E26" i="1"/>
  <c r="AL26" i="1" s="1"/>
  <c r="AL22" i="1" s="1"/>
  <c r="K25" i="1"/>
  <c r="J25" i="1"/>
  <c r="I25" i="1"/>
  <c r="AP23" i="1" s="1"/>
  <c r="H25" i="1"/>
  <c r="G25" i="1"/>
  <c r="AN23" i="1" s="1"/>
  <c r="F25" i="1"/>
  <c r="E25" i="1"/>
  <c r="D25" i="1"/>
  <c r="C25" i="1"/>
  <c r="AJ23" i="1" s="1"/>
  <c r="B25" i="1"/>
  <c r="C18" i="1"/>
  <c r="D18" i="1"/>
  <c r="D20" i="1" s="1"/>
  <c r="AA26" i="1" s="1"/>
  <c r="AA22" i="1" s="1"/>
  <c r="E18" i="1"/>
  <c r="E20" i="1" s="1"/>
  <c r="AB26" i="1" s="1"/>
  <c r="AB22" i="1" s="1"/>
  <c r="F18" i="1"/>
  <c r="F20" i="1" s="1"/>
  <c r="AC26" i="1" s="1"/>
  <c r="AC22" i="1" s="1"/>
  <c r="G18" i="1"/>
  <c r="G20" i="1" s="1"/>
  <c r="AD26" i="1" s="1"/>
  <c r="AD22" i="1" s="1"/>
  <c r="H18" i="1"/>
  <c r="H20" i="1" s="1"/>
  <c r="AE26" i="1" s="1"/>
  <c r="AE22" i="1" s="1"/>
  <c r="I18" i="1"/>
  <c r="I20" i="1" s="1"/>
  <c r="AF26" i="1" s="1"/>
  <c r="AF22" i="1" s="1"/>
  <c r="J18" i="1"/>
  <c r="J20" i="1" s="1"/>
  <c r="AG26" i="1" s="1"/>
  <c r="AG22" i="1" s="1"/>
  <c r="K18" i="1"/>
  <c r="K20" i="1" s="1"/>
  <c r="AH26" i="1" s="1"/>
  <c r="AH22" i="1" s="1"/>
  <c r="B18" i="1"/>
  <c r="B20" i="1" s="1"/>
  <c r="Y26" i="1" s="1"/>
  <c r="Y22" i="1" s="1"/>
  <c r="C20" i="1"/>
  <c r="Z26" i="1" s="1"/>
  <c r="K19" i="1"/>
  <c r="J19" i="1"/>
  <c r="AG23" i="1" s="1"/>
  <c r="I19" i="1"/>
  <c r="AF23" i="1" s="1"/>
  <c r="H19" i="1"/>
  <c r="G19" i="1"/>
  <c r="F19" i="1"/>
  <c r="E19" i="1"/>
  <c r="D19" i="1"/>
  <c r="C19" i="1"/>
  <c r="Z23" i="1" s="1"/>
  <c r="B19" i="1"/>
  <c r="J14" i="1"/>
  <c r="C13" i="1"/>
  <c r="D13" i="1"/>
  <c r="E13" i="1"/>
  <c r="F13" i="1"/>
  <c r="G13" i="1"/>
  <c r="H13" i="1"/>
  <c r="I13" i="1"/>
  <c r="J13" i="1"/>
  <c r="K13" i="1"/>
  <c r="B13" i="1"/>
  <c r="C12" i="1"/>
  <c r="C14" i="1" s="1"/>
  <c r="D12" i="1"/>
  <c r="D14" i="1" s="1"/>
  <c r="E12" i="1"/>
  <c r="E14" i="1" s="1"/>
  <c r="F12" i="1"/>
  <c r="F14" i="1" s="1"/>
  <c r="G12" i="1"/>
  <c r="G14" i="1" s="1"/>
  <c r="H12" i="1"/>
  <c r="H14" i="1" s="1"/>
  <c r="I12" i="1"/>
  <c r="I14" i="1" s="1"/>
  <c r="J12" i="1"/>
  <c r="K12" i="1"/>
  <c r="K14" i="1" s="1"/>
  <c r="B12" i="1"/>
  <c r="AR23" i="1" l="1"/>
  <c r="AR24" i="1"/>
  <c r="AM23" i="1"/>
  <c r="AM24" i="1"/>
  <c r="AQ24" i="1"/>
  <c r="AO24" i="1"/>
  <c r="AB24" i="1"/>
  <c r="AB23" i="1"/>
  <c r="AP24" i="1"/>
  <c r="AP22" i="1"/>
  <c r="AD24" i="1"/>
  <c r="AD23" i="1"/>
  <c r="AI24" i="1"/>
  <c r="AI23" i="1"/>
  <c r="AH24" i="1"/>
  <c r="AH23" i="1"/>
  <c r="AC23" i="1"/>
  <c r="AC24" i="1"/>
  <c r="Y24" i="1"/>
  <c r="AK24" i="1"/>
  <c r="AK23" i="1"/>
  <c r="AE24" i="1"/>
  <c r="AL23" i="1"/>
  <c r="AL24" i="1"/>
  <c r="AA23" i="1"/>
  <c r="AA24" i="1"/>
  <c r="Z24" i="1"/>
  <c r="Z22" i="1"/>
  <c r="AJ24" i="1"/>
  <c r="AJ22" i="1"/>
  <c r="AE23" i="1"/>
  <c r="AQ22" i="1"/>
  <c r="AG24" i="1"/>
  <c r="AO22" i="1"/>
  <c r="AN24" i="1"/>
  <c r="AF24" i="1"/>
  <c r="B5" i="1"/>
  <c r="R23" i="2"/>
  <c r="R22" i="2"/>
  <c r="R16" i="2"/>
  <c r="R15" i="2"/>
  <c r="R6" i="2"/>
  <c r="R5" i="2"/>
  <c r="B30" i="1" l="1"/>
  <c r="Q23" i="1"/>
  <c r="S23" i="1"/>
  <c r="V23" i="1"/>
  <c r="U23" i="1"/>
  <c r="P23" i="1"/>
  <c r="W23" i="1"/>
  <c r="O23" i="1"/>
  <c r="O29" i="1" s="1"/>
  <c r="T23" i="1"/>
  <c r="Q24" i="1"/>
  <c r="Q22" i="1"/>
  <c r="R23" i="1"/>
  <c r="X23" i="1"/>
  <c r="O31" i="1"/>
  <c r="W24" i="1"/>
  <c r="W22" i="1"/>
  <c r="R24" i="1"/>
  <c r="R22" i="1"/>
  <c r="X24" i="1"/>
  <c r="X22" i="1"/>
  <c r="V22" i="1"/>
  <c r="V24" i="1"/>
  <c r="T24" i="1"/>
  <c r="T22" i="1"/>
  <c r="S24" i="1"/>
  <c r="S22" i="1"/>
  <c r="U22" i="1"/>
  <c r="O30" i="1" s="1"/>
  <c r="U24" i="1"/>
  <c r="P24" i="1"/>
  <c r="P22" i="1"/>
  <c r="O24" i="1"/>
  <c r="O28" i="1" s="1"/>
  <c r="O22" i="1"/>
  <c r="O27" i="1"/>
</calcChain>
</file>

<file path=xl/sharedStrings.xml><?xml version="1.0" encoding="utf-8"?>
<sst xmlns="http://schemas.openxmlformats.org/spreadsheetml/2006/main" count="81" uniqueCount="38">
  <si>
    <t>d</t>
  </si>
  <si>
    <t>прямой</t>
  </si>
  <si>
    <t>перп</t>
  </si>
  <si>
    <t>h</t>
  </si>
  <si>
    <t>n</t>
  </si>
  <si>
    <t>m</t>
  </si>
  <si>
    <t>k</t>
  </si>
  <si>
    <t>E</t>
  </si>
  <si>
    <t>σ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</si>
  <si>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центр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</si>
  <si>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</si>
  <si>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нецентр</t>
    </r>
  </si>
  <si>
    <t>Перевёрнутая</t>
  </si>
  <si>
    <t>Вторая балка</t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</si>
  <si>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</si>
  <si>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</si>
  <si>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∆</t>
    </r>
    <r>
      <rPr>
        <sz val="11"/>
        <color theme="1"/>
        <rFont val="Calibri"/>
        <family val="2"/>
      </rPr>
      <t>l</t>
    </r>
  </si>
  <si>
    <t>l, см</t>
  </si>
  <si>
    <t>a, см</t>
  </si>
  <si>
    <t>b, см</t>
  </si>
  <si>
    <t>&lt;a&gt;</t>
  </si>
  <si>
    <t>&lt;b&gt;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</si>
  <si>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max, 0,01 мм</t>
    </r>
  </si>
  <si>
    <t>mцентр, г</t>
  </si>
  <si>
    <t>Третья балка</t>
  </si>
  <si>
    <t>&lt;d&gt;, мм</t>
  </si>
  <si>
    <t>r, см</t>
  </si>
  <si>
    <t>n0</t>
  </si>
  <si>
    <t>m0</t>
  </si>
  <si>
    <t>delta n</t>
  </si>
  <si>
    <t>P</t>
  </si>
  <si>
    <t>delta l</t>
  </si>
  <si>
    <t>L</t>
  </si>
  <si>
    <t>PL</t>
  </si>
  <si>
    <t>P^2</t>
  </si>
  <si>
    <t>L^2</t>
  </si>
  <si>
    <t>l</t>
  </si>
  <si>
    <t>sigma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</si>
</sst>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1" fillId="0" borderId="3" xfId="0" applyFont="1" applyBorder="1"/>
    <xf numFmtId="0" fontId="1" fillId="0" borderId="0" xfId="0" applyFont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'1.3.1.1'!$O$26:$AR$26</c:f>
              <c:numCache>
                <c:formatCode>General</c:formatCode>
                <c:ptCount val="30"/>
                <c:pt idx="0">
                  <c:v>3.2608695652173916E-3</c:v>
                </c:pt>
                <c:pt idx="1">
                  <c:v>6.4130434782608712E-3</c:v>
                </c:pt>
                <c:pt idx="2">
                  <c:v>8.9673913043478281E-3</c:v>
                </c:pt>
                <c:pt idx="3">
                  <c:v>1.1684782608695654E-2</c:v>
                </c:pt>
                <c:pt idx="4">
                  <c:v>1.4402173913043482E-2</c:v>
                </c:pt>
                <c:pt idx="5">
                  <c:v>1.4402173913043482E-2</c:v>
                </c:pt>
                <c:pt idx="6">
                  <c:v>1.1630434782608699E-2</c:v>
                </c:pt>
                <c:pt idx="7">
                  <c:v>9.0217391304347836E-3</c:v>
                </c:pt>
                <c:pt idx="8">
                  <c:v>6.4130434782608712E-3</c:v>
                </c:pt>
                <c:pt idx="9">
                  <c:v>3.4239130434782629E-3</c:v>
                </c:pt>
                <c:pt idx="10">
                  <c:v>3.3152173913043488E-3</c:v>
                </c:pt>
                <c:pt idx="11">
                  <c:v>6.3043478260869576E-3</c:v>
                </c:pt>
                <c:pt idx="12">
                  <c:v>8.8586956521739136E-3</c:v>
                </c:pt>
                <c:pt idx="13">
                  <c:v>1.1521739130434782E-2</c:v>
                </c:pt>
                <c:pt idx="14">
                  <c:v>1.4293478260869566E-2</c:v>
                </c:pt>
                <c:pt idx="15">
                  <c:v>1.4293478260869566E-2</c:v>
                </c:pt>
                <c:pt idx="16">
                  <c:v>1.1521739130434782E-2</c:v>
                </c:pt>
                <c:pt idx="17">
                  <c:v>8.8586956521739136E-3</c:v>
                </c:pt>
                <c:pt idx="18">
                  <c:v>6.3043478260869576E-3</c:v>
                </c:pt>
                <c:pt idx="19">
                  <c:v>3.2608695652173916E-3</c:v>
                </c:pt>
                <c:pt idx="20">
                  <c:v>3.1521739130434766E-3</c:v>
                </c:pt>
                <c:pt idx="21">
                  <c:v>6.3043478260869576E-3</c:v>
                </c:pt>
                <c:pt idx="22">
                  <c:v>8.8043478260869563E-3</c:v>
                </c:pt>
                <c:pt idx="23">
                  <c:v>1.1576086956521738E-2</c:v>
                </c:pt>
                <c:pt idx="24">
                  <c:v>1.4293478260869566E-2</c:v>
                </c:pt>
                <c:pt idx="25">
                  <c:v>1.423913043478261E-2</c:v>
                </c:pt>
                <c:pt idx="26">
                  <c:v>1.1521739130434782E-2</c:v>
                </c:pt>
                <c:pt idx="27">
                  <c:v>8.6956521739130436E-3</c:v>
                </c:pt>
                <c:pt idx="28">
                  <c:v>6.1413043478260867E-3</c:v>
                </c:pt>
                <c:pt idx="29">
                  <c:v>3.3695652173913061E-3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0-495F-9DD3-F4CE87CB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1992896"/>
        <c:axId val="431991584"/>
      </c:lineChart>
      <c:catAx>
        <c:axId val="4319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91584"/>
        <c:crosses val="autoZero"/>
        <c:auto val="1"/>
        <c:lblAlgn val="ctr"/>
        <c:lblOffset val="100"/>
        <c:noMultiLvlLbl val="0"/>
      </c:catAx>
      <c:valAx>
        <c:axId val="43199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</xdr:colOff>
      <xdr:row>3</xdr:row>
      <xdr:rowOff>137160</xdr:rowOff>
    </xdr:from>
    <xdr:to>
      <xdr:col>25</xdr:col>
      <xdr:colOff>495300</xdr:colOff>
      <xdr:row>11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1DD179-E43C-49BD-849F-FF78265D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1"/>
  <sheetViews>
    <sheetView tabSelected="1" workbookViewId="0">
      <selection activeCell="B14" sqref="B14"/>
    </sheetView>
  </sheetViews>
  <sheetFormatPr defaultRowHeight="14.4" x14ac:dyDescent="0.3"/>
  <cols>
    <col min="15" max="44" width="24.109375" customWidth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20" x14ac:dyDescent="0.3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20" ht="15" thickBot="1" x14ac:dyDescent="0.3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20" ht="15" thickTop="1" x14ac:dyDescent="0.3">
      <c r="C4" s="8" t="s">
        <v>8</v>
      </c>
    </row>
    <row r="5" spans="1:20" x14ac:dyDescent="0.3">
      <c r="A5" s="1" t="s">
        <v>25</v>
      </c>
      <c r="B5" s="5">
        <f>0.46</f>
        <v>0.46</v>
      </c>
      <c r="C5" s="1">
        <v>0.01</v>
      </c>
    </row>
    <row r="6" spans="1:20" x14ac:dyDescent="0.3">
      <c r="A6" s="1" t="s">
        <v>17</v>
      </c>
      <c r="B6" s="5">
        <v>176</v>
      </c>
      <c r="C6" s="1">
        <v>0.1</v>
      </c>
    </row>
    <row r="7" spans="1:20" x14ac:dyDescent="0.3">
      <c r="A7" s="1" t="s">
        <v>26</v>
      </c>
      <c r="B7" s="5">
        <v>15</v>
      </c>
      <c r="C7" s="1">
        <v>0.1</v>
      </c>
    </row>
    <row r="8" spans="1:20" x14ac:dyDescent="0.3">
      <c r="A8" s="1" t="s">
        <v>3</v>
      </c>
      <c r="B8" s="5">
        <v>138</v>
      </c>
      <c r="C8" s="1">
        <v>0.1</v>
      </c>
    </row>
    <row r="10" spans="1:20" x14ac:dyDescent="0.3">
      <c r="A10" s="1" t="s">
        <v>5</v>
      </c>
      <c r="B10" s="1">
        <v>966.9</v>
      </c>
      <c r="C10" s="1">
        <v>1469.9</v>
      </c>
      <c r="D10" s="1">
        <v>1925.2</v>
      </c>
      <c r="E10" s="1">
        <v>2407.6999999999998</v>
      </c>
      <c r="F10" s="1">
        <v>2911.2</v>
      </c>
      <c r="G10" s="1">
        <v>2911.2</v>
      </c>
      <c r="H10" s="1">
        <v>2407.6999999999998</v>
      </c>
      <c r="I10" s="1">
        <v>1925.2</v>
      </c>
      <c r="J10" s="1">
        <v>1469.9</v>
      </c>
      <c r="K10" s="1">
        <v>966.9</v>
      </c>
      <c r="P10" t="s">
        <v>28</v>
      </c>
      <c r="Q10">
        <v>463.6</v>
      </c>
    </row>
    <row r="11" spans="1:20" x14ac:dyDescent="0.3">
      <c r="A11" s="1" t="s">
        <v>29</v>
      </c>
      <c r="B11" s="1">
        <v>33.200000000000003</v>
      </c>
      <c r="C11" s="1">
        <v>27.4</v>
      </c>
      <c r="D11" s="1">
        <v>22.7</v>
      </c>
      <c r="E11" s="1">
        <v>17.7</v>
      </c>
      <c r="F11" s="1">
        <v>12.7</v>
      </c>
      <c r="G11" s="1">
        <v>12.7</v>
      </c>
      <c r="H11" s="1">
        <v>17.8</v>
      </c>
      <c r="I11" s="1">
        <v>22.6</v>
      </c>
      <c r="J11" s="1">
        <v>27.4</v>
      </c>
      <c r="K11" s="1">
        <v>32.9</v>
      </c>
      <c r="P11" t="s">
        <v>27</v>
      </c>
      <c r="Q11">
        <v>39.200000000000003</v>
      </c>
      <c r="S11" t="s">
        <v>27</v>
      </c>
      <c r="T11">
        <v>38.700000000000003</v>
      </c>
    </row>
    <row r="12" spans="1:20" ht="15" thickBot="1" x14ac:dyDescent="0.35">
      <c r="A12" s="3" t="s">
        <v>29</v>
      </c>
      <c r="B12" s="4">
        <f>$Q$11-B11</f>
        <v>6</v>
      </c>
      <c r="C12" s="4">
        <f t="shared" ref="C12:K12" si="0">$Q$11-C11</f>
        <v>11.800000000000004</v>
      </c>
      <c r="D12" s="4">
        <f t="shared" si="0"/>
        <v>16.500000000000004</v>
      </c>
      <c r="E12" s="4">
        <f t="shared" si="0"/>
        <v>21.500000000000004</v>
      </c>
      <c r="F12" s="4">
        <f t="shared" si="0"/>
        <v>26.500000000000004</v>
      </c>
      <c r="G12" s="4">
        <f t="shared" si="0"/>
        <v>26.500000000000004</v>
      </c>
      <c r="H12" s="4">
        <f t="shared" si="0"/>
        <v>21.400000000000002</v>
      </c>
      <c r="I12" s="4">
        <f t="shared" si="0"/>
        <v>16.600000000000001</v>
      </c>
      <c r="J12" s="4">
        <f t="shared" si="0"/>
        <v>11.800000000000004</v>
      </c>
      <c r="K12" s="4">
        <f t="shared" si="0"/>
        <v>6.3000000000000043</v>
      </c>
    </row>
    <row r="13" spans="1:20" ht="15" thickTop="1" x14ac:dyDescent="0.3">
      <c r="A13" s="6" t="s">
        <v>30</v>
      </c>
      <c r="B13">
        <f>B10*9.8</f>
        <v>9475.6200000000008</v>
      </c>
      <c r="C13">
        <f t="shared" ref="C13:K13" si="1">C10*9.8</f>
        <v>14405.020000000002</v>
      </c>
      <c r="D13">
        <f t="shared" si="1"/>
        <v>18866.960000000003</v>
      </c>
      <c r="E13">
        <f t="shared" si="1"/>
        <v>23595.46</v>
      </c>
      <c r="F13">
        <f t="shared" si="1"/>
        <v>28529.760000000002</v>
      </c>
      <c r="G13">
        <f t="shared" si="1"/>
        <v>28529.760000000002</v>
      </c>
      <c r="H13">
        <f t="shared" si="1"/>
        <v>23595.46</v>
      </c>
      <c r="I13">
        <f t="shared" si="1"/>
        <v>18866.960000000003</v>
      </c>
      <c r="J13">
        <f t="shared" si="1"/>
        <v>14405.020000000002</v>
      </c>
      <c r="K13">
        <f t="shared" si="1"/>
        <v>9475.6200000000008</v>
      </c>
    </row>
    <row r="14" spans="1:20" x14ac:dyDescent="0.3">
      <c r="A14" s="6" t="s">
        <v>31</v>
      </c>
      <c r="B14">
        <f>B12*$B$7/(2*$B$8)</f>
        <v>0.32608695652173914</v>
      </c>
      <c r="C14">
        <f t="shared" ref="C14:K14" si="2">C12*$B$7/(2*$B$8)</f>
        <v>0.64130434782608714</v>
      </c>
      <c r="D14">
        <f t="shared" si="2"/>
        <v>0.89673913043478282</v>
      </c>
      <c r="E14">
        <f t="shared" si="2"/>
        <v>1.1684782608695654</v>
      </c>
      <c r="F14">
        <f t="shared" si="2"/>
        <v>1.4402173913043481</v>
      </c>
      <c r="G14">
        <f t="shared" si="2"/>
        <v>1.4402173913043481</v>
      </c>
      <c r="H14">
        <f t="shared" si="2"/>
        <v>1.1630434782608698</v>
      </c>
      <c r="I14">
        <f t="shared" si="2"/>
        <v>0.90217391304347838</v>
      </c>
      <c r="J14">
        <f t="shared" si="2"/>
        <v>0.64130434782608714</v>
      </c>
      <c r="K14">
        <f t="shared" si="2"/>
        <v>0.34239130434782628</v>
      </c>
      <c r="P14" t="s">
        <v>27</v>
      </c>
      <c r="Q14">
        <v>39</v>
      </c>
      <c r="S14" t="s">
        <v>27</v>
      </c>
      <c r="T14">
        <v>39</v>
      </c>
    </row>
    <row r="15" spans="1:20" x14ac:dyDescent="0.3">
      <c r="A15" s="6" t="s">
        <v>37</v>
      </c>
      <c r="B15">
        <f>B14*SQRT((0.01/B12)*(0.1/B12)+(0.01/0.46)*(0.01/0.46)+(0.1/138)*(0.1/138))</f>
        <v>7.2980320346801852E-3</v>
      </c>
      <c r="C15">
        <f t="shared" ref="C15:K15" si="3">C14*SQRT((0.01/C12)*(0.1/C12)+(0.01/0.46)*(0.01/0.46)+(0.1/138)*(0.1/138))</f>
        <v>1.4054616571871119E-2</v>
      </c>
      <c r="D15">
        <f t="shared" si="3"/>
        <v>1.9580725232428361E-2</v>
      </c>
      <c r="E15">
        <f t="shared" si="3"/>
        <v>2.5473850450883104E-2</v>
      </c>
      <c r="F15">
        <f t="shared" si="3"/>
        <v>3.1373571032312503E-2</v>
      </c>
      <c r="G15">
        <f t="shared" si="3"/>
        <v>3.1373571032312503E-2</v>
      </c>
      <c r="H15">
        <f t="shared" si="3"/>
        <v>2.5355907980908757E-2</v>
      </c>
      <c r="I15">
        <f t="shared" si="3"/>
        <v>1.9698484805102535E-2</v>
      </c>
      <c r="J15">
        <f t="shared" si="3"/>
        <v>1.4054616571871119E-2</v>
      </c>
      <c r="K15">
        <f t="shared" si="3"/>
        <v>7.6431537391674501E-3</v>
      </c>
    </row>
    <row r="16" spans="1:20" x14ac:dyDescent="0.3">
      <c r="A16" s="2" t="s">
        <v>5</v>
      </c>
      <c r="B16" s="1">
        <v>966.9</v>
      </c>
      <c r="C16" s="1">
        <v>1469.9</v>
      </c>
      <c r="D16" s="1">
        <v>1925.2</v>
      </c>
      <c r="E16" s="1">
        <v>2407.6999999999998</v>
      </c>
      <c r="F16" s="1">
        <v>2911.2</v>
      </c>
      <c r="G16" s="1">
        <v>2911.2</v>
      </c>
      <c r="H16" s="1">
        <v>2407.6999999999998</v>
      </c>
      <c r="I16" s="1">
        <v>1925.2</v>
      </c>
      <c r="J16" s="1">
        <v>1469.9</v>
      </c>
      <c r="K16" s="1">
        <v>966.9</v>
      </c>
    </row>
    <row r="17" spans="1:44" x14ac:dyDescent="0.3">
      <c r="A17" s="1" t="s">
        <v>4</v>
      </c>
      <c r="B17" s="1">
        <v>32.9</v>
      </c>
      <c r="C17" s="1">
        <v>27.4</v>
      </c>
      <c r="D17" s="1">
        <v>22.7</v>
      </c>
      <c r="E17" s="1">
        <v>17.8</v>
      </c>
      <c r="F17" s="1">
        <v>12.7</v>
      </c>
      <c r="G17" s="1">
        <v>12.7</v>
      </c>
      <c r="H17" s="1">
        <v>17.8</v>
      </c>
      <c r="I17" s="1">
        <v>22.7</v>
      </c>
      <c r="J17" s="1">
        <v>27.4</v>
      </c>
      <c r="K17" s="1">
        <v>33</v>
      </c>
      <c r="P17" t="s">
        <v>27</v>
      </c>
      <c r="Q17">
        <v>39</v>
      </c>
      <c r="S17" t="s">
        <v>27</v>
      </c>
      <c r="T17">
        <v>39</v>
      </c>
    </row>
    <row r="18" spans="1:44" ht="15" thickBot="1" x14ac:dyDescent="0.35">
      <c r="A18" s="3" t="s">
        <v>29</v>
      </c>
      <c r="B18" s="4">
        <f>$Q$14 - B17</f>
        <v>6.1000000000000014</v>
      </c>
      <c r="C18" s="4">
        <f t="shared" ref="C18:K18" si="4">$Q$14 - C17</f>
        <v>11.600000000000001</v>
      </c>
      <c r="D18" s="4">
        <f t="shared" si="4"/>
        <v>16.3</v>
      </c>
      <c r="E18" s="4">
        <f t="shared" si="4"/>
        <v>21.2</v>
      </c>
      <c r="F18" s="4">
        <f t="shared" si="4"/>
        <v>26.3</v>
      </c>
      <c r="G18" s="4">
        <f t="shared" si="4"/>
        <v>26.3</v>
      </c>
      <c r="H18" s="4">
        <f t="shared" si="4"/>
        <v>21.2</v>
      </c>
      <c r="I18" s="4">
        <f t="shared" si="4"/>
        <v>16.3</v>
      </c>
      <c r="J18" s="4">
        <f t="shared" si="4"/>
        <v>11.600000000000001</v>
      </c>
      <c r="K18" s="4">
        <f t="shared" si="4"/>
        <v>6</v>
      </c>
    </row>
    <row r="19" spans="1:44" ht="15" thickTop="1" x14ac:dyDescent="0.3">
      <c r="A19" s="6" t="s">
        <v>30</v>
      </c>
      <c r="B19">
        <f>B16*9.8</f>
        <v>9475.6200000000008</v>
      </c>
      <c r="C19">
        <f t="shared" ref="C19:K19" si="5">C16*9.8</f>
        <v>14405.020000000002</v>
      </c>
      <c r="D19">
        <f t="shared" si="5"/>
        <v>18866.960000000003</v>
      </c>
      <c r="E19">
        <f t="shared" si="5"/>
        <v>23595.46</v>
      </c>
      <c r="F19">
        <f t="shared" si="5"/>
        <v>28529.760000000002</v>
      </c>
      <c r="G19">
        <f t="shared" si="5"/>
        <v>28529.760000000002</v>
      </c>
      <c r="H19">
        <f t="shared" si="5"/>
        <v>23595.46</v>
      </c>
      <c r="I19">
        <f t="shared" si="5"/>
        <v>18866.960000000003</v>
      </c>
      <c r="J19">
        <f t="shared" si="5"/>
        <v>14405.020000000002</v>
      </c>
      <c r="K19">
        <f t="shared" si="5"/>
        <v>9475.6200000000008</v>
      </c>
    </row>
    <row r="20" spans="1:44" x14ac:dyDescent="0.3">
      <c r="A20" s="6" t="s">
        <v>31</v>
      </c>
      <c r="B20">
        <f>B18*$B$7/(2*$B$8)</f>
        <v>0.33152173913043487</v>
      </c>
      <c r="C20">
        <f t="shared" ref="C20:K20" si="6">C18*$B$7/(2*$B$8)</f>
        <v>0.63043478260869579</v>
      </c>
      <c r="D20">
        <f t="shared" si="6"/>
        <v>0.88586956521739135</v>
      </c>
      <c r="E20">
        <f t="shared" si="6"/>
        <v>1.1521739130434783</v>
      </c>
      <c r="F20">
        <f t="shared" si="6"/>
        <v>1.4293478260869565</v>
      </c>
      <c r="G20">
        <f t="shared" si="6"/>
        <v>1.4293478260869565</v>
      </c>
      <c r="H20">
        <f t="shared" si="6"/>
        <v>1.1521739130434783</v>
      </c>
      <c r="I20">
        <f t="shared" si="6"/>
        <v>0.88586956521739135</v>
      </c>
      <c r="J20">
        <f t="shared" si="6"/>
        <v>0.63043478260869579</v>
      </c>
      <c r="K20">
        <f t="shared" si="6"/>
        <v>0.32608695652173914</v>
      </c>
    </row>
    <row r="21" spans="1:44" x14ac:dyDescent="0.3">
      <c r="A21" s="6" t="s">
        <v>37</v>
      </c>
      <c r="B21">
        <f>B20*SQRT((0.01/B18)*(0.1/B18)+(0.01/0.46)*(0.01/0.46)+(0.1/138)*(0.1/138))</f>
        <v>7.4129727789273665E-3</v>
      </c>
      <c r="C21">
        <f t="shared" ref="C21" si="7">C20*SQRT((0.01/C18)*(0.1/C18)+(0.01/0.46)*(0.01/0.46)+(0.1/138)*(0.1/138))</f>
        <v>1.3819994966824879E-2</v>
      </c>
      <c r="D21">
        <f t="shared" ref="D21" si="8">D20*SQRT((0.01/D18)*(0.1/D18)+(0.01/0.46)*(0.01/0.46)+(0.1/138)*(0.1/138))</f>
        <v>1.934522268224096E-2</v>
      </c>
      <c r="E21">
        <f t="shared" ref="E21" si="9">E20*SQRT((0.01/E18)*(0.1/E18)+(0.01/0.46)*(0.01/0.46)+(0.1/138)*(0.1/138))</f>
        <v>2.5120030672685357E-2</v>
      </c>
      <c r="F21">
        <f t="shared" ref="F21" si="10">F20*SQRT((0.01/F18)*(0.1/F18)+(0.01/0.46)*(0.01/0.46)+(0.1/138)*(0.1/138))</f>
        <v>3.1137502591062623E-2</v>
      </c>
      <c r="G21">
        <f t="shared" ref="G21" si="11">G20*SQRT((0.01/G18)*(0.1/G18)+(0.01/0.46)*(0.01/0.46)+(0.1/138)*(0.1/138))</f>
        <v>3.1137502591062623E-2</v>
      </c>
      <c r="H21">
        <f t="shared" ref="H21" si="12">H20*SQRT((0.01/H18)*(0.1/H18)+(0.01/0.46)*(0.01/0.46)+(0.1/138)*(0.1/138))</f>
        <v>2.5120030672685357E-2</v>
      </c>
      <c r="I21">
        <f t="shared" ref="I21" si="13">I20*SQRT((0.01/I18)*(0.1/I18)+(0.01/0.46)*(0.01/0.46)+(0.1/138)*(0.1/138))</f>
        <v>1.934522268224096E-2</v>
      </c>
      <c r="J21">
        <f t="shared" ref="J21" si="14">J20*SQRT((0.01/J18)*(0.1/J18)+(0.01/0.46)*(0.01/0.46)+(0.1/138)*(0.1/138))</f>
        <v>1.3819994966824879E-2</v>
      </c>
      <c r="K21">
        <f t="shared" ref="K21" si="15">K20*SQRT((0.01/K18)*(0.1/K18)+(0.01/0.46)*(0.01/0.46)+(0.1/138)*(0.1/138))</f>
        <v>7.2980320346801852E-3</v>
      </c>
    </row>
    <row r="22" spans="1:44" x14ac:dyDescent="0.3">
      <c r="A22" s="2" t="s">
        <v>5</v>
      </c>
      <c r="B22" s="1">
        <v>966.9</v>
      </c>
      <c r="C22" s="1">
        <v>1469.9</v>
      </c>
      <c r="D22" s="1">
        <v>1925.2</v>
      </c>
      <c r="E22" s="1">
        <v>2407.6999999999998</v>
      </c>
      <c r="F22" s="1">
        <v>2911.2</v>
      </c>
      <c r="G22" s="1">
        <v>2911.2</v>
      </c>
      <c r="H22" s="1">
        <v>2407.6999999999998</v>
      </c>
      <c r="I22" s="1">
        <v>1925.2</v>
      </c>
      <c r="J22" s="1">
        <v>1469.9</v>
      </c>
      <c r="K22" s="1">
        <v>966.9</v>
      </c>
      <c r="O22">
        <f>O26*O26</f>
        <v>1.0633270321361061E-5</v>
      </c>
      <c r="P22">
        <f t="shared" ref="P22:AR22" si="16">P26*P26</f>
        <v>4.1127126654064292E-5</v>
      </c>
      <c r="Q22">
        <f t="shared" si="16"/>
        <v>8.0414106805293037E-5</v>
      </c>
      <c r="R22">
        <f t="shared" si="16"/>
        <v>1.365341446124764E-4</v>
      </c>
      <c r="S22">
        <f t="shared" si="16"/>
        <v>2.074226134215502E-4</v>
      </c>
      <c r="T22">
        <f t="shared" si="16"/>
        <v>2.074226134215502E-4</v>
      </c>
      <c r="U22">
        <f t="shared" si="16"/>
        <v>1.3526701323251424E-4</v>
      </c>
      <c r="V22">
        <f t="shared" si="16"/>
        <v>8.1391776937618171E-5</v>
      </c>
      <c r="W22">
        <f t="shared" si="16"/>
        <v>4.1127126654064292E-5</v>
      </c>
      <c r="X22">
        <f t="shared" si="16"/>
        <v>1.172318052930058E-5</v>
      </c>
      <c r="Y22">
        <f t="shared" si="16"/>
        <v>1.0990666351606812E-5</v>
      </c>
      <c r="Z22">
        <f t="shared" si="16"/>
        <v>3.9744801512287351E-5</v>
      </c>
      <c r="AA22">
        <f t="shared" si="16"/>
        <v>7.8476488657844995E-5</v>
      </c>
      <c r="AB22">
        <f t="shared" si="16"/>
        <v>1.3275047258979206E-4</v>
      </c>
      <c r="AC22">
        <f t="shared" si="16"/>
        <v>2.0430352079395085E-4</v>
      </c>
      <c r="AD22">
        <f t="shared" si="16"/>
        <v>2.0430352079395085E-4</v>
      </c>
      <c r="AE22">
        <f t="shared" si="16"/>
        <v>1.3275047258979206E-4</v>
      </c>
      <c r="AF22">
        <f t="shared" si="16"/>
        <v>7.8476488657844995E-5</v>
      </c>
      <c r="AG22">
        <f t="shared" si="16"/>
        <v>3.9744801512287351E-5</v>
      </c>
      <c r="AH22">
        <f t="shared" si="16"/>
        <v>1.0633270321361061E-5</v>
      </c>
      <c r="AI22">
        <f t="shared" si="16"/>
        <v>9.9362003780718226E-6</v>
      </c>
      <c r="AJ22">
        <f t="shared" si="16"/>
        <v>3.9744801512287351E-5</v>
      </c>
      <c r="AK22">
        <f t="shared" si="16"/>
        <v>7.7516540642722114E-5</v>
      </c>
      <c r="AL22">
        <f t="shared" si="16"/>
        <v>1.340057892249527E-4</v>
      </c>
      <c r="AM22">
        <f t="shared" si="16"/>
        <v>2.0430352079395085E-4</v>
      </c>
      <c r="AN22">
        <f t="shared" si="16"/>
        <v>2.0275283553875242E-4</v>
      </c>
      <c r="AO22">
        <f t="shared" si="16"/>
        <v>1.3275047258979206E-4</v>
      </c>
      <c r="AP22">
        <f t="shared" si="16"/>
        <v>7.5614366729678646E-5</v>
      </c>
      <c r="AQ22">
        <f t="shared" si="16"/>
        <v>3.7715619092627593E-5</v>
      </c>
      <c r="AR22">
        <f t="shared" si="16"/>
        <v>1.1353969754253319E-5</v>
      </c>
    </row>
    <row r="23" spans="1:44" x14ac:dyDescent="0.3">
      <c r="A23" s="1" t="s">
        <v>4</v>
      </c>
      <c r="B23" s="1">
        <v>33.200000000000003</v>
      </c>
      <c r="C23" s="1">
        <v>27.4</v>
      </c>
      <c r="D23" s="1">
        <v>22.8</v>
      </c>
      <c r="E23" s="1">
        <v>17.7</v>
      </c>
      <c r="F23" s="1">
        <v>12.7</v>
      </c>
      <c r="G23" s="1">
        <v>12.8</v>
      </c>
      <c r="H23" s="1">
        <v>17.8</v>
      </c>
      <c r="I23" s="1">
        <v>23</v>
      </c>
      <c r="J23" s="1">
        <v>27.7</v>
      </c>
      <c r="K23" s="1">
        <v>32.799999999999997</v>
      </c>
      <c r="O23">
        <f>O25*O25</f>
        <v>89.787374384400024</v>
      </c>
      <c r="P23">
        <f t="shared" ref="P23:AR23" si="17">P25*P25</f>
        <v>207.50460120040006</v>
      </c>
      <c r="Q23">
        <f t="shared" si="17"/>
        <v>355.96217964160007</v>
      </c>
      <c r="R23">
        <f t="shared" si="17"/>
        <v>556.74573261159992</v>
      </c>
      <c r="S23">
        <f t="shared" si="17"/>
        <v>813.94720565760019</v>
      </c>
      <c r="T23">
        <f t="shared" si="17"/>
        <v>813.94720565760019</v>
      </c>
      <c r="U23">
        <f t="shared" si="17"/>
        <v>556.74573261159992</v>
      </c>
      <c r="V23">
        <f t="shared" si="17"/>
        <v>355.96217964160007</v>
      </c>
      <c r="W23">
        <f t="shared" si="17"/>
        <v>207.50460120040006</v>
      </c>
      <c r="X23">
        <f t="shared" si="17"/>
        <v>89.787374384400024</v>
      </c>
      <c r="Y23">
        <f t="shared" si="17"/>
        <v>89.787374384400024</v>
      </c>
      <c r="Z23">
        <f t="shared" si="17"/>
        <v>207.50460120040006</v>
      </c>
      <c r="AA23">
        <f t="shared" si="17"/>
        <v>355.96217964160007</v>
      </c>
      <c r="AB23">
        <f t="shared" si="17"/>
        <v>556.74573261159992</v>
      </c>
      <c r="AC23">
        <f t="shared" si="17"/>
        <v>813.94720565760019</v>
      </c>
      <c r="AD23">
        <f t="shared" si="17"/>
        <v>813.94720565760019</v>
      </c>
      <c r="AE23">
        <f t="shared" si="17"/>
        <v>556.74573261159992</v>
      </c>
      <c r="AF23">
        <f t="shared" si="17"/>
        <v>355.96217964160007</v>
      </c>
      <c r="AG23">
        <f t="shared" si="17"/>
        <v>207.50460120040006</v>
      </c>
      <c r="AH23">
        <f t="shared" si="17"/>
        <v>89.787374384400024</v>
      </c>
      <c r="AI23">
        <f t="shared" si="17"/>
        <v>89.787374384400024</v>
      </c>
      <c r="AJ23">
        <f t="shared" si="17"/>
        <v>207.50460120040006</v>
      </c>
      <c r="AK23">
        <f t="shared" si="17"/>
        <v>355.96217964160007</v>
      </c>
      <c r="AL23">
        <f t="shared" si="17"/>
        <v>556.74573261159992</v>
      </c>
      <c r="AM23">
        <f t="shared" si="17"/>
        <v>813.94720565760019</v>
      </c>
      <c r="AN23">
        <f t="shared" si="17"/>
        <v>813.94720565760019</v>
      </c>
      <c r="AO23">
        <f t="shared" si="17"/>
        <v>556.74573261159992</v>
      </c>
      <c r="AP23">
        <f t="shared" si="17"/>
        <v>355.96217964160007</v>
      </c>
      <c r="AQ23">
        <f t="shared" si="17"/>
        <v>207.50460120040006</v>
      </c>
      <c r="AR23">
        <f t="shared" si="17"/>
        <v>89.787374384400024</v>
      </c>
    </row>
    <row r="24" spans="1:44" ht="15" thickBot="1" x14ac:dyDescent="0.35">
      <c r="A24" s="3" t="s">
        <v>16</v>
      </c>
      <c r="B24" s="4">
        <f>$Q$17 - B23</f>
        <v>5.7999999999999972</v>
      </c>
      <c r="C24" s="4">
        <f t="shared" ref="C24:K24" si="18">$Q$17 - C23</f>
        <v>11.600000000000001</v>
      </c>
      <c r="D24" s="4">
        <f t="shared" si="18"/>
        <v>16.2</v>
      </c>
      <c r="E24" s="4">
        <f t="shared" si="18"/>
        <v>21.3</v>
      </c>
      <c r="F24" s="4">
        <f t="shared" si="18"/>
        <v>26.3</v>
      </c>
      <c r="G24" s="4">
        <f t="shared" si="18"/>
        <v>26.2</v>
      </c>
      <c r="H24" s="4">
        <f t="shared" si="18"/>
        <v>21.2</v>
      </c>
      <c r="I24" s="4">
        <f t="shared" si="18"/>
        <v>16</v>
      </c>
      <c r="J24" s="4">
        <f t="shared" si="18"/>
        <v>11.3</v>
      </c>
      <c r="K24" s="4">
        <f t="shared" si="18"/>
        <v>6.2000000000000028</v>
      </c>
      <c r="O24">
        <f>O25*O26</f>
        <v>3.0898760869565223E-2</v>
      </c>
      <c r="P24">
        <f t="shared" ref="P24:AR24" si="19">P25*P26</f>
        <v>9.2380019565217422E-2</v>
      </c>
      <c r="Q24">
        <f t="shared" si="19"/>
        <v>0.16918741304347831</v>
      </c>
      <c r="R24">
        <f t="shared" si="19"/>
        <v>0.27570782065217397</v>
      </c>
      <c r="S24">
        <f t="shared" si="19"/>
        <v>0.41089056521739148</v>
      </c>
      <c r="T24">
        <f t="shared" si="19"/>
        <v>0.41089056521739148</v>
      </c>
      <c r="U24">
        <f t="shared" si="19"/>
        <v>0.27442545869565221</v>
      </c>
      <c r="V24">
        <f t="shared" si="19"/>
        <v>0.17021279130434785</v>
      </c>
      <c r="W24">
        <f t="shared" si="19"/>
        <v>9.2380019565217422E-2</v>
      </c>
      <c r="X24">
        <f t="shared" si="19"/>
        <v>3.2443698913043502E-2</v>
      </c>
      <c r="Y24">
        <f t="shared" si="19"/>
        <v>3.1413740217391316E-2</v>
      </c>
      <c r="Z24">
        <f t="shared" si="19"/>
        <v>9.0814256521739162E-2</v>
      </c>
      <c r="AA24">
        <f t="shared" si="19"/>
        <v>0.16713665652173917</v>
      </c>
      <c r="AB24">
        <f t="shared" si="19"/>
        <v>0.27186073478260869</v>
      </c>
      <c r="AC24">
        <f t="shared" si="19"/>
        <v>0.40778950434782613</v>
      </c>
      <c r="AD24">
        <f t="shared" si="19"/>
        <v>0.40778950434782613</v>
      </c>
      <c r="AE24">
        <f t="shared" si="19"/>
        <v>0.27186073478260869</v>
      </c>
      <c r="AF24">
        <f t="shared" si="19"/>
        <v>0.16713665652173917</v>
      </c>
      <c r="AG24">
        <f t="shared" si="19"/>
        <v>9.0814256521739162E-2</v>
      </c>
      <c r="AH24">
        <f t="shared" si="19"/>
        <v>3.0898760869565223E-2</v>
      </c>
      <c r="AI24">
        <f t="shared" si="19"/>
        <v>2.986880217391303E-2</v>
      </c>
      <c r="AJ24">
        <f t="shared" si="19"/>
        <v>9.0814256521739162E-2</v>
      </c>
      <c r="AK24">
        <f t="shared" si="19"/>
        <v>0.16611127826086958</v>
      </c>
      <c r="AL24">
        <f t="shared" si="19"/>
        <v>0.2731430967391304</v>
      </c>
      <c r="AM24">
        <f t="shared" si="19"/>
        <v>0.40778950434782613</v>
      </c>
      <c r="AN24">
        <f t="shared" si="19"/>
        <v>0.40623897391304359</v>
      </c>
      <c r="AO24">
        <f t="shared" si="19"/>
        <v>0.27186073478260869</v>
      </c>
      <c r="AP24">
        <f t="shared" si="19"/>
        <v>0.16406052173913047</v>
      </c>
      <c r="AQ24">
        <f t="shared" si="19"/>
        <v>8.846561195652175E-2</v>
      </c>
      <c r="AR24">
        <f t="shared" si="19"/>
        <v>3.1928719565217409E-2</v>
      </c>
    </row>
    <row r="25" spans="1:44" ht="15" thickTop="1" x14ac:dyDescent="0.3">
      <c r="A25" s="6" t="s">
        <v>30</v>
      </c>
      <c r="B25">
        <f>B22*9.8</f>
        <v>9475.6200000000008</v>
      </c>
      <c r="C25">
        <f t="shared" ref="C25:K25" si="20">C22*9.8</f>
        <v>14405.020000000002</v>
      </c>
      <c r="D25">
        <f t="shared" si="20"/>
        <v>18866.960000000003</v>
      </c>
      <c r="E25">
        <f t="shared" si="20"/>
        <v>23595.46</v>
      </c>
      <c r="F25">
        <f t="shared" si="20"/>
        <v>28529.760000000002</v>
      </c>
      <c r="G25">
        <f t="shared" si="20"/>
        <v>28529.760000000002</v>
      </c>
      <c r="H25">
        <f t="shared" si="20"/>
        <v>23595.46</v>
      </c>
      <c r="I25">
        <f t="shared" si="20"/>
        <v>18866.960000000003</v>
      </c>
      <c r="J25">
        <f t="shared" si="20"/>
        <v>14405.020000000002</v>
      </c>
      <c r="K25">
        <f t="shared" si="20"/>
        <v>9475.6200000000008</v>
      </c>
      <c r="N25" t="s">
        <v>30</v>
      </c>
      <c r="O25">
        <f>B13/1000</f>
        <v>9.475620000000001</v>
      </c>
      <c r="P25">
        <f t="shared" ref="P25:X25" si="21">C13/1000</f>
        <v>14.405020000000002</v>
      </c>
      <c r="Q25">
        <f t="shared" si="21"/>
        <v>18.866960000000002</v>
      </c>
      <c r="R25">
        <f t="shared" si="21"/>
        <v>23.595459999999999</v>
      </c>
      <c r="S25">
        <f t="shared" si="21"/>
        <v>28.529760000000003</v>
      </c>
      <c r="T25">
        <f t="shared" si="21"/>
        <v>28.529760000000003</v>
      </c>
      <c r="U25">
        <f t="shared" si="21"/>
        <v>23.595459999999999</v>
      </c>
      <c r="V25">
        <f t="shared" si="21"/>
        <v>18.866960000000002</v>
      </c>
      <c r="W25">
        <f t="shared" si="21"/>
        <v>14.405020000000002</v>
      </c>
      <c r="X25">
        <f t="shared" si="21"/>
        <v>9.475620000000001</v>
      </c>
      <c r="Y25">
        <f>B19/1000</f>
        <v>9.475620000000001</v>
      </c>
      <c r="Z25">
        <f t="shared" ref="Z25:AH25" si="22">C19/1000</f>
        <v>14.405020000000002</v>
      </c>
      <c r="AA25">
        <f t="shared" si="22"/>
        <v>18.866960000000002</v>
      </c>
      <c r="AB25">
        <f t="shared" si="22"/>
        <v>23.595459999999999</v>
      </c>
      <c r="AC25">
        <f t="shared" si="22"/>
        <v>28.529760000000003</v>
      </c>
      <c r="AD25">
        <f t="shared" si="22"/>
        <v>28.529760000000003</v>
      </c>
      <c r="AE25">
        <f t="shared" si="22"/>
        <v>23.595459999999999</v>
      </c>
      <c r="AF25">
        <f t="shared" si="22"/>
        <v>18.866960000000002</v>
      </c>
      <c r="AG25">
        <f t="shared" si="22"/>
        <v>14.405020000000002</v>
      </c>
      <c r="AH25">
        <f t="shared" si="22"/>
        <v>9.475620000000001</v>
      </c>
      <c r="AI25">
        <f>B25/1000</f>
        <v>9.475620000000001</v>
      </c>
      <c r="AJ25">
        <f t="shared" ref="AJ25:AR25" si="23">C25/1000</f>
        <v>14.405020000000002</v>
      </c>
      <c r="AK25">
        <f t="shared" si="23"/>
        <v>18.866960000000002</v>
      </c>
      <c r="AL25">
        <f t="shared" si="23"/>
        <v>23.595459999999999</v>
      </c>
      <c r="AM25">
        <f t="shared" si="23"/>
        <v>28.529760000000003</v>
      </c>
      <c r="AN25">
        <f t="shared" si="23"/>
        <v>28.529760000000003</v>
      </c>
      <c r="AO25">
        <f t="shared" si="23"/>
        <v>23.595459999999999</v>
      </c>
      <c r="AP25">
        <f t="shared" si="23"/>
        <v>18.866960000000002</v>
      </c>
      <c r="AQ25">
        <f t="shared" si="23"/>
        <v>14.405020000000002</v>
      </c>
      <c r="AR25">
        <f t="shared" si="23"/>
        <v>9.475620000000001</v>
      </c>
    </row>
    <row r="26" spans="1:44" x14ac:dyDescent="0.3">
      <c r="A26" s="6" t="s">
        <v>31</v>
      </c>
      <c r="B26">
        <f>B24*$B$7/(2*$B$8)</f>
        <v>0.31521739130434767</v>
      </c>
      <c r="C26">
        <f t="shared" ref="C26:K26" si="24">C24*$B$7/(2*$B$8)</f>
        <v>0.63043478260869579</v>
      </c>
      <c r="D26">
        <f t="shared" si="24"/>
        <v>0.88043478260869568</v>
      </c>
      <c r="E26">
        <f t="shared" si="24"/>
        <v>1.1576086956521738</v>
      </c>
      <c r="F26">
        <f t="shared" si="24"/>
        <v>1.4293478260869565</v>
      </c>
      <c r="G26">
        <f t="shared" si="24"/>
        <v>1.423913043478261</v>
      </c>
      <c r="H26">
        <f t="shared" si="24"/>
        <v>1.1521739130434783</v>
      </c>
      <c r="I26">
        <f t="shared" si="24"/>
        <v>0.86956521739130432</v>
      </c>
      <c r="J26">
        <f t="shared" si="24"/>
        <v>0.61413043478260865</v>
      </c>
      <c r="K26">
        <f t="shared" si="24"/>
        <v>0.3369565217391306</v>
      </c>
      <c r="N26" t="s">
        <v>32</v>
      </c>
      <c r="O26">
        <f>B14/100</f>
        <v>3.2608695652173916E-3</v>
      </c>
      <c r="P26">
        <f t="shared" ref="P26:X26" si="25">C14/100</f>
        <v>6.4130434782608712E-3</v>
      </c>
      <c r="Q26">
        <f t="shared" si="25"/>
        <v>8.9673913043478281E-3</v>
      </c>
      <c r="R26">
        <f t="shared" si="25"/>
        <v>1.1684782608695654E-2</v>
      </c>
      <c r="S26">
        <f t="shared" si="25"/>
        <v>1.4402173913043482E-2</v>
      </c>
      <c r="T26">
        <f t="shared" si="25"/>
        <v>1.4402173913043482E-2</v>
      </c>
      <c r="U26">
        <f t="shared" si="25"/>
        <v>1.1630434782608699E-2</v>
      </c>
      <c r="V26">
        <f t="shared" si="25"/>
        <v>9.0217391304347836E-3</v>
      </c>
      <c r="W26">
        <f t="shared" si="25"/>
        <v>6.4130434782608712E-3</v>
      </c>
      <c r="X26">
        <f t="shared" si="25"/>
        <v>3.4239130434782629E-3</v>
      </c>
      <c r="Y26">
        <f t="shared" ref="Y26:AH26" si="26">B20/100</f>
        <v>3.3152173913043488E-3</v>
      </c>
      <c r="Z26">
        <f t="shared" si="26"/>
        <v>6.3043478260869576E-3</v>
      </c>
      <c r="AA26">
        <f t="shared" si="26"/>
        <v>8.8586956521739136E-3</v>
      </c>
      <c r="AB26">
        <f t="shared" si="26"/>
        <v>1.1521739130434782E-2</v>
      </c>
      <c r="AC26">
        <f t="shared" si="26"/>
        <v>1.4293478260869566E-2</v>
      </c>
      <c r="AD26">
        <f t="shared" si="26"/>
        <v>1.4293478260869566E-2</v>
      </c>
      <c r="AE26">
        <f t="shared" si="26"/>
        <v>1.1521739130434782E-2</v>
      </c>
      <c r="AF26">
        <f t="shared" si="26"/>
        <v>8.8586956521739136E-3</v>
      </c>
      <c r="AG26">
        <f t="shared" si="26"/>
        <v>6.3043478260869576E-3</v>
      </c>
      <c r="AH26">
        <f t="shared" si="26"/>
        <v>3.2608695652173916E-3</v>
      </c>
      <c r="AI26">
        <f t="shared" ref="AI26:AR26" si="27">B26/100</f>
        <v>3.1521739130434766E-3</v>
      </c>
      <c r="AJ26">
        <f t="shared" si="27"/>
        <v>6.3043478260869576E-3</v>
      </c>
      <c r="AK26">
        <f t="shared" si="27"/>
        <v>8.8043478260869563E-3</v>
      </c>
      <c r="AL26">
        <f t="shared" si="27"/>
        <v>1.1576086956521738E-2</v>
      </c>
      <c r="AM26">
        <f t="shared" si="27"/>
        <v>1.4293478260869566E-2</v>
      </c>
      <c r="AN26">
        <f t="shared" si="27"/>
        <v>1.423913043478261E-2</v>
      </c>
      <c r="AO26">
        <f t="shared" si="27"/>
        <v>1.1521739130434782E-2</v>
      </c>
      <c r="AP26">
        <f t="shared" si="27"/>
        <v>8.6956521739130436E-3</v>
      </c>
      <c r="AQ26">
        <f t="shared" si="27"/>
        <v>6.1413043478260867E-3</v>
      </c>
      <c r="AR26">
        <f t="shared" si="27"/>
        <v>3.3695652173913061E-3</v>
      </c>
    </row>
    <row r="27" spans="1:44" x14ac:dyDescent="0.3">
      <c r="A27" s="6" t="s">
        <v>37</v>
      </c>
      <c r="B27">
        <f>B26*SQRT((0.01/B24)*(0.1/B24)+(0.01/0.46)*(0.01/0.46)+(0.1/138)*(0.1/138))</f>
        <v>7.0684743665836228E-3</v>
      </c>
      <c r="C27">
        <f t="shared" ref="C27" si="28">C26*SQRT((0.01/C24)*(0.1/C24)+(0.01/0.46)*(0.01/0.46)+(0.1/138)*(0.1/138))</f>
        <v>1.3819994966824879E-2</v>
      </c>
      <c r="D27">
        <f t="shared" ref="D27" si="29">D26*SQRT((0.01/D24)*(0.1/D24)+(0.01/0.46)*(0.01/0.46)+(0.1/138)*(0.1/138))</f>
        <v>1.9227479907989047E-2</v>
      </c>
      <c r="E27">
        <f t="shared" ref="E27" si="30">E26*SQRT((0.01/E24)*(0.1/E24)+(0.01/0.46)*(0.01/0.46)+(0.1/138)*(0.1/138))</f>
        <v>2.5237968042954858E-2</v>
      </c>
      <c r="F27">
        <f t="shared" ref="F27" si="31">F26*SQRT((0.01/F24)*(0.1/F24)+(0.01/0.46)*(0.01/0.46)+(0.1/138)*(0.1/138))</f>
        <v>3.1137502591062623E-2</v>
      </c>
      <c r="G27">
        <f t="shared" ref="G27" si="32">G26*SQRT((0.01/G24)*(0.1/G24)+(0.01/0.46)*(0.01/0.46)+(0.1/138)*(0.1/138))</f>
        <v>3.1019470413607711E-2</v>
      </c>
      <c r="H27">
        <f t="shared" ref="H27" si="33">H26*SQRT((0.01/H24)*(0.1/H24)+(0.01/0.46)*(0.01/0.46)+(0.1/138)*(0.1/138))</f>
        <v>2.5120030672685357E-2</v>
      </c>
      <c r="I27">
        <f t="shared" ref="I27" si="34">I26*SQRT((0.01/I24)*(0.1/I24)+(0.01/0.46)*(0.01/0.46)+(0.1/138)*(0.1/138))</f>
        <v>1.8992011888186541E-2</v>
      </c>
      <c r="J27">
        <f t="shared" ref="J27" si="35">J26*SQRT((0.01/J24)*(0.1/J24)+(0.01/0.46)*(0.01/0.46)+(0.1/138)*(0.1/138))</f>
        <v>1.3468180896961163E-2</v>
      </c>
      <c r="K27">
        <f t="shared" ref="K27" si="36">K26*SQRT((0.01/K24)*(0.1/K24)+(0.01/0.46)*(0.01/0.46)+(0.1/138)*(0.1/138))</f>
        <v>7.5280148725651343E-3</v>
      </c>
      <c r="N27" t="s">
        <v>30</v>
      </c>
      <c r="O27">
        <f>AVERAGE(O25:AR25)</f>
        <v>18.974564000000001</v>
      </c>
    </row>
    <row r="28" spans="1:44" x14ac:dyDescent="0.3">
      <c r="C28" s="8" t="s">
        <v>8</v>
      </c>
      <c r="N28" t="s">
        <v>33</v>
      </c>
      <c r="O28">
        <f>AVERAGE(O24:AR24)</f>
        <v>0.19424044728260878</v>
      </c>
    </row>
    <row r="29" spans="1:44" x14ac:dyDescent="0.3">
      <c r="A29" s="1" t="s">
        <v>6</v>
      </c>
      <c r="B29" s="1"/>
      <c r="C29" s="1"/>
      <c r="N29" t="s">
        <v>34</v>
      </c>
      <c r="O29">
        <f>AVERAGE(O23:AR23)</f>
        <v>404.78941869912006</v>
      </c>
    </row>
    <row r="30" spans="1:44" x14ac:dyDescent="0.3">
      <c r="A30" s="1" t="s">
        <v>7</v>
      </c>
      <c r="B30" s="1">
        <f>B29*B6*4/(3.141592*B5*B5)</f>
        <v>0</v>
      </c>
      <c r="C30" s="1"/>
      <c r="N30" t="s">
        <v>35</v>
      </c>
      <c r="O30">
        <f>AVERAGE(O22:AR22)</f>
        <v>9.3697719754253316E-5</v>
      </c>
    </row>
    <row r="31" spans="1:44" x14ac:dyDescent="0.3">
      <c r="N31" t="s">
        <v>36</v>
      </c>
      <c r="O31">
        <f>AVERAGE(O26:AR26)</f>
        <v>8.8750000000000009E-3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3"/>
  <sheetViews>
    <sheetView topLeftCell="G1" workbookViewId="0">
      <selection activeCell="AA22" sqref="AA22"/>
    </sheetView>
  </sheetViews>
  <sheetFormatPr defaultRowHeight="14.4" x14ac:dyDescent="0.3"/>
  <sheetData>
    <row r="1" spans="1:28" ht="15.6" x14ac:dyDescent="0.35">
      <c r="A1" s="10" t="s">
        <v>23</v>
      </c>
      <c r="B1" s="1">
        <v>497.3</v>
      </c>
      <c r="C1" s="1">
        <v>952.1</v>
      </c>
      <c r="D1" s="1">
        <v>1419.7</v>
      </c>
      <c r="E1" s="1">
        <v>1892</v>
      </c>
      <c r="F1" s="1">
        <v>1892</v>
      </c>
      <c r="G1" s="1">
        <v>1419.7</v>
      </c>
      <c r="H1" s="1">
        <v>952.1</v>
      </c>
      <c r="I1" s="1">
        <v>497.3</v>
      </c>
      <c r="J1" s="1"/>
      <c r="K1" s="1"/>
      <c r="L1" s="1"/>
      <c r="M1" s="1"/>
      <c r="N1" s="1"/>
      <c r="O1" s="1"/>
      <c r="AB1" s="9" t="s">
        <v>8</v>
      </c>
    </row>
    <row r="2" spans="1:28" ht="16.2" thickBot="1" x14ac:dyDescent="0.4">
      <c r="A2" s="4" t="s">
        <v>22</v>
      </c>
      <c r="B2" s="4">
        <v>67</v>
      </c>
      <c r="C2" s="4">
        <v>128</v>
      </c>
      <c r="D2" s="4">
        <v>192</v>
      </c>
      <c r="E2" s="4">
        <v>252</v>
      </c>
      <c r="F2" s="4">
        <v>260</v>
      </c>
      <c r="G2" s="4">
        <v>197</v>
      </c>
      <c r="H2" s="4">
        <v>138</v>
      </c>
      <c r="I2" s="4">
        <v>76</v>
      </c>
      <c r="J2" s="4"/>
      <c r="K2" s="4"/>
      <c r="L2" s="4"/>
      <c r="M2" s="4"/>
      <c r="N2" s="4"/>
      <c r="O2" s="4"/>
      <c r="Q2" t="s">
        <v>17</v>
      </c>
      <c r="R2">
        <v>50</v>
      </c>
      <c r="AB2">
        <v>0.1</v>
      </c>
    </row>
    <row r="3" spans="1:28" ht="16.2" thickTop="1" x14ac:dyDescent="0.35">
      <c r="A3" s="2" t="s">
        <v>11</v>
      </c>
      <c r="B3" s="1">
        <v>497.3</v>
      </c>
      <c r="C3" s="1">
        <v>952.1</v>
      </c>
      <c r="D3" s="1">
        <v>1419.7</v>
      </c>
      <c r="E3" s="1">
        <v>1892</v>
      </c>
      <c r="F3" s="1">
        <v>1892</v>
      </c>
      <c r="G3" s="1">
        <v>1419.7</v>
      </c>
      <c r="H3" s="1">
        <v>952.1</v>
      </c>
      <c r="I3" s="1">
        <v>497.3</v>
      </c>
      <c r="J3" s="1"/>
      <c r="K3" s="1"/>
      <c r="L3" s="1"/>
      <c r="M3" s="1"/>
      <c r="N3" s="1"/>
      <c r="O3" s="1"/>
      <c r="Q3" t="s">
        <v>18</v>
      </c>
      <c r="R3">
        <v>0.4</v>
      </c>
      <c r="S3">
        <v>0.4</v>
      </c>
      <c r="T3">
        <v>0.39</v>
      </c>
      <c r="U3">
        <v>0.38</v>
      </c>
      <c r="V3">
        <v>0.35</v>
      </c>
      <c r="W3">
        <v>0.37</v>
      </c>
      <c r="X3">
        <v>0.38</v>
      </c>
      <c r="Y3">
        <v>0.39</v>
      </c>
      <c r="Z3">
        <v>0.38</v>
      </c>
      <c r="AA3">
        <v>0.37</v>
      </c>
      <c r="AB3">
        <v>0.01</v>
      </c>
    </row>
    <row r="4" spans="1:28" ht="16.2" thickBot="1" x14ac:dyDescent="0.4">
      <c r="A4" s="4" t="s">
        <v>10</v>
      </c>
      <c r="B4" s="4">
        <v>58</v>
      </c>
      <c r="C4" s="4">
        <v>120</v>
      </c>
      <c r="D4" s="4">
        <v>191</v>
      </c>
      <c r="E4" s="4">
        <v>255</v>
      </c>
      <c r="F4" s="4">
        <v>258</v>
      </c>
      <c r="G4" s="4">
        <v>194</v>
      </c>
      <c r="H4" s="4">
        <v>131</v>
      </c>
      <c r="I4" s="4">
        <v>68</v>
      </c>
      <c r="J4" s="4"/>
      <c r="K4" s="4"/>
      <c r="L4" s="4"/>
      <c r="M4" s="4"/>
      <c r="N4" s="4"/>
      <c r="O4" s="4"/>
      <c r="Q4" t="s">
        <v>19</v>
      </c>
      <c r="R4">
        <v>2.1</v>
      </c>
      <c r="S4">
        <v>2.1</v>
      </c>
      <c r="T4">
        <v>2.12</v>
      </c>
      <c r="U4">
        <v>2.12</v>
      </c>
      <c r="V4">
        <v>2.09</v>
      </c>
      <c r="W4">
        <v>2.09</v>
      </c>
      <c r="X4">
        <v>2.0699999999999998</v>
      </c>
      <c r="Y4">
        <v>2.12</v>
      </c>
      <c r="Z4">
        <v>2.08</v>
      </c>
      <c r="AA4">
        <v>2.08</v>
      </c>
      <c r="AB4">
        <v>0.01</v>
      </c>
    </row>
    <row r="5" spans="1:28" ht="15" thickTop="1" x14ac:dyDescent="0.3">
      <c r="A5" s="6" t="s">
        <v>12</v>
      </c>
      <c r="Q5" t="s">
        <v>20</v>
      </c>
      <c r="R5">
        <f>SUM(R3:AA3)/10</f>
        <v>0.38100000000000001</v>
      </c>
    </row>
    <row r="6" spans="1:28" ht="15.6" x14ac:dyDescent="0.35">
      <c r="A6" s="1" t="s">
        <v>9</v>
      </c>
      <c r="B6" s="1">
        <v>497.3</v>
      </c>
      <c r="C6" s="1">
        <v>952.1</v>
      </c>
      <c r="D6" s="1">
        <v>1424.4</v>
      </c>
      <c r="E6" s="1">
        <v>1892</v>
      </c>
      <c r="F6" s="1">
        <v>1892</v>
      </c>
      <c r="G6" s="1">
        <v>1424.4</v>
      </c>
      <c r="H6" s="1">
        <v>952.1</v>
      </c>
      <c r="I6" s="1">
        <v>497.3</v>
      </c>
      <c r="J6" s="1"/>
      <c r="K6" s="1"/>
      <c r="L6" s="1"/>
      <c r="M6" s="1"/>
      <c r="N6" s="1"/>
      <c r="O6" s="1"/>
      <c r="Q6" t="s">
        <v>21</v>
      </c>
      <c r="R6">
        <f>SUM(R4:AA4)/10</f>
        <v>2.097</v>
      </c>
    </row>
    <row r="7" spans="1:28" ht="16.2" thickBot="1" x14ac:dyDescent="0.4">
      <c r="A7" s="4" t="s">
        <v>10</v>
      </c>
      <c r="B7" s="4">
        <v>63</v>
      </c>
      <c r="C7" s="4">
        <v>124</v>
      </c>
      <c r="D7" s="4">
        <v>194</v>
      </c>
      <c r="E7" s="4">
        <v>252</v>
      </c>
      <c r="F7" s="4">
        <v>258</v>
      </c>
      <c r="G7" s="4">
        <v>197</v>
      </c>
      <c r="H7" s="4">
        <v>133</v>
      </c>
      <c r="I7" s="4">
        <v>70</v>
      </c>
      <c r="J7" s="4"/>
      <c r="K7" s="4"/>
      <c r="L7" s="4"/>
      <c r="M7" s="4"/>
      <c r="N7" s="4"/>
      <c r="O7" s="4"/>
    </row>
    <row r="8" spans="1:28" ht="16.2" thickTop="1" x14ac:dyDescent="0.35">
      <c r="A8" s="2" t="s">
        <v>11</v>
      </c>
      <c r="B8" s="1">
        <v>497.3</v>
      </c>
      <c r="C8" s="1">
        <v>969.3</v>
      </c>
      <c r="D8" s="1">
        <v>1424.4</v>
      </c>
      <c r="E8" s="1">
        <v>1892</v>
      </c>
      <c r="F8" s="1">
        <v>1892</v>
      </c>
      <c r="G8" s="1">
        <v>1424.4</v>
      </c>
      <c r="H8" s="1">
        <v>963.3</v>
      </c>
      <c r="I8" s="1">
        <v>497.3</v>
      </c>
      <c r="J8" s="1"/>
      <c r="K8" s="1"/>
      <c r="L8" s="1"/>
      <c r="M8" s="1"/>
      <c r="N8" s="1"/>
      <c r="O8" s="1"/>
    </row>
    <row r="9" spans="1:28" ht="16.2" thickBot="1" x14ac:dyDescent="0.4">
      <c r="A9" s="4" t="s">
        <v>10</v>
      </c>
      <c r="B9" s="4">
        <v>69</v>
      </c>
      <c r="C9" s="4">
        <v>131</v>
      </c>
      <c r="D9" s="4">
        <v>193</v>
      </c>
      <c r="E9" s="4">
        <v>255</v>
      </c>
      <c r="F9" s="4">
        <v>254</v>
      </c>
      <c r="G9" s="4">
        <v>195</v>
      </c>
      <c r="H9" s="4">
        <v>134</v>
      </c>
      <c r="I9" s="4">
        <v>72</v>
      </c>
      <c r="J9" s="4"/>
      <c r="K9" s="4"/>
      <c r="L9" s="4"/>
      <c r="M9" s="4"/>
      <c r="N9" s="4"/>
      <c r="O9" s="4"/>
    </row>
    <row r="10" spans="1:28" ht="15" thickTop="1" x14ac:dyDescent="0.3"/>
    <row r="11" spans="1:28" x14ac:dyDescent="0.3">
      <c r="A11" s="6" t="s">
        <v>13</v>
      </c>
    </row>
    <row r="12" spans="1:28" ht="15.6" x14ac:dyDescent="0.35">
      <c r="A12" s="1" t="s">
        <v>9</v>
      </c>
      <c r="B12" s="1">
        <v>497.3</v>
      </c>
      <c r="C12" s="1">
        <v>952.1</v>
      </c>
      <c r="D12" s="1">
        <v>1424.4</v>
      </c>
      <c r="E12" s="1">
        <v>1892</v>
      </c>
      <c r="F12" s="1">
        <v>1892</v>
      </c>
      <c r="G12" s="1">
        <v>1424.4</v>
      </c>
      <c r="H12" s="1">
        <v>952.1</v>
      </c>
      <c r="I12" s="1">
        <v>497.3</v>
      </c>
      <c r="J12" s="1"/>
      <c r="K12" s="1"/>
      <c r="L12" s="1"/>
      <c r="M12" s="1"/>
      <c r="N12" s="1"/>
      <c r="O12" s="1"/>
      <c r="Q12" t="s">
        <v>17</v>
      </c>
      <c r="R12">
        <v>50</v>
      </c>
      <c r="AB12">
        <v>0.1</v>
      </c>
    </row>
    <row r="13" spans="1:28" ht="16.2" thickBot="1" x14ac:dyDescent="0.4">
      <c r="A13" s="4" t="s">
        <v>10</v>
      </c>
      <c r="B13" s="4">
        <v>117</v>
      </c>
      <c r="C13" s="4">
        <v>230</v>
      </c>
      <c r="D13" s="4">
        <v>346</v>
      </c>
      <c r="E13" s="4">
        <v>458</v>
      </c>
      <c r="F13" s="4">
        <v>457</v>
      </c>
      <c r="G13" s="4">
        <v>340</v>
      </c>
      <c r="H13" s="4">
        <v>230</v>
      </c>
      <c r="I13" s="4">
        <v>115</v>
      </c>
      <c r="J13" s="4"/>
      <c r="K13" s="4"/>
      <c r="L13" s="4"/>
      <c r="M13" s="4"/>
      <c r="N13" s="4"/>
      <c r="O13" s="4"/>
      <c r="Q13" t="s">
        <v>18</v>
      </c>
      <c r="R13">
        <v>0.46</v>
      </c>
      <c r="S13">
        <v>0.51</v>
      </c>
      <c r="T13">
        <v>0.41</v>
      </c>
      <c r="U13">
        <v>0.46</v>
      </c>
      <c r="V13">
        <v>0.46</v>
      </c>
      <c r="W13">
        <v>0.46</v>
      </c>
      <c r="X13">
        <v>0.47</v>
      </c>
      <c r="Y13">
        <v>0.48</v>
      </c>
      <c r="Z13">
        <v>0.46</v>
      </c>
      <c r="AA13">
        <v>0.47</v>
      </c>
      <c r="AB13">
        <v>0.01</v>
      </c>
    </row>
    <row r="14" spans="1:28" ht="16.2" thickTop="1" x14ac:dyDescent="0.35">
      <c r="A14" s="2" t="s">
        <v>11</v>
      </c>
      <c r="B14" s="1">
        <v>497.3</v>
      </c>
      <c r="C14" s="1">
        <v>952.1</v>
      </c>
      <c r="D14" s="1">
        <v>1424.4</v>
      </c>
      <c r="E14" s="1">
        <v>1892</v>
      </c>
      <c r="F14" s="1">
        <v>1892</v>
      </c>
      <c r="G14" s="1">
        <v>1424.4</v>
      </c>
      <c r="H14" s="1">
        <v>952.1</v>
      </c>
      <c r="I14" s="1">
        <v>497.3</v>
      </c>
      <c r="J14" s="1"/>
      <c r="K14" s="1"/>
      <c r="L14" s="1"/>
      <c r="M14" s="1"/>
      <c r="N14" s="1"/>
      <c r="O14" s="1"/>
      <c r="Q14" t="s">
        <v>19</v>
      </c>
      <c r="R14">
        <v>2.15</v>
      </c>
      <c r="S14">
        <v>2.14</v>
      </c>
      <c r="T14">
        <v>2.15</v>
      </c>
      <c r="U14">
        <v>2.15</v>
      </c>
      <c r="V14">
        <v>2.12</v>
      </c>
      <c r="W14">
        <v>2.15</v>
      </c>
      <c r="X14">
        <v>2.15</v>
      </c>
      <c r="Y14">
        <v>2.14</v>
      </c>
      <c r="Z14">
        <v>2.14</v>
      </c>
      <c r="AA14">
        <v>2.15</v>
      </c>
      <c r="AB14">
        <v>0.01</v>
      </c>
    </row>
    <row r="15" spans="1:28" ht="16.2" thickBot="1" x14ac:dyDescent="0.4">
      <c r="A15" s="4" t="s">
        <v>10</v>
      </c>
      <c r="B15" s="4">
        <v>109</v>
      </c>
      <c r="C15" s="4">
        <v>231</v>
      </c>
      <c r="D15" s="4">
        <v>345</v>
      </c>
      <c r="E15" s="4">
        <v>455</v>
      </c>
      <c r="F15" s="4">
        <v>460</v>
      </c>
      <c r="G15" s="4">
        <v>341</v>
      </c>
      <c r="H15" s="4">
        <v>228</v>
      </c>
      <c r="I15" s="4">
        <v>110</v>
      </c>
      <c r="J15" s="4"/>
      <c r="K15" s="4"/>
      <c r="L15" s="4"/>
      <c r="M15" s="4"/>
      <c r="N15" s="4"/>
      <c r="O15" s="4"/>
      <c r="Q15" t="s">
        <v>20</v>
      </c>
      <c r="R15">
        <f>SUM(R13:AA13)/10</f>
        <v>0.46399999999999997</v>
      </c>
    </row>
    <row r="16" spans="1:28" ht="15" thickTop="1" x14ac:dyDescent="0.3">
      <c r="A16" s="6" t="s">
        <v>24</v>
      </c>
      <c r="Q16" t="s">
        <v>21</v>
      </c>
      <c r="R16">
        <f>SUM(R14:AA14)/10</f>
        <v>2.1440000000000001</v>
      </c>
    </row>
    <row r="17" spans="1:28" ht="15.6" x14ac:dyDescent="0.35">
      <c r="A17" s="1" t="s">
        <v>9</v>
      </c>
      <c r="B17" s="1">
        <v>497.3</v>
      </c>
      <c r="C17" s="1">
        <v>952.1</v>
      </c>
      <c r="D17" s="1">
        <v>1424.4</v>
      </c>
      <c r="E17" s="1">
        <v>1892</v>
      </c>
      <c r="F17" s="1">
        <v>1892</v>
      </c>
      <c r="G17" s="1">
        <v>1424.4</v>
      </c>
      <c r="H17" s="1">
        <v>952.1</v>
      </c>
      <c r="I17" s="1">
        <v>497.3</v>
      </c>
      <c r="J17" s="1"/>
      <c r="K17" s="1"/>
      <c r="L17" s="1"/>
      <c r="M17" s="1"/>
      <c r="N17" s="1"/>
      <c r="O17" s="1"/>
    </row>
    <row r="18" spans="1:28" ht="16.2" thickBot="1" x14ac:dyDescent="0.4">
      <c r="A18" s="4" t="s">
        <v>10</v>
      </c>
      <c r="B18" s="4">
        <v>71</v>
      </c>
      <c r="C18" s="4">
        <v>139</v>
      </c>
      <c r="D18" s="4">
        <v>208</v>
      </c>
      <c r="E18" s="4">
        <v>275</v>
      </c>
      <c r="F18" s="4">
        <v>274</v>
      </c>
      <c r="G18" s="4">
        <v>208</v>
      </c>
      <c r="H18" s="4">
        <v>143</v>
      </c>
      <c r="I18" s="4">
        <v>74</v>
      </c>
      <c r="J18" s="4"/>
      <c r="K18" s="4"/>
      <c r="L18" s="4"/>
      <c r="M18" s="4"/>
      <c r="N18" s="4"/>
      <c r="O18" s="4"/>
    </row>
    <row r="19" spans="1:28" ht="16.2" thickTop="1" x14ac:dyDescent="0.35">
      <c r="A19" s="2" t="s">
        <v>11</v>
      </c>
      <c r="B19" s="1">
        <v>497.3</v>
      </c>
      <c r="C19" s="1">
        <v>952.1</v>
      </c>
      <c r="D19" s="1">
        <v>1424.4</v>
      </c>
      <c r="E19" s="1">
        <v>1892</v>
      </c>
      <c r="F19" s="1">
        <v>1892</v>
      </c>
      <c r="G19" s="1">
        <v>1424.4</v>
      </c>
      <c r="H19" s="1">
        <v>952.1</v>
      </c>
      <c r="I19" s="1">
        <v>497.3</v>
      </c>
      <c r="J19" s="1"/>
      <c r="K19" s="1"/>
      <c r="L19" s="1"/>
      <c r="M19" s="1"/>
      <c r="N19" s="1"/>
      <c r="O19" s="1"/>
      <c r="Q19" t="s">
        <v>17</v>
      </c>
      <c r="R19">
        <v>50</v>
      </c>
      <c r="AB19">
        <v>0.1</v>
      </c>
    </row>
    <row r="20" spans="1:28" ht="16.2" thickBot="1" x14ac:dyDescent="0.4">
      <c r="A20" s="4" t="s">
        <v>10</v>
      </c>
      <c r="B20" s="4">
        <v>65</v>
      </c>
      <c r="C20" s="4">
        <v>134</v>
      </c>
      <c r="D20" s="4">
        <v>203</v>
      </c>
      <c r="E20" s="4">
        <v>275</v>
      </c>
      <c r="F20" s="4">
        <v>276</v>
      </c>
      <c r="G20" s="4">
        <v>206</v>
      </c>
      <c r="H20" s="4">
        <v>140</v>
      </c>
      <c r="I20" s="4">
        <v>75</v>
      </c>
      <c r="J20" s="4"/>
      <c r="K20" s="4"/>
      <c r="L20" s="4"/>
      <c r="M20" s="4"/>
      <c r="N20" s="4"/>
      <c r="O20" s="4"/>
      <c r="Q20" t="s">
        <v>18</v>
      </c>
      <c r="R20">
        <v>0.95</v>
      </c>
      <c r="S20">
        <v>0.94</v>
      </c>
      <c r="T20">
        <v>0.94</v>
      </c>
      <c r="U20">
        <v>0.93</v>
      </c>
      <c r="V20">
        <v>0.92</v>
      </c>
      <c r="W20">
        <v>0.95</v>
      </c>
      <c r="X20">
        <v>0.94</v>
      </c>
      <c r="Y20">
        <v>0.92</v>
      </c>
      <c r="Z20">
        <v>0.93</v>
      </c>
      <c r="AA20">
        <v>0.92</v>
      </c>
      <c r="AB20">
        <v>0.01</v>
      </c>
    </row>
    <row r="21" spans="1:28" ht="15" thickTop="1" x14ac:dyDescent="0.3">
      <c r="C21" s="7" t="s">
        <v>8</v>
      </c>
      <c r="Q21" t="s">
        <v>19</v>
      </c>
      <c r="R21">
        <v>2.02</v>
      </c>
      <c r="S21">
        <v>2.0699999999999998</v>
      </c>
      <c r="T21">
        <v>2.04</v>
      </c>
      <c r="U21">
        <v>2.02</v>
      </c>
      <c r="V21">
        <v>2.02</v>
      </c>
      <c r="W21">
        <v>2</v>
      </c>
      <c r="X21">
        <v>2</v>
      </c>
      <c r="Y21">
        <v>2.02</v>
      </c>
      <c r="Z21">
        <v>2.0099999999999998</v>
      </c>
      <c r="AA21">
        <v>2.04</v>
      </c>
      <c r="AB21">
        <v>0.01</v>
      </c>
    </row>
    <row r="22" spans="1:28" ht="15.6" x14ac:dyDescent="0.35">
      <c r="A22" s="1" t="s">
        <v>14</v>
      </c>
      <c r="B22" s="1"/>
      <c r="C22" s="1"/>
      <c r="Q22" t="s">
        <v>20</v>
      </c>
      <c r="R22">
        <f>SUM(R20:AA20)/10</f>
        <v>0.93399999999999994</v>
      </c>
    </row>
    <row r="23" spans="1:28" ht="15.6" x14ac:dyDescent="0.35">
      <c r="A23" s="1" t="s">
        <v>15</v>
      </c>
      <c r="B23" s="1"/>
      <c r="C23" s="1"/>
      <c r="Q23" t="s">
        <v>21</v>
      </c>
      <c r="R23">
        <f>SUM(R21:AA21)/10</f>
        <v>2.024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1.3.1.1</vt:lpstr>
      <vt:lpstr>1.3.1.2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2018-09-27T19:53:45Z</dcterms:modified>
</cp:coreProperties>
</file>