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tabRatio="681"/>
  </bookViews>
  <sheets>
    <sheet name="Лист1" sheetId="1" r:id="rId1"/>
    <sheet name="Лист2" sheetId="2" r:id="rId2"/>
    <sheet name="Лист3" sheetId="3" r:id="rId3"/>
  </sheets>
  <calcPr calcId="124519"/>
  <fileRecoveryPr repairLoad="1"/>
</workbook>
</file>

<file path=xl/calcChain.xml><?xml version="1.0" encoding="utf-8"?>
<calcChain xmlns="http://schemas.openxmlformats.org/spreadsheetml/2006/main">
  <c r="P3" i="1"/>
  <c r="P4"/>
  <c r="P5"/>
  <c r="P6"/>
  <c r="P7"/>
  <c r="P8"/>
  <c r="P9"/>
  <c r="P10"/>
  <c r="P11"/>
  <c r="P2"/>
  <c r="O2"/>
  <c r="O3"/>
  <c r="O4"/>
  <c r="O5"/>
  <c r="O6"/>
  <c r="O7"/>
  <c r="O8"/>
  <c r="O9"/>
  <c r="O10"/>
  <c r="O11"/>
  <c r="H2"/>
  <c r="B4"/>
  <c r="B5"/>
  <c r="B6" s="1"/>
  <c r="B7" s="1"/>
  <c r="B8" s="1"/>
  <c r="B9" s="1"/>
  <c r="B10" s="1"/>
  <c r="B11" s="1"/>
  <c r="B3"/>
  <c r="K2"/>
  <c r="I3"/>
  <c r="I4"/>
  <c r="I5"/>
  <c r="I6"/>
  <c r="I7"/>
  <c r="I8"/>
  <c r="I9"/>
  <c r="I10"/>
  <c r="I11"/>
  <c r="I2"/>
  <c r="H3"/>
  <c r="H4"/>
  <c r="H5"/>
  <c r="H6"/>
  <c r="H7"/>
  <c r="H8"/>
  <c r="H9"/>
  <c r="H10"/>
  <c r="H11"/>
  <c r="G3"/>
  <c r="G4"/>
  <c r="G5"/>
  <c r="G6"/>
  <c r="G7"/>
  <c r="G8"/>
  <c r="G9"/>
  <c r="G10"/>
  <c r="G11"/>
  <c r="G2"/>
  <c r="B2"/>
</calcChain>
</file>

<file path=xl/sharedStrings.xml><?xml version="1.0" encoding="utf-8"?>
<sst xmlns="http://schemas.openxmlformats.org/spreadsheetml/2006/main" count="18" uniqueCount="18">
  <si>
    <t>m</t>
  </si>
  <si>
    <t>P, Н</t>
  </si>
  <si>
    <t xml:space="preserve">n1', см </t>
  </si>
  <si>
    <t>n1, см</t>
  </si>
  <si>
    <t>n2, см</t>
  </si>
  <si>
    <t>n2', см</t>
  </si>
  <si>
    <r>
      <t>n</t>
    </r>
    <r>
      <rPr>
        <sz val="10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,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см</t>
    </r>
  </si>
  <si>
    <t>dl, см</t>
  </si>
  <si>
    <t>dn, см</t>
  </si>
  <si>
    <t>k, Н/см</t>
  </si>
  <si>
    <t xml:space="preserve"> </t>
  </si>
  <si>
    <t>E, Н/мм^2</t>
  </si>
  <si>
    <t>dn</t>
  </si>
  <si>
    <t>dr</t>
  </si>
  <si>
    <t>dh</t>
  </si>
  <si>
    <t>ddl</t>
  </si>
  <si>
    <t>dP</t>
  </si>
  <si>
    <t>Pdl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</si>
</sst>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00"/>
    <numFmt numFmtId="167" formatCode="0.00000"/>
  </numFmts>
  <fonts count="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P</a:t>
            </a:r>
            <a:r>
              <a:rPr lang="ru-RU"/>
              <a:t>(</a:t>
            </a:r>
            <a:r>
              <a:rPr lang="en-US"/>
              <a:t>dl)</a:t>
            </a:r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0.44601377952755911"/>
          <c:y val="2.7777777777777776E-2"/>
        </c:manualLayout>
      </c:layout>
    </c:title>
    <c:plotArea>
      <c:layout>
        <c:manualLayout>
          <c:layoutTarget val="inner"/>
          <c:xMode val="edge"/>
          <c:yMode val="edge"/>
          <c:x val="0.10172462817147855"/>
          <c:y val="0.15776647710702829"/>
          <c:w val="0.83202537182852143"/>
          <c:h val="0.67702099737532795"/>
        </c:manualLayout>
      </c:layout>
      <c:scatterChart>
        <c:scatterStyle val="lineMarker"/>
        <c:ser>
          <c:idx val="0"/>
          <c:order val="0"/>
          <c:tx>
            <c:strRef>
              <c:f>Лист1!$B$1</c:f>
              <c:strCache>
                <c:ptCount val="1"/>
                <c:pt idx="0">
                  <c:v>P, Н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7540201224846894"/>
                  <c:y val="0.11075204141149023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Лист1!$P$2:$P$11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2.4132566000000001E-2</c:v>
                  </c:pt>
                  <c:pt idx="2">
                    <c:v>4.8206296000000003E-2</c:v>
                  </c:pt>
                  <c:pt idx="3">
                    <c:v>7.2299637999999999E-2</c:v>
                  </c:pt>
                  <c:pt idx="4">
                    <c:v>9.6383174000000002E-2</c:v>
                  </c:pt>
                  <c:pt idx="5">
                    <c:v>0.12048632200000001</c:v>
                  </c:pt>
                  <c:pt idx="6">
                    <c:v>0.144579664</c:v>
                  </c:pt>
                  <c:pt idx="7">
                    <c:v>0.16865339400000001</c:v>
                  </c:pt>
                  <c:pt idx="8">
                    <c:v>0.19278596000000001</c:v>
                  </c:pt>
                  <c:pt idx="9">
                    <c:v>0.21686949599999999</c:v>
                  </c:pt>
                </c:numCache>
              </c:numRef>
            </c:plus>
            <c:minus>
              <c:numRef>
                <c:f>Лист1!$P$2:$P$11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2.4132566000000001E-2</c:v>
                  </c:pt>
                  <c:pt idx="2">
                    <c:v>4.8206296000000003E-2</c:v>
                  </c:pt>
                  <c:pt idx="3">
                    <c:v>7.2299637999999999E-2</c:v>
                  </c:pt>
                  <c:pt idx="4">
                    <c:v>9.6383174000000002E-2</c:v>
                  </c:pt>
                  <c:pt idx="5">
                    <c:v>0.12048632200000001</c:v>
                  </c:pt>
                  <c:pt idx="6">
                    <c:v>0.144579664</c:v>
                  </c:pt>
                  <c:pt idx="7">
                    <c:v>0.16865339400000001</c:v>
                  </c:pt>
                  <c:pt idx="8">
                    <c:v>0.19278596000000001</c:v>
                  </c:pt>
                  <c:pt idx="9">
                    <c:v>0.21686949599999999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plus>
              <c:numRef>
                <c:f>Лист1!$O$2:$O$11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4.71129278580091E-4</c:v>
                  </c:pt>
                  <c:pt idx="2">
                    <c:v>4.7747711837921298E-4</c:v>
                  </c:pt>
                  <c:pt idx="3">
                    <c:v>4.8705793247872189E-4</c:v>
                  </c:pt>
                  <c:pt idx="4">
                    <c:v>5.0041469197147765E-4</c:v>
                  </c:pt>
                  <c:pt idx="5">
                    <c:v>5.1731586034023944E-4</c:v>
                  </c:pt>
                  <c:pt idx="6">
                    <c:v>5.3631849133572301E-4</c:v>
                  </c:pt>
                  <c:pt idx="7">
                    <c:v>5.5975665119258652E-4</c:v>
                  </c:pt>
                  <c:pt idx="8">
                    <c:v>5.8143652810199807E-4</c:v>
                  </c:pt>
                  <c:pt idx="9">
                    <c:v>6.110716224932666E-4</c:v>
                  </c:pt>
                </c:numCache>
              </c:numRef>
            </c:plus>
            <c:minus>
              <c:numRef>
                <c:f>Лист1!$O$2:$O$11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4.71129278580091E-4</c:v>
                  </c:pt>
                  <c:pt idx="2">
                    <c:v>4.7747711837921298E-4</c:v>
                  </c:pt>
                  <c:pt idx="3">
                    <c:v>4.8705793247872189E-4</c:v>
                  </c:pt>
                  <c:pt idx="4">
                    <c:v>5.0041469197147765E-4</c:v>
                  </c:pt>
                  <c:pt idx="5">
                    <c:v>5.1731586034023944E-4</c:v>
                  </c:pt>
                  <c:pt idx="6">
                    <c:v>5.3631849133572301E-4</c:v>
                  </c:pt>
                  <c:pt idx="7">
                    <c:v>5.5975665119258652E-4</c:v>
                  </c:pt>
                  <c:pt idx="8">
                    <c:v>5.8143652810199807E-4</c:v>
                  </c:pt>
                  <c:pt idx="9">
                    <c:v>6.110716224932666E-4</c:v>
                  </c:pt>
                </c:numCache>
              </c:numRef>
            </c:minus>
          </c:errBars>
          <c:xVal>
            <c:numRef>
              <c:f>Лист1!$I$3:$I$11</c:f>
              <c:numCache>
                <c:formatCode>0.0000</c:formatCode>
                <c:ptCount val="9"/>
                <c:pt idx="0">
                  <c:v>6.6732708933717527E-3</c:v>
                </c:pt>
                <c:pt idx="1">
                  <c:v>1.2058717579250726E-2</c:v>
                </c:pt>
                <c:pt idx="2">
                  <c:v>1.7327089337175791E-2</c:v>
                </c:pt>
                <c:pt idx="3">
                  <c:v>2.2829610951008644E-2</c:v>
                </c:pt>
                <c:pt idx="4">
                  <c:v>2.8449207492795402E-2</c:v>
                </c:pt>
                <c:pt idx="5">
                  <c:v>3.3834654178674359E-2</c:v>
                </c:pt>
                <c:pt idx="6">
                  <c:v>3.9688400576368882E-2</c:v>
                </c:pt>
                <c:pt idx="7">
                  <c:v>4.4605547550432265E-2</c:v>
                </c:pt>
                <c:pt idx="8">
                  <c:v>5.0810518731988476E-2</c:v>
                </c:pt>
              </c:numCache>
            </c:numRef>
          </c:xVal>
          <c:yVal>
            <c:numRef>
              <c:f>Лист1!$B$3:$B$11</c:f>
              <c:numCache>
                <c:formatCode>0.0</c:formatCode>
                <c:ptCount val="9"/>
                <c:pt idx="0">
                  <c:v>2.4132566</c:v>
                </c:pt>
                <c:pt idx="1">
                  <c:v>4.8206296000000002</c:v>
                </c:pt>
                <c:pt idx="2">
                  <c:v>7.2299638000000002</c:v>
                </c:pt>
                <c:pt idx="3">
                  <c:v>9.6383174</c:v>
                </c:pt>
                <c:pt idx="4">
                  <c:v>12.0486322</c:v>
                </c:pt>
                <c:pt idx="5">
                  <c:v>14.4579664</c:v>
                </c:pt>
                <c:pt idx="6">
                  <c:v>16.8653394</c:v>
                </c:pt>
                <c:pt idx="7">
                  <c:v>19.278596</c:v>
                </c:pt>
                <c:pt idx="8">
                  <c:v>21.686949599999998</c:v>
                </c:pt>
              </c:numCache>
            </c:numRef>
          </c:yVal>
        </c:ser>
        <c:axId val="115443200"/>
        <c:axId val="115444736"/>
      </c:scatterChart>
      <c:valAx>
        <c:axId val="115443200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dl, </a:t>
                </a:r>
                <a:r>
                  <a:rPr lang="ru-RU"/>
                  <a:t>см</a:t>
                </a:r>
              </a:p>
            </c:rich>
          </c:tx>
          <c:layout/>
        </c:title>
        <c:numFmt formatCode="0.00" sourceLinked="0"/>
        <c:tickLblPos val="nextTo"/>
        <c:crossAx val="115444736"/>
        <c:crosses val="autoZero"/>
        <c:crossBetween val="midCat"/>
        <c:majorUnit val="1.0000000000000002E-2"/>
        <c:minorUnit val="2.0000000000000005E-3"/>
      </c:valAx>
      <c:valAx>
        <c:axId val="1154447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P, </a:t>
                </a:r>
                <a:r>
                  <a:rPr lang="ru-RU"/>
                  <a:t>Н</a:t>
                </a:r>
              </a:p>
            </c:rich>
          </c:tx>
          <c:layout/>
        </c:title>
        <c:numFmt formatCode="0" sourceLinked="0"/>
        <c:tickLblPos val="nextTo"/>
        <c:crossAx val="11544320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0</xdr:row>
      <xdr:rowOff>142875</xdr:rowOff>
    </xdr:from>
    <xdr:to>
      <xdr:col>19</xdr:col>
      <xdr:colOff>419100</xdr:colOff>
      <xdr:row>15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F14" sqref="F14"/>
    </sheetView>
  </sheetViews>
  <sheetFormatPr defaultRowHeight="15"/>
  <cols>
    <col min="1" max="1" width="9.5703125" bestFit="1" customWidth="1"/>
    <col min="2" max="2" width="9.42578125" bestFit="1" customWidth="1"/>
    <col min="3" max="10" width="9.28515625" bestFit="1" customWidth="1"/>
    <col min="11" max="11" width="9.5703125" bestFit="1" customWidth="1"/>
  </cols>
  <sheetData>
    <row r="1" spans="1:1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s="1">
        <v>0</v>
      </c>
      <c r="B2" s="1">
        <f>A2</f>
        <v>0</v>
      </c>
      <c r="C2" s="1">
        <v>12.9</v>
      </c>
      <c r="D2" s="1">
        <v>13</v>
      </c>
      <c r="E2" s="1">
        <v>13</v>
      </c>
      <c r="F2" s="1">
        <v>13.1</v>
      </c>
      <c r="G2" s="2">
        <f>AVERAGE(C2:F2)</f>
        <v>13</v>
      </c>
      <c r="H2" s="2">
        <f>G2-$G$2</f>
        <v>0</v>
      </c>
      <c r="I2" s="3">
        <f>H2*1.3/(2*138.8)</f>
        <v>0</v>
      </c>
      <c r="J2" s="1">
        <v>426.1</v>
      </c>
      <c r="K2" s="1">
        <f>J2*176.3/41.9</f>
        <v>1792.8742243436757</v>
      </c>
      <c r="L2">
        <v>0.1</v>
      </c>
      <c r="M2">
        <v>0.01</v>
      </c>
      <c r="N2">
        <v>0.1</v>
      </c>
      <c r="O2" t="e">
        <f>I2*SQRT((L2/H2)^2+(M2/1.3)^2 + (N2/138.8)^2)</f>
        <v>#DIV/0!</v>
      </c>
      <c r="P2">
        <f>0.01*B2</f>
        <v>0</v>
      </c>
    </row>
    <row r="3" spans="1:16">
      <c r="A3" s="1">
        <v>246.1</v>
      </c>
      <c r="B3" s="1">
        <f>B2 + A3*0.009806</f>
        <v>2.4132566</v>
      </c>
      <c r="C3" s="1">
        <v>14.4</v>
      </c>
      <c r="D3" s="1">
        <v>14.4</v>
      </c>
      <c r="E3" s="1">
        <v>14.5</v>
      </c>
      <c r="F3" s="1">
        <v>14.4</v>
      </c>
      <c r="G3" s="2">
        <f t="shared" ref="G3:G11" si="0">AVERAGE(C3:F3)</f>
        <v>14.424999999999999</v>
      </c>
      <c r="H3" s="2">
        <f t="shared" ref="H3:H11" si="1">G3-$G$2</f>
        <v>1.4249999999999989</v>
      </c>
      <c r="I3" s="3">
        <f t="shared" ref="I3:I11" si="2">H3*1.3/(2*138.8)</f>
        <v>6.6732708933717527E-3</v>
      </c>
      <c r="J3" s="3"/>
      <c r="K3" s="3"/>
      <c r="L3">
        <v>0.1</v>
      </c>
      <c r="M3">
        <v>0.01</v>
      </c>
      <c r="N3">
        <v>0.1</v>
      </c>
      <c r="O3">
        <f t="shared" ref="O3:O11" si="3">I3*SQRT((L3/H3)^2+(M3/1.3)^2 + (N3/138.8)^2)</f>
        <v>4.71129278580091E-4</v>
      </c>
      <c r="P3">
        <f t="shared" ref="P3:P11" si="4">0.01*B3</f>
        <v>2.4132566000000001E-2</v>
      </c>
    </row>
    <row r="4" spans="1:16">
      <c r="A4" s="1">
        <v>245.5</v>
      </c>
      <c r="B4" s="1">
        <f t="shared" ref="B4:B11" si="5">B3 + A4*0.009806</f>
        <v>4.8206296000000002</v>
      </c>
      <c r="C4" s="1">
        <v>15.6</v>
      </c>
      <c r="D4" s="1">
        <v>15.5</v>
      </c>
      <c r="E4" s="1">
        <v>15.6</v>
      </c>
      <c r="F4" s="1">
        <v>15.6</v>
      </c>
      <c r="G4" s="2">
        <f t="shared" si="0"/>
        <v>15.575000000000001</v>
      </c>
      <c r="H4" s="2">
        <f t="shared" si="1"/>
        <v>2.5750000000000011</v>
      </c>
      <c r="I4" s="3">
        <f t="shared" si="2"/>
        <v>1.2058717579250726E-2</v>
      </c>
      <c r="J4" s="3"/>
      <c r="K4" s="3"/>
      <c r="L4">
        <v>0.1</v>
      </c>
      <c r="M4">
        <v>0.01</v>
      </c>
      <c r="N4">
        <v>0.1</v>
      </c>
      <c r="O4">
        <f t="shared" si="3"/>
        <v>4.7747711837921298E-4</v>
      </c>
      <c r="P4">
        <f t="shared" si="4"/>
        <v>4.8206296000000003E-2</v>
      </c>
    </row>
    <row r="5" spans="1:16">
      <c r="A5" s="1">
        <v>245.7</v>
      </c>
      <c r="B5" s="1">
        <f t="shared" si="5"/>
        <v>7.2299638000000002</v>
      </c>
      <c r="C5" s="1">
        <v>16.899999999999999</v>
      </c>
      <c r="D5" s="1">
        <v>16.7</v>
      </c>
      <c r="E5" s="1">
        <v>16.600000000000001</v>
      </c>
      <c r="F5" s="1">
        <v>16.600000000000001</v>
      </c>
      <c r="G5" s="2">
        <f t="shared" si="0"/>
        <v>16.7</v>
      </c>
      <c r="H5" s="2">
        <f t="shared" si="1"/>
        <v>3.6999999999999993</v>
      </c>
      <c r="I5" s="3">
        <f t="shared" si="2"/>
        <v>1.7327089337175791E-2</v>
      </c>
      <c r="J5" s="3"/>
      <c r="K5" s="3"/>
      <c r="L5">
        <v>0.1</v>
      </c>
      <c r="M5">
        <v>0.01</v>
      </c>
      <c r="N5">
        <v>0.1</v>
      </c>
      <c r="O5">
        <f t="shared" si="3"/>
        <v>4.8705793247872189E-4</v>
      </c>
      <c r="P5">
        <f t="shared" si="4"/>
        <v>7.2299637999999999E-2</v>
      </c>
    </row>
    <row r="6" spans="1:16">
      <c r="A6" s="1">
        <v>245.6</v>
      </c>
      <c r="B6" s="1">
        <f t="shared" si="5"/>
        <v>9.6383174</v>
      </c>
      <c r="C6" s="1">
        <v>17.899999999999999</v>
      </c>
      <c r="D6" s="1">
        <v>17.899999999999999</v>
      </c>
      <c r="E6" s="1">
        <v>17.8</v>
      </c>
      <c r="F6" s="1">
        <v>17.899999999999999</v>
      </c>
      <c r="G6" s="2">
        <f t="shared" si="0"/>
        <v>17.875</v>
      </c>
      <c r="H6" s="2">
        <f t="shared" si="1"/>
        <v>4.875</v>
      </c>
      <c r="I6" s="3">
        <f t="shared" si="2"/>
        <v>2.2829610951008644E-2</v>
      </c>
      <c r="J6" s="3"/>
      <c r="K6" s="3"/>
      <c r="L6">
        <v>0.1</v>
      </c>
      <c r="M6">
        <v>0.01</v>
      </c>
      <c r="N6">
        <v>0.1</v>
      </c>
      <c r="O6">
        <f t="shared" si="3"/>
        <v>5.0041469197147765E-4</v>
      </c>
      <c r="P6">
        <f t="shared" si="4"/>
        <v>9.6383174000000002E-2</v>
      </c>
    </row>
    <row r="7" spans="1:16">
      <c r="A7" s="1">
        <v>245.8</v>
      </c>
      <c r="B7" s="1">
        <f t="shared" si="5"/>
        <v>12.0486322</v>
      </c>
      <c r="C7" s="1">
        <v>19</v>
      </c>
      <c r="D7" s="1">
        <v>19.100000000000001</v>
      </c>
      <c r="E7" s="1">
        <v>19.100000000000001</v>
      </c>
      <c r="F7" s="1">
        <v>19.100000000000001</v>
      </c>
      <c r="G7" s="2">
        <f t="shared" si="0"/>
        <v>19.075000000000003</v>
      </c>
      <c r="H7" s="2">
        <f t="shared" si="1"/>
        <v>6.0750000000000028</v>
      </c>
      <c r="I7" s="3">
        <f t="shared" si="2"/>
        <v>2.8449207492795402E-2</v>
      </c>
      <c r="J7" s="3"/>
      <c r="K7" s="3"/>
      <c r="L7">
        <v>0.1</v>
      </c>
      <c r="M7">
        <v>0.01</v>
      </c>
      <c r="N7">
        <v>0.1</v>
      </c>
      <c r="O7">
        <f t="shared" si="3"/>
        <v>5.1731586034023944E-4</v>
      </c>
      <c r="P7">
        <f t="shared" si="4"/>
        <v>0.12048632200000001</v>
      </c>
    </row>
    <row r="8" spans="1:16">
      <c r="A8" s="1">
        <v>245.7</v>
      </c>
      <c r="B8" s="1">
        <f t="shared" si="5"/>
        <v>14.4579664</v>
      </c>
      <c r="C8" s="1">
        <v>20.2</v>
      </c>
      <c r="D8" s="1">
        <v>20.2</v>
      </c>
      <c r="E8" s="1">
        <v>20.3</v>
      </c>
      <c r="F8" s="1">
        <v>20.2</v>
      </c>
      <c r="G8" s="2">
        <f t="shared" si="0"/>
        <v>20.225000000000001</v>
      </c>
      <c r="H8" s="2">
        <f t="shared" si="1"/>
        <v>7.2250000000000014</v>
      </c>
      <c r="I8" s="3">
        <f t="shared" si="2"/>
        <v>3.3834654178674359E-2</v>
      </c>
      <c r="J8" s="3"/>
      <c r="K8" s="3"/>
      <c r="L8">
        <v>0.1</v>
      </c>
      <c r="M8">
        <v>0.01</v>
      </c>
      <c r="N8">
        <v>0.1</v>
      </c>
      <c r="O8">
        <f t="shared" si="3"/>
        <v>5.3631849133572301E-4</v>
      </c>
      <c r="P8">
        <f t="shared" si="4"/>
        <v>0.144579664</v>
      </c>
    </row>
    <row r="9" spans="1:16">
      <c r="A9" s="1">
        <v>245.5</v>
      </c>
      <c r="B9" s="1">
        <f t="shared" si="5"/>
        <v>16.8653394</v>
      </c>
      <c r="C9" s="1">
        <v>21.4</v>
      </c>
      <c r="D9" s="1">
        <v>21.4</v>
      </c>
      <c r="E9" s="1">
        <v>21.6</v>
      </c>
      <c r="F9" s="1">
        <v>21.5</v>
      </c>
      <c r="G9" s="2">
        <f t="shared" si="0"/>
        <v>21.475000000000001</v>
      </c>
      <c r="H9" s="2">
        <f t="shared" si="1"/>
        <v>8.4750000000000014</v>
      </c>
      <c r="I9" s="3">
        <f t="shared" si="2"/>
        <v>3.9688400576368882E-2</v>
      </c>
      <c r="J9" s="3"/>
      <c r="K9" s="3"/>
      <c r="L9">
        <v>0.1</v>
      </c>
      <c r="M9">
        <v>0.01</v>
      </c>
      <c r="N9">
        <v>0.1</v>
      </c>
      <c r="O9">
        <f t="shared" si="3"/>
        <v>5.5975665119258652E-4</v>
      </c>
      <c r="P9">
        <f t="shared" si="4"/>
        <v>0.16865339400000001</v>
      </c>
    </row>
    <row r="10" spans="1:16">
      <c r="A10" s="1">
        <v>246.1</v>
      </c>
      <c r="B10" s="1">
        <f t="shared" si="5"/>
        <v>19.278596</v>
      </c>
      <c r="C10" s="1">
        <v>22.4</v>
      </c>
      <c r="D10" s="1">
        <v>22.6</v>
      </c>
      <c r="E10" s="1">
        <v>22.7</v>
      </c>
      <c r="F10" s="1">
        <v>22.4</v>
      </c>
      <c r="G10" s="2">
        <f t="shared" si="0"/>
        <v>22.524999999999999</v>
      </c>
      <c r="H10" s="2">
        <f t="shared" si="1"/>
        <v>9.5249999999999986</v>
      </c>
      <c r="I10" s="3">
        <f t="shared" si="2"/>
        <v>4.4605547550432265E-2</v>
      </c>
      <c r="J10" s="3"/>
      <c r="K10" s="3"/>
      <c r="L10">
        <v>0.1</v>
      </c>
      <c r="M10">
        <v>0.01</v>
      </c>
      <c r="N10">
        <v>0.1</v>
      </c>
      <c r="O10">
        <f t="shared" si="3"/>
        <v>5.8143652810199807E-4</v>
      </c>
      <c r="P10">
        <f t="shared" si="4"/>
        <v>0.19278596000000001</v>
      </c>
    </row>
    <row r="11" spans="1:16">
      <c r="A11" s="1">
        <v>245.6</v>
      </c>
      <c r="B11" s="1">
        <f t="shared" si="5"/>
        <v>21.686949599999998</v>
      </c>
      <c r="C11" s="1">
        <v>23.8</v>
      </c>
      <c r="D11" s="1">
        <v>23.8</v>
      </c>
      <c r="E11" s="1">
        <v>23.9</v>
      </c>
      <c r="F11" s="1">
        <v>23.9</v>
      </c>
      <c r="G11" s="2">
        <f t="shared" si="0"/>
        <v>23.85</v>
      </c>
      <c r="H11" s="2">
        <f t="shared" si="1"/>
        <v>10.850000000000001</v>
      </c>
      <c r="I11" s="3">
        <f t="shared" si="2"/>
        <v>5.0810518731988476E-2</v>
      </c>
      <c r="J11" s="3"/>
      <c r="K11" s="3"/>
      <c r="L11">
        <v>0.1</v>
      </c>
      <c r="M11">
        <v>0.01</v>
      </c>
      <c r="N11">
        <v>0.1</v>
      </c>
      <c r="O11">
        <f t="shared" si="3"/>
        <v>6.110716224932666E-4</v>
      </c>
      <c r="P11">
        <f t="shared" si="4"/>
        <v>0.21686949599999999</v>
      </c>
    </row>
    <row r="14" spans="1:16">
      <c r="F14" t="s">
        <v>17</v>
      </c>
    </row>
    <row r="15" spans="1:16">
      <c r="C15" s="4"/>
      <c r="D15" s="4"/>
    </row>
    <row r="16" spans="1:16">
      <c r="C16" s="4"/>
      <c r="D16" s="4"/>
    </row>
    <row r="19" spans="11:11">
      <c r="K19" t="s">
        <v>10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2022-10-15T13:00:06Z</dcterms:modified>
</cp:coreProperties>
</file>