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902f869c52b53/Documents/"/>
    </mc:Choice>
  </mc:AlternateContent>
  <xr:revisionPtr revIDLastSave="436" documentId="13_ncr:40009_{C2598E70-C65F-40B5-AA07-5A94B9EE76B1}" xr6:coauthVersionLast="45" xr6:coauthVersionMax="45" xr10:uidLastSave="{877FB3E7-961B-483A-AC34-10BE8EBFCBF3}"/>
  <bookViews>
    <workbookView xWindow="-108" yWindow="-108" windowWidth="23256" windowHeight="12576" xr2:uid="{00000000-000D-0000-FFFF-FFFF00000000}"/>
  </bookViews>
  <sheets>
    <sheet name="Stories" sheetId="3" r:id="rId1"/>
    <sheet name="Epics" sheetId="6" r:id="rId2"/>
    <sheet name="Sprints" sheetId="5" r:id="rId3"/>
    <sheet name="Release milestones" sheetId="10" r:id="rId4"/>
    <sheet name="Facets" sheetId="7" r:id="rId5"/>
    <sheet name="App sections" sheetId="2" r:id="rId6"/>
    <sheet name="Kanban board" sheetId="8" r:id="rId7"/>
    <sheet name="epic concept" sheetId="9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3" l="1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U2" i="3"/>
  <c r="U5" i="3"/>
  <c r="U3" i="3"/>
  <c r="U4" i="3"/>
  <c r="H2" i="6"/>
  <c r="C7" i="6"/>
  <c r="C6" i="6"/>
  <c r="C5" i="6"/>
  <c r="C4" i="6"/>
  <c r="C3" i="6"/>
  <c r="C2" i="6"/>
  <c r="F12" i="10"/>
  <c r="F2" i="10"/>
  <c r="F11" i="10"/>
  <c r="F9" i="10"/>
  <c r="F8" i="10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C2" i="7"/>
  <c r="Q8" i="3"/>
  <c r="Q7" i="3"/>
  <c r="Q6" i="3"/>
  <c r="Q5" i="3"/>
  <c r="Q4" i="3"/>
  <c r="Q3" i="3"/>
  <c r="Q2" i="3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2" i="5"/>
  <c r="F3" i="5"/>
  <c r="D2" i="7"/>
  <c r="H7" i="6"/>
  <c r="H5" i="6"/>
  <c r="H4" i="6"/>
  <c r="H3" i="6"/>
  <c r="H6" i="6"/>
  <c r="E2" i="7"/>
  <c r="F10" i="10"/>
  <c r="F7" i="10"/>
  <c r="F6" i="10"/>
  <c r="F5" i="10"/>
  <c r="F4" i="10"/>
  <c r="F3" i="10"/>
  <c r="E25" i="7"/>
  <c r="E23" i="7"/>
  <c r="E24" i="7"/>
  <c r="E22" i="7"/>
  <c r="E21" i="7"/>
  <c r="E12" i="7"/>
  <c r="E20" i="7"/>
  <c r="E19" i="7"/>
  <c r="E18" i="7"/>
  <c r="E14" i="7"/>
  <c r="E13" i="7"/>
  <c r="E17" i="7"/>
  <c r="E16" i="7"/>
  <c r="E15" i="7"/>
  <c r="E11" i="7"/>
  <c r="E9" i="7"/>
  <c r="E5" i="7"/>
  <c r="E8" i="7"/>
  <c r="E10" i="7"/>
  <c r="E3" i="7"/>
  <c r="E7" i="7"/>
  <c r="E6" i="7"/>
  <c r="E4" i="7"/>
  <c r="D24" i="7" l="1"/>
  <c r="D25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S2" i="3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S26" i="3"/>
  <c r="S25" i="3"/>
  <c r="S24" i="3"/>
  <c r="S23" i="3"/>
  <c r="S22" i="3"/>
  <c r="S21" i="3"/>
  <c r="S20" i="3"/>
  <c r="S19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18" i="3"/>
</calcChain>
</file>

<file path=xl/sharedStrings.xml><?xml version="1.0" encoding="utf-8"?>
<sst xmlns="http://schemas.openxmlformats.org/spreadsheetml/2006/main" count="245" uniqueCount="211">
  <si>
    <t>Facet</t>
  </si>
  <si>
    <t>Epics</t>
  </si>
  <si>
    <t>Blocks release</t>
  </si>
  <si>
    <t>Sprint</t>
  </si>
  <si>
    <t>Release seq. no.</t>
  </si>
  <si>
    <t>Blocking stories</t>
  </si>
  <si>
    <t>So that</t>
  </si>
  <si>
    <t>FhabTask</t>
  </si>
  <si>
    <t>P[?]</t>
  </si>
  <si>
    <t>Server eng. tasks</t>
  </si>
  <si>
    <t>Client eng. tasks</t>
  </si>
  <si>
    <t>Notes</t>
  </si>
  <si>
    <t>FhabURL</t>
  </si>
  <si>
    <t>Full release</t>
  </si>
  <si>
    <t>Facets</t>
  </si>
  <si>
    <t>Client pts.</t>
  </si>
  <si>
    <t>Server pts.</t>
  </si>
  <si>
    <t>Stories</t>
  </si>
  <si>
    <t>App section</t>
  </si>
  <si>
    <t>Attachments</t>
  </si>
  <si>
    <t>No. stories</t>
  </si>
  <si>
    <t>Sequence</t>
  </si>
  <si>
    <t>Target release date</t>
  </si>
  <si>
    <t>M</t>
  </si>
  <si>
    <t>No. open stories</t>
  </si>
  <si>
    <t>Rob est.</t>
  </si>
  <si>
    <t>Sprints</t>
  </si>
  <si>
    <t>Blocked by (Epic)</t>
  </si>
  <si>
    <t>Seq. no.</t>
  </si>
  <si>
    <t>Description</t>
  </si>
  <si>
    <t>Log in/out</t>
  </si>
  <si>
    <t xml:space="preserve">account profile </t>
  </si>
  <si>
    <t>website profile</t>
  </si>
  <si>
    <t>navigation menu/categories, subcategories, pages</t>
  </si>
  <si>
    <t>sign-in, device connectin, welcome, two-factor authority</t>
  </si>
  <si>
    <t>request indicated as complete and approval required; requested change approved</t>
  </si>
  <si>
    <t xml:space="preserve">approved changes are posted live; account billing method is charged; invoice available </t>
  </si>
  <si>
    <t>company name, contact info,mailing info, mobile info,  billing method, request history</t>
  </si>
  <si>
    <t>website profile info, request type: add, delete/remove, update; communication method create text document, scanned &amp; uploaded request, scan &amp; fax</t>
  </si>
  <si>
    <t>welcome screen</t>
  </si>
  <si>
    <t>request access credentials</t>
  </si>
  <si>
    <t>sign-out/kill session</t>
  </si>
  <si>
    <t>user page</t>
  </si>
  <si>
    <t>client's mailing address</t>
  </si>
  <si>
    <t xml:space="preserve">client's contact person, mobile </t>
  </si>
  <si>
    <t xml:space="preserve"> client's billing method</t>
  </si>
  <si>
    <t>client's request history</t>
  </si>
  <si>
    <t>sitemap, node tree</t>
  </si>
  <si>
    <t>change request type: delete/remove</t>
  </si>
  <si>
    <t>change request type: add</t>
  </si>
  <si>
    <t>change request type: update</t>
  </si>
  <si>
    <t>sitemap, dropdown menu</t>
  </si>
  <si>
    <t>request communication method : create text document</t>
  </si>
  <si>
    <t>request communication method :  scanned &amp; uploaded file</t>
  </si>
  <si>
    <t>request communication method : scan &amp; fax file</t>
  </si>
  <si>
    <t xml:space="preserve">change request status </t>
  </si>
  <si>
    <t>Proof Approval status</t>
  </si>
  <si>
    <t>Change request posted live</t>
  </si>
  <si>
    <t>Client's  billing method charged</t>
  </si>
  <si>
    <t>invoice generated and available for download</t>
  </si>
  <si>
    <t xml:space="preserve">change request </t>
  </si>
  <si>
    <t>change request approval</t>
  </si>
  <si>
    <t>change requested posted</t>
  </si>
  <si>
    <t>device detection</t>
  </si>
  <si>
    <t>Stories ID</t>
  </si>
  <si>
    <t>Epics ID</t>
  </si>
  <si>
    <t xml:space="preserve">Stories </t>
  </si>
  <si>
    <t>S110</t>
  </si>
  <si>
    <t>S120</t>
  </si>
  <si>
    <t>E210</t>
  </si>
  <si>
    <t>E220</t>
  </si>
  <si>
    <t>E230</t>
  </si>
  <si>
    <t>authorized user provides user name and password to access change request tool</t>
  </si>
  <si>
    <t>log in authentication grants access to tool's welcome screen</t>
  </si>
  <si>
    <t>sign-in/authenicate credentials</t>
  </si>
  <si>
    <t>S130</t>
  </si>
  <si>
    <t>S140</t>
  </si>
  <si>
    <t>S150</t>
  </si>
  <si>
    <t>S160</t>
  </si>
  <si>
    <t>S170</t>
  </si>
  <si>
    <t>S180</t>
  </si>
  <si>
    <t>S190</t>
  </si>
  <si>
    <t>S200</t>
  </si>
  <si>
    <t>S210</t>
  </si>
  <si>
    <t>S220</t>
  </si>
  <si>
    <t>S230</t>
  </si>
  <si>
    <t>S240</t>
  </si>
  <si>
    <t>S250</t>
  </si>
  <si>
    <t>S260</t>
  </si>
  <si>
    <t>S270</t>
  </si>
  <si>
    <t>S280</t>
  </si>
  <si>
    <t>S290</t>
  </si>
  <si>
    <t>S300</t>
  </si>
  <si>
    <t>S310</t>
  </si>
  <si>
    <t>S320</t>
  </si>
  <si>
    <t>S330</t>
  </si>
  <si>
    <t>S340</t>
  </si>
  <si>
    <t>S145</t>
  </si>
  <si>
    <t xml:space="preserve">Review sitemap </t>
  </si>
  <si>
    <t xml:space="preserve">Change request status  </t>
  </si>
  <si>
    <t xml:space="preserve">Review or Maintain account profile  </t>
  </si>
  <si>
    <t>Sprint ID</t>
  </si>
  <si>
    <t>Facet ID</t>
  </si>
  <si>
    <t>F010</t>
  </si>
  <si>
    <t>F020</t>
  </si>
  <si>
    <t>F030</t>
  </si>
  <si>
    <t>F040</t>
  </si>
  <si>
    <t>F050</t>
  </si>
  <si>
    <t>F060</t>
  </si>
  <si>
    <t>F070</t>
  </si>
  <si>
    <t>F080</t>
  </si>
  <si>
    <t>F090</t>
  </si>
  <si>
    <t>F100</t>
  </si>
  <si>
    <t>F110</t>
  </si>
  <si>
    <t>F120</t>
  </si>
  <si>
    <t>F130</t>
  </si>
  <si>
    <t>F140</t>
  </si>
  <si>
    <t>F150</t>
  </si>
  <si>
    <t>F160</t>
  </si>
  <si>
    <t>F170</t>
  </si>
  <si>
    <t>F180</t>
  </si>
  <si>
    <t>F190</t>
  </si>
  <si>
    <t>F200</t>
  </si>
  <si>
    <t>F210</t>
  </si>
  <si>
    <t>F220</t>
  </si>
  <si>
    <t>F230</t>
  </si>
  <si>
    <t>F240</t>
  </si>
  <si>
    <t>E240</t>
  </si>
  <si>
    <t>E250</t>
  </si>
  <si>
    <t>E260</t>
  </si>
  <si>
    <t>SP010</t>
  </si>
  <si>
    <t>SP020</t>
  </si>
  <si>
    <t>SP030</t>
  </si>
  <si>
    <t>SP040</t>
  </si>
  <si>
    <t>SP050</t>
  </si>
  <si>
    <t>App ID</t>
  </si>
  <si>
    <t>App name</t>
  </si>
  <si>
    <t>AP010</t>
  </si>
  <si>
    <t>AP020</t>
  </si>
  <si>
    <t>AP030</t>
  </si>
  <si>
    <t>AP040</t>
  </si>
  <si>
    <t>AP050</t>
  </si>
  <si>
    <t>AP060</t>
  </si>
  <si>
    <t>Milestone ID</t>
  </si>
  <si>
    <t>MS010</t>
  </si>
  <si>
    <t>MS020</t>
  </si>
  <si>
    <t>MS030</t>
  </si>
  <si>
    <t>MS040</t>
  </si>
  <si>
    <t>MS050</t>
  </si>
  <si>
    <t>MS060</t>
  </si>
  <si>
    <t>Milestone name</t>
  </si>
  <si>
    <t>Account Log-In</t>
  </si>
  <si>
    <t>Account Profile Maintenance - general</t>
  </si>
  <si>
    <t>Account Profile Maintenance - billing</t>
  </si>
  <si>
    <t>Account Profile Maintenance - change request history</t>
  </si>
  <si>
    <t>Account log-in authenication</t>
  </si>
  <si>
    <t>URL device detention</t>
  </si>
  <si>
    <t>Request Log-In credentials</t>
  </si>
  <si>
    <t>Account Sitemap</t>
  </si>
  <si>
    <t>change Request instructions - scan/upload file</t>
  </si>
  <si>
    <t>Change Request instructions - text file</t>
  </si>
  <si>
    <t>change Request instructions - scan/fax</t>
  </si>
  <si>
    <t>SP060</t>
  </si>
  <si>
    <t>SP070</t>
  </si>
  <si>
    <t>SP080</t>
  </si>
  <si>
    <t>SP090</t>
  </si>
  <si>
    <t>SP100</t>
  </si>
  <si>
    <t>SP110</t>
  </si>
  <si>
    <t>SP120</t>
  </si>
  <si>
    <t>SP130</t>
  </si>
  <si>
    <t>SP140</t>
  </si>
  <si>
    <t>Client Log-In</t>
  </si>
  <si>
    <t>Client Log-In Authenication</t>
  </si>
  <si>
    <t>Client Log-In request credentials</t>
  </si>
  <si>
    <t>Account Profile Maintenance</t>
  </si>
  <si>
    <t>Change Request</t>
  </si>
  <si>
    <t>SP150</t>
  </si>
  <si>
    <t>SP160</t>
  </si>
  <si>
    <t>Change Request - add content</t>
  </si>
  <si>
    <t>Change Request - delete/remove content</t>
  </si>
  <si>
    <t>Change Request - update content</t>
  </si>
  <si>
    <t>Change request completed  &amp; charged</t>
  </si>
  <si>
    <t>Change Request instructions</t>
  </si>
  <si>
    <t>MS070</t>
  </si>
  <si>
    <t>MS080</t>
  </si>
  <si>
    <t>MS090</t>
  </si>
  <si>
    <t>MS100</t>
  </si>
  <si>
    <t>MS110</t>
  </si>
  <si>
    <t>tool detects the device rendering the log in page</t>
  </si>
  <si>
    <t>two-factor authority, mobile or email</t>
  </si>
  <si>
    <t>Change request creation</t>
  </si>
  <si>
    <t>Change request completed  &amp; account billed</t>
  </si>
  <si>
    <t>Tool Access</t>
  </si>
  <si>
    <t>release milestones</t>
  </si>
  <si>
    <t>In Dev</t>
  </si>
  <si>
    <t>In Acceptance</t>
  </si>
  <si>
    <t>In Production</t>
  </si>
  <si>
    <t>In Testing</t>
  </si>
  <si>
    <t>In Team Review</t>
  </si>
  <si>
    <t>In UX</t>
  </si>
  <si>
    <t>done</t>
  </si>
  <si>
    <t>in-progress</t>
  </si>
  <si>
    <t>n/a</t>
  </si>
  <si>
    <t xml:space="preserve">user specifies two-factor authenication type: text to mobile phone </t>
  </si>
  <si>
    <t>user specifies two-factor authenication type: email to account on file</t>
  </si>
  <si>
    <t># To Dos</t>
  </si>
  <si>
    <t># To Dos done</t>
  </si>
  <si>
    <t># Test cases</t>
  </si>
  <si>
    <t># Test cases done</t>
  </si>
  <si>
    <t>% Dev complete</t>
  </si>
  <si>
    <t>% Testing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</si>
</sst>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16" fillId="33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21" fillId="33" borderId="0" xfId="0" applyFont="1" applyFill="1" applyAlignment="1">
      <alignment vertical="top" wrapText="1"/>
    </xf>
    <xf numFmtId="0" fontId="22" fillId="0" borderId="0" xfId="0" applyFont="1" applyAlignment="1">
      <alignment vertical="top" wrapText="1"/>
    </xf>
    <xf numFmtId="0" fontId="21" fillId="33" borderId="0" xfId="0" applyFont="1" applyFill="1" applyAlignment="1">
      <alignment vertical="top"/>
    </xf>
    <xf numFmtId="0" fontId="22" fillId="0" borderId="0" xfId="0" applyFont="1" applyAlignment="1">
      <alignment vertical="top"/>
    </xf>
    <xf numFmtId="14" fontId="22" fillId="0" borderId="0" xfId="0" applyNumberFormat="1" applyFont="1" applyAlignment="1">
      <alignment vertical="top"/>
    </xf>
    <xf numFmtId="0" fontId="19" fillId="33" borderId="0" xfId="0" applyFont="1" applyFill="1" applyAlignment="1">
      <alignment vertical="top"/>
    </xf>
    <xf numFmtId="0" fontId="16" fillId="33" borderId="0" xfId="0" applyFont="1" applyFill="1" applyAlignment="1">
      <alignment vertical="top"/>
    </xf>
    <xf numFmtId="0" fontId="0" fillId="0" borderId="0" xfId="0" applyAlignment="1">
      <alignment vertical="top"/>
    </xf>
    <xf numFmtId="0" fontId="19" fillId="0" borderId="0" xfId="0" applyFont="1" applyAlignment="1">
      <alignment vertical="top"/>
    </xf>
    <xf numFmtId="0" fontId="19" fillId="33" borderId="0" xfId="0" applyFont="1" applyFill="1" applyAlignment="1">
      <alignment vertical="top" wrapText="1"/>
    </xf>
    <xf numFmtId="0" fontId="23" fillId="33" borderId="0" xfId="0" applyFont="1" applyFill="1" applyAlignment="1">
      <alignment horizontal="center" vertical="top"/>
    </xf>
    <xf numFmtId="0" fontId="23" fillId="33" borderId="0" xfId="0" applyFont="1" applyFill="1" applyAlignment="1">
      <alignment horizontal="center" vertical="top" wrapText="1"/>
    </xf>
    <xf numFmtId="0" fontId="24" fillId="0" borderId="0" xfId="0" applyFont="1" applyAlignment="1">
      <alignment horizontal="center" vertical="top"/>
    </xf>
    <xf numFmtId="9" fontId="18" fillId="0" borderId="0" xfId="0" applyNumberFormat="1" applyFont="1" applyAlignment="1">
      <alignment vertical="top"/>
    </xf>
    <xf numFmtId="9" fontId="0" fillId="0" borderId="0" xfId="0" applyNumberForma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251012</xdr:colOff>
      <xdr:row>1</xdr:row>
      <xdr:rowOff>124047</xdr:rowOff>
    </xdr:from>
    <xdr:to>
      <xdr:col>13</xdr:col>
      <xdr:colOff>424680</xdr:colOff>
      <xdr:row>22</xdr:row>
      <xdr:rowOff>0</xdr:rowOff>
    </xdr:to>
    <xdr:pic>
      <xdr:nvPicPr>
        <xdr:cNvPr id="2" name="Picture 1" descr="Explicit Policies in Kanban Board">
          <a:extLst>
            <a:ext uri="{FF2B5EF4-FFF2-40B4-BE49-F238E27FC236}">
              <a16:creationId xmlns:a16="http://schemas.microsoft.com/office/drawing/2014/main" id="{1E4A9F16-F117-4742-B94E-7B2F26E90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11" t="14487" r="11979" b="26681"/>
        <a:stretch/>
      </xdr:blipFill>
      <xdr:spPr bwMode="auto">
        <a:xfrm>
          <a:off x="860612" y="303341"/>
          <a:ext cx="7488868" cy="3641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96401</xdr:colOff>
      <xdr:row>1</xdr:row>
      <xdr:rowOff>48616</xdr:rowOff>
    </xdr:from>
    <xdr:to>
      <xdr:col>25</xdr:col>
      <xdr:colOff>385961</xdr:colOff>
      <xdr:row>24</xdr:row>
      <xdr:rowOff>126706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AF06-CF98-4B14-B82A-CB2ACFE42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1564" y="225825"/>
          <a:ext cx="6917188" cy="4153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394436</xdr:colOff>
      <xdr:row>25</xdr:row>
      <xdr:rowOff>60690</xdr:rowOff>
    </xdr:from>
    <xdr:to>
      <xdr:col>13</xdr:col>
      <xdr:colOff>555811</xdr:colOff>
      <xdr:row>50</xdr:row>
      <xdr:rowOff>63650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C2779-4F85-4634-AEF5-A3EFD7E23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436" y="4543043"/>
          <a:ext cx="8086175" cy="4485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367553</xdr:colOff>
      <xdr:row>25</xdr:row>
      <xdr:rowOff>98612</xdr:rowOff>
    </xdr:from>
    <xdr:to>
      <xdr:col>24</xdr:col>
      <xdr:colOff>245633</xdr:colOff>
      <xdr:row>50</xdr:row>
      <xdr:rowOff>25997</xdr:rowOff>
    </xdr:to>
    <xdr:pic>
      <xdr:nvPicPr>
        <xdr:cNvPr id="5" name="Picture 4" descr="free kanban template powerpoint download">
          <a:extLst>
            <a:ext uri="{FF2B5EF4-FFF2-40B4-BE49-F238E27FC236}">
              <a16:creationId xmlns:a16="http://schemas.microsoft.com/office/drawing/2014/main" id="{068B9085-518C-46C5-A26D-3D36D9643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1953" y="4580965"/>
          <a:ext cx="5974080" cy="4409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30480</xdr:rowOff>
    </xdr:from>
    <xdr:to>
      <xdr:col>9</xdr:col>
      <xdr:colOff>594360</xdr:colOff>
      <xdr:row>19</xdr:row>
      <xdr:rowOff>45720</xdr:rowOff>
    </xdr:to>
    <xdr:pic>
      <xdr:nvPicPr>
        <xdr:cNvPr id="2" name="Picture 1" descr="Theme, Epic, Story, Task » Scrum &amp; Kanban">
          <a:extLst>
            <a:ext uri="{FF2B5EF4-FFF2-40B4-BE49-F238E27FC236}">
              <a16:creationId xmlns:a16="http://schemas.microsoft.com/office/drawing/2014/main" id="{515CF71C-1EC3-4DFB-A591-25D33D24D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213360"/>
          <a:ext cx="5410200" cy="3307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"/>
  <sheetViews>
    <sheetView tabSelected="1" topLeftCell="D1" zoomScale="95" zoomScaleNormal="95" workbookViewId="0">
      <pane ySplit="1" topLeftCell="A2" activePane="bottomLeft" state="frozen"/>
      <selection pane="bottomLeft" activeCell="I4" sqref="I4"/>
    </sheetView>
  </sheetViews>
  <sheetFormatPr defaultRowHeight="14.4" x14ac:dyDescent="0.3"/>
  <cols>
    <col min="1" max="1" width="11.21875" style="2" customWidth="1"/>
    <col min="2" max="2" width="53.6640625" style="3" customWidth="1"/>
    <col min="3" max="3" width="12.5546875" style="2" customWidth="1"/>
    <col min="4" max="4" width="14.6640625" style="2" customWidth="1"/>
    <col min="5" max="5" width="16.21875" style="13" customWidth="1"/>
    <col min="6" max="7" width="12" style="13" customWidth="1"/>
    <col min="8" max="8" width="14.77734375" style="13" customWidth="1"/>
    <col min="9" max="9" width="18.109375" style="13" customWidth="1"/>
    <col min="10" max="10" width="16.21875" style="13" customWidth="1"/>
    <col min="11" max="11" width="15" style="13" customWidth="1"/>
    <col min="12" max="12" width="14.77734375" style="13" customWidth="1"/>
    <col min="13" max="13" width="18.109375" style="13" customWidth="1"/>
    <col min="14" max="14" width="17.33203125" style="13" customWidth="1"/>
    <col min="15" max="15" width="16.5546875" style="13" customWidth="1"/>
    <col min="16" max="16" width="19.109375" style="13" customWidth="1"/>
    <col min="17" max="17" width="50.6640625" style="2" customWidth="1"/>
    <col min="18" max="18" width="36.77734375" style="2" customWidth="1"/>
    <col min="19" max="19" width="49.109375" style="2" customWidth="1"/>
    <col min="20" max="20" width="23" style="13" customWidth="1"/>
    <col min="21" max="21" width="44" style="5" customWidth="1"/>
    <col min="22" max="22" width="19.33203125" style="13" customWidth="1"/>
    <col min="23" max="23" width="19.6640625" style="13" customWidth="1"/>
    <col min="24" max="24" width="22.6640625" style="13" customWidth="1"/>
    <col min="25" max="25" width="17.6640625" style="13" customWidth="1"/>
    <col min="26" max="26" width="8.88671875" style="13"/>
    <col min="27" max="27" width="20.33203125" style="13" customWidth="1"/>
    <col min="28" max="28" width="21.88671875" style="13" customWidth="1"/>
    <col min="29" max="29" width="13.33203125" style="13" customWidth="1"/>
    <col min="30" max="30" width="13.109375" style="13" customWidth="1"/>
    <col min="31" max="32" width="8.88671875" style="13"/>
    <col min="33" max="16384" width="8.88671875" style="2"/>
  </cols>
  <sheetData>
    <row r="1" spans="1:33" s="18" customFormat="1" ht="30" customHeight="1" x14ac:dyDescent="0.3">
      <c r="A1" s="16" t="s">
        <v>64</v>
      </c>
      <c r="B1" s="17" t="s">
        <v>66</v>
      </c>
      <c r="C1" s="16" t="s">
        <v>16</v>
      </c>
      <c r="D1" s="16" t="s">
        <v>15</v>
      </c>
      <c r="E1" s="16" t="s">
        <v>198</v>
      </c>
      <c r="F1" s="16" t="s">
        <v>199</v>
      </c>
      <c r="G1" s="16" t="s">
        <v>194</v>
      </c>
      <c r="H1" s="16" t="s">
        <v>205</v>
      </c>
      <c r="I1" s="16" t="s">
        <v>206</v>
      </c>
      <c r="J1" s="17" t="s">
        <v>209</v>
      </c>
      <c r="K1" s="16" t="s">
        <v>197</v>
      </c>
      <c r="L1" s="16" t="s">
        <v>207</v>
      </c>
      <c r="M1" s="16" t="s">
        <v>208</v>
      </c>
      <c r="N1" s="17" t="s">
        <v>210</v>
      </c>
      <c r="O1" s="16" t="s">
        <v>195</v>
      </c>
      <c r="P1" s="16" t="s">
        <v>196</v>
      </c>
      <c r="Q1" s="16" t="s">
        <v>0</v>
      </c>
      <c r="R1" s="16" t="s">
        <v>18</v>
      </c>
      <c r="S1" s="16" t="s">
        <v>1</v>
      </c>
      <c r="T1" s="16" t="s">
        <v>2</v>
      </c>
      <c r="U1" s="17" t="s">
        <v>3</v>
      </c>
      <c r="V1" s="16" t="s">
        <v>4</v>
      </c>
      <c r="W1" s="16" t="s">
        <v>5</v>
      </c>
      <c r="X1" s="16" t="s">
        <v>6</v>
      </c>
      <c r="Y1" s="16" t="s">
        <v>7</v>
      </c>
      <c r="Z1" s="16" t="s">
        <v>8</v>
      </c>
      <c r="AA1" s="16" t="s">
        <v>9</v>
      </c>
      <c r="AB1" s="16" t="s">
        <v>10</v>
      </c>
      <c r="AC1" s="16" t="s">
        <v>11</v>
      </c>
      <c r="AD1" s="16" t="s">
        <v>12</v>
      </c>
      <c r="AG1" s="16" t="s">
        <v>11</v>
      </c>
    </row>
    <row r="2" spans="1:33" ht="57" customHeight="1" x14ac:dyDescent="0.3">
      <c r="A2" s="2" t="s">
        <v>67</v>
      </c>
      <c r="B2" s="3" t="s">
        <v>72</v>
      </c>
      <c r="C2" s="2">
        <v>10</v>
      </c>
      <c r="D2" s="2">
        <v>8</v>
      </c>
      <c r="E2" s="13" t="s">
        <v>200</v>
      </c>
      <c r="F2" s="13" t="s">
        <v>200</v>
      </c>
      <c r="G2" s="13" t="s">
        <v>200</v>
      </c>
      <c r="H2" s="2">
        <v>25</v>
      </c>
      <c r="I2" s="2">
        <v>25</v>
      </c>
      <c r="J2" s="19">
        <f>I2/H2</f>
        <v>1</v>
      </c>
      <c r="K2" s="13" t="s">
        <v>201</v>
      </c>
      <c r="L2" s="2">
        <v>10</v>
      </c>
      <c r="M2" s="2">
        <v>5</v>
      </c>
      <c r="N2" s="19">
        <f>M2/L2</f>
        <v>0.5</v>
      </c>
      <c r="Q2" s="3" t="str">
        <f>CONCATENATE(Facets!A2,": ",Facets!B2)</f>
        <v>F010: sign-in/authenicate credentials</v>
      </c>
      <c r="R2" s="2" t="str">
        <f>CONCATENATE('App sections'!A2, ": ",'App sections'!B2)</f>
        <v>AP010: Log in/out</v>
      </c>
      <c r="S2" s="2" t="str">
        <f>CONCATENATE(Epics!A2,": ",Epics!B2)</f>
        <v>E210: Tool Access</v>
      </c>
      <c r="U2" s="5" t="str">
        <f>CONCATENATE(Sprints!A2, ": ", Sprints!B2,"; ", Sprints!A3, ": ", Sprints!B3, "; ",Sprints!A5, ": ", Sprints!B5)</f>
        <v>SP010: Account Log-In; SP020: Account log-in authenication; SP040: Request Log-In credentials</v>
      </c>
      <c r="V2" s="13">
        <v>4</v>
      </c>
    </row>
    <row r="3" spans="1:33" ht="46.2" customHeight="1" x14ac:dyDescent="0.3">
      <c r="A3" s="2" t="s">
        <v>68</v>
      </c>
      <c r="B3" s="3" t="s">
        <v>188</v>
      </c>
      <c r="E3" s="13" t="s">
        <v>201</v>
      </c>
      <c r="F3" s="13" t="s">
        <v>202</v>
      </c>
      <c r="H3" s="2">
        <v>1</v>
      </c>
      <c r="I3" s="2">
        <v>0</v>
      </c>
      <c r="J3" s="19">
        <f t="shared" ref="J3:J26" si="0">I3/H3</f>
        <v>0</v>
      </c>
      <c r="L3" s="2">
        <v>1</v>
      </c>
      <c r="M3" s="2">
        <v>0</v>
      </c>
      <c r="N3" s="19">
        <f t="shared" ref="N3:N26" si="1">M3/L3</f>
        <v>0</v>
      </c>
      <c r="Q3" s="3" t="str">
        <f>CONCATENATE(Facets!A3,": ",Facets!B3)</f>
        <v>F020: device detection</v>
      </c>
      <c r="R3" s="2" t="str">
        <f>CONCATENATE('App sections'!A2, ": ",'App sections'!B2)</f>
        <v>AP010: Log in/out</v>
      </c>
      <c r="S3" s="2" t="str">
        <f>CONCATENATE(Epics!A2,": ",Epics!B2)</f>
        <v>E210: Tool Access</v>
      </c>
      <c r="U3" s="5" t="str">
        <f>CONCATENATE(Sprints!A4, ": ", Sprints!B4)</f>
        <v>SP030: URL device detention</v>
      </c>
      <c r="V3" s="13">
        <v>4</v>
      </c>
    </row>
    <row r="4" spans="1:33" ht="57" customHeight="1" x14ac:dyDescent="0.3">
      <c r="A4" s="2" t="s">
        <v>75</v>
      </c>
      <c r="B4" s="3" t="s">
        <v>73</v>
      </c>
      <c r="C4" s="2">
        <v>6</v>
      </c>
      <c r="D4" s="2">
        <v>6</v>
      </c>
      <c r="E4" s="13" t="s">
        <v>200</v>
      </c>
      <c r="F4" s="13" t="s">
        <v>200</v>
      </c>
      <c r="G4" s="13" t="s">
        <v>201</v>
      </c>
      <c r="H4" s="2">
        <v>10</v>
      </c>
      <c r="I4" s="2">
        <v>5</v>
      </c>
      <c r="J4" s="19">
        <f t="shared" si="0"/>
        <v>0.5</v>
      </c>
      <c r="L4" s="2">
        <v>5</v>
      </c>
      <c r="M4" s="2">
        <v>2</v>
      </c>
      <c r="N4" s="19">
        <f t="shared" si="1"/>
        <v>0.4</v>
      </c>
      <c r="Q4" s="3" t="str">
        <f>CONCATENATE(Facets!A4,": ",Facets!B4)</f>
        <v>F030: welcome screen</v>
      </c>
      <c r="R4" s="2" t="str">
        <f>CONCATENATE('App sections'!A2, ": ",'App sections'!B2)</f>
        <v>AP010: Log in/out</v>
      </c>
      <c r="S4" s="2" t="str">
        <f>CONCATENATE(Epics!A2,": ",Epics!B2)</f>
        <v>E210: Tool Access</v>
      </c>
      <c r="U4" s="5" t="str">
        <f>CONCATENATE(Sprints!A2, ": ", Sprints!B2,"; ", Sprints!A3, ": ", Sprints!B3, "; ", Sprints!A4, ": ", Sprints!B4, "; ",Sprints!A5, ": ", Sprints!B5)</f>
        <v>SP010: Account Log-In; SP020: Account log-in authenication; SP030: URL device detention; SP040: Request Log-In credentials</v>
      </c>
      <c r="V4" s="13">
        <v>3</v>
      </c>
    </row>
    <row r="5" spans="1:33" ht="54" customHeight="1" x14ac:dyDescent="0.3">
      <c r="A5" s="2" t="s">
        <v>76</v>
      </c>
      <c r="B5" s="3" t="s">
        <v>203</v>
      </c>
      <c r="C5" s="2">
        <v>6</v>
      </c>
      <c r="D5" s="2">
        <v>6</v>
      </c>
      <c r="E5" s="13" t="s">
        <v>200</v>
      </c>
      <c r="F5" s="13" t="s">
        <v>201</v>
      </c>
      <c r="G5" s="13" t="s">
        <v>201</v>
      </c>
      <c r="H5" s="2">
        <v>1</v>
      </c>
      <c r="I5" s="2">
        <v>0</v>
      </c>
      <c r="J5" s="19">
        <f t="shared" si="0"/>
        <v>0</v>
      </c>
      <c r="L5" s="2">
        <v>1</v>
      </c>
      <c r="M5" s="2">
        <v>0</v>
      </c>
      <c r="N5" s="19">
        <f t="shared" si="1"/>
        <v>0</v>
      </c>
      <c r="Q5" s="3" t="str">
        <f>CONCATENATE(Facets!A5,": ",Facets!B5)</f>
        <v>F040: two-factor authority, mobile or email</v>
      </c>
      <c r="R5" s="2" t="str">
        <f>CONCATENATE('App sections'!A2, ": ",'App sections'!B2)</f>
        <v>AP010: Log in/out</v>
      </c>
      <c r="S5" s="2" t="str">
        <f>CONCATENATE(Epics!A2,": ",Epics!B2)</f>
        <v>E210: Tool Access</v>
      </c>
      <c r="U5" s="5" t="str">
        <f>CONCATENATE(Sprints!A2, ": ", Sprints!B2,"; ", Sprints!A3, ": ", Sprints!B3, "; ",Sprints!A5, ": ", Sprints!B5)</f>
        <v>SP010: Account Log-In; SP020: Account log-in authenication; SP040: Request Log-In credentials</v>
      </c>
      <c r="V5" s="13">
        <v>5</v>
      </c>
    </row>
    <row r="6" spans="1:33" ht="30" customHeight="1" x14ac:dyDescent="0.3">
      <c r="A6" s="2" t="s">
        <v>97</v>
      </c>
      <c r="B6" s="3" t="s">
        <v>204</v>
      </c>
      <c r="E6" s="13" t="s">
        <v>201</v>
      </c>
      <c r="H6" s="2">
        <v>1</v>
      </c>
      <c r="I6" s="2">
        <v>0</v>
      </c>
      <c r="J6" s="19">
        <f t="shared" si="0"/>
        <v>0</v>
      </c>
      <c r="L6" s="2">
        <v>1</v>
      </c>
      <c r="M6" s="2">
        <v>0</v>
      </c>
      <c r="N6" s="19">
        <f t="shared" si="1"/>
        <v>0</v>
      </c>
      <c r="Q6" s="3" t="str">
        <f>CONCATENATE(Facets!A5,": ",Facets!B5)</f>
        <v>F040: two-factor authority, mobile or email</v>
      </c>
      <c r="R6" s="2" t="str">
        <f>CONCATENATE('App sections'!A2, ": ",'App sections'!B2)</f>
        <v>AP010: Log in/out</v>
      </c>
      <c r="S6" s="2" t="str">
        <f>CONCATENATE(Epics!A2,": ",Epics!B2)</f>
        <v>E210: Tool Access</v>
      </c>
      <c r="V6" s="13">
        <v>100</v>
      </c>
    </row>
    <row r="7" spans="1:33" ht="24" customHeight="1" x14ac:dyDescent="0.3">
      <c r="A7" s="2" t="s">
        <v>77</v>
      </c>
      <c r="H7" s="2"/>
      <c r="I7" s="2"/>
      <c r="J7" s="19" t="e">
        <f t="shared" si="0"/>
        <v>#DIV/0!</v>
      </c>
      <c r="L7" s="2"/>
      <c r="M7" s="2"/>
      <c r="N7" s="19" t="e">
        <f t="shared" si="1"/>
        <v>#DIV/0!</v>
      </c>
      <c r="Q7" s="3" t="str">
        <f>CONCATENATE(Facets!A6,": ",Facets!B6)</f>
        <v>F050: request access credentials</v>
      </c>
      <c r="R7" s="2" t="str">
        <f>CONCATENATE('App sections'!A2, ": ",'App sections'!B2)</f>
        <v>AP010: Log in/out</v>
      </c>
      <c r="S7" s="2" t="str">
        <f>CONCATENATE(Epics!A2,": ",Epics!B2)</f>
        <v>E210: Tool Access</v>
      </c>
      <c r="V7" s="13">
        <v>1</v>
      </c>
    </row>
    <row r="8" spans="1:33" ht="18.600000000000001" customHeight="1" x14ac:dyDescent="0.3">
      <c r="A8" s="2" t="s">
        <v>78</v>
      </c>
      <c r="H8" s="2"/>
      <c r="I8" s="2"/>
      <c r="J8" s="19" t="e">
        <f t="shared" si="0"/>
        <v>#DIV/0!</v>
      </c>
      <c r="L8" s="2"/>
      <c r="M8" s="2"/>
      <c r="N8" s="19" t="e">
        <f t="shared" si="1"/>
        <v>#DIV/0!</v>
      </c>
      <c r="Q8" s="3" t="str">
        <f>CONCATENATE(Facets!A7,": ",Facets!B7)</f>
        <v>F060: sign-out/kill session</v>
      </c>
      <c r="R8" s="2" t="str">
        <f>CONCATENATE('App sections'!A2, ": ",'App sections'!B2)</f>
        <v>AP010: Log in/out</v>
      </c>
      <c r="S8" s="2" t="str">
        <f>CONCATENATE(Epics!A2,": ",Epics!B2)</f>
        <v>E210: Tool Access</v>
      </c>
      <c r="V8" s="13">
        <v>2</v>
      </c>
    </row>
    <row r="9" spans="1:33" ht="18.600000000000001" customHeight="1" x14ac:dyDescent="0.3">
      <c r="A9" s="2" t="s">
        <v>79</v>
      </c>
      <c r="H9" s="2"/>
      <c r="I9" s="2"/>
      <c r="J9" s="19" t="e">
        <f t="shared" si="0"/>
        <v>#DIV/0!</v>
      </c>
      <c r="L9" s="2"/>
      <c r="M9" s="2"/>
      <c r="N9" s="19" t="e">
        <f t="shared" si="1"/>
        <v>#DIV/0!</v>
      </c>
      <c r="Q9" s="3"/>
      <c r="R9" s="2" t="str">
        <f>CONCATENATE('App sections'!A2, ": ",'App sections'!B2)</f>
        <v>AP010: Log in/out</v>
      </c>
      <c r="S9" s="2" t="str">
        <f>CONCATENATE(Epics!A2,": ",Epics!B2)</f>
        <v>E210: Tool Access</v>
      </c>
      <c r="V9" s="13">
        <v>2</v>
      </c>
    </row>
    <row r="10" spans="1:33" ht="34.799999999999997" customHeight="1" x14ac:dyDescent="0.3">
      <c r="A10" s="2" t="s">
        <v>80</v>
      </c>
      <c r="H10" s="2"/>
      <c r="I10" s="2"/>
      <c r="J10" s="19" t="e">
        <f t="shared" si="0"/>
        <v>#DIV/0!</v>
      </c>
      <c r="L10" s="2"/>
      <c r="M10" s="2"/>
      <c r="N10" s="19" t="e">
        <f t="shared" si="1"/>
        <v>#DIV/0!</v>
      </c>
      <c r="Q10" s="3"/>
      <c r="R10" s="2" t="str">
        <f>CONCATENATE('App sections'!A3, ": ",'App sections'!B3)</f>
        <v xml:space="preserve">AP020: account profile </v>
      </c>
      <c r="S10" s="2" t="str">
        <f>CONCATENATE(Epics!A3,": ",Epics!B3)</f>
        <v xml:space="preserve">E220: Review or Maintain account profile  </v>
      </c>
      <c r="V10" s="13">
        <v>3</v>
      </c>
    </row>
    <row r="11" spans="1:33" ht="34.799999999999997" customHeight="1" x14ac:dyDescent="0.3">
      <c r="A11" s="2" t="s">
        <v>81</v>
      </c>
      <c r="H11" s="2"/>
      <c r="I11" s="2"/>
      <c r="J11" s="19" t="e">
        <f t="shared" si="0"/>
        <v>#DIV/0!</v>
      </c>
      <c r="L11" s="2"/>
      <c r="M11" s="2"/>
      <c r="N11" s="19" t="e">
        <f t="shared" si="1"/>
        <v>#DIV/0!</v>
      </c>
      <c r="Q11" s="3"/>
      <c r="R11" s="2" t="str">
        <f>CONCATENATE('App sections'!A3, ": ",'App sections'!B3)</f>
        <v xml:space="preserve">AP020: account profile </v>
      </c>
      <c r="S11" s="2" t="str">
        <f>CONCATENATE(Epics!A3,": ",Epics!B3)</f>
        <v xml:space="preserve">E220: Review or Maintain account profile  </v>
      </c>
      <c r="V11" s="13">
        <v>2</v>
      </c>
    </row>
    <row r="12" spans="1:33" ht="34.799999999999997" customHeight="1" x14ac:dyDescent="0.3">
      <c r="A12" s="2" t="s">
        <v>82</v>
      </c>
      <c r="H12" s="2"/>
      <c r="I12" s="2"/>
      <c r="J12" s="19" t="e">
        <f t="shared" si="0"/>
        <v>#DIV/0!</v>
      </c>
      <c r="L12" s="2"/>
      <c r="M12" s="2"/>
      <c r="N12" s="19" t="e">
        <f t="shared" si="1"/>
        <v>#DIV/0!</v>
      </c>
      <c r="Q12" s="3"/>
      <c r="R12" s="2" t="str">
        <f>CONCATENATE('App sections'!A3, ": ",'App sections'!B3)</f>
        <v xml:space="preserve">AP020: account profile </v>
      </c>
      <c r="S12" s="2" t="str">
        <f>CONCATENATE(Epics!A3,": ",Epics!B3)</f>
        <v xml:space="preserve">E220: Review or Maintain account profile  </v>
      </c>
      <c r="V12" s="13">
        <v>3</v>
      </c>
    </row>
    <row r="13" spans="1:33" ht="34.799999999999997" customHeight="1" x14ac:dyDescent="0.3">
      <c r="A13" s="2" t="s">
        <v>83</v>
      </c>
      <c r="H13" s="2"/>
      <c r="I13" s="2"/>
      <c r="J13" s="19" t="e">
        <f t="shared" si="0"/>
        <v>#DIV/0!</v>
      </c>
      <c r="L13" s="2"/>
      <c r="M13" s="2"/>
      <c r="N13" s="19" t="e">
        <f t="shared" si="1"/>
        <v>#DIV/0!</v>
      </c>
      <c r="Q13" s="3"/>
      <c r="R13" s="2" t="str">
        <f>CONCATENATE('App sections'!A3, ": ",'App sections'!B3)</f>
        <v xml:space="preserve">AP020: account profile </v>
      </c>
      <c r="S13" s="2" t="str">
        <f>CONCATENATE(Epics!A3,": ",Epics!B3)</f>
        <v xml:space="preserve">E220: Review or Maintain account profile  </v>
      </c>
      <c r="V13" s="13">
        <v>5</v>
      </c>
    </row>
    <row r="14" spans="1:33" ht="41.4" customHeight="1" x14ac:dyDescent="0.3">
      <c r="A14" s="2" t="s">
        <v>84</v>
      </c>
      <c r="H14" s="2"/>
      <c r="I14" s="2"/>
      <c r="J14" s="19" t="e">
        <f t="shared" si="0"/>
        <v>#DIV/0!</v>
      </c>
      <c r="L14" s="2"/>
      <c r="M14" s="2"/>
      <c r="N14" s="19" t="e">
        <f t="shared" si="1"/>
        <v>#DIV/0!</v>
      </c>
      <c r="Q14" s="3"/>
      <c r="R14" s="2" t="str">
        <f>CONCATENATE('App sections'!A4, ": ",'App sections'!B4)</f>
        <v>AP030: website profile</v>
      </c>
      <c r="S14" s="2" t="str">
        <f>CONCATENATE(Epics!A4,": ",Epics!B4)</f>
        <v xml:space="preserve">E230: Review sitemap </v>
      </c>
      <c r="V14" s="13">
        <v>4</v>
      </c>
    </row>
    <row r="15" spans="1:33" ht="41.4" customHeight="1" x14ac:dyDescent="0.3">
      <c r="A15" s="2" t="s">
        <v>85</v>
      </c>
      <c r="H15" s="2"/>
      <c r="I15" s="2"/>
      <c r="J15" s="19" t="e">
        <f t="shared" si="0"/>
        <v>#DIV/0!</v>
      </c>
      <c r="L15" s="2"/>
      <c r="M15" s="2"/>
      <c r="N15" s="19" t="e">
        <f t="shared" si="1"/>
        <v>#DIV/0!</v>
      </c>
      <c r="Q15" s="3"/>
      <c r="R15" s="2" t="str">
        <f>CONCATENATE('App sections'!A5, ": ",'App sections'!B5)</f>
        <v xml:space="preserve">AP040: change request </v>
      </c>
      <c r="S15" s="2" t="str">
        <f>CONCATENATE(Epics!A4,": ",Epics!B4)</f>
        <v xml:space="preserve">E230: Review sitemap </v>
      </c>
      <c r="V15" s="13">
        <v>100</v>
      </c>
    </row>
    <row r="16" spans="1:33" ht="41.4" customHeight="1" x14ac:dyDescent="0.3">
      <c r="A16" s="2" t="s">
        <v>86</v>
      </c>
      <c r="H16" s="2"/>
      <c r="I16" s="2"/>
      <c r="J16" s="19" t="e">
        <f t="shared" si="0"/>
        <v>#DIV/0!</v>
      </c>
      <c r="L16" s="2"/>
      <c r="M16" s="2"/>
      <c r="N16" s="19" t="e">
        <f t="shared" si="1"/>
        <v>#DIV/0!</v>
      </c>
      <c r="Q16" s="3"/>
      <c r="R16" s="2" t="str">
        <f>CONCATENATE('App sections'!A5, ": ",'App sections'!B5)</f>
        <v xml:space="preserve">AP040: change request </v>
      </c>
      <c r="S16" s="2" t="str">
        <f>CONCATENATE(Epics!A5,": ",Epics!B5)</f>
        <v>E240: Change request creation</v>
      </c>
      <c r="V16" s="13">
        <v>100</v>
      </c>
    </row>
    <row r="17" spans="1:19" ht="41.4" customHeight="1" x14ac:dyDescent="0.3">
      <c r="A17" s="2" t="s">
        <v>87</v>
      </c>
      <c r="H17" s="2"/>
      <c r="I17" s="2"/>
      <c r="J17" s="19" t="e">
        <f t="shared" si="0"/>
        <v>#DIV/0!</v>
      </c>
      <c r="L17" s="2"/>
      <c r="M17" s="2"/>
      <c r="N17" s="19" t="e">
        <f t="shared" si="1"/>
        <v>#DIV/0!</v>
      </c>
      <c r="Q17" s="3"/>
      <c r="R17" s="2" t="str">
        <f>CONCATENATE('App sections'!A5, ": ",'App sections'!B5)</f>
        <v xml:space="preserve">AP040: change request </v>
      </c>
      <c r="S17" s="2" t="str">
        <f>CONCATENATE(Epics!A5,": ",Epics!B5)</f>
        <v>E240: Change request creation</v>
      </c>
    </row>
    <row r="18" spans="1:19" ht="34.799999999999997" customHeight="1" x14ac:dyDescent="0.3">
      <c r="A18" s="2" t="s">
        <v>88</v>
      </c>
      <c r="H18" s="2"/>
      <c r="I18" s="2"/>
      <c r="J18" s="19" t="e">
        <f t="shared" si="0"/>
        <v>#DIV/0!</v>
      </c>
      <c r="L18" s="2"/>
      <c r="M18" s="2"/>
      <c r="N18" s="19" t="e">
        <f t="shared" si="1"/>
        <v>#DIV/0!</v>
      </c>
      <c r="Q18" s="3"/>
      <c r="R18" s="2" t="str">
        <f>CONCATENATE('App sections'!A5, ": ",'App sections'!B5)</f>
        <v xml:space="preserve">AP040: change request </v>
      </c>
      <c r="S18" s="2" t="str">
        <f>CONCATENATE(Epics!A5,": ", Epics!B5, ";  ", Epics!A7,": ", Epics!B7)</f>
        <v>E240: Change request creation;  E260: Change request completed  &amp; account billed</v>
      </c>
    </row>
    <row r="19" spans="1:19" ht="28.8" customHeight="1" x14ac:dyDescent="0.3">
      <c r="A19" s="2" t="s">
        <v>89</v>
      </c>
      <c r="H19" s="2"/>
      <c r="I19" s="2"/>
      <c r="J19" s="19" t="e">
        <f t="shared" si="0"/>
        <v>#DIV/0!</v>
      </c>
      <c r="L19" s="2"/>
      <c r="M19" s="2"/>
      <c r="N19" s="19" t="e">
        <f t="shared" si="1"/>
        <v>#DIV/0!</v>
      </c>
      <c r="Q19" s="3"/>
      <c r="R19" s="2" t="str">
        <f>CONCATENATE('App sections'!A5, ": ",'App sections'!B5)</f>
        <v xml:space="preserve">AP040: change request </v>
      </c>
      <c r="S19" s="2" t="str">
        <f>CONCATENATE(Epics!A5,": ",Epics!B5)</f>
        <v>E240: Change request creation</v>
      </c>
    </row>
    <row r="20" spans="1:19" ht="39" customHeight="1" x14ac:dyDescent="0.3">
      <c r="A20" s="2" t="s">
        <v>90</v>
      </c>
      <c r="H20" s="2"/>
      <c r="I20" s="2"/>
      <c r="J20" s="19" t="e">
        <f t="shared" si="0"/>
        <v>#DIV/0!</v>
      </c>
      <c r="L20" s="2"/>
      <c r="M20" s="2"/>
      <c r="N20" s="19" t="e">
        <f t="shared" si="1"/>
        <v>#DIV/0!</v>
      </c>
      <c r="Q20" s="3"/>
      <c r="R20" s="2" t="str">
        <f>CONCATENATE('App sections'!A5, ": ",'App sections'!B5)</f>
        <v xml:space="preserve">AP040: change request </v>
      </c>
      <c r="S20" s="2" t="str">
        <f>CONCATENATE(Epics!A5,": ",Epics!B5)</f>
        <v>E240: Change request creation</v>
      </c>
    </row>
    <row r="21" spans="1:19" ht="30" customHeight="1" x14ac:dyDescent="0.3">
      <c r="A21" s="2" t="s">
        <v>91</v>
      </c>
      <c r="H21" s="2"/>
      <c r="I21" s="2"/>
      <c r="J21" s="19" t="e">
        <f t="shared" si="0"/>
        <v>#DIV/0!</v>
      </c>
      <c r="L21" s="2"/>
      <c r="M21" s="2"/>
      <c r="N21" s="19" t="e">
        <f t="shared" si="1"/>
        <v>#DIV/0!</v>
      </c>
      <c r="Q21" s="3"/>
      <c r="R21" s="2" t="str">
        <f>CONCATENATE('App sections'!A5, ": ",'App sections'!B5)</f>
        <v xml:space="preserve">AP040: change request </v>
      </c>
      <c r="S21" s="2" t="str">
        <f>CONCATENATE(Epics!A5,": ",Epics!B5)</f>
        <v>E240: Change request creation</v>
      </c>
    </row>
    <row r="22" spans="1:19" ht="25.2" customHeight="1" x14ac:dyDescent="0.3">
      <c r="A22" s="2" t="s">
        <v>92</v>
      </c>
      <c r="H22" s="2"/>
      <c r="I22" s="2"/>
      <c r="J22" s="19" t="e">
        <f t="shared" si="0"/>
        <v>#DIV/0!</v>
      </c>
      <c r="L22" s="2"/>
      <c r="M22" s="2"/>
      <c r="N22" s="19" t="e">
        <f t="shared" si="1"/>
        <v>#DIV/0!</v>
      </c>
      <c r="Q22" s="3"/>
      <c r="R22" s="2" t="str">
        <f>CONCATENATE('App sections'!A6, ": ",'App sections'!B6)</f>
        <v>AP050: change request approval</v>
      </c>
      <c r="S22" s="2" t="str">
        <f>CONCATENATE(Epics!A6,": ",Epics!B6)</f>
        <v xml:space="preserve">E250: Change request status  </v>
      </c>
    </row>
    <row r="23" spans="1:19" ht="31.8" customHeight="1" x14ac:dyDescent="0.3">
      <c r="A23" s="2" t="s">
        <v>93</v>
      </c>
      <c r="H23" s="2"/>
      <c r="I23" s="2"/>
      <c r="J23" s="19" t="e">
        <f t="shared" si="0"/>
        <v>#DIV/0!</v>
      </c>
      <c r="L23" s="2"/>
      <c r="M23" s="2"/>
      <c r="N23" s="19" t="e">
        <f t="shared" si="1"/>
        <v>#DIV/0!</v>
      </c>
      <c r="Q23" s="3"/>
      <c r="R23" s="2" t="str">
        <f>CONCATENATE('App sections'!A6, ": ",'App sections'!B6)</f>
        <v>AP050: change request approval</v>
      </c>
      <c r="S23" s="2" t="str">
        <f>CONCATENATE(Epics!A6,": ",Epics!B6)</f>
        <v xml:space="preserve">E250: Change request status  </v>
      </c>
    </row>
    <row r="24" spans="1:19" ht="22.8" customHeight="1" x14ac:dyDescent="0.3">
      <c r="A24" s="2" t="s">
        <v>94</v>
      </c>
      <c r="H24" s="2"/>
      <c r="I24" s="2"/>
      <c r="J24" s="19" t="e">
        <f t="shared" si="0"/>
        <v>#DIV/0!</v>
      </c>
      <c r="L24" s="2"/>
      <c r="M24" s="2"/>
      <c r="N24" s="19" t="e">
        <f t="shared" si="1"/>
        <v>#DIV/0!</v>
      </c>
      <c r="Q24" s="3"/>
      <c r="R24" s="2" t="str">
        <f>CONCATENATE('App sections'!A7, ": ",'App sections'!B7)</f>
        <v>AP060: change requested posted</v>
      </c>
      <c r="S24" s="2" t="str">
        <f>CONCATENATE(Epics!A7,": ",Epics!B7)</f>
        <v>E260: Change request completed  &amp; account billed</v>
      </c>
    </row>
    <row r="25" spans="1:19" ht="22.8" customHeight="1" x14ac:dyDescent="0.3">
      <c r="A25" s="2" t="s">
        <v>95</v>
      </c>
      <c r="H25" s="2"/>
      <c r="I25" s="2"/>
      <c r="J25" s="19" t="e">
        <f t="shared" si="0"/>
        <v>#DIV/0!</v>
      </c>
      <c r="L25" s="2"/>
      <c r="M25" s="2"/>
      <c r="N25" s="19" t="e">
        <f t="shared" si="1"/>
        <v>#DIV/0!</v>
      </c>
      <c r="Q25" s="3"/>
      <c r="R25" s="2" t="str">
        <f>CONCATENATE('App sections'!A7, ": ",'App sections'!B7)</f>
        <v>AP060: change requested posted</v>
      </c>
      <c r="S25" s="2" t="str">
        <f>CONCATENATE(Epics!A7,": ",Epics!B7)</f>
        <v>E260: Change request completed  &amp; account billed</v>
      </c>
    </row>
    <row r="26" spans="1:19" ht="22.8" customHeight="1" x14ac:dyDescent="0.3">
      <c r="A26" s="2" t="s">
        <v>96</v>
      </c>
      <c r="H26" s="2"/>
      <c r="I26" s="2"/>
      <c r="J26" s="19" t="e">
        <f t="shared" si="0"/>
        <v>#DIV/0!</v>
      </c>
      <c r="L26" s="2"/>
      <c r="M26" s="2"/>
      <c r="N26" s="19" t="e">
        <f t="shared" si="1"/>
        <v>#DIV/0!</v>
      </c>
      <c r="R26" s="2" t="str">
        <f>CONCATENATE('App sections'!A7, ": ",'App sections'!B7)</f>
        <v>AP060: change requested posted</v>
      </c>
      <c r="S26" s="2" t="str">
        <f>CONCATENATE(Epics!A7,": ",Epics!B7)</f>
        <v>E260: Change request completed  &amp; account billed</v>
      </c>
    </row>
    <row r="27" spans="1:19" x14ac:dyDescent="0.3">
      <c r="H27" s="2"/>
      <c r="J27" s="20"/>
      <c r="L27" s="2"/>
      <c r="N27" s="20"/>
    </row>
    <row r="28" spans="1:19" x14ac:dyDescent="0.3">
      <c r="H28" s="2"/>
      <c r="J28" s="20"/>
      <c r="L28" s="2"/>
      <c r="N28" s="20"/>
    </row>
    <row r="29" spans="1:19" x14ac:dyDescent="0.3">
      <c r="J29" s="20"/>
      <c r="N29" s="20"/>
    </row>
    <row r="30" spans="1:19" x14ac:dyDescent="0.3">
      <c r="J30" s="20"/>
      <c r="N30" s="20"/>
    </row>
    <row r="31" spans="1:19" x14ac:dyDescent="0.3">
      <c r="J31" s="20"/>
      <c r="N31" s="20"/>
    </row>
  </sheetData>
  <phoneticPr fontId="20" type="noConversion"/>
  <dataValidations count="2">
    <dataValidation type="list" allowBlank="1" showInputMessage="1" showErrorMessage="1" sqref="E2:E26 G2:G26 K2:K26 O2:P26" xr:uid="{28E435D3-92B5-4A7A-AEAC-B20631B2BC7A}">
      <formula1>"in-progress, done"</formula1>
    </dataValidation>
    <dataValidation type="list" allowBlank="1" showInputMessage="1" showErrorMessage="1" sqref="F2:F26" xr:uid="{A7331DBE-D956-4535-AA75-33B7277D7D99}">
      <formula1>"in-progress, done,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zoomScale="85" zoomScaleNormal="85" workbookViewId="0">
      <selection activeCell="B7" sqref="B7"/>
    </sheetView>
  </sheetViews>
  <sheetFormatPr defaultRowHeight="13.8" x14ac:dyDescent="0.3"/>
  <cols>
    <col min="1" max="1" width="9.33203125" style="2" customWidth="1"/>
    <col min="2" max="2" width="50.6640625" style="2" customWidth="1"/>
    <col min="3" max="3" width="45.21875" style="3" customWidth="1"/>
    <col min="4" max="4" width="27.77734375" style="2" customWidth="1"/>
    <col min="5" max="5" width="20.77734375" style="2" customWidth="1"/>
    <col min="6" max="6" width="8.88671875" style="2"/>
    <col min="7" max="7" width="20.88671875" style="2" customWidth="1"/>
    <col min="8" max="8" width="45" style="3" customWidth="1"/>
    <col min="9" max="10" width="14.77734375" style="2" customWidth="1"/>
    <col min="11" max="11" width="14.33203125" style="2" customWidth="1"/>
    <col min="12" max="12" width="22.33203125" style="2" customWidth="1"/>
    <col min="13" max="16384" width="8.88671875" style="2"/>
  </cols>
  <sheetData>
    <row r="1" spans="1:13" s="14" customFormat="1" x14ac:dyDescent="0.3">
      <c r="A1" s="11" t="s">
        <v>65</v>
      </c>
      <c r="B1" s="11" t="s">
        <v>1</v>
      </c>
      <c r="C1" s="15" t="s">
        <v>193</v>
      </c>
      <c r="D1" s="11" t="s">
        <v>29</v>
      </c>
      <c r="E1" s="11" t="s">
        <v>20</v>
      </c>
      <c r="F1" s="11" t="s">
        <v>28</v>
      </c>
      <c r="G1" s="11" t="s">
        <v>27</v>
      </c>
      <c r="H1" s="15" t="s">
        <v>26</v>
      </c>
      <c r="I1" s="11" t="s">
        <v>25</v>
      </c>
      <c r="J1" s="11" t="s">
        <v>16</v>
      </c>
      <c r="K1" s="11" t="s">
        <v>15</v>
      </c>
      <c r="L1" s="11" t="s">
        <v>24</v>
      </c>
      <c r="M1" s="11"/>
    </row>
    <row r="2" spans="1:13" ht="96" customHeight="1" x14ac:dyDescent="0.3">
      <c r="A2" s="2" t="s">
        <v>69</v>
      </c>
      <c r="B2" s="2" t="s">
        <v>192</v>
      </c>
      <c r="C2" s="3" t="str">
        <f>CONCATENATE('Release milestones'!A2, ": ", 'Release milestones'!B2, "; ",'Release milestones'!A3, ": ", 'Release milestones'!B3,"; ",'Release milestones'!A4, ": ", 'Release milestones'!B4, "; ",'Release milestones'!A5, ": ", 'Release milestones'!B5,"; ",'Release milestones'!A12, ": ", 'Release milestones'!B12)</f>
        <v>MS010: Client Log-In; MS020: Client Log-In Authenication; MS030: Client Log-In request credentials; MS040: URL device detention; MS110: Full release</v>
      </c>
      <c r="D2" s="3"/>
      <c r="H2" s="3" t="str">
        <f>CONCATENATE(Sprints!A2, ": ", Sprints!B2,"; ", Sprints!A3, ": ", Sprints!B3, "; ", Sprints!A4, ": ", Sprints!B4, "; ",Sprints!A5, ": ", Sprints!B5)</f>
        <v>SP010: Account Log-In; SP020: Account log-in authenication; SP030: URL device detention; SP040: Request Log-In credentials</v>
      </c>
      <c r="I2" s="2" t="s">
        <v>23</v>
      </c>
      <c r="J2" s="2">
        <v>3</v>
      </c>
      <c r="K2" s="2">
        <v>2</v>
      </c>
      <c r="L2" s="2">
        <v>0</v>
      </c>
    </row>
    <row r="3" spans="1:13" ht="68.400000000000006" customHeight="1" x14ac:dyDescent="0.3">
      <c r="A3" s="2" t="s">
        <v>70</v>
      </c>
      <c r="B3" s="2" t="s">
        <v>100</v>
      </c>
      <c r="C3" s="3" t="str">
        <f>CONCATENATE('Release milestones'!A6, ": ", 'Release milestones'!B6, "; ", 'Release milestones'!A12, ": ", 'Release milestones'!B12)</f>
        <v>MS050: Account Profile Maintenance; MS110: Full release</v>
      </c>
      <c r="H3" s="3" t="str">
        <f>CONCATENATE(Sprints!A6, ": ", Sprints!B6, "; ",Sprints!A7, ": ", Sprints!B7, "; ",Sprints!A8, ": ", Sprints!B8)</f>
        <v>SP050: Account Profile Maintenance - general; SP060: Account Profile Maintenance - billing; SP070: Account Profile Maintenance - change request history</v>
      </c>
      <c r="I3" s="2" t="s">
        <v>23</v>
      </c>
      <c r="J3" s="2">
        <v>1</v>
      </c>
      <c r="K3" s="2">
        <v>3</v>
      </c>
      <c r="L3" s="2">
        <v>1</v>
      </c>
    </row>
    <row r="4" spans="1:13" ht="50.4" customHeight="1" x14ac:dyDescent="0.3">
      <c r="A4" s="2" t="s">
        <v>71</v>
      </c>
      <c r="B4" s="2" t="s">
        <v>98</v>
      </c>
      <c r="C4" s="3" t="str">
        <f>CONCATENATE('Release milestones'!A7, ": ", 'Release milestones'!B7,"; ",'Release milestones'!A12, ": ", 'Release milestones'!B12)</f>
        <v>MS060: Account Sitemap; MS110: Full release</v>
      </c>
      <c r="H4" s="3" t="str">
        <f>CONCATENATE(Sprints!A9, ": ", Sprints!B9)</f>
        <v>SP080: Account Sitemap</v>
      </c>
    </row>
    <row r="5" spans="1:13" ht="100.8" customHeight="1" x14ac:dyDescent="0.3">
      <c r="A5" s="2" t="s">
        <v>127</v>
      </c>
      <c r="B5" s="2" t="s">
        <v>190</v>
      </c>
      <c r="C5" s="3" t="str">
        <f>CONCATENATE('Release milestones'!A8, ": ", 'Release milestones'!B8,"; ",'Release milestones'!A9, ": ", 'Release milestones'!B9,"; ", 'Release milestones'!A12, ": ", 'Release milestones'!B12)</f>
        <v>MS070: Change Request; MS080: Change Request instructions; MS110: Full release</v>
      </c>
      <c r="H5" s="3" t="str">
        <f>CONCATENATE(Sprints!A10, ": ", Sprints!B10, "; ", Sprints!A11, ": ", Sprints!B11, "; ", Sprints!A12, ": ", Sprints!B12, "; ", Sprints!A13, ": ", Sprints!B13, "; ",Sprints!A14, ": ", Sprints!B14,"; ",Sprints!A15, ": ", Sprints!B15)</f>
        <v>SP090: Change Request - add content; SP100: Change Request - delete/remove content; SP110: Change Request - update content; SP120: Change Request instructions - text file; SP130: change Request instructions - scan/upload file; SP140: change Request instructions - scan/fax</v>
      </c>
    </row>
    <row r="6" spans="1:13" ht="61.2" customHeight="1" x14ac:dyDescent="0.3">
      <c r="A6" s="2" t="s">
        <v>128</v>
      </c>
      <c r="B6" s="2" t="s">
        <v>99</v>
      </c>
      <c r="C6" s="3" t="str">
        <f>CONCATENATE('Release milestones'!A10, ": ", 'Release milestones'!B10,"; ", 'Release milestones'!A12, ": ", 'Release milestones'!B12)</f>
        <v>MS090: Change request status  ; MS110: Full release</v>
      </c>
      <c r="H6" s="3" t="str">
        <f>CONCATENATE(Sprints!A16, ": ", Sprints!B16)</f>
        <v xml:space="preserve">SP150: Change request status  </v>
      </c>
    </row>
    <row r="7" spans="1:13" ht="43.8" customHeight="1" x14ac:dyDescent="0.3">
      <c r="A7" s="2" t="s">
        <v>129</v>
      </c>
      <c r="B7" s="2" t="s">
        <v>191</v>
      </c>
      <c r="C7" s="3" t="str">
        <f>CONCATENATE('Release milestones'!A11, ": ", 'Release milestones'!B11,"; ", 'Release milestones'!A12, ": ", 'Release milestones'!B12)</f>
        <v>MS100: Change request completed  &amp; charged; MS110: Full release</v>
      </c>
      <c r="H7" s="3" t="str">
        <f>CONCATENATE(Sprints!A17, ": ", Sprints!B17)</f>
        <v>SP160: Change request completed  &amp; charged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85" zoomScaleNormal="85" workbookViewId="0">
      <selection activeCell="B7" sqref="B7"/>
    </sheetView>
  </sheetViews>
  <sheetFormatPr defaultColWidth="14" defaultRowHeight="15" x14ac:dyDescent="0.3"/>
  <cols>
    <col min="1" max="1" width="14" style="9"/>
    <col min="2" max="2" width="64" style="9" customWidth="1"/>
    <col min="3" max="3" width="21.21875" style="9" customWidth="1"/>
    <col min="4" max="5" width="14" style="9"/>
    <col min="6" max="6" width="52.77734375" style="9" customWidth="1"/>
    <col min="7" max="8" width="53.21875" style="7" customWidth="1"/>
    <col min="9" max="16384" width="14" style="9"/>
  </cols>
  <sheetData>
    <row r="1" spans="1:8" x14ac:dyDescent="0.3">
      <c r="A1" s="8" t="s">
        <v>101</v>
      </c>
      <c r="B1" s="8"/>
      <c r="C1" s="8" t="s">
        <v>22</v>
      </c>
      <c r="D1" s="8" t="s">
        <v>16</v>
      </c>
      <c r="E1" s="8" t="s">
        <v>15</v>
      </c>
      <c r="F1" s="8" t="s">
        <v>1</v>
      </c>
      <c r="G1" s="6" t="s">
        <v>17</v>
      </c>
      <c r="H1" s="6" t="s">
        <v>11</v>
      </c>
    </row>
    <row r="2" spans="1:8" ht="25.8" customHeight="1" x14ac:dyDescent="0.3">
      <c r="A2" s="9" t="s">
        <v>130</v>
      </c>
      <c r="B2" s="9" t="s">
        <v>151</v>
      </c>
      <c r="D2" s="9">
        <v>11</v>
      </c>
      <c r="E2" s="9">
        <v>10</v>
      </c>
      <c r="F2" s="9" t="str">
        <f>CONCATENATE(Epics!A2,": ",Epics!B2)</f>
        <v>E210: Tool Access</v>
      </c>
    </row>
    <row r="3" spans="1:8" ht="25.8" customHeight="1" x14ac:dyDescent="0.3">
      <c r="A3" s="9" t="s">
        <v>131</v>
      </c>
      <c r="B3" s="9" t="s">
        <v>155</v>
      </c>
      <c r="D3" s="9">
        <v>17</v>
      </c>
      <c r="E3" s="9">
        <v>13</v>
      </c>
      <c r="F3" s="9" t="str">
        <f>CONCATENATE(Epics!A2,": ",Epics!B2)</f>
        <v>E210: Tool Access</v>
      </c>
    </row>
    <row r="4" spans="1:8" ht="25.8" customHeight="1" x14ac:dyDescent="0.3">
      <c r="A4" s="9" t="s">
        <v>132</v>
      </c>
      <c r="B4" s="9" t="s">
        <v>156</v>
      </c>
      <c r="C4" s="10">
        <v>43938</v>
      </c>
      <c r="D4" s="9">
        <v>16</v>
      </c>
      <c r="E4" s="9">
        <v>11</v>
      </c>
      <c r="F4" s="9" t="str">
        <f>CONCATENATE(Epics!A2,": ",Epics!B2)</f>
        <v>E210: Tool Access</v>
      </c>
    </row>
    <row r="5" spans="1:8" ht="25.8" customHeight="1" x14ac:dyDescent="0.3">
      <c r="A5" s="9" t="s">
        <v>133</v>
      </c>
      <c r="B5" s="9" t="s">
        <v>157</v>
      </c>
      <c r="C5" s="10">
        <v>43959</v>
      </c>
      <c r="D5" s="9">
        <v>19</v>
      </c>
      <c r="E5" s="9">
        <v>12</v>
      </c>
      <c r="F5" s="9" t="str">
        <f>CONCATENATE(Epics!A2,": ",Epics!B2)</f>
        <v>E210: Tool Access</v>
      </c>
    </row>
    <row r="6" spans="1:8" ht="25.8" customHeight="1" x14ac:dyDescent="0.3">
      <c r="A6" s="9" t="s">
        <v>134</v>
      </c>
      <c r="B6" s="9" t="s">
        <v>152</v>
      </c>
      <c r="C6" s="10">
        <v>43980</v>
      </c>
      <c r="D6" s="9">
        <v>14</v>
      </c>
      <c r="E6" s="9">
        <v>16</v>
      </c>
      <c r="F6" s="9" t="str">
        <f>CONCATENATE(Epics!A3,": ",Epics!B3)</f>
        <v xml:space="preserve">E220: Review or Maintain account profile  </v>
      </c>
    </row>
    <row r="7" spans="1:8" ht="25.8" customHeight="1" x14ac:dyDescent="0.3">
      <c r="A7" s="9" t="s">
        <v>162</v>
      </c>
      <c r="B7" s="9" t="s">
        <v>153</v>
      </c>
      <c r="F7" s="9" t="str">
        <f>CONCATENATE(Epics!A3,": ",Epics!B3)</f>
        <v xml:space="preserve">E220: Review or Maintain account profile  </v>
      </c>
    </row>
    <row r="8" spans="1:8" ht="25.8" customHeight="1" x14ac:dyDescent="0.3">
      <c r="A8" s="9" t="s">
        <v>163</v>
      </c>
      <c r="B8" s="9" t="s">
        <v>154</v>
      </c>
      <c r="F8" s="9" t="str">
        <f>CONCATENATE(Epics!A3,": ",Epics!B3)</f>
        <v xml:space="preserve">E220: Review or Maintain account profile  </v>
      </c>
    </row>
    <row r="9" spans="1:8" ht="25.8" customHeight="1" x14ac:dyDescent="0.3">
      <c r="A9" s="9" t="s">
        <v>164</v>
      </c>
      <c r="B9" s="9" t="s">
        <v>158</v>
      </c>
      <c r="F9" s="9" t="str">
        <f>CONCATENATE(Epics!A4,": ",Epics!B4)</f>
        <v xml:space="preserve">E230: Review sitemap </v>
      </c>
    </row>
    <row r="10" spans="1:8" ht="25.8" customHeight="1" x14ac:dyDescent="0.3">
      <c r="A10" s="9" t="s">
        <v>165</v>
      </c>
      <c r="B10" s="9" t="s">
        <v>178</v>
      </c>
      <c r="F10" s="9" t="str">
        <f>CONCATENATE(Epics!A5,": ",Epics!B5)</f>
        <v>E240: Change request creation</v>
      </c>
    </row>
    <row r="11" spans="1:8" ht="25.8" customHeight="1" x14ac:dyDescent="0.3">
      <c r="A11" s="9" t="s">
        <v>166</v>
      </c>
      <c r="B11" s="9" t="s">
        <v>179</v>
      </c>
      <c r="F11" s="9" t="str">
        <f>CONCATENATE(Epics!A5,": ",Epics!B5)</f>
        <v>E240: Change request creation</v>
      </c>
    </row>
    <row r="12" spans="1:8" ht="25.8" customHeight="1" x14ac:dyDescent="0.3">
      <c r="A12" s="9" t="s">
        <v>167</v>
      </c>
      <c r="B12" s="9" t="s">
        <v>180</v>
      </c>
      <c r="F12" s="9" t="str">
        <f>CONCATENATE(Epics!A5,": ",Epics!B5)</f>
        <v>E240: Change request creation</v>
      </c>
    </row>
    <row r="13" spans="1:8" ht="25.8" customHeight="1" x14ac:dyDescent="0.3">
      <c r="A13" s="9" t="s">
        <v>168</v>
      </c>
      <c r="B13" s="9" t="s">
        <v>160</v>
      </c>
      <c r="F13" s="9" t="str">
        <f>CONCATENATE(Epics!A5,": ",Epics!B5)</f>
        <v>E240: Change request creation</v>
      </c>
    </row>
    <row r="14" spans="1:8" ht="25.8" customHeight="1" x14ac:dyDescent="0.3">
      <c r="A14" s="9" t="s">
        <v>169</v>
      </c>
      <c r="B14" s="9" t="s">
        <v>159</v>
      </c>
      <c r="F14" s="9" t="str">
        <f>CONCATENATE(Epics!A5,": ",Epics!B5)</f>
        <v>E240: Change request creation</v>
      </c>
    </row>
    <row r="15" spans="1:8" ht="25.8" customHeight="1" x14ac:dyDescent="0.3">
      <c r="A15" s="9" t="s">
        <v>170</v>
      </c>
      <c r="B15" s="9" t="s">
        <v>161</v>
      </c>
      <c r="F15" s="9" t="str">
        <f>CONCATENATE(Epics!A5,": ",Epics!B5)</f>
        <v>E240: Change request creation</v>
      </c>
    </row>
    <row r="16" spans="1:8" ht="25.8" customHeight="1" x14ac:dyDescent="0.25">
      <c r="A16" s="9" t="s">
        <v>176</v>
      </c>
      <c r="B16" s="1" t="s">
        <v>99</v>
      </c>
      <c r="F16" s="9" t="str">
        <f>CONCATENATE(Epics!A6,": ",Epics!B6)</f>
        <v xml:space="preserve">E250: Change request status  </v>
      </c>
    </row>
    <row r="17" spans="1:6" ht="25.8" customHeight="1" x14ac:dyDescent="0.25">
      <c r="A17" s="9" t="s">
        <v>177</v>
      </c>
      <c r="B17" s="1" t="s">
        <v>181</v>
      </c>
      <c r="F17" s="9" t="str">
        <f>CONCATENATE(Epics!A7,": ",Epics!B7)</f>
        <v>E260: Change request completed  &amp; account billed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F3B6-25D6-4AC3-9F65-28146A0A9656}">
  <dimension ref="A1:H25"/>
  <sheetViews>
    <sheetView zoomScale="85" zoomScaleNormal="85" workbookViewId="0">
      <pane ySplit="1" topLeftCell="A2" activePane="bottomLeft" state="frozen"/>
      <selection pane="bottomLeft" activeCell="E2" sqref="E2"/>
    </sheetView>
  </sheetViews>
  <sheetFormatPr defaultRowHeight="15" x14ac:dyDescent="0.3"/>
  <cols>
    <col min="1" max="1" width="18.88671875" style="9"/>
    <col min="2" max="2" width="41.44140625" style="9" customWidth="1"/>
    <col min="3" max="4" width="18.88671875" style="9"/>
    <col min="5" max="5" width="18.88671875" style="7"/>
    <col min="6" max="6" width="54.109375" style="3" customWidth="1"/>
    <col min="7" max="8" width="17.77734375" style="7" customWidth="1"/>
    <col min="9" max="16384" width="8.88671875" style="2"/>
  </cols>
  <sheetData>
    <row r="1" spans="1:8" x14ac:dyDescent="0.3">
      <c r="A1" s="8" t="s">
        <v>143</v>
      </c>
      <c r="B1" s="8" t="s">
        <v>150</v>
      </c>
      <c r="C1" s="8" t="s">
        <v>21</v>
      </c>
      <c r="D1" s="8" t="s">
        <v>20</v>
      </c>
      <c r="E1" s="6" t="s">
        <v>17</v>
      </c>
      <c r="F1" s="15" t="s">
        <v>1</v>
      </c>
      <c r="G1" s="6" t="s">
        <v>11</v>
      </c>
      <c r="H1" s="6" t="s">
        <v>19</v>
      </c>
    </row>
    <row r="2" spans="1:8" ht="18.600000000000001" customHeight="1" x14ac:dyDescent="0.3">
      <c r="A2" s="9" t="s">
        <v>144</v>
      </c>
      <c r="B2" s="9" t="s">
        <v>171</v>
      </c>
      <c r="C2" s="9">
        <v>1</v>
      </c>
      <c r="F2" s="3" t="str">
        <f>CONCATENATE(Epics!A2,": ",Epics!B2)</f>
        <v>E210: Tool Access</v>
      </c>
    </row>
    <row r="3" spans="1:8" ht="18.600000000000001" customHeight="1" x14ac:dyDescent="0.3">
      <c r="A3" s="9" t="s">
        <v>145</v>
      </c>
      <c r="B3" s="9" t="s">
        <v>172</v>
      </c>
      <c r="C3" s="9">
        <v>3</v>
      </c>
      <c r="F3" s="3" t="str">
        <f>CONCATENATE(Epics!A2,": ",Epics!B2)</f>
        <v>E210: Tool Access</v>
      </c>
    </row>
    <row r="4" spans="1:8" ht="18.600000000000001" customHeight="1" x14ac:dyDescent="0.3">
      <c r="A4" s="9" t="s">
        <v>146</v>
      </c>
      <c r="B4" s="9" t="s">
        <v>173</v>
      </c>
      <c r="C4" s="9">
        <v>4</v>
      </c>
      <c r="F4" s="3" t="str">
        <f>CONCATENATE(Epics!A2,": ",Epics!B2)</f>
        <v>E210: Tool Access</v>
      </c>
    </row>
    <row r="5" spans="1:8" ht="30" customHeight="1" x14ac:dyDescent="0.3">
      <c r="A5" s="9" t="s">
        <v>147</v>
      </c>
      <c r="B5" s="9" t="s">
        <v>156</v>
      </c>
      <c r="C5" s="9">
        <v>2</v>
      </c>
      <c r="F5" s="3" t="str">
        <f>CONCATENATE(Epics!A2,": ",Epics!B2)</f>
        <v>E210: Tool Access</v>
      </c>
    </row>
    <row r="6" spans="1:8" ht="18.600000000000001" customHeight="1" x14ac:dyDescent="0.3">
      <c r="A6" s="9" t="s">
        <v>148</v>
      </c>
      <c r="B6" s="9" t="s">
        <v>174</v>
      </c>
      <c r="C6" s="9">
        <v>5</v>
      </c>
      <c r="F6" s="3" t="str">
        <f>CONCATENATE(Epics!A2,": ",Epics!B2)</f>
        <v>E210: Tool Access</v>
      </c>
    </row>
    <row r="7" spans="1:8" ht="18.600000000000001" customHeight="1" x14ac:dyDescent="0.3">
      <c r="A7" s="9" t="s">
        <v>149</v>
      </c>
      <c r="B7" s="9" t="s">
        <v>158</v>
      </c>
      <c r="F7" s="3" t="str">
        <f>CONCATENATE(Epics!A4,": ",Epics!B4)</f>
        <v xml:space="preserve">E230: Review sitemap </v>
      </c>
    </row>
    <row r="8" spans="1:8" ht="37.799999999999997" customHeight="1" x14ac:dyDescent="0.3">
      <c r="A8" s="9" t="s">
        <v>183</v>
      </c>
      <c r="B8" s="9" t="s">
        <v>175</v>
      </c>
      <c r="C8" s="9">
        <v>7</v>
      </c>
      <c r="F8" s="3" t="str">
        <f>CONCATENATE(Epics!A5,": ",Epics!B5)</f>
        <v>E240: Change request creation</v>
      </c>
    </row>
    <row r="9" spans="1:8" ht="51" customHeight="1" x14ac:dyDescent="0.3">
      <c r="A9" s="9" t="s">
        <v>184</v>
      </c>
      <c r="B9" s="9" t="s">
        <v>182</v>
      </c>
      <c r="C9" s="9">
        <v>8</v>
      </c>
      <c r="F9" s="3" t="str">
        <f>CONCATENATE(Epics!A5,": ",Epics!B5)</f>
        <v>E240: Change request creation</v>
      </c>
    </row>
    <row r="10" spans="1:8" ht="34.799999999999997" customHeight="1" x14ac:dyDescent="0.25">
      <c r="A10" s="9" t="s">
        <v>185</v>
      </c>
      <c r="B10" s="1" t="s">
        <v>99</v>
      </c>
      <c r="C10" s="9">
        <v>9</v>
      </c>
      <c r="F10" s="3" t="str">
        <f>CONCATENATE(Epics!A6,": ",Epics!B6)</f>
        <v xml:space="preserve">E250: Change request status  </v>
      </c>
    </row>
    <row r="11" spans="1:8" ht="34.799999999999997" customHeight="1" x14ac:dyDescent="0.25">
      <c r="A11" s="9" t="s">
        <v>186</v>
      </c>
      <c r="B11" s="1" t="s">
        <v>181</v>
      </c>
      <c r="C11" s="9">
        <v>10</v>
      </c>
      <c r="F11" s="3" t="str">
        <f>CONCATENATE(Epics!A7,": ",Epics!B7)</f>
        <v>E260: Change request completed  &amp; account billed</v>
      </c>
    </row>
    <row r="12" spans="1:8" ht="99" customHeight="1" x14ac:dyDescent="0.3">
      <c r="A12" s="9" t="s">
        <v>187</v>
      </c>
      <c r="B12" s="9" t="s">
        <v>13</v>
      </c>
      <c r="C12" s="9">
        <v>11</v>
      </c>
      <c r="F12" s="3" t="str">
        <f>CONCATENATE(Epics!A2,": ",Epics!B2, "; ",Epics!A3,": ",Epics!B3, "; ",Epics!A4,": ",Epics!B4, "; ",Epics!A5,": ",Epics!B5, "; ",Epics!A6,": ",Epics!B6, "; ",Epics!A7,": ",Epics!B7, "; ",Epics!A8,": ",Epics!B8)</f>
        <v xml:space="preserve">E210: Tool Access; E220: Review or Maintain account profile  ; E230: Review sitemap ; E240: Change request creation; E250: Change request status  ; E260: Change request completed  &amp; account billed; : </v>
      </c>
    </row>
    <row r="13" spans="1:8" ht="41.4" customHeight="1" x14ac:dyDescent="0.3"/>
    <row r="14" spans="1:8" ht="41.4" customHeight="1" x14ac:dyDescent="0.3"/>
    <row r="15" spans="1:8" ht="41.4" customHeight="1" x14ac:dyDescent="0.3"/>
    <row r="16" spans="1:8" ht="41.4" customHeight="1" x14ac:dyDescent="0.3"/>
    <row r="17" spans="2:2" ht="34.799999999999997" customHeight="1" x14ac:dyDescent="0.3"/>
    <row r="18" spans="2:2" ht="28.8" customHeight="1" x14ac:dyDescent="0.3">
      <c r="B18" s="9">
        <v>6</v>
      </c>
    </row>
    <row r="19" spans="2:2" ht="39" customHeight="1" x14ac:dyDescent="0.3"/>
    <row r="20" spans="2:2" ht="30" customHeight="1" x14ac:dyDescent="0.3"/>
    <row r="21" spans="2:2" ht="25.2" customHeight="1" x14ac:dyDescent="0.3"/>
    <row r="22" spans="2:2" ht="31.8" customHeight="1" x14ac:dyDescent="0.3"/>
    <row r="23" spans="2:2" ht="34.200000000000003" customHeight="1" x14ac:dyDescent="0.3"/>
    <row r="24" spans="2:2" ht="22.8" customHeight="1" x14ac:dyDescent="0.3"/>
    <row r="25" spans="2:2" ht="47.4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zoomScale="85" zoomScaleNormal="85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9.77734375" style="14" customWidth="1"/>
    <col min="2" max="2" width="50.6640625" style="2" customWidth="1"/>
    <col min="3" max="3" width="36" style="2" customWidth="1"/>
    <col min="4" max="4" width="54.109375" style="2" customWidth="1"/>
    <col min="5" max="5" width="41.33203125" style="5" customWidth="1"/>
    <col min="6" max="6" width="19.33203125" style="13" customWidth="1"/>
    <col min="7" max="7" width="25.77734375" style="5" customWidth="1"/>
    <col min="8" max="16384" width="8.88671875" style="2"/>
  </cols>
  <sheetData>
    <row r="1" spans="1:7" x14ac:dyDescent="0.3">
      <c r="A1" s="11" t="s">
        <v>102</v>
      </c>
      <c r="B1" s="11" t="s">
        <v>0</v>
      </c>
      <c r="C1" s="11" t="s">
        <v>18</v>
      </c>
      <c r="D1" s="11" t="s">
        <v>1</v>
      </c>
      <c r="E1" s="4" t="s">
        <v>3</v>
      </c>
      <c r="F1" s="12" t="s">
        <v>4</v>
      </c>
      <c r="G1" s="4" t="s">
        <v>11</v>
      </c>
    </row>
    <row r="2" spans="1:7" ht="18.600000000000001" customHeight="1" x14ac:dyDescent="0.3">
      <c r="A2" s="2" t="s">
        <v>103</v>
      </c>
      <c r="B2" s="3" t="s">
        <v>74</v>
      </c>
      <c r="C2" s="2" t="str">
        <f>CONCATENATE('App sections'!A2, ": ",'App sections'!B2)</f>
        <v>AP010: Log in/out</v>
      </c>
      <c r="D2" s="2" t="str">
        <f>CONCATENATE(Epics!A2,": ",Epics!B2)</f>
        <v>E210: Tool Access</v>
      </c>
      <c r="E2" s="5" t="str">
        <f>CONCATENATE(Sprints!A2, ": ", Sprints!B2)</f>
        <v>SP010: Account Log-In</v>
      </c>
      <c r="F2" s="13">
        <v>4</v>
      </c>
    </row>
    <row r="3" spans="1:7" ht="18.600000000000001" customHeight="1" x14ac:dyDescent="0.3">
      <c r="A3" s="2" t="s">
        <v>104</v>
      </c>
      <c r="B3" s="3" t="s">
        <v>63</v>
      </c>
      <c r="C3" s="2" t="str">
        <f>CONCATENATE('App sections'!A2, ": ",'App sections'!B2)</f>
        <v>AP010: Log in/out</v>
      </c>
      <c r="D3" s="2" t="str">
        <f>CONCATENATE(Epics!A2,": ",Epics!B2)</f>
        <v>E210: Tool Access</v>
      </c>
      <c r="E3" s="5" t="str">
        <f>CONCATENATE(Sprints!A4, ": ", Sprints!B4)</f>
        <v>SP030: URL device detention</v>
      </c>
      <c r="F3" s="13">
        <v>4</v>
      </c>
    </row>
    <row r="4" spans="1:7" ht="18.600000000000001" customHeight="1" x14ac:dyDescent="0.3">
      <c r="A4" s="2" t="s">
        <v>105</v>
      </c>
      <c r="B4" s="3" t="s">
        <v>39</v>
      </c>
      <c r="C4" s="2" t="str">
        <f>CONCATENATE('App sections'!A2, ": ",'App sections'!B2)</f>
        <v>AP010: Log in/out</v>
      </c>
      <c r="D4" s="2" t="str">
        <f>CONCATENATE(Epics!A2,": ",Epics!B2)</f>
        <v>E210: Tool Access</v>
      </c>
      <c r="E4" s="5" t="str">
        <f>CONCATENATE(Sprints!A2, ": ", Sprints!B2)</f>
        <v>SP010: Account Log-In</v>
      </c>
      <c r="F4" s="13">
        <v>3</v>
      </c>
    </row>
    <row r="5" spans="1:7" ht="30" customHeight="1" x14ac:dyDescent="0.3">
      <c r="A5" s="2" t="s">
        <v>106</v>
      </c>
      <c r="B5" s="3" t="s">
        <v>189</v>
      </c>
      <c r="C5" s="2" t="str">
        <f>CONCATENATE('App sections'!A2, ": ",'App sections'!B2)</f>
        <v>AP010: Log in/out</v>
      </c>
      <c r="D5" s="2" t="str">
        <f>CONCATENATE(Epics!A2,": ",Epics!B2)</f>
        <v>E210: Tool Access</v>
      </c>
      <c r="E5" s="5" t="str">
        <f>CONCATENATE(Sprints!A3, ": ", Sprints!B3)</f>
        <v>SP020: Account log-in authenication</v>
      </c>
      <c r="F5" s="13">
        <v>5</v>
      </c>
    </row>
    <row r="6" spans="1:7" ht="18.600000000000001" customHeight="1" x14ac:dyDescent="0.3">
      <c r="A6" s="2" t="s">
        <v>107</v>
      </c>
      <c r="B6" s="3" t="s">
        <v>40</v>
      </c>
      <c r="C6" s="2" t="str">
        <f>CONCATENATE('App sections'!A2, ": ",'App sections'!B2)</f>
        <v>AP010: Log in/out</v>
      </c>
      <c r="D6" s="2" t="str">
        <f>CONCATENATE(Epics!A2,": ",Epics!B2)</f>
        <v>E210: Tool Access</v>
      </c>
      <c r="E6" s="5" t="str">
        <f>CONCATENATE(Sprints!A5, ": ", Sprints!B5)</f>
        <v>SP040: Request Log-In credentials</v>
      </c>
    </row>
    <row r="7" spans="1:7" ht="18.600000000000001" customHeight="1" x14ac:dyDescent="0.3">
      <c r="A7" s="2" t="s">
        <v>108</v>
      </c>
      <c r="B7" s="3" t="s">
        <v>41</v>
      </c>
      <c r="C7" s="2" t="str">
        <f>CONCATENATE('App sections'!A2, ": ",'App sections'!B2)</f>
        <v>AP010: Log in/out</v>
      </c>
      <c r="D7" s="2" t="str">
        <f>CONCATENATE(Epics!A2,": ",Epics!B2)</f>
        <v>E210: Tool Access</v>
      </c>
      <c r="E7" s="5" t="str">
        <f>CONCATENATE(Sprints!A2, ": ", Sprints!B2)</f>
        <v>SP010: Account Log-In</v>
      </c>
    </row>
    <row r="8" spans="1:7" ht="37.799999999999997" customHeight="1" x14ac:dyDescent="0.3">
      <c r="A8" s="2" t="s">
        <v>109</v>
      </c>
      <c r="B8" s="3" t="s">
        <v>42</v>
      </c>
      <c r="C8" s="2" t="str">
        <f>CONCATENATE('App sections'!A2, ": ",'App sections'!B2)</f>
        <v>AP010: Log in/out</v>
      </c>
      <c r="D8" s="2" t="str">
        <f>CONCATENATE(Epics!A2,": ",Epics!B2)</f>
        <v>E210: Tool Access</v>
      </c>
      <c r="E8" s="5" t="str">
        <f>CONCATENATE(Sprints!A2, ": ", Sprints!B2, " ; ", Sprints!A6, ": ", Sprints!B6)</f>
        <v>SP010: Account Log-In ; SP050: Account Profile Maintenance - general</v>
      </c>
    </row>
    <row r="9" spans="1:7" ht="51" customHeight="1" x14ac:dyDescent="0.3">
      <c r="A9" s="2" t="s">
        <v>110</v>
      </c>
      <c r="B9" s="3" t="s">
        <v>44</v>
      </c>
      <c r="C9" s="2" t="str">
        <f>CONCATENATE('App sections'!A3, ": ",'App sections'!B3)</f>
        <v xml:space="preserve">AP020: account profile </v>
      </c>
      <c r="D9" s="2" t="str">
        <f>CONCATENATE(Epics!A3,": ",Epics!B3)</f>
        <v xml:space="preserve">E220: Review or Maintain account profile  </v>
      </c>
      <c r="E9" s="5" t="str">
        <f>CONCATENATE(Sprints!A3, ": ", Sprints!B3, "; ", Sprints!A6, ": ", Sprints!B6)</f>
        <v>SP020: Account log-in authenication; SP050: Account Profile Maintenance - general</v>
      </c>
    </row>
    <row r="10" spans="1:7" ht="34.799999999999997" customHeight="1" x14ac:dyDescent="0.3">
      <c r="A10" s="2" t="s">
        <v>111</v>
      </c>
      <c r="B10" s="3" t="s">
        <v>43</v>
      </c>
      <c r="C10" s="2" t="str">
        <f>CONCATENATE('App sections'!A3, ": ",'App sections'!B3)</f>
        <v xml:space="preserve">AP020: account profile </v>
      </c>
      <c r="D10" s="2" t="str">
        <f>CONCATENATE(Epics!A3,": ",Epics!B3)</f>
        <v xml:space="preserve">E220: Review or Maintain account profile  </v>
      </c>
      <c r="E10" s="5" t="str">
        <f>CONCATENATE(Sprints!A4, ": ", Sprints!B4)</f>
        <v>SP030: URL device detention</v>
      </c>
    </row>
    <row r="11" spans="1:7" ht="34.799999999999997" customHeight="1" x14ac:dyDescent="0.3">
      <c r="A11" s="2" t="s">
        <v>112</v>
      </c>
      <c r="B11" s="3" t="s">
        <v>45</v>
      </c>
      <c r="C11" s="2" t="str">
        <f>CONCATENATE('App sections'!A3, ": ",'App sections'!B3)</f>
        <v xml:space="preserve">AP020: account profile </v>
      </c>
      <c r="D11" s="2" t="str">
        <f>CONCATENATE(Epics!A3,": ",Epics!B3)</f>
        <v xml:space="preserve">E220: Review or Maintain account profile  </v>
      </c>
      <c r="E11" s="5" t="str">
        <f>CONCATENATE(Sprints!A7, ": ", Sprints!B7)</f>
        <v>SP060: Account Profile Maintenance - billing</v>
      </c>
    </row>
    <row r="12" spans="1:7" ht="34.799999999999997" customHeight="1" x14ac:dyDescent="0.3">
      <c r="A12" s="2" t="s">
        <v>113</v>
      </c>
      <c r="B12" s="3" t="s">
        <v>46</v>
      </c>
      <c r="C12" s="2" t="str">
        <f>CONCATENATE('App sections'!A3, ": ",'App sections'!B3)</f>
        <v xml:space="preserve">AP020: account profile </v>
      </c>
      <c r="D12" s="2" t="str">
        <f>CONCATENATE(Epics!A3,": ",Epics!B3)</f>
        <v xml:space="preserve">E220: Review or Maintain account profile  </v>
      </c>
      <c r="E12" s="5" t="str">
        <f>CONCATENATE(Sprints!A8, ": ", Sprints!B8)</f>
        <v>SP070: Account Profile Maintenance - change request history</v>
      </c>
    </row>
    <row r="13" spans="1:7" ht="41.4" customHeight="1" x14ac:dyDescent="0.3">
      <c r="A13" s="2" t="s">
        <v>114</v>
      </c>
      <c r="B13" s="3" t="s">
        <v>47</v>
      </c>
      <c r="C13" s="2" t="str">
        <f>CONCATENATE('App sections'!A4, ": ",'App sections'!B4)</f>
        <v>AP030: website profile</v>
      </c>
      <c r="D13" s="2" t="str">
        <f>CONCATENATE(Epics!A4,": ",Epics!B4)</f>
        <v xml:space="preserve">E230: Review sitemap </v>
      </c>
      <c r="E13" s="5" t="str">
        <f>CONCATENATE(Sprints!A9, ": ", Sprints!B9)</f>
        <v>SP080: Account Sitemap</v>
      </c>
    </row>
    <row r="14" spans="1:7" ht="41.4" customHeight="1" x14ac:dyDescent="0.3">
      <c r="A14" s="2" t="s">
        <v>115</v>
      </c>
      <c r="B14" s="3" t="s">
        <v>51</v>
      </c>
      <c r="C14" s="2" t="str">
        <f>CONCATENATE('App sections'!A5, ": ",'App sections'!B5)</f>
        <v xml:space="preserve">AP040: change request </v>
      </c>
      <c r="D14" s="2" t="str">
        <f>CONCATENATE(Epics!A4,": ",Epics!B4)</f>
        <v xml:space="preserve">E230: Review sitemap </v>
      </c>
      <c r="E14" s="5" t="str">
        <f>CONCATENATE(Sprints!A9, ": ", Sprints!B9)</f>
        <v>SP080: Account Sitemap</v>
      </c>
    </row>
    <row r="15" spans="1:7" ht="41.4" customHeight="1" x14ac:dyDescent="0.3">
      <c r="A15" s="2" t="s">
        <v>116</v>
      </c>
      <c r="B15" s="3" t="s">
        <v>49</v>
      </c>
      <c r="C15" s="2" t="str">
        <f>CONCATENATE('App sections'!A5, ": ",'App sections'!B5)</f>
        <v xml:space="preserve">AP040: change request </v>
      </c>
      <c r="D15" s="2" t="str">
        <f>CONCATENATE(Epics!A5,": ",Epics!B5)</f>
        <v>E240: Change request creation</v>
      </c>
      <c r="E15" s="5" t="str">
        <f>CONCATENATE(Sprints!A10, ": ", Sprints!B10)</f>
        <v>SP090: Change Request - add content</v>
      </c>
    </row>
    <row r="16" spans="1:7" ht="41.4" customHeight="1" x14ac:dyDescent="0.3">
      <c r="A16" s="2" t="s">
        <v>117</v>
      </c>
      <c r="B16" s="3" t="s">
        <v>48</v>
      </c>
      <c r="C16" s="2" t="str">
        <f>CONCATENATE('App sections'!A5, ": ",'App sections'!B5)</f>
        <v xml:space="preserve">AP040: change request </v>
      </c>
      <c r="D16" s="2" t="str">
        <f>CONCATENATE(Epics!A5,": ",Epics!B5)</f>
        <v>E240: Change request creation</v>
      </c>
      <c r="E16" s="5" t="str">
        <f>CONCATENATE(Sprints!A11, ": ", Sprints!B11)</f>
        <v>SP100: Change Request - delete/remove content</v>
      </c>
    </row>
    <row r="17" spans="1:5" ht="34.799999999999997" customHeight="1" x14ac:dyDescent="0.3">
      <c r="A17" s="2" t="s">
        <v>118</v>
      </c>
      <c r="B17" s="3" t="s">
        <v>50</v>
      </c>
      <c r="C17" s="2" t="str">
        <f>CONCATENATE('App sections'!A5, ": ",'App sections'!B5)</f>
        <v xml:space="preserve">AP040: change request </v>
      </c>
      <c r="D17" s="2" t="str">
        <f>CONCATENATE(Epics!A5,": ",Epics!B5)</f>
        <v>E240: Change request creation</v>
      </c>
      <c r="E17" s="5" t="str">
        <f>CONCATENATE(Sprints!A12, ": ", Sprints!B12)</f>
        <v>SP110: Change Request - update content</v>
      </c>
    </row>
    <row r="18" spans="1:5" ht="28.8" customHeight="1" x14ac:dyDescent="0.3">
      <c r="A18" s="2" t="s">
        <v>119</v>
      </c>
      <c r="B18" s="3" t="s">
        <v>52</v>
      </c>
      <c r="C18" s="2" t="str">
        <f>CONCATENATE('App sections'!A5, ": ",'App sections'!B5)</f>
        <v xml:space="preserve">AP040: change request </v>
      </c>
      <c r="D18" s="2" t="str">
        <f>CONCATENATE(Epics!A5,": ",Epics!B5)</f>
        <v>E240: Change request creation</v>
      </c>
      <c r="E18" s="5" t="str">
        <f>CONCATENATE(Sprints!A13, ": ", Sprints!B13)</f>
        <v>SP120: Change Request instructions - text file</v>
      </c>
    </row>
    <row r="19" spans="1:5" ht="39" customHeight="1" x14ac:dyDescent="0.3">
      <c r="A19" s="2" t="s">
        <v>120</v>
      </c>
      <c r="B19" s="3" t="s">
        <v>53</v>
      </c>
      <c r="C19" s="2" t="str">
        <f>CONCATENATE('App sections'!A5, ": ",'App sections'!B5)</f>
        <v xml:space="preserve">AP040: change request </v>
      </c>
      <c r="D19" s="2" t="str">
        <f>CONCATENATE(Epics!A5,": ",Epics!B5)</f>
        <v>E240: Change request creation</v>
      </c>
      <c r="E19" s="5" t="str">
        <f>CONCATENATE(Sprints!A14, ": ", Sprints!B14)</f>
        <v>SP130: change Request instructions - scan/upload file</v>
      </c>
    </row>
    <row r="20" spans="1:5" ht="30" customHeight="1" x14ac:dyDescent="0.3">
      <c r="A20" s="2" t="s">
        <v>121</v>
      </c>
      <c r="B20" s="3" t="s">
        <v>54</v>
      </c>
      <c r="C20" s="2" t="str">
        <f>CONCATENATE('App sections'!A5, ": ",'App sections'!B5)</f>
        <v xml:space="preserve">AP040: change request </v>
      </c>
      <c r="D20" s="2" t="str">
        <f>CONCATENATE(Epics!A5,": ",Epics!B5)</f>
        <v>E240: Change request creation</v>
      </c>
      <c r="E20" s="5" t="str">
        <f>CONCATENATE(Sprints!A15, ": ", Sprints!B15)</f>
        <v>SP140: change Request instructions - scan/fax</v>
      </c>
    </row>
    <row r="21" spans="1:5" ht="25.2" customHeight="1" x14ac:dyDescent="0.3">
      <c r="A21" s="2" t="s">
        <v>122</v>
      </c>
      <c r="B21" s="3" t="s">
        <v>55</v>
      </c>
      <c r="C21" s="2" t="str">
        <f>CONCATENATE('App sections'!A6, ": ",'App sections'!B6)</f>
        <v>AP050: change request approval</v>
      </c>
      <c r="D21" s="2" t="str">
        <f>CONCATENATE(Epics!A6,": ",Epics!B6)</f>
        <v xml:space="preserve">E250: Change request status  </v>
      </c>
      <c r="E21" s="5" t="str">
        <f>CONCATENATE(Sprints!A16, ": ", Sprints!B16)</f>
        <v xml:space="preserve">SP150: Change request status  </v>
      </c>
    </row>
    <row r="22" spans="1:5" ht="31.8" customHeight="1" x14ac:dyDescent="0.3">
      <c r="A22" s="2" t="s">
        <v>123</v>
      </c>
      <c r="B22" s="3" t="s">
        <v>56</v>
      </c>
      <c r="C22" s="2" t="str">
        <f>CONCATENATE('App sections'!A6, ": ",'App sections'!B6)</f>
        <v>AP050: change request approval</v>
      </c>
      <c r="D22" s="2" t="str">
        <f>CONCATENATE(Epics!A6,": ",Epics!B6)</f>
        <v xml:space="preserve">E250: Change request status  </v>
      </c>
      <c r="E22" s="5" t="str">
        <f>CONCATENATE(Sprints!A16, ": ", Sprints!B16)</f>
        <v xml:space="preserve">SP150: Change request status  </v>
      </c>
    </row>
    <row r="23" spans="1:5" ht="34.200000000000003" customHeight="1" x14ac:dyDescent="0.3">
      <c r="A23" s="2" t="s">
        <v>124</v>
      </c>
      <c r="B23" s="3" t="s">
        <v>57</v>
      </c>
      <c r="C23" s="2" t="str">
        <f>CONCATENATE('App sections'!A6, ": ",'App sections'!B6)</f>
        <v>AP050: change request approval</v>
      </c>
      <c r="D23" s="2" t="str">
        <f>CONCATENATE(Epics!A6,": ",Epics!B6)</f>
        <v xml:space="preserve">E250: Change request status  </v>
      </c>
      <c r="E23" s="5" t="str">
        <f>CONCATENATE(Sprints!A16, ": ", Sprints!B16,"; ",Sprints!A17, ": ", Sprints!B17)</f>
        <v>SP150: Change request status  ; SP160: Change request completed  &amp; charged</v>
      </c>
    </row>
    <row r="24" spans="1:5" ht="22.8" customHeight="1" x14ac:dyDescent="0.3">
      <c r="A24" s="2" t="s">
        <v>125</v>
      </c>
      <c r="B24" s="3" t="s">
        <v>58</v>
      </c>
      <c r="C24" s="2" t="str">
        <f>CONCATENATE('App sections'!A7, ": ",'App sections'!B7)</f>
        <v>AP060: change requested posted</v>
      </c>
      <c r="D24" s="2" t="str">
        <f>CONCATENATE(Epics!A7,": ",Epics!B7)</f>
        <v>E260: Change request completed  &amp; account billed</v>
      </c>
      <c r="E24" s="5" t="str">
        <f>CONCATENATE(Sprints!A17, ": ", Sprints!B17)</f>
        <v>SP160: Change request completed  &amp; charged</v>
      </c>
    </row>
    <row r="25" spans="1:5" ht="47.4" customHeight="1" x14ac:dyDescent="0.3">
      <c r="A25" s="2" t="s">
        <v>126</v>
      </c>
      <c r="B25" s="2" t="s">
        <v>59</v>
      </c>
      <c r="C25" s="2" t="str">
        <f>CONCATENATE('App sections'!A7, ": ",'App sections'!B7)</f>
        <v>AP060: change requested posted</v>
      </c>
      <c r="D25" s="2" t="str">
        <f>CONCATENATE(Epics!A7,": ",Epics!B7)</f>
        <v>E260: Change request completed  &amp; account billed</v>
      </c>
      <c r="E25" s="5" t="str">
        <f>CONCATENATE(Sprints!A7, ": ", Sprints!B7,"; ",Sprints!A17, ": ", Sprints!B17)</f>
        <v>SP060: Account Profile Maintenance - billing; SP160: Change request completed  &amp; charged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25.44140625" defaultRowHeight="13.8" x14ac:dyDescent="0.3"/>
  <cols>
    <col min="1" max="1" width="10.21875" style="2" customWidth="1"/>
    <col min="2" max="2" width="30.5546875" style="2" customWidth="1"/>
    <col min="3" max="3" width="55.5546875" style="3" customWidth="1"/>
    <col min="4" max="16384" width="25.44140625" style="2"/>
  </cols>
  <sheetData>
    <row r="1" spans="1:3" x14ac:dyDescent="0.3">
      <c r="A1" s="11" t="s">
        <v>135</v>
      </c>
      <c r="B1" s="11" t="s">
        <v>136</v>
      </c>
      <c r="C1" s="15" t="s">
        <v>14</v>
      </c>
    </row>
    <row r="2" spans="1:3" ht="27.6" x14ac:dyDescent="0.3">
      <c r="A2" s="2" t="s">
        <v>137</v>
      </c>
      <c r="B2" s="2" t="s">
        <v>30</v>
      </c>
      <c r="C2" s="3" t="s">
        <v>34</v>
      </c>
    </row>
    <row r="3" spans="1:3" ht="27.6" x14ac:dyDescent="0.3">
      <c r="A3" s="2" t="s">
        <v>138</v>
      </c>
      <c r="B3" s="2" t="s">
        <v>31</v>
      </c>
      <c r="C3" s="3" t="s">
        <v>37</v>
      </c>
    </row>
    <row r="4" spans="1:3" x14ac:dyDescent="0.3">
      <c r="A4" s="2" t="s">
        <v>139</v>
      </c>
      <c r="B4" s="2" t="s">
        <v>32</v>
      </c>
      <c r="C4" s="3" t="s">
        <v>33</v>
      </c>
    </row>
    <row r="5" spans="1:3" ht="55.2" x14ac:dyDescent="0.3">
      <c r="A5" s="2" t="s">
        <v>140</v>
      </c>
      <c r="B5" s="2" t="s">
        <v>60</v>
      </c>
      <c r="C5" s="3" t="s">
        <v>38</v>
      </c>
    </row>
    <row r="6" spans="1:3" ht="27.6" x14ac:dyDescent="0.3">
      <c r="A6" s="2" t="s">
        <v>141</v>
      </c>
      <c r="B6" s="2" t="s">
        <v>61</v>
      </c>
      <c r="C6" s="3" t="s">
        <v>35</v>
      </c>
    </row>
    <row r="7" spans="1:3" ht="27.6" x14ac:dyDescent="0.3">
      <c r="A7" s="2" t="s">
        <v>142</v>
      </c>
      <c r="B7" s="2" t="s">
        <v>62</v>
      </c>
      <c r="C7" s="3" t="s">
        <v>36</v>
      </c>
    </row>
  </sheetData>
  <phoneticPr fontId="20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B1" zoomScale="85" zoomScaleNormal="85" workbookViewId="0">
      <selection activeCell="I48" sqref="I4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1A7B-81F2-4B67-904B-9E39CD9A0028}">
  <dimension ref="A1"/>
  <sheetViews>
    <sheetView workbookViewId="0">
      <selection activeCell="I26" sqref="I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Stories</vt:lpstr>
      <vt:lpstr>Epics</vt:lpstr>
      <vt:lpstr>Sprints</vt:lpstr>
      <vt:lpstr>Release milestones</vt:lpstr>
      <vt:lpstr>Facets</vt:lpstr>
      <vt:lpstr>App sections</vt:lpstr>
      <vt:lpstr>Kanban board</vt:lpstr>
      <vt:lpstr>epic concept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Treva Phelps-Davis</dc:creator>
  <cp:lastModifiedBy>Treva Phelps-Davis</cp:lastModifiedBy>
  <dcterms:created xsi:type="dcterms:W3CDTF">2020-08-02T22:21:07Z</dcterms:created>
  <dcterms:modified xsi:type="dcterms:W3CDTF">2020-08-04T03:21:42Z</dcterms:modified>
</cp:coreProperties>
</file>