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defaultThemeVersion="166925"/>
  <mc:AlternateContent xmlns:mc="http://schemas.openxmlformats.org/markup-compatibility/2006">
    <mc:Choice Requires="x15">
      <x15ac:absPath xmlns:x15ac="http://schemas.microsoft.com/office/spreadsheetml/2010/11/ac" url="/Users/treckell/Downloads/"/>
    </mc:Choice>
  </mc:AlternateContent>
  <xr:revisionPtr revIDLastSave="0" documentId="13_ncr:1_{B36A7BBC-F246-D446-84B5-5252AAB48D1B}" xr6:coauthVersionLast="47" xr6:coauthVersionMax="47" xr10:uidLastSave="{00000000-0000-0000-0000-000000000000}"/>
  <bookViews>
    <workbookView xWindow="0" yWindow="960" windowWidth="33600" windowHeight="18380" tabRatio="947" xr2:uid="{687587D3-1351-4CF5-8009-EF93C86C9709}"/>
  </bookViews>
  <sheets>
    <sheet name="Sheet1" sheetId="29" r:id="rId1"/>
    <sheet name="INTRODUCTION" sheetId="1" r:id="rId2"/>
    <sheet name="CALENDAR YEAR 2023" sheetId="2" r:id="rId3"/>
    <sheet name="CALENDAR YEAR 2022" sheetId="3" r:id="rId4"/>
    <sheet name="CALENDAR YEAR 2021" sheetId="4" r:id="rId5"/>
    <sheet name="CALENDAR YEAR 2020" sheetId="5" r:id="rId6"/>
    <sheet name="CALENDAR YEAR 2019" sheetId="6" r:id="rId7"/>
    <sheet name="CALENDAR YEAR 2018" sheetId="7" r:id="rId8"/>
    <sheet name="CALENDAR YEAR 2017" sheetId="8" r:id="rId9"/>
    <sheet name="CALENDAR YEAR 2016" sheetId="9" r:id="rId10"/>
    <sheet name="CALENDAR YEAR 2015" sheetId="10" r:id="rId11"/>
    <sheet name="CALENDAR YEAR 2014" sheetId="11" r:id="rId12"/>
    <sheet name="CALENDAR YEAR 2013" sheetId="12" r:id="rId13"/>
    <sheet name="CALENDAR YEAR 2012" sheetId="13" r:id="rId14"/>
    <sheet name="CALENDAR YEAR 2011" sheetId="14" r:id="rId15"/>
    <sheet name="CALENDAR YEAR 2010" sheetId="15" r:id="rId16"/>
    <sheet name="CALENDAR YEAR 2009" sheetId="16" r:id="rId17"/>
    <sheet name="CALENDAR YEAR 2008" sheetId="17" r:id="rId18"/>
    <sheet name="CALENDAR YEAR 2007" sheetId="18" r:id="rId19"/>
    <sheet name="CALENDAR YEAR 2006" sheetId="19" r:id="rId20"/>
    <sheet name="CALENDAR YEAR 2005" sheetId="20" r:id="rId21"/>
    <sheet name="CALENDAR YEAR 2004" sheetId="21" r:id="rId22"/>
    <sheet name="CALENDAR YEAR 2003" sheetId="22" r:id="rId23"/>
    <sheet name="CALENDAR YEAR 2002" sheetId="23" r:id="rId24"/>
    <sheet name="CALENDAR YEAR 2001" sheetId="24" r:id="rId25"/>
    <sheet name="CALENDAR YEAR 2000" sheetId="25" r:id="rId26"/>
    <sheet name="CALENDAR YEAR 1999" sheetId="26" r:id="rId27"/>
    <sheet name="CALENDAR YEAR 1998" sheetId="27" r:id="rId28"/>
    <sheet name="CALENDAR YEAR 1997" sheetId="28" r:id="rId2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39" i="29" l="1"/>
  <c r="J124" i="29" a="1"/>
  <c r="J124" i="29" s="1"/>
  <c r="J112" i="29" a="1"/>
  <c r="J112" i="29" s="1"/>
  <c r="J100" i="29" a="1"/>
  <c r="J100" i="29" s="1"/>
  <c r="J88" i="29"/>
  <c r="J88" i="29" a="1"/>
  <c r="J76" i="29" a="1"/>
  <c r="J76" i="29" s="1"/>
  <c r="J64" i="29" a="1"/>
  <c r="J64" i="29" s="1"/>
  <c r="J52" i="29" a="1"/>
  <c r="J52" i="29" s="1"/>
  <c r="J40" i="29" a="1"/>
  <c r="J40" i="29" s="1"/>
  <c r="J28" i="29" a="1"/>
  <c r="J28" i="29" s="1"/>
  <c r="J16" i="29" a="1"/>
  <c r="J16" i="29" s="1"/>
  <c r="J4" i="29" a="1"/>
  <c r="J4" i="29" s="1"/>
  <c r="J138" i="29" s="1"/>
  <c r="F139" i="29"/>
  <c r="F124" i="29" a="1"/>
  <c r="F124" i="29" s="1"/>
  <c r="F112" i="29" a="1"/>
  <c r="F112" i="29" s="1"/>
  <c r="F100" i="29" a="1"/>
  <c r="F100" i="29" s="1"/>
  <c r="F88" i="29" a="1"/>
  <c r="F88" i="29" s="1"/>
  <c r="F76" i="29" a="1"/>
  <c r="F76" i="29" s="1"/>
  <c r="F64" i="29" a="1"/>
  <c r="F64" i="29" s="1"/>
  <c r="F52" i="29" a="1"/>
  <c r="F52" i="29" s="1"/>
  <c r="F40" i="29" a="1"/>
  <c r="F40" i="29" s="1"/>
  <c r="F28" i="29" a="1"/>
  <c r="F28" i="29" s="1"/>
  <c r="F16" i="29" a="1"/>
  <c r="F16" i="29" s="1"/>
  <c r="F4" i="29" a="1"/>
  <c r="F4" i="29" s="1"/>
  <c r="F138" i="29" s="1"/>
  <c r="E139" i="29"/>
  <c r="E124" i="29" a="1"/>
  <c r="E124" i="29" s="1"/>
  <c r="E112" i="29" a="1"/>
  <c r="E112" i="29" s="1"/>
  <c r="E100" i="29" a="1"/>
  <c r="E100" i="29" s="1"/>
  <c r="E88" i="29" a="1"/>
  <c r="E88" i="29" s="1"/>
  <c r="E76" i="29" a="1"/>
  <c r="E76" i="29" s="1"/>
  <c r="E64" i="29" a="1"/>
  <c r="E64" i="29" s="1"/>
  <c r="E52" i="29" a="1"/>
  <c r="E52" i="29" s="1"/>
  <c r="E40" i="29" a="1"/>
  <c r="E40" i="29" s="1"/>
  <c r="E28" i="29" a="1"/>
  <c r="E28" i="29" s="1"/>
  <c r="E16" i="29" a="1"/>
  <c r="E16" i="29" s="1"/>
  <c r="E4" i="29" a="1"/>
  <c r="E4" i="29" s="1"/>
  <c r="E138" i="29" s="1"/>
  <c r="B139" i="29"/>
  <c r="B124" i="29" a="1"/>
  <c r="B124" i="29" s="1"/>
  <c r="B112" i="29" a="1"/>
  <c r="B112" i="29" s="1"/>
  <c r="B100" i="29" a="1"/>
  <c r="B100" i="29" s="1"/>
  <c r="B88" i="29" a="1"/>
  <c r="B88" i="29" s="1"/>
  <c r="B76" i="29" a="1"/>
  <c r="B76" i="29" s="1"/>
  <c r="B64" i="29" a="1"/>
  <c r="B64" i="29" s="1"/>
  <c r="B52" i="29" a="1"/>
  <c r="B52" i="29" s="1"/>
  <c r="B40" i="29" a="1"/>
  <c r="B40" i="29" s="1"/>
  <c r="B28" i="29" a="1"/>
  <c r="B28" i="29" s="1"/>
  <c r="B16" i="29" a="1"/>
  <c r="B16" i="29" s="1"/>
  <c r="B4" i="29" a="1"/>
  <c r="B4" i="29" s="1"/>
  <c r="B138" i="29" s="1"/>
  <c r="AA17" i="2"/>
  <c r="AA16" i="2"/>
  <c r="AA15" i="2"/>
  <c r="AA14" i="2"/>
  <c r="AA13" i="2"/>
  <c r="AA12" i="2"/>
  <c r="AA11" i="2"/>
  <c r="AA10" i="2"/>
  <c r="AA9" i="2"/>
  <c r="AA8" i="2"/>
  <c r="AA7" i="2"/>
  <c r="AA6" i="2"/>
  <c r="AA18" i="2" s="1"/>
  <c r="W17" i="2"/>
  <c r="W16" i="2"/>
  <c r="W15" i="2"/>
  <c r="W14" i="2"/>
  <c r="W13" i="2"/>
  <c r="W12" i="2"/>
  <c r="W11" i="2"/>
  <c r="W10" i="2"/>
  <c r="W9" i="2"/>
  <c r="W8" i="2"/>
  <c r="W7" i="2"/>
  <c r="W6" i="2"/>
  <c r="W18" i="2" s="1"/>
  <c r="V17" i="2"/>
  <c r="V16" i="2"/>
  <c r="V15" i="2"/>
  <c r="V14" i="2"/>
  <c r="V13" i="2"/>
  <c r="V12" i="2"/>
  <c r="V11" i="2"/>
  <c r="V10" i="2"/>
  <c r="V9" i="2"/>
  <c r="V8" i="2"/>
  <c r="V7" i="2"/>
  <c r="V6" i="2"/>
  <c r="V18" i="2" s="1"/>
  <c r="S14" i="2"/>
  <c r="S17" i="2"/>
  <c r="S18" i="2" s="1"/>
  <c r="S16" i="2"/>
  <c r="S15" i="2"/>
  <c r="S13" i="2"/>
  <c r="S12" i="2"/>
  <c r="S11" i="2"/>
  <c r="S10" i="2"/>
  <c r="S9" i="2"/>
  <c r="S8" i="2"/>
  <c r="S7" i="2"/>
  <c r="S6" i="2"/>
  <c r="T6" i="2"/>
  <c r="T5" i="2"/>
  <c r="T7" i="2"/>
  <c r="T8" i="2" s="1"/>
  <c r="T9" i="2" s="1"/>
  <c r="T10" i="2" s="1"/>
  <c r="T11" i="2" s="1"/>
  <c r="T12" i="2" s="1"/>
  <c r="T13" i="2" s="1"/>
  <c r="T14" i="2" s="1"/>
  <c r="T15" i="2" s="1"/>
  <c r="T16" i="2" s="1"/>
  <c r="T17" i="2" s="1"/>
  <c r="AA17" i="3"/>
  <c r="AA16" i="3"/>
  <c r="AA15" i="3"/>
  <c r="AA14" i="3"/>
  <c r="AA13" i="3"/>
  <c r="AA12" i="3"/>
  <c r="AA11" i="3"/>
  <c r="AA10" i="3"/>
  <c r="AA9" i="3"/>
  <c r="AA8" i="3"/>
  <c r="AA7" i="3"/>
  <c r="AA6" i="3"/>
  <c r="AA18" i="3" s="1"/>
  <c r="W17" i="3"/>
  <c r="W16" i="3"/>
  <c r="W15" i="3"/>
  <c r="W14" i="3"/>
  <c r="W13" i="3"/>
  <c r="W12" i="3"/>
  <c r="W11" i="3"/>
  <c r="W10" i="3"/>
  <c r="W9" i="3"/>
  <c r="W8" i="3"/>
  <c r="W7" i="3"/>
  <c r="W6" i="3"/>
  <c r="W18" i="3" s="1"/>
  <c r="V17" i="3"/>
  <c r="V16" i="3"/>
  <c r="V15" i="3"/>
  <c r="V14" i="3"/>
  <c r="V13" i="3"/>
  <c r="V12" i="3"/>
  <c r="V11" i="3"/>
  <c r="V10" i="3"/>
  <c r="V9" i="3"/>
  <c r="V8" i="3"/>
  <c r="V7" i="3"/>
  <c r="V6" i="3"/>
  <c r="V18" i="3" s="1"/>
  <c r="S17" i="3"/>
  <c r="S16" i="3"/>
  <c r="S15" i="3"/>
  <c r="S14" i="3"/>
  <c r="S13" i="3"/>
  <c r="S12" i="3"/>
  <c r="S11" i="3"/>
  <c r="S10" i="3"/>
  <c r="S9" i="3"/>
  <c r="S8" i="3"/>
  <c r="S7" i="3"/>
  <c r="S6" i="3"/>
  <c r="T6" i="3"/>
  <c r="T5" i="3"/>
  <c r="T7" i="3"/>
  <c r="T8" i="3" s="1"/>
  <c r="T9" i="3" s="1"/>
  <c r="T10" i="3" s="1"/>
  <c r="T11" i="3" s="1"/>
  <c r="T12" i="3" s="1"/>
  <c r="T13" i="3" s="1"/>
  <c r="T14" i="3" s="1"/>
  <c r="T15" i="3" s="1"/>
  <c r="T16" i="3" s="1"/>
  <c r="T17" i="3" s="1"/>
  <c r="S18" i="3"/>
  <c r="AA17" i="4"/>
  <c r="AA16" i="4"/>
  <c r="AA15" i="4"/>
  <c r="AA14" i="4"/>
  <c r="AA13" i="4"/>
  <c r="AA12" i="4"/>
  <c r="AA11" i="4"/>
  <c r="AA10" i="4"/>
  <c r="AA9" i="4"/>
  <c r="AA8" i="4"/>
  <c r="AA7" i="4"/>
  <c r="AA6" i="4"/>
  <c r="AA18" i="4" s="1"/>
  <c r="W17" i="4"/>
  <c r="W16" i="4"/>
  <c r="W15" i="4"/>
  <c r="W14" i="4"/>
  <c r="W13" i="4"/>
  <c r="W12" i="4"/>
  <c r="W11" i="4"/>
  <c r="W10" i="4"/>
  <c r="W9" i="4"/>
  <c r="W8" i="4"/>
  <c r="W7" i="4"/>
  <c r="W6" i="4"/>
  <c r="W18" i="4" s="1"/>
  <c r="V17" i="4"/>
  <c r="V16" i="4"/>
  <c r="V15" i="4"/>
  <c r="V14" i="4"/>
  <c r="V13" i="4"/>
  <c r="V12" i="4"/>
  <c r="V11" i="4"/>
  <c r="V10" i="4"/>
  <c r="V9" i="4"/>
  <c r="V8" i="4"/>
  <c r="V7" i="4"/>
  <c r="V6" i="4"/>
  <c r="V18" i="4" s="1"/>
  <c r="S17" i="4"/>
  <c r="S16" i="4"/>
  <c r="S15" i="4"/>
  <c r="S14" i="4"/>
  <c r="S13" i="4"/>
  <c r="S12" i="4"/>
  <c r="S11" i="4"/>
  <c r="S10" i="4"/>
  <c r="S9" i="4"/>
  <c r="S8" i="4"/>
  <c r="S7" i="4"/>
  <c r="T7" i="4"/>
  <c r="S6" i="4"/>
  <c r="T6" i="4"/>
  <c r="T8" i="4" s="1"/>
  <c r="T9" i="4" s="1"/>
  <c r="T10" i="4" s="1"/>
  <c r="T11" i="4" s="1"/>
  <c r="T12" i="4" s="1"/>
  <c r="T13" i="4" s="1"/>
  <c r="T14" i="4" s="1"/>
  <c r="T15" i="4" s="1"/>
  <c r="T16" i="4" s="1"/>
  <c r="T17" i="4" s="1"/>
  <c r="T5" i="4"/>
  <c r="AA17" i="5"/>
  <c r="AA16" i="5"/>
  <c r="AA15" i="5"/>
  <c r="AA14" i="5"/>
  <c r="AA13" i="5"/>
  <c r="AA12" i="5"/>
  <c r="AA11" i="5"/>
  <c r="AA10" i="5"/>
  <c r="AA9" i="5"/>
  <c r="AA8" i="5"/>
  <c r="AA7" i="5"/>
  <c r="AA6" i="5"/>
  <c r="AA18" i="5" s="1"/>
  <c r="W17" i="5"/>
  <c r="W16" i="5"/>
  <c r="W15" i="5"/>
  <c r="W14" i="5"/>
  <c r="W13" i="5"/>
  <c r="W12" i="5"/>
  <c r="W11" i="5"/>
  <c r="W10" i="5"/>
  <c r="W9" i="5"/>
  <c r="W8" i="5"/>
  <c r="W7" i="5"/>
  <c r="W6" i="5"/>
  <c r="W18" i="5" s="1"/>
  <c r="V17" i="5"/>
  <c r="V16" i="5"/>
  <c r="V15" i="5"/>
  <c r="V14" i="5"/>
  <c r="V13" i="5"/>
  <c r="V12" i="5"/>
  <c r="V11" i="5"/>
  <c r="V10" i="5"/>
  <c r="V9" i="5"/>
  <c r="V8" i="5"/>
  <c r="V7" i="5"/>
  <c r="V6" i="5"/>
  <c r="V18" i="5" s="1"/>
  <c r="S17" i="5"/>
  <c r="S16" i="5"/>
  <c r="S15" i="5"/>
  <c r="S14" i="5"/>
  <c r="S13" i="5"/>
  <c r="S12" i="5"/>
  <c r="S11" i="5"/>
  <c r="S10" i="5"/>
  <c r="S9" i="5"/>
  <c r="S8" i="5"/>
  <c r="S7" i="5"/>
  <c r="S6" i="5"/>
  <c r="T7" i="5"/>
  <c r="T6" i="5"/>
  <c r="T5" i="5"/>
  <c r="T8" i="5"/>
  <c r="T9" i="5" s="1"/>
  <c r="T10" i="5" s="1"/>
  <c r="T11" i="5" s="1"/>
  <c r="T12" i="5" s="1"/>
  <c r="T13" i="5" s="1"/>
  <c r="T14" i="5" s="1"/>
  <c r="T15" i="5" s="1"/>
  <c r="T16" i="5" s="1"/>
  <c r="T17" i="5" s="1"/>
  <c r="S18" i="5"/>
  <c r="AA17" i="6"/>
  <c r="AA16" i="6"/>
  <c r="AA15" i="6"/>
  <c r="AA14" i="6"/>
  <c r="AA13" i="6"/>
  <c r="AA12" i="6"/>
  <c r="AA11" i="6"/>
  <c r="AA10" i="6"/>
  <c r="AA9" i="6"/>
  <c r="AA8" i="6"/>
  <c r="AA7" i="6"/>
  <c r="AA6" i="6"/>
  <c r="AA18" i="6" s="1"/>
  <c r="W17" i="6"/>
  <c r="W16" i="6"/>
  <c r="W15" i="6"/>
  <c r="W14" i="6"/>
  <c r="W13" i="6"/>
  <c r="W12" i="6"/>
  <c r="W11" i="6"/>
  <c r="W10" i="6"/>
  <c r="W9" i="6"/>
  <c r="W8" i="6"/>
  <c r="W7" i="6"/>
  <c r="W6" i="6"/>
  <c r="W18" i="6" s="1"/>
  <c r="V17" i="6"/>
  <c r="V16" i="6"/>
  <c r="V15" i="6"/>
  <c r="V14" i="6"/>
  <c r="V13" i="6"/>
  <c r="V12" i="6"/>
  <c r="V11" i="6"/>
  <c r="V10" i="6"/>
  <c r="V9" i="6"/>
  <c r="V8" i="6"/>
  <c r="V7" i="6"/>
  <c r="V6" i="6"/>
  <c r="V18" i="6" s="1"/>
  <c r="S17" i="6"/>
  <c r="S16" i="6"/>
  <c r="S15" i="6"/>
  <c r="S14" i="6"/>
  <c r="S13" i="6"/>
  <c r="S12" i="6"/>
  <c r="S11" i="6"/>
  <c r="S10" i="6"/>
  <c r="S9" i="6"/>
  <c r="S8" i="6"/>
  <c r="S7" i="6"/>
  <c r="S6" i="6"/>
  <c r="T6" i="6"/>
  <c r="T5" i="6"/>
  <c r="T7" i="6"/>
  <c r="T8" i="6" s="1"/>
  <c r="T9" i="6" s="1"/>
  <c r="T10" i="6" s="1"/>
  <c r="T11" i="6" s="1"/>
  <c r="T12" i="6" s="1"/>
  <c r="T13" i="6" s="1"/>
  <c r="T14" i="6" s="1"/>
  <c r="T15" i="6" s="1"/>
  <c r="T16" i="6" s="1"/>
  <c r="T17" i="6" s="1"/>
  <c r="S18" i="6"/>
  <c r="AA17" i="7"/>
  <c r="AA16" i="7"/>
  <c r="AA15" i="7"/>
  <c r="AA14" i="7"/>
  <c r="AA13" i="7"/>
  <c r="AA12" i="7"/>
  <c r="AA11" i="7"/>
  <c r="AA10" i="7"/>
  <c r="AA9" i="7"/>
  <c r="AA8" i="7"/>
  <c r="AA7" i="7"/>
  <c r="AA6" i="7"/>
  <c r="AA18" i="7" s="1"/>
  <c r="W17" i="7"/>
  <c r="W16" i="7"/>
  <c r="W15" i="7"/>
  <c r="W14" i="7"/>
  <c r="W13" i="7"/>
  <c r="W12" i="7"/>
  <c r="W11" i="7"/>
  <c r="W10" i="7"/>
  <c r="W9" i="7"/>
  <c r="W8" i="7"/>
  <c r="W7" i="7"/>
  <c r="W6" i="7"/>
  <c r="W18" i="7" s="1"/>
  <c r="V17" i="7"/>
  <c r="V16" i="7"/>
  <c r="V15" i="7"/>
  <c r="V14" i="7"/>
  <c r="V13" i="7"/>
  <c r="V12" i="7"/>
  <c r="V11" i="7"/>
  <c r="V10" i="7"/>
  <c r="V9" i="7"/>
  <c r="V8" i="7"/>
  <c r="V7" i="7"/>
  <c r="V6" i="7"/>
  <c r="V18" i="7" s="1"/>
  <c r="S17" i="7"/>
  <c r="S16" i="7"/>
  <c r="S15" i="7"/>
  <c r="S14" i="7"/>
  <c r="S13" i="7"/>
  <c r="S12" i="7"/>
  <c r="S11" i="7"/>
  <c r="S10" i="7"/>
  <c r="S9" i="7"/>
  <c r="S8" i="7"/>
  <c r="S7" i="7"/>
  <c r="S6" i="7"/>
  <c r="T6" i="7"/>
  <c r="T5" i="7"/>
  <c r="T7" i="7"/>
  <c r="T8" i="7" s="1"/>
  <c r="T9" i="7" s="1"/>
  <c r="T10" i="7" s="1"/>
  <c r="T11" i="7" s="1"/>
  <c r="T12" i="7" s="1"/>
  <c r="T13" i="7" s="1"/>
  <c r="T14" i="7" s="1"/>
  <c r="T15" i="7" s="1"/>
  <c r="T16" i="7" s="1"/>
  <c r="T17" i="7" s="1"/>
  <c r="S18" i="7"/>
  <c r="T17" i="8"/>
  <c r="T16" i="8"/>
  <c r="T15" i="8"/>
  <c r="T14" i="8"/>
  <c r="T13" i="8"/>
  <c r="T12" i="8"/>
  <c r="T11" i="8"/>
  <c r="T10" i="8"/>
  <c r="T9" i="8"/>
  <c r="T8" i="8"/>
  <c r="T7" i="8"/>
  <c r="T5" i="8"/>
  <c r="T6" i="8"/>
  <c r="T17" i="9"/>
  <c r="T16" i="9"/>
  <c r="T15" i="9"/>
  <c r="T14" i="9"/>
  <c r="T13" i="9"/>
  <c r="T12" i="9"/>
  <c r="T11" i="9"/>
  <c r="T10" i="9"/>
  <c r="T9" i="9"/>
  <c r="T8" i="9"/>
  <c r="T7" i="9"/>
  <c r="T17" i="10"/>
  <c r="T16" i="10"/>
  <c r="T15" i="10"/>
  <c r="T14" i="10"/>
  <c r="T13" i="10"/>
  <c r="T12" i="10"/>
  <c r="T11" i="10"/>
  <c r="T10" i="10"/>
  <c r="T9" i="10"/>
  <c r="T8" i="10"/>
  <c r="T7" i="10"/>
  <c r="T17" i="11"/>
  <c r="T16" i="11"/>
  <c r="T15" i="11"/>
  <c r="T14" i="11"/>
  <c r="T13" i="11"/>
  <c r="T12" i="11"/>
  <c r="T11" i="11"/>
  <c r="T10" i="11"/>
  <c r="T9" i="11"/>
  <c r="T8" i="11"/>
  <c r="T7" i="11"/>
  <c r="W30" i="12"/>
  <c r="AA29" i="12"/>
  <c r="W29" i="12"/>
  <c r="V29" i="12"/>
  <c r="S29" i="12"/>
  <c r="AA28" i="12"/>
  <c r="W28" i="12"/>
  <c r="V28" i="12"/>
  <c r="S28" i="12"/>
  <c r="AA27" i="12"/>
  <c r="W27" i="12"/>
  <c r="V27" i="12"/>
  <c r="S27" i="12"/>
  <c r="AA26" i="12"/>
  <c r="W26" i="12"/>
  <c r="V26" i="12"/>
  <c r="S26" i="12"/>
  <c r="AA25" i="12"/>
  <c r="W25" i="12"/>
  <c r="V25" i="12"/>
  <c r="S25" i="12"/>
  <c r="AA24" i="12"/>
  <c r="W24" i="12"/>
  <c r="V24" i="12"/>
  <c r="S24" i="12"/>
  <c r="AA23" i="12"/>
  <c r="W23" i="12"/>
  <c r="V23" i="12"/>
  <c r="S23" i="12"/>
  <c r="AA22" i="12"/>
  <c r="W22" i="12"/>
  <c r="V22" i="12"/>
  <c r="S22" i="12"/>
  <c r="AA21" i="12"/>
  <c r="W21" i="12"/>
  <c r="V21" i="12"/>
  <c r="S21" i="12"/>
  <c r="AA20" i="12"/>
  <c r="W20" i="12"/>
  <c r="V20" i="12"/>
  <c r="S20" i="12"/>
  <c r="AA19" i="12"/>
  <c r="W19" i="12"/>
  <c r="V19" i="12"/>
  <c r="T19" i="12"/>
  <c r="T20" i="12" s="1"/>
  <c r="T21" i="12" s="1"/>
  <c r="T22" i="12" s="1"/>
  <c r="T23" i="12" s="1"/>
  <c r="T24" i="12" s="1"/>
  <c r="T25" i="12" s="1"/>
  <c r="T26" i="12" s="1"/>
  <c r="T27" i="12" s="1"/>
  <c r="T28" i="12" s="1"/>
  <c r="T29" i="12" s="1"/>
  <c r="S19" i="12"/>
  <c r="AA18" i="12"/>
  <c r="AA30" i="12" s="1"/>
  <c r="W18" i="12"/>
  <c r="V18" i="12"/>
  <c r="V30" i="12" s="1"/>
  <c r="S18" i="12"/>
  <c r="S30" i="12" s="1"/>
  <c r="AA17" i="8"/>
  <c r="AA16" i="8"/>
  <c r="AA15" i="8"/>
  <c r="AA14" i="8"/>
  <c r="AA13" i="8"/>
  <c r="AA12" i="8"/>
  <c r="AA11" i="8"/>
  <c r="AA10" i="8"/>
  <c r="AA9" i="8"/>
  <c r="AA8" i="8"/>
  <c r="AA7" i="8"/>
  <c r="AA18" i="8" s="1"/>
  <c r="AA6" i="8"/>
  <c r="W17" i="8"/>
  <c r="W16" i="8"/>
  <c r="W15" i="8"/>
  <c r="W14" i="8"/>
  <c r="W18" i="8" s="1"/>
  <c r="W13" i="8"/>
  <c r="W12" i="8"/>
  <c r="W11" i="8"/>
  <c r="W10" i="8"/>
  <c r="W9" i="8"/>
  <c r="W8" i="8"/>
  <c r="W7" i="8"/>
  <c r="W6" i="8"/>
  <c r="V17" i="8"/>
  <c r="V16" i="8"/>
  <c r="V15" i="8"/>
  <c r="V14" i="8"/>
  <c r="V13" i="8"/>
  <c r="V12" i="8"/>
  <c r="V11" i="8"/>
  <c r="V10" i="8"/>
  <c r="V9" i="8"/>
  <c r="V8" i="8"/>
  <c r="V18" i="8" s="1"/>
  <c r="V7" i="8"/>
  <c r="V6" i="8"/>
  <c r="S17" i="8"/>
  <c r="S16" i="8"/>
  <c r="S15" i="8"/>
  <c r="S14" i="8"/>
  <c r="S13" i="8"/>
  <c r="S12" i="8"/>
  <c r="S11" i="8"/>
  <c r="S10" i="8"/>
  <c r="S9" i="8"/>
  <c r="S8" i="8"/>
  <c r="S7" i="8"/>
  <c r="S6" i="8"/>
  <c r="S18" i="8"/>
  <c r="AA17" i="9"/>
  <c r="AA16" i="9"/>
  <c r="AA15" i="9"/>
  <c r="AA14" i="9"/>
  <c r="AA13" i="9"/>
  <c r="AA12" i="9"/>
  <c r="AA11" i="9"/>
  <c r="AA10" i="9"/>
  <c r="AA9" i="9"/>
  <c r="AA8" i="9"/>
  <c r="AA7" i="9"/>
  <c r="AA6" i="9"/>
  <c r="AA18" i="9" s="1"/>
  <c r="W17" i="9"/>
  <c r="W16" i="9"/>
  <c r="W15" i="9"/>
  <c r="W14" i="9"/>
  <c r="W13" i="9"/>
  <c r="W12" i="9"/>
  <c r="W11" i="9"/>
  <c r="W10" i="9"/>
  <c r="W9" i="9"/>
  <c r="W8" i="9"/>
  <c r="W7" i="9"/>
  <c r="W6" i="9"/>
  <c r="W18" i="9" s="1"/>
  <c r="V17" i="9"/>
  <c r="V16" i="9"/>
  <c r="V15" i="9"/>
  <c r="V14" i="9"/>
  <c r="V13" i="9"/>
  <c r="V12" i="9"/>
  <c r="V11" i="9"/>
  <c r="V10" i="9"/>
  <c r="V9" i="9"/>
  <c r="V8" i="9"/>
  <c r="V7" i="9"/>
  <c r="V6" i="9"/>
  <c r="V18" i="9" s="1"/>
  <c r="S10" i="9"/>
  <c r="S17" i="9"/>
  <c r="S16" i="9"/>
  <c r="S15" i="9"/>
  <c r="S14" i="9"/>
  <c r="S13" i="9"/>
  <c r="S12" i="9"/>
  <c r="S11" i="9"/>
  <c r="S18" i="9"/>
  <c r="S9" i="9"/>
  <c r="S8" i="9"/>
  <c r="S7" i="9"/>
  <c r="S6" i="9"/>
  <c r="T6" i="9"/>
  <c r="T5" i="9"/>
  <c r="T31" i="10"/>
  <c r="T30" i="10"/>
  <c r="T29" i="10"/>
  <c r="T28" i="10"/>
  <c r="T27" i="10"/>
  <c r="T26" i="10"/>
  <c r="T25" i="10"/>
  <c r="T24" i="10"/>
  <c r="T23" i="10"/>
  <c r="T22" i="10"/>
  <c r="T21" i="10"/>
  <c r="T20" i="10"/>
  <c r="T32" i="10" s="1"/>
  <c r="AA17" i="10"/>
  <c r="AA16" i="10"/>
  <c r="AA15" i="10"/>
  <c r="AA14" i="10"/>
  <c r="AA13" i="10"/>
  <c r="AA12" i="10"/>
  <c r="AA11" i="10"/>
  <c r="AA10" i="10"/>
  <c r="AA9" i="10"/>
  <c r="AA8" i="10"/>
  <c r="AA7" i="10"/>
  <c r="AA6" i="10"/>
  <c r="AA18" i="10" s="1"/>
  <c r="W17" i="10"/>
  <c r="W16" i="10"/>
  <c r="W15" i="10"/>
  <c r="W14" i="10"/>
  <c r="W13" i="10"/>
  <c r="W12" i="10"/>
  <c r="W11" i="10"/>
  <c r="W10" i="10"/>
  <c r="W9" i="10"/>
  <c r="W8" i="10"/>
  <c r="W7" i="10"/>
  <c r="W6" i="10"/>
  <c r="W18" i="10" s="1"/>
  <c r="V17" i="10"/>
  <c r="V16" i="10"/>
  <c r="V15" i="10"/>
  <c r="V14" i="10"/>
  <c r="V13" i="10"/>
  <c r="V12" i="10"/>
  <c r="V11" i="10"/>
  <c r="V10" i="10"/>
  <c r="V9" i="10"/>
  <c r="V8" i="10"/>
  <c r="V7" i="10"/>
  <c r="V6" i="10"/>
  <c r="V18" i="10" s="1"/>
  <c r="S17" i="10"/>
  <c r="S16" i="10"/>
  <c r="S15" i="10"/>
  <c r="S14" i="10"/>
  <c r="S13" i="10"/>
  <c r="S12" i="10"/>
  <c r="S11" i="10"/>
  <c r="S10" i="10"/>
  <c r="S9" i="10"/>
  <c r="S8" i="10"/>
  <c r="S7" i="10"/>
  <c r="S6" i="10"/>
  <c r="T6" i="10"/>
  <c r="T5" i="10"/>
  <c r="S18" i="10"/>
  <c r="AA17" i="11"/>
  <c r="AA16" i="11"/>
  <c r="AA15" i="11"/>
  <c r="AA14" i="11"/>
  <c r="AA13" i="11"/>
  <c r="AA12" i="11"/>
  <c r="AA11" i="11"/>
  <c r="AA10" i="11"/>
  <c r="AA9" i="11"/>
  <c r="AA8" i="11"/>
  <c r="AA7" i="11"/>
  <c r="AA6" i="11"/>
  <c r="AA18" i="11" s="1"/>
  <c r="W17" i="11"/>
  <c r="W16" i="11"/>
  <c r="W15" i="11"/>
  <c r="W14" i="11"/>
  <c r="W13" i="11"/>
  <c r="W12" i="11"/>
  <c r="W11" i="11"/>
  <c r="W10" i="11"/>
  <c r="W9" i="11"/>
  <c r="W8" i="11"/>
  <c r="W7" i="11"/>
  <c r="W6" i="11"/>
  <c r="W18" i="11" s="1"/>
  <c r="V17" i="11"/>
  <c r="V16" i="11"/>
  <c r="V15" i="11"/>
  <c r="V14" i="11"/>
  <c r="V13" i="11"/>
  <c r="V12" i="11"/>
  <c r="V11" i="11"/>
  <c r="V10" i="11"/>
  <c r="V9" i="11"/>
  <c r="V8" i="11"/>
  <c r="V7" i="11"/>
  <c r="V6" i="11"/>
  <c r="V18" i="11" s="1"/>
  <c r="T5" i="11"/>
  <c r="T6" i="11"/>
  <c r="S17" i="11"/>
  <c r="S16" i="11"/>
  <c r="S15" i="11"/>
  <c r="S14" i="11"/>
  <c r="S13" i="11"/>
  <c r="S12" i="11"/>
  <c r="S11" i="11"/>
  <c r="S10" i="11"/>
  <c r="S9" i="11"/>
  <c r="S8" i="11"/>
  <c r="S7" i="11"/>
  <c r="S6" i="11"/>
  <c r="S18" i="11"/>
  <c r="AE13" i="12"/>
  <c r="AD13" i="12"/>
  <c r="AC13" i="12"/>
  <c r="AB13" i="12"/>
  <c r="AA13" i="12"/>
  <c r="Z13" i="12"/>
  <c r="Y13" i="12"/>
  <c r="X13" i="12"/>
  <c r="W13" i="12"/>
  <c r="V13" i="12"/>
  <c r="U13" i="12"/>
  <c r="T13" i="12"/>
  <c r="AF13" i="12" s="1"/>
  <c r="AE11" i="12"/>
  <c r="AD11" i="12"/>
  <c r="AF11" i="12" s="1"/>
  <c r="AC11" i="12"/>
  <c r="AB11" i="12"/>
  <c r="AA11" i="12"/>
  <c r="Z11" i="12"/>
  <c r="Y11" i="12"/>
  <c r="X11" i="12"/>
  <c r="W11" i="12"/>
  <c r="V11" i="12"/>
  <c r="U11" i="12"/>
  <c r="T11" i="12"/>
  <c r="AE9" i="12"/>
  <c r="AD9" i="12"/>
  <c r="AC9" i="12"/>
  <c r="AB9" i="12"/>
  <c r="AA9" i="12"/>
  <c r="AF9" i="12" s="1"/>
  <c r="Z9" i="12"/>
  <c r="Y9" i="12"/>
  <c r="X9" i="12"/>
  <c r="W9" i="12"/>
  <c r="V9" i="12"/>
  <c r="U9" i="12"/>
  <c r="T9" i="12"/>
  <c r="X5" i="12"/>
  <c r="Y5" i="12" s="1"/>
  <c r="Z5" i="12" s="1"/>
  <c r="AA5" i="12" s="1"/>
  <c r="AB5" i="12" s="1"/>
  <c r="AC5" i="12" s="1"/>
  <c r="AD5" i="12" s="1"/>
  <c r="AE5" i="12" s="1"/>
  <c r="W5" i="12"/>
  <c r="V5" i="12"/>
  <c r="U5" i="12"/>
  <c r="AE4" i="12"/>
  <c r="AD4" i="12"/>
  <c r="AC4" i="12"/>
  <c r="AB4" i="12"/>
  <c r="AA4" i="12"/>
  <c r="Z4" i="12"/>
  <c r="Y4" i="12"/>
  <c r="X4" i="12"/>
  <c r="W4" i="12"/>
  <c r="V4" i="12"/>
  <c r="U4" i="12"/>
  <c r="T4" i="12"/>
  <c r="AF4" i="12" s="1"/>
  <c r="A4" i="1"/>
  <c r="A5" i="1" s="1"/>
  <c r="A6" i="1" s="1"/>
  <c r="A7" i="1" s="1"/>
  <c r="A8" i="1" s="1"/>
  <c r="A9" i="1" s="1"/>
  <c r="A10" i="1" s="1"/>
  <c r="A11" i="1" s="1"/>
  <c r="A12" i="1" s="1"/>
  <c r="A13" i="1" s="1"/>
  <c r="A14" i="1" s="1"/>
  <c r="A15" i="1" s="1"/>
  <c r="A16" i="1" s="1"/>
  <c r="A17" i="1" s="1"/>
  <c r="A18" i="1" s="1"/>
  <c r="A19" i="1" s="1"/>
  <c r="A20" i="1" s="1"/>
  <c r="A21" i="1" s="1"/>
  <c r="A22" i="1" s="1"/>
  <c r="A23" i="1" s="1"/>
  <c r="A24" i="1" s="1"/>
  <c r="A25" i="1" s="1"/>
  <c r="A26" i="1" s="1"/>
  <c r="A27" i="1" s="1"/>
  <c r="A28" i="1" s="1"/>
  <c r="A29" i="1" s="1"/>
  <c r="S18" i="4"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<sst xmlns="http://schemas.openxmlformats.org/spreadsheetml/2006/main" count="772" uniqueCount="82">
  <si>
    <t>APACHE</t>
  </si>
  <si>
    <t>COCHISE</t>
  </si>
  <si>
    <t>COCONINO</t>
  </si>
  <si>
    <t>GILA</t>
  </si>
  <si>
    <t>GRAHAM</t>
  </si>
  <si>
    <t>GREENLEE</t>
  </si>
  <si>
    <t>LA PAZ</t>
  </si>
  <si>
    <t>MARICOPA</t>
  </si>
  <si>
    <t>MOHAVE</t>
  </si>
  <si>
    <t>NAVAJO</t>
  </si>
  <si>
    <t>PIMA</t>
  </si>
  <si>
    <t>PINAL</t>
  </si>
  <si>
    <t>YAVAPAI</t>
  </si>
  <si>
    <t>YUMA</t>
  </si>
  <si>
    <t>Total</t>
  </si>
  <si>
    <t>SANTA CRUZ</t>
  </si>
  <si>
    <t>COUNTY</t>
  </si>
  <si>
    <t>EVENT DATE by CALENDAR WEEK</t>
  </si>
  <si>
    <t>UNKNOWN</t>
  </si>
  <si>
    <t>Frequency Missing: 11</t>
  </si>
  <si>
    <t>Frequency Missing: 3</t>
  </si>
  <si>
    <t>EVENT DATE by CALENDAR YEAR</t>
  </si>
  <si>
    <t>Frequency Missing: 4</t>
  </si>
  <si>
    <t>Frequency Missing: 64</t>
  </si>
  <si>
    <t>Frequency Missing: 68</t>
  </si>
  <si>
    <t>CALENDAR YEAR 2022</t>
  </si>
  <si>
    <t>CALENDAR YEAR 2023</t>
  </si>
  <si>
    <t>CALENDAR YEAR 2021</t>
  </si>
  <si>
    <t>CALENDAR YEAR 2020</t>
  </si>
  <si>
    <t>CALENDAR YEAR 2019</t>
  </si>
  <si>
    <t>CALENDAR YEAR 2018</t>
  </si>
  <si>
    <t>CALENDAR YEAR 2017</t>
  </si>
  <si>
    <t>CALENDAR YEAR 2016</t>
  </si>
  <si>
    <t>CALENDAR YEAR 2015</t>
  </si>
  <si>
    <t>CALENDAR YEAR 2014</t>
  </si>
  <si>
    <t>CALENDAR YEAR 2013</t>
  </si>
  <si>
    <t>CALENDAR YEAR 2012</t>
  </si>
  <si>
    <t>CALENDAR YEAR 2011</t>
  </si>
  <si>
    <t>CALENDAR YEAR 2010</t>
  </si>
  <si>
    <t>CALENDAR YEAR 2009</t>
  </si>
  <si>
    <t>CALENDAR YEAR 2008</t>
  </si>
  <si>
    <t>CALENDAR YEAR 2007</t>
  </si>
  <si>
    <t>CALENDAR YEAR 2006</t>
  </si>
  <si>
    <t>CALENDAR YEAR 2005</t>
  </si>
  <si>
    <t>CALENDAR YEAR 2004</t>
  </si>
  <si>
    <t>CALENDAR YEAR 2003</t>
  </si>
  <si>
    <t>CALENDAR YEAR 2002</t>
  </si>
  <si>
    <t>CALENDAR YEAR 2001</t>
  </si>
  <si>
    <t>CALENDAR YEAR 2000</t>
  </si>
  <si>
    <t>CALENDAR YEAR 1999</t>
  </si>
  <si>
    <t>CALENDAR YEAR 1998</t>
  </si>
  <si>
    <t>CALENDAR YEAR 1997</t>
  </si>
  <si>
    <t>Year</t>
  </si>
  <si>
    <t>Frequency</t>
  </si>
  <si>
    <t>Empty data cells or those denoted by 0's, mean no observations were shown during that time period.</t>
  </si>
  <si>
    <t>Frequency of Valley fever Cases by Event Date (Calendar Year)</t>
  </si>
  <si>
    <t>Frequency of missing cases by Event Date (Calendar Year) not included in designated excel sheets</t>
  </si>
  <si>
    <t>Notes</t>
  </si>
  <si>
    <t>Cases on this excel sheet are counted by calendar month and year, not by MMWR epidemiologic year - so yearly totals may not perfectly align with ADHS reported statistics</t>
  </si>
  <si>
    <t>Prior to 2006, communicable disease reports were largely received by fax or mail and manually reviewed against the state’s disease registry at the time. Robust state-wide surveillance data processes were limited due to limitations with the database. Therefore, data during this time should be interpreted with caution especially if compared to later years.</t>
  </si>
  <si>
    <t>Lab-only case definition (i.e., no clinical criteria required) has been in use since 2008. Mandatory disease reporting by laboratories since 1997.</t>
  </si>
  <si>
    <t>The 'event date' variable was coded into calendar year/week. 'Event date' stands for the earliest date of Onset Date, Date Collected, Date Finaled, Diagnosis Date, Date Reported to County, Date Entered into MEDSIS, Date Reported to ADHS, or Date Submitted to State.</t>
  </si>
  <si>
    <t>Frequency of cases reporting an unknown County by Event Date (Calendar Year); included in excel sheets</t>
  </si>
  <si>
    <t>JAN.</t>
  </si>
  <si>
    <t>FEB.</t>
  </si>
  <si>
    <t>MAR.</t>
  </si>
  <si>
    <t>APR.</t>
  </si>
  <si>
    <t>MAY</t>
  </si>
  <si>
    <t>JUN.</t>
  </si>
  <si>
    <t>JULY</t>
  </si>
  <si>
    <t>AUG.</t>
  </si>
  <si>
    <t>SEP.</t>
  </si>
  <si>
    <t>OCT.</t>
  </si>
  <si>
    <t xml:space="preserve">NOV. </t>
  </si>
  <si>
    <t>DEC.</t>
  </si>
  <si>
    <t>toal</t>
  </si>
  <si>
    <t>Maricopa</t>
  </si>
  <si>
    <t>Pima</t>
  </si>
  <si>
    <t>Pinal</t>
  </si>
  <si>
    <t>AZ</t>
  </si>
  <si>
    <t>day</t>
  </si>
  <si>
    <t>infected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</si>
</sst>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1"/>
      <name val="Arial"/>
      <family val="2"/>
    </font>
    <font>
      <sz val="11"/>
      <color rgb="FF222222"/>
      <name val="Calibri"/>
      <family val="2"/>
      <scheme val="minor"/>
    </font>
    <font>
      <b/>
      <sz val="11"/>
      <color theme="1"/>
      <name val="Calibri"/>
      <family val="2"/>
      <scheme val="minor"/>
    </font>
    <font>
      <b/>
      <sz val="12"/>
      <color theme="1"/>
      <name val="Calibri"/>
      <family val="2"/>
      <scheme val="minor"/>
    </font>
    <font>
      <b/>
      <sz val="10"/>
      <color theme="1"/>
      <name val="Arial"/>
      <family val="2"/>
    </font>
    <font>
      <sz val="11"/>
      <color rgb="FF000000"/>
      <name val="Calibri"/>
      <family val="2"/>
      <scheme val="minor"/>
    </font>
  </fonts>
  <fills count="2">
    <fill>
      <patternFill patternType="none"/>
    </fill>
    <fill>
      <patternFill patternType="gray125"/>
    </fill>
  </fills>
  <borders count="9">
    <border>
      <left/>
      <right/>
      <top/>
      <bottom/>
      <diagonal/>
    </border>
    <border>
      <left style="medium">
        <color rgb="FFC1C1C1"/>
      </left>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indexed="64"/>
      </right>
      <top/>
      <bottom/>
      <diagonal/>
    </border>
    <border>
      <left/>
      <right style="medium">
        <color indexed="64"/>
      </right>
      <top style="medium">
        <color indexed="64"/>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diagonal/>
    </border>
  </borders>
  <cellStyleXfs count="1">
    <xf numFmtId="0" fontId="0" fillId="0" borderId="0"/>
  </cellStyleXfs>
  <cellXfs count="24">
    <xf numFmtId="0" fontId="0" fillId="0" borderId="0" xfId="0"/>
    <xf numFmtId="0" fontId="1" fillId="0" borderId="0" xfId="0" applyFont="1" applyAlignment="1">
      <alignment horizontal="center" vertical="top" wrapText="1"/>
    </xf>
    <xf numFmtId="0" fontId="0" fillId="0" borderId="0" xfId="0" applyAlignment="1">
      <alignment vertical="top" wrapText="1"/>
    </xf>
    <xf numFmtId="0" fontId="1" fillId="0" borderId="1" xfId="0" applyFont="1" applyBorder="1" applyAlignment="1">
      <alignment horizontal="center" vertical="top" wrapText="1"/>
    </xf>
    <xf numFmtId="0" fontId="0" fillId="0" borderId="0" xfId="0" applyAlignment="1">
      <alignment horizontal="center"/>
    </xf>
    <xf numFmtId="0" fontId="0" fillId="0" borderId="3" xfId="0" applyBorder="1" applyAlignment="1">
      <alignment horizontal="center"/>
    </xf>
    <xf numFmtId="0" fontId="0" fillId="0" borderId="5" xfId="0" applyBorder="1" applyAlignment="1">
      <alignment horizontal="center"/>
    </xf>
    <xf numFmtId="0" fontId="0" fillId="0" borderId="4" xfId="0" applyBorder="1" applyAlignment="1">
      <alignment horizontal="center"/>
    </xf>
    <xf numFmtId="0" fontId="0" fillId="0" borderId="2" xfId="0" applyBorder="1" applyAlignment="1">
      <alignment horizontal="center" wrapText="1"/>
    </xf>
    <xf numFmtId="0" fontId="0" fillId="0" borderId="0" xfId="0" applyAlignment="1">
      <alignment wrapText="1"/>
    </xf>
    <xf numFmtId="0" fontId="2" fillId="0" borderId="0" xfId="0" applyFont="1"/>
    <xf numFmtId="0" fontId="3" fillId="0" borderId="0" xfId="0" applyFont="1"/>
    <xf numFmtId="0" fontId="4" fillId="0" borderId="0" xfId="0" applyFont="1"/>
    <xf numFmtId="0" fontId="0" fillId="0" borderId="0" xfId="0" applyAlignment="1">
      <alignment horizontal="left" wrapText="1"/>
    </xf>
    <xf numFmtId="0" fontId="0" fillId="0" borderId="7" xfId="0" applyBorder="1"/>
    <xf numFmtId="0" fontId="0" fillId="0" borderId="8" xfId="0" applyBorder="1"/>
    <xf numFmtId="0" fontId="0" fillId="0" borderId="6" xfId="0" applyBorder="1" applyAlignment="1">
      <alignment horizontal="center" vertical="center" wrapText="1"/>
    </xf>
    <xf numFmtId="0" fontId="0" fillId="0" borderId="0" xfId="0" applyAlignment="1">
      <alignment horizontal="left" wrapText="1"/>
    </xf>
    <xf numFmtId="0" fontId="0" fillId="0" borderId="0" xfId="0" applyAlignment="1">
      <alignment horizontal="center" wrapText="1"/>
    </xf>
    <xf numFmtId="0" fontId="1" fillId="0" borderId="0" xfId="0" applyFont="1" applyAlignment="1">
      <alignment horizontal="center"/>
    </xf>
    <xf numFmtId="0" fontId="1" fillId="0" borderId="1" xfId="0" applyFont="1" applyBorder="1" applyAlignment="1">
      <alignment horizontal="center" vertical="top" wrapText="1"/>
    </xf>
    <xf numFmtId="0" fontId="1" fillId="0" borderId="0" xfId="0" applyFont="1" applyAlignment="1">
      <alignment horizontal="center" vertical="top" wrapText="1"/>
    </xf>
    <xf numFmtId="0" fontId="5" fillId="0" borderId="0" xfId="0" applyFont="1" applyAlignment="1">
      <alignment horizontal="center" vertical="top" wrapText="1"/>
    </xf>
    <xf numFmtId="0" fontId="6"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1" Type="http://schemas.openxmlformats.org/officeDocument/2006/relationships/image" Target="../media/image8.png"/></Relationships>
</file>

<file path=xl/drawings/_rels/drawing9.xml.rels><?xml version="1.0" encoding="UTF-8" standalone="yes"?>
<Relationships xmlns="http://schemas.openxmlformats.org/package/2006/relationships"><Relationship Id="rId1" Type="http://schemas.openxmlformats.org/officeDocument/2006/relationships/image" Target="../media/image9.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0.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1.png"/></Relationships>
</file>

<file path=xl/drawings/drawing1.xml><?xml version="1.0" encoding="utf-8"?>
<xdr:wsDr xmlns:xdr="http://schemas.openxmlformats.org/drawingml/2006/spreadsheetDrawing" xmlns:a="http://schemas.openxmlformats.org/drawingml/2006/main">
  <xdr:twoCellAnchor editAs="oneCell">
    <xdr:from>
      <xdr:col>17</xdr:col>
      <xdr:colOff>0</xdr:colOff>
      <xdr:row>18</xdr:row>
      <xdr:rowOff>0</xdr:rowOff>
    </xdr:from>
    <xdr:to>
      <xdr:col>27</xdr:col>
      <xdr:colOff>91654</xdr:colOff>
      <xdr:row>45</xdr:row>
      <xdr:rowOff>127000</xdr:rowOff>
    </xdr:to>
    <xdr:pic>
      <xdr:nvPicPr>
        <xdr:cNvPr id="2" name="Picture 1" descr="2023 Calendar With Holidays – Calendar Options">
          <a:extLst>
            <a:ext uri="{FF2B5EF4-FFF2-40B4-BE49-F238E27FC236}">
              <a16:creationId xmlns:a16="http://schemas.microsoft.com/office/drawing/2014/main" id="{78FFE1AE-7EDC-270F-7F6E-770ADEE188F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38300" y="3429000"/>
          <a:ext cx="6822654" cy="527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16</xdr:col>
      <xdr:colOff>668420</xdr:colOff>
      <xdr:row>18</xdr:row>
      <xdr:rowOff>0</xdr:rowOff>
    </xdr:from>
    <xdr:to>
      <xdr:col>25</xdr:col>
      <xdr:colOff>467893</xdr:colOff>
      <xdr:row>41</xdr:row>
      <xdr:rowOff>139932</xdr:rowOff>
    </xdr:to>
    <xdr:pic>
      <xdr:nvPicPr>
        <xdr:cNvPr id="2" name="Picture 1" descr="Calendar 2022 – Calendar Options">
          <a:extLst>
            <a:ext uri="{FF2B5EF4-FFF2-40B4-BE49-F238E27FC236}">
              <a16:creationId xmlns:a16="http://schemas.microsoft.com/office/drawing/2014/main" id="{267836A1-6F36-35D9-FC33-D2AC8FAFE89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170525" y="3355474"/>
          <a:ext cx="5815263" cy="44445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17</xdr:col>
      <xdr:colOff>0</xdr:colOff>
      <xdr:row>20</xdr:row>
      <xdr:rowOff>0</xdr:rowOff>
    </xdr:from>
    <xdr:to>
      <xdr:col>26</xdr:col>
      <xdr:colOff>304800</xdr:colOff>
      <xdr:row>45</xdr:row>
      <xdr:rowOff>152686</xdr:rowOff>
    </xdr:to>
    <xdr:pic>
      <xdr:nvPicPr>
        <xdr:cNvPr id="3" name="Picture 2" descr="2021 Calendar – Calendar Options">
          <a:extLst>
            <a:ext uri="{FF2B5EF4-FFF2-40B4-BE49-F238E27FC236}">
              <a16:creationId xmlns:a16="http://schemas.microsoft.com/office/drawing/2014/main" id="{8CE86F06-8916-20EE-D5E9-C7B5C2BB354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147800" y="3810000"/>
          <a:ext cx="6362700" cy="49151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17</xdr:col>
      <xdr:colOff>0</xdr:colOff>
      <xdr:row>18</xdr:row>
      <xdr:rowOff>0</xdr:rowOff>
    </xdr:from>
    <xdr:to>
      <xdr:col>27</xdr:col>
      <xdr:colOff>25893</xdr:colOff>
      <xdr:row>45</xdr:row>
      <xdr:rowOff>76200</xdr:rowOff>
    </xdr:to>
    <xdr:pic>
      <xdr:nvPicPr>
        <xdr:cNvPr id="2" name="Picture 1" descr="2020 Calendar – Calendar Options">
          <a:extLst>
            <a:ext uri="{FF2B5EF4-FFF2-40B4-BE49-F238E27FC236}">
              <a16:creationId xmlns:a16="http://schemas.microsoft.com/office/drawing/2014/main" id="{22884260-3B28-D29D-DB9E-6F3947DEEFF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071600" y="3429000"/>
          <a:ext cx="6756893" cy="5219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17</xdr:col>
      <xdr:colOff>0</xdr:colOff>
      <xdr:row>18</xdr:row>
      <xdr:rowOff>0</xdr:rowOff>
    </xdr:from>
    <xdr:to>
      <xdr:col>26</xdr:col>
      <xdr:colOff>515312</xdr:colOff>
      <xdr:row>44</xdr:row>
      <xdr:rowOff>127000</xdr:rowOff>
    </xdr:to>
    <xdr:pic>
      <xdr:nvPicPr>
        <xdr:cNvPr id="2" name="Picture 1" descr="2019 Calendar – Old Calendars">
          <a:extLst>
            <a:ext uri="{FF2B5EF4-FFF2-40B4-BE49-F238E27FC236}">
              <a16:creationId xmlns:a16="http://schemas.microsoft.com/office/drawing/2014/main" id="{9F3E4257-FE12-C4E2-DFA3-1499D91335E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198600" y="3429000"/>
          <a:ext cx="6573212" cy="50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17</xdr:col>
      <xdr:colOff>0</xdr:colOff>
      <xdr:row>18</xdr:row>
      <xdr:rowOff>0</xdr:rowOff>
    </xdr:from>
    <xdr:to>
      <xdr:col>27</xdr:col>
      <xdr:colOff>25400</xdr:colOff>
      <xdr:row>45</xdr:row>
      <xdr:rowOff>78074</xdr:rowOff>
    </xdr:to>
    <xdr:pic>
      <xdr:nvPicPr>
        <xdr:cNvPr id="2" name="Picture 1" descr="2018 Calendar – Old Calendars">
          <a:extLst>
            <a:ext uri="{FF2B5EF4-FFF2-40B4-BE49-F238E27FC236}">
              <a16:creationId xmlns:a16="http://schemas.microsoft.com/office/drawing/2014/main" id="{0E9A9CFB-9830-CC1B-FCDA-58F1D5D01C2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906500" y="3429000"/>
          <a:ext cx="6756400" cy="52215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17</xdr:col>
      <xdr:colOff>0</xdr:colOff>
      <xdr:row>18</xdr:row>
      <xdr:rowOff>0</xdr:rowOff>
    </xdr:from>
    <xdr:to>
      <xdr:col>33</xdr:col>
      <xdr:colOff>76200</xdr:colOff>
      <xdr:row>62</xdr:row>
      <xdr:rowOff>0</xdr:rowOff>
    </xdr:to>
    <xdr:pic>
      <xdr:nvPicPr>
        <xdr:cNvPr id="3" name="Picture 2" descr="2017 Calendar – Old Calendars">
          <a:extLst>
            <a:ext uri="{FF2B5EF4-FFF2-40B4-BE49-F238E27FC236}">
              <a16:creationId xmlns:a16="http://schemas.microsoft.com/office/drawing/2014/main" id="{8601E793-0FDB-22C9-1B0A-F29AE1E3B45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020800" y="3429000"/>
          <a:ext cx="10845800" cy="8382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17</xdr:col>
      <xdr:colOff>0</xdr:colOff>
      <xdr:row>18</xdr:row>
      <xdr:rowOff>0</xdr:rowOff>
    </xdr:from>
    <xdr:to>
      <xdr:col>33</xdr:col>
      <xdr:colOff>76200</xdr:colOff>
      <xdr:row>62</xdr:row>
      <xdr:rowOff>0</xdr:rowOff>
    </xdr:to>
    <xdr:pic>
      <xdr:nvPicPr>
        <xdr:cNvPr id="2" name="Picture 1" descr="2016 Calendar – Old Calendars">
          <a:extLst>
            <a:ext uri="{FF2B5EF4-FFF2-40B4-BE49-F238E27FC236}">
              <a16:creationId xmlns:a16="http://schemas.microsoft.com/office/drawing/2014/main" id="{A1589DE5-8E87-DF45-AB33-CAA4CE90C18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665200" y="3429000"/>
          <a:ext cx="10845800" cy="8382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17</xdr:col>
      <xdr:colOff>152400</xdr:colOff>
      <xdr:row>20</xdr:row>
      <xdr:rowOff>127000</xdr:rowOff>
    </xdr:from>
    <xdr:to>
      <xdr:col>33</xdr:col>
      <xdr:colOff>228600</xdr:colOff>
      <xdr:row>64</xdr:row>
      <xdr:rowOff>127000</xdr:rowOff>
    </xdr:to>
    <xdr:pic>
      <xdr:nvPicPr>
        <xdr:cNvPr id="2" name="Picture 1" descr="2015 Calendar – Old Calendars">
          <a:extLst>
            <a:ext uri="{FF2B5EF4-FFF2-40B4-BE49-F238E27FC236}">
              <a16:creationId xmlns:a16="http://schemas.microsoft.com/office/drawing/2014/main" id="{4C00F2B9-7721-9402-4AE1-C263D8577CC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224000" y="3937000"/>
          <a:ext cx="10845800" cy="8382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17</xdr:col>
      <xdr:colOff>584200</xdr:colOff>
      <xdr:row>18</xdr:row>
      <xdr:rowOff>139700</xdr:rowOff>
    </xdr:from>
    <xdr:to>
      <xdr:col>33</xdr:col>
      <xdr:colOff>660400</xdr:colOff>
      <xdr:row>62</xdr:row>
      <xdr:rowOff>139700</xdr:rowOff>
    </xdr:to>
    <xdr:pic>
      <xdr:nvPicPr>
        <xdr:cNvPr id="2" name="Picture 1" descr="2014 Calendar – Old Calendars">
          <a:extLst>
            <a:ext uri="{FF2B5EF4-FFF2-40B4-BE49-F238E27FC236}">
              <a16:creationId xmlns:a16="http://schemas.microsoft.com/office/drawing/2014/main" id="{CE65BF51-E44C-D654-AF81-17E0ACDBBE7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452600" y="3568700"/>
          <a:ext cx="10845800" cy="8382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18</xdr:col>
      <xdr:colOff>88900</xdr:colOff>
      <xdr:row>34</xdr:row>
      <xdr:rowOff>114300</xdr:rowOff>
    </xdr:from>
    <xdr:to>
      <xdr:col>31</xdr:col>
      <xdr:colOff>327660</xdr:colOff>
      <xdr:row>71</xdr:row>
      <xdr:rowOff>12849</xdr:rowOff>
    </xdr:to>
    <xdr:pic>
      <xdr:nvPicPr>
        <xdr:cNvPr id="2" name="Picture 1" descr="2013 Calendar – Old Calendars">
          <a:extLst>
            <a:ext uri="{FF2B5EF4-FFF2-40B4-BE49-F238E27FC236}">
              <a16:creationId xmlns:a16="http://schemas.microsoft.com/office/drawing/2014/main" id="{7F380F2F-8D5C-3943-8E6B-A0445236057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44700" y="6591300"/>
          <a:ext cx="8989060" cy="69470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E173F1-873A-ED46-A3F3-4896644C875E}">
  <dimension ref="A1:L147"/>
  <sheetViews>
    <sheetView tabSelected="1" workbookViewId="0">
      <selection activeCell="M6" sqref="M6"/>
    </sheetView>
  </sheetViews>
  <sheetFormatPr baseColWidth="10" defaultRowHeight="15" x14ac:dyDescent="0.2"/>
  <sheetData>
    <row r="1" spans="1:10" x14ac:dyDescent="0.2">
      <c r="A1" t="s">
        <v>76</v>
      </c>
      <c r="E1" t="s">
        <v>77</v>
      </c>
      <c r="F1" t="s">
        <v>78</v>
      </c>
      <c r="J1" t="s">
        <v>79</v>
      </c>
    </row>
    <row r="2" spans="1:10" x14ac:dyDescent="0.2">
      <c r="A2" t="s">
        <v>80</v>
      </c>
      <c r="B2" t="s">
        <v>81</v>
      </c>
      <c r="D2" t="s">
        <v>80</v>
      </c>
      <c r="E2" t="s">
        <v>81</v>
      </c>
      <c r="F2" t="s">
        <v>81</v>
      </c>
      <c r="I2" t="s">
        <v>80</v>
      </c>
    </row>
    <row r="3" spans="1:10" x14ac:dyDescent="0.2">
      <c r="A3">
        <v>0</v>
      </c>
      <c r="D3">
        <v>0</v>
      </c>
      <c r="I3">
        <v>0</v>
      </c>
    </row>
    <row r="4" spans="1:10" x14ac:dyDescent="0.2">
      <c r="A4">
        <v>31</v>
      </c>
      <c r="B4" cm="1">
        <f t="array" ref="B4:B15">'CALENDAR YEAR 2013'!S18:S29</f>
        <v>514</v>
      </c>
      <c r="C4">
        <v>2013</v>
      </c>
      <c r="D4">
        <v>31</v>
      </c>
      <c r="E4" cm="1">
        <f t="array" ref="E4:E15">'CALENDAR YEAR 2013'!V18:V29</f>
        <v>116.42857142857143</v>
      </c>
      <c r="F4" cm="1">
        <f t="array" ref="F4:F15">'CALENDAR YEAR 2013'!W18:W29</f>
        <v>48.857142857142854</v>
      </c>
      <c r="H4">
        <v>2013</v>
      </c>
      <c r="I4">
        <v>31</v>
      </c>
      <c r="J4" cm="1">
        <f t="array" ref="J4:J15">'CALENDAR YEAR 2013'!AA18:AA29</f>
        <v>726.28571428571433</v>
      </c>
    </row>
    <row r="5" spans="1:10" x14ac:dyDescent="0.2">
      <c r="A5">
        <v>59</v>
      </c>
      <c r="B5">
        <v>323.71428571428572</v>
      </c>
      <c r="D5">
        <v>59</v>
      </c>
      <c r="E5">
        <v>70.571428571428569</v>
      </c>
      <c r="F5">
        <v>36.285714285714292</v>
      </c>
      <c r="I5">
        <v>59</v>
      </c>
      <c r="J5">
        <v>461.57142857142856</v>
      </c>
    </row>
    <row r="6" spans="1:10" x14ac:dyDescent="0.2">
      <c r="A6">
        <v>90</v>
      </c>
      <c r="B6">
        <v>232.71428571428569</v>
      </c>
      <c r="D6">
        <v>90</v>
      </c>
      <c r="E6">
        <v>42.285714285714285</v>
      </c>
      <c r="F6">
        <v>15.428571428571429</v>
      </c>
      <c r="I6">
        <v>90</v>
      </c>
      <c r="J6">
        <v>326</v>
      </c>
    </row>
    <row r="7" spans="1:10" x14ac:dyDescent="0.2">
      <c r="A7">
        <v>120</v>
      </c>
      <c r="B7">
        <v>258.14285714285711</v>
      </c>
      <c r="D7">
        <v>120</v>
      </c>
      <c r="E7">
        <v>62.571428571428569</v>
      </c>
      <c r="F7">
        <v>17.714285714285715</v>
      </c>
      <c r="I7">
        <v>120</v>
      </c>
      <c r="J7">
        <v>356.42857142857139</v>
      </c>
    </row>
    <row r="8" spans="1:10" x14ac:dyDescent="0.2">
      <c r="A8">
        <v>151</v>
      </c>
      <c r="B8">
        <v>294.14285714285711</v>
      </c>
      <c r="D8">
        <v>151</v>
      </c>
      <c r="E8">
        <v>71.714285714285708</v>
      </c>
      <c r="F8">
        <v>34.142857142857146</v>
      </c>
      <c r="I8">
        <v>151</v>
      </c>
      <c r="J8">
        <v>425</v>
      </c>
    </row>
    <row r="9" spans="1:10" x14ac:dyDescent="0.2">
      <c r="A9">
        <v>181</v>
      </c>
      <c r="B9">
        <v>286</v>
      </c>
      <c r="D9">
        <v>181</v>
      </c>
      <c r="E9">
        <v>88.285714285714292</v>
      </c>
      <c r="F9">
        <v>33.571428571428569</v>
      </c>
      <c r="I9">
        <v>181</v>
      </c>
      <c r="J9">
        <v>431.57142857142856</v>
      </c>
    </row>
    <row r="10" spans="1:10" x14ac:dyDescent="0.2">
      <c r="A10">
        <v>212</v>
      </c>
      <c r="B10">
        <v>305</v>
      </c>
      <c r="D10">
        <v>212</v>
      </c>
      <c r="E10">
        <v>71.285714285714278</v>
      </c>
      <c r="F10">
        <v>30.571428571428569</v>
      </c>
      <c r="I10">
        <v>212</v>
      </c>
      <c r="J10">
        <v>431.42857142857139</v>
      </c>
    </row>
    <row r="11" spans="1:10" x14ac:dyDescent="0.2">
      <c r="A11">
        <v>243</v>
      </c>
      <c r="B11">
        <v>324.28571428571428</v>
      </c>
      <c r="D11">
        <v>243</v>
      </c>
      <c r="E11">
        <v>88.857142857142861</v>
      </c>
      <c r="F11">
        <v>35.428571428571431</v>
      </c>
      <c r="I11">
        <v>243</v>
      </c>
      <c r="J11">
        <v>463.71428571428572</v>
      </c>
    </row>
    <row r="12" spans="1:10" x14ac:dyDescent="0.2">
      <c r="A12">
        <v>273</v>
      </c>
      <c r="B12">
        <v>281.42857142857144</v>
      </c>
      <c r="D12">
        <v>273</v>
      </c>
      <c r="E12">
        <v>72.285714285714292</v>
      </c>
      <c r="F12">
        <v>25.428571428571427</v>
      </c>
      <c r="I12">
        <v>273</v>
      </c>
      <c r="J12">
        <v>401.14285714285717</v>
      </c>
    </row>
    <row r="13" spans="1:10" x14ac:dyDescent="0.2">
      <c r="A13">
        <v>304</v>
      </c>
      <c r="B13">
        <v>337.28571428571428</v>
      </c>
      <c r="D13">
        <v>304</v>
      </c>
      <c r="E13">
        <v>80.285714285714292</v>
      </c>
      <c r="F13">
        <v>34.142857142857146</v>
      </c>
      <c r="I13">
        <v>304</v>
      </c>
      <c r="J13">
        <v>489.71428571428578</v>
      </c>
    </row>
    <row r="14" spans="1:10" x14ac:dyDescent="0.2">
      <c r="A14">
        <v>334</v>
      </c>
      <c r="B14">
        <v>500.28571428571428</v>
      </c>
      <c r="D14">
        <v>334</v>
      </c>
      <c r="E14">
        <v>106.42857142857143</v>
      </c>
      <c r="F14">
        <v>41.428571428571431</v>
      </c>
      <c r="I14">
        <v>334</v>
      </c>
      <c r="J14">
        <v>682.14285714285711</v>
      </c>
    </row>
    <row r="15" spans="1:10" x14ac:dyDescent="0.2">
      <c r="A15">
        <v>365</v>
      </c>
      <c r="B15">
        <v>460</v>
      </c>
      <c r="D15">
        <v>365</v>
      </c>
      <c r="E15">
        <v>137</v>
      </c>
      <c r="F15">
        <v>61</v>
      </c>
      <c r="I15">
        <v>365</v>
      </c>
      <c r="J15">
        <v>696</v>
      </c>
    </row>
    <row r="16" spans="1:10" x14ac:dyDescent="0.2">
      <c r="A16">
        <v>396</v>
      </c>
      <c r="B16" cm="1">
        <f t="array" ref="B16:B27">'CALENDAR YEAR 2014'!S6:S17</f>
        <v>406.71428571428572</v>
      </c>
      <c r="C16">
        <v>2014</v>
      </c>
      <c r="D16">
        <v>396</v>
      </c>
      <c r="E16" cm="1">
        <f t="array" ref="E16:E27">'CALENDAR YEAR 2014'!V6:V17</f>
        <v>82.285714285714278</v>
      </c>
      <c r="F16" cm="1">
        <f t="array" ref="F16:F27">'CALENDAR YEAR 2014'!W6:W17</f>
        <v>38.857142857142854</v>
      </c>
      <c r="H16">
        <v>2014</v>
      </c>
      <c r="I16">
        <v>396</v>
      </c>
      <c r="J16" cm="1">
        <f t="array" ref="J16:J27">'CALENDAR YEAR 2014'!AA6:AA17</f>
        <v>564.85714285714289</v>
      </c>
    </row>
    <row r="17" spans="1:10" x14ac:dyDescent="0.2">
      <c r="A17">
        <v>424</v>
      </c>
      <c r="B17">
        <v>439</v>
      </c>
      <c r="D17">
        <v>424</v>
      </c>
      <c r="E17">
        <v>91.857142857142847</v>
      </c>
      <c r="F17">
        <v>35.142857142857139</v>
      </c>
      <c r="I17">
        <v>424</v>
      </c>
      <c r="J17">
        <v>591.85714285714289</v>
      </c>
    </row>
    <row r="18" spans="1:10" x14ac:dyDescent="0.2">
      <c r="A18">
        <v>455</v>
      </c>
      <c r="B18">
        <v>418.28571428571428</v>
      </c>
      <c r="D18">
        <v>455</v>
      </c>
      <c r="E18">
        <v>77.285714285714292</v>
      </c>
      <c r="F18">
        <v>54.857142857142854</v>
      </c>
      <c r="I18">
        <v>455</v>
      </c>
      <c r="J18">
        <v>574</v>
      </c>
    </row>
    <row r="19" spans="1:10" x14ac:dyDescent="0.2">
      <c r="A19">
        <v>485</v>
      </c>
      <c r="B19">
        <v>372.28571428571428</v>
      </c>
      <c r="D19">
        <v>485</v>
      </c>
      <c r="E19">
        <v>81.571428571428569</v>
      </c>
      <c r="F19">
        <v>43.714285714285715</v>
      </c>
      <c r="I19">
        <v>485</v>
      </c>
      <c r="J19">
        <v>529.28571428571422</v>
      </c>
    </row>
    <row r="20" spans="1:10" x14ac:dyDescent="0.2">
      <c r="A20">
        <v>516</v>
      </c>
      <c r="B20">
        <v>419.71428571428572</v>
      </c>
      <c r="D20">
        <v>516</v>
      </c>
      <c r="E20">
        <v>82</v>
      </c>
      <c r="F20">
        <v>57.428571428571431</v>
      </c>
      <c r="I20">
        <v>516</v>
      </c>
      <c r="J20">
        <v>595</v>
      </c>
    </row>
    <row r="21" spans="1:10" x14ac:dyDescent="0.2">
      <c r="A21">
        <v>546</v>
      </c>
      <c r="B21">
        <v>353.14285714285717</v>
      </c>
      <c r="D21">
        <v>546</v>
      </c>
      <c r="E21">
        <v>80.428571428571431</v>
      </c>
      <c r="F21">
        <v>40.142857142857146</v>
      </c>
      <c r="I21">
        <v>546</v>
      </c>
      <c r="J21">
        <v>505.14285714285717</v>
      </c>
    </row>
    <row r="22" spans="1:10" x14ac:dyDescent="0.2">
      <c r="A22">
        <v>577</v>
      </c>
      <c r="B22">
        <v>227</v>
      </c>
      <c r="D22">
        <v>577</v>
      </c>
      <c r="E22">
        <v>46.571428571428569</v>
      </c>
      <c r="F22">
        <v>27.428571428571431</v>
      </c>
      <c r="I22">
        <v>577</v>
      </c>
      <c r="J22">
        <v>319.57142857142856</v>
      </c>
    </row>
    <row r="23" spans="1:10" x14ac:dyDescent="0.2">
      <c r="A23">
        <v>608</v>
      </c>
      <c r="B23">
        <v>224.71428571428572</v>
      </c>
      <c r="D23">
        <v>608</v>
      </c>
      <c r="E23">
        <v>62</v>
      </c>
      <c r="F23">
        <v>33.428571428571431</v>
      </c>
      <c r="I23">
        <v>608</v>
      </c>
      <c r="J23">
        <v>347.85714285714283</v>
      </c>
    </row>
    <row r="24" spans="1:10" x14ac:dyDescent="0.2">
      <c r="A24">
        <v>638</v>
      </c>
      <c r="B24">
        <v>253.28571428571428</v>
      </c>
      <c r="D24">
        <v>638</v>
      </c>
      <c r="E24">
        <v>52.285714285714285</v>
      </c>
      <c r="F24">
        <v>28.142857142857142</v>
      </c>
      <c r="I24">
        <v>638</v>
      </c>
      <c r="J24">
        <v>352.28571428571428</v>
      </c>
    </row>
    <row r="25" spans="1:10" x14ac:dyDescent="0.2">
      <c r="A25">
        <v>669</v>
      </c>
      <c r="B25">
        <v>223.14285714285714</v>
      </c>
      <c r="D25">
        <v>669</v>
      </c>
      <c r="E25">
        <v>61</v>
      </c>
      <c r="F25">
        <v>22.285714285714285</v>
      </c>
      <c r="I25">
        <v>669</v>
      </c>
      <c r="J25">
        <v>325.71428571428567</v>
      </c>
    </row>
    <row r="26" spans="1:10" x14ac:dyDescent="0.2">
      <c r="A26">
        <v>699</v>
      </c>
      <c r="B26">
        <v>225.28571428571431</v>
      </c>
      <c r="D26">
        <v>699</v>
      </c>
      <c r="E26">
        <v>57.142857142857146</v>
      </c>
      <c r="F26">
        <v>30</v>
      </c>
      <c r="I26">
        <v>699</v>
      </c>
      <c r="J26">
        <v>338.85714285714289</v>
      </c>
    </row>
    <row r="27" spans="1:10" x14ac:dyDescent="0.2">
      <c r="A27">
        <v>730</v>
      </c>
      <c r="B27">
        <v>315.42857142857144</v>
      </c>
      <c r="D27">
        <v>730</v>
      </c>
      <c r="E27">
        <v>58.571428571428569</v>
      </c>
      <c r="F27">
        <v>33.571428571428569</v>
      </c>
      <c r="I27">
        <v>730</v>
      </c>
      <c r="J27">
        <v>435.57142857142856</v>
      </c>
    </row>
    <row r="28" spans="1:10" x14ac:dyDescent="0.2">
      <c r="A28">
        <v>761</v>
      </c>
      <c r="B28" cm="1">
        <f t="array" ref="B28:B39">'CALENDAR YEAR 2015'!S6:S17</f>
        <v>244</v>
      </c>
      <c r="C28">
        <v>2015</v>
      </c>
      <c r="D28">
        <v>761</v>
      </c>
      <c r="E28" cm="1">
        <f t="array" ref="E28:E39">'CALENDAR YEAR 2015'!V6:V17</f>
        <v>96</v>
      </c>
      <c r="F28" cm="1">
        <f t="array" ref="F28:F39">'CALENDAR YEAR 2015'!W6:W17</f>
        <v>37</v>
      </c>
      <c r="H28">
        <v>2015</v>
      </c>
      <c r="I28">
        <v>761</v>
      </c>
      <c r="J28" cm="1">
        <f t="array" ref="J28:J39">'CALENDAR YEAR 2015'!AA6:AA17</f>
        <v>410</v>
      </c>
    </row>
    <row r="29" spans="1:10" x14ac:dyDescent="0.2">
      <c r="A29">
        <v>789</v>
      </c>
      <c r="B29">
        <v>268</v>
      </c>
      <c r="D29">
        <v>789</v>
      </c>
      <c r="E29">
        <v>66</v>
      </c>
      <c r="F29">
        <v>32</v>
      </c>
      <c r="I29">
        <v>789</v>
      </c>
      <c r="J29">
        <v>380</v>
      </c>
    </row>
    <row r="30" spans="1:10" x14ac:dyDescent="0.2">
      <c r="A30">
        <v>820</v>
      </c>
      <c r="B30">
        <v>312.28571428571428</v>
      </c>
      <c r="D30">
        <v>820</v>
      </c>
      <c r="E30">
        <v>58.571428571428569</v>
      </c>
      <c r="F30">
        <v>37.571428571428569</v>
      </c>
      <c r="I30">
        <v>820</v>
      </c>
      <c r="J30">
        <v>432.57142857142856</v>
      </c>
    </row>
    <row r="31" spans="1:10" x14ac:dyDescent="0.2">
      <c r="A31">
        <v>850</v>
      </c>
      <c r="B31">
        <v>364.28571428571428</v>
      </c>
      <c r="D31">
        <v>850</v>
      </c>
      <c r="E31">
        <v>71.285714285714292</v>
      </c>
      <c r="F31">
        <v>48.285714285714292</v>
      </c>
      <c r="I31">
        <v>850</v>
      </c>
      <c r="J31">
        <v>517.42857142857144</v>
      </c>
    </row>
    <row r="32" spans="1:10" x14ac:dyDescent="0.2">
      <c r="A32">
        <v>881</v>
      </c>
      <c r="B32">
        <v>331.57142857142861</v>
      </c>
      <c r="D32">
        <v>881</v>
      </c>
      <c r="E32">
        <v>75</v>
      </c>
      <c r="F32">
        <v>42.142857142857139</v>
      </c>
      <c r="I32">
        <v>881</v>
      </c>
      <c r="J32">
        <v>471.71428571428572</v>
      </c>
    </row>
    <row r="33" spans="1:10" x14ac:dyDescent="0.2">
      <c r="A33">
        <v>911</v>
      </c>
      <c r="B33">
        <v>448.85714285714283</v>
      </c>
      <c r="D33">
        <v>911</v>
      </c>
      <c r="E33">
        <v>148.14285714285714</v>
      </c>
      <c r="F33">
        <v>48.714285714285715</v>
      </c>
      <c r="I33">
        <v>911</v>
      </c>
      <c r="J33">
        <v>700.14285714285711</v>
      </c>
    </row>
    <row r="34" spans="1:10" x14ac:dyDescent="0.2">
      <c r="A34">
        <v>942</v>
      </c>
      <c r="B34">
        <v>501.71428571428572</v>
      </c>
      <c r="D34">
        <v>942</v>
      </c>
      <c r="E34">
        <v>115.71428571428571</v>
      </c>
      <c r="F34">
        <v>60.428571428571431</v>
      </c>
      <c r="I34">
        <v>942</v>
      </c>
      <c r="J34">
        <v>727.71428571428567</v>
      </c>
    </row>
    <row r="35" spans="1:10" x14ac:dyDescent="0.2">
      <c r="A35">
        <v>973</v>
      </c>
      <c r="B35">
        <v>557.57142857142856</v>
      </c>
      <c r="D35">
        <v>973</v>
      </c>
      <c r="E35">
        <v>112.85714285714286</v>
      </c>
      <c r="F35">
        <v>68.714285714285708</v>
      </c>
      <c r="I35">
        <v>973</v>
      </c>
      <c r="J35">
        <v>778.71428571428578</v>
      </c>
    </row>
    <row r="36" spans="1:10" x14ac:dyDescent="0.2">
      <c r="A36">
        <v>1003</v>
      </c>
      <c r="B36">
        <v>674.28571428571433</v>
      </c>
      <c r="D36">
        <v>1003</v>
      </c>
      <c r="E36">
        <v>146.28571428571428</v>
      </c>
      <c r="F36">
        <v>71.285714285714278</v>
      </c>
      <c r="I36">
        <v>1003</v>
      </c>
      <c r="J36">
        <v>944.57142857142867</v>
      </c>
    </row>
    <row r="37" spans="1:10" x14ac:dyDescent="0.2">
      <c r="A37">
        <v>1034</v>
      </c>
      <c r="B37">
        <v>553.42857142857144</v>
      </c>
      <c r="D37">
        <v>1034</v>
      </c>
      <c r="E37">
        <v>114.14285714285714</v>
      </c>
      <c r="F37">
        <v>78.857142857142861</v>
      </c>
      <c r="I37">
        <v>1034</v>
      </c>
      <c r="J37">
        <v>786.14285714285711</v>
      </c>
    </row>
    <row r="38" spans="1:10" x14ac:dyDescent="0.2">
      <c r="A38">
        <v>1064</v>
      </c>
      <c r="B38">
        <v>586.28571428571433</v>
      </c>
      <c r="D38">
        <v>1064</v>
      </c>
      <c r="E38">
        <v>109.14285714285714</v>
      </c>
      <c r="F38">
        <v>73.142857142857139</v>
      </c>
      <c r="I38">
        <v>1064</v>
      </c>
      <c r="J38">
        <v>800</v>
      </c>
    </row>
    <row r="39" spans="1:10" x14ac:dyDescent="0.2">
      <c r="A39">
        <v>1095</v>
      </c>
      <c r="B39">
        <v>505.71428571428572</v>
      </c>
      <c r="D39">
        <v>1095</v>
      </c>
      <c r="E39">
        <v>86.857142857142861</v>
      </c>
      <c r="F39">
        <v>56.857142857142861</v>
      </c>
      <c r="I39">
        <v>1095</v>
      </c>
      <c r="J39">
        <v>684</v>
      </c>
    </row>
    <row r="40" spans="1:10" x14ac:dyDescent="0.2">
      <c r="A40">
        <v>1126</v>
      </c>
      <c r="B40" cm="1">
        <f t="array" ref="B40:B51">'CALENDAR YEAR 2016'!S6:S17</f>
        <v>414.57142857142856</v>
      </c>
      <c r="C40">
        <v>2016</v>
      </c>
      <c r="D40">
        <v>1126</v>
      </c>
      <c r="E40" cm="1">
        <f t="array" ref="E40:E51">'CALENDAR YEAR 2016'!V6:V17</f>
        <v>80.285714285714292</v>
      </c>
      <c r="F40" cm="1">
        <f t="array" ref="F40:F51">'CALENDAR YEAR 2016'!W6:W17</f>
        <v>47.857142857142854</v>
      </c>
      <c r="H40">
        <v>2016</v>
      </c>
      <c r="I40">
        <v>1126</v>
      </c>
      <c r="J40" cm="1">
        <f t="array" ref="J40:J51">'CALENDAR YEAR 2016'!AA6:AA17</f>
        <v>581.28571428571433</v>
      </c>
    </row>
    <row r="41" spans="1:10" x14ac:dyDescent="0.2">
      <c r="A41">
        <v>1155</v>
      </c>
      <c r="B41">
        <v>340.42857142857144</v>
      </c>
      <c r="D41">
        <v>1155</v>
      </c>
      <c r="E41">
        <v>64.714285714285722</v>
      </c>
      <c r="F41">
        <v>42.142857142857139</v>
      </c>
      <c r="I41">
        <v>1155</v>
      </c>
      <c r="J41">
        <v>464.14285714285717</v>
      </c>
    </row>
    <row r="42" spans="1:10" x14ac:dyDescent="0.2">
      <c r="A42">
        <v>1186</v>
      </c>
      <c r="B42">
        <v>427.85714285714289</v>
      </c>
      <c r="D42">
        <v>1186</v>
      </c>
      <c r="E42">
        <v>79.428571428571431</v>
      </c>
      <c r="F42">
        <v>42.142857142857146</v>
      </c>
      <c r="I42">
        <v>1186</v>
      </c>
      <c r="J42">
        <v>574.42857142857144</v>
      </c>
    </row>
    <row r="43" spans="1:10" x14ac:dyDescent="0.2">
      <c r="A43">
        <v>1216</v>
      </c>
      <c r="B43">
        <v>369.14285714285717</v>
      </c>
      <c r="D43">
        <v>1216</v>
      </c>
      <c r="E43">
        <v>73.571428571428569</v>
      </c>
      <c r="F43">
        <v>57.857142857142854</v>
      </c>
      <c r="I43">
        <v>1216</v>
      </c>
      <c r="J43">
        <v>529.14285714285711</v>
      </c>
    </row>
    <row r="44" spans="1:10" x14ac:dyDescent="0.2">
      <c r="A44">
        <v>1247</v>
      </c>
      <c r="B44">
        <v>318.85714285714283</v>
      </c>
      <c r="D44">
        <v>1247</v>
      </c>
      <c r="E44">
        <v>79.571428571428569</v>
      </c>
      <c r="F44">
        <v>32.714285714285715</v>
      </c>
      <c r="I44">
        <v>1247</v>
      </c>
      <c r="J44">
        <v>459</v>
      </c>
    </row>
    <row r="45" spans="1:10" x14ac:dyDescent="0.2">
      <c r="A45">
        <v>1277</v>
      </c>
      <c r="B45">
        <v>333.71428571428567</v>
      </c>
      <c r="D45">
        <v>1277</v>
      </c>
      <c r="E45">
        <v>73.285714285714292</v>
      </c>
      <c r="F45">
        <v>28.428571428571427</v>
      </c>
      <c r="I45">
        <v>1277</v>
      </c>
      <c r="J45">
        <v>454.85714285714289</v>
      </c>
    </row>
    <row r="46" spans="1:10" x14ac:dyDescent="0.2">
      <c r="A46">
        <v>1308</v>
      </c>
      <c r="B46">
        <v>327.57142857142861</v>
      </c>
      <c r="D46">
        <v>1308</v>
      </c>
      <c r="E46">
        <v>75.857142857142847</v>
      </c>
      <c r="F46">
        <v>50.857142857142854</v>
      </c>
      <c r="I46">
        <v>1308</v>
      </c>
      <c r="J46">
        <v>483.28571428571428</v>
      </c>
    </row>
    <row r="47" spans="1:10" x14ac:dyDescent="0.2">
      <c r="A47">
        <v>1339</v>
      </c>
      <c r="B47">
        <v>369.71428571428567</v>
      </c>
      <c r="D47">
        <v>1339</v>
      </c>
      <c r="E47">
        <v>55.714285714285708</v>
      </c>
      <c r="F47">
        <v>30.714285714285715</v>
      </c>
      <c r="I47">
        <v>1339</v>
      </c>
      <c r="J47">
        <v>495.42857142857139</v>
      </c>
    </row>
    <row r="48" spans="1:10" x14ac:dyDescent="0.2">
      <c r="A48">
        <v>1369</v>
      </c>
      <c r="B48">
        <v>284</v>
      </c>
      <c r="D48">
        <v>1369</v>
      </c>
      <c r="E48">
        <v>68.142857142857139</v>
      </c>
      <c r="F48">
        <v>26.428571428571427</v>
      </c>
      <c r="I48">
        <v>1369</v>
      </c>
      <c r="J48">
        <v>392.42857142857144</v>
      </c>
    </row>
    <row r="49" spans="1:10" x14ac:dyDescent="0.2">
      <c r="A49">
        <v>1400</v>
      </c>
      <c r="B49">
        <v>425.14285714285717</v>
      </c>
      <c r="D49">
        <v>1400</v>
      </c>
      <c r="E49">
        <v>60.714285714285715</v>
      </c>
      <c r="F49">
        <v>42.714285714285708</v>
      </c>
      <c r="I49">
        <v>1400</v>
      </c>
      <c r="J49">
        <v>553</v>
      </c>
    </row>
    <row r="50" spans="1:10" x14ac:dyDescent="0.2">
      <c r="A50">
        <v>1430</v>
      </c>
      <c r="B50">
        <v>427.14285714285711</v>
      </c>
      <c r="D50">
        <v>1430</v>
      </c>
      <c r="E50">
        <v>90</v>
      </c>
      <c r="F50">
        <v>47.857142857142861</v>
      </c>
      <c r="I50">
        <v>1430</v>
      </c>
      <c r="J50">
        <v>590</v>
      </c>
    </row>
    <row r="51" spans="1:10" x14ac:dyDescent="0.2">
      <c r="A51">
        <v>1461</v>
      </c>
      <c r="B51">
        <v>398.85714285714283</v>
      </c>
      <c r="D51">
        <v>1461</v>
      </c>
      <c r="E51">
        <v>95.714285714285708</v>
      </c>
      <c r="F51">
        <v>49.285714285714285</v>
      </c>
      <c r="I51">
        <v>1461</v>
      </c>
      <c r="J51">
        <v>577</v>
      </c>
    </row>
    <row r="52" spans="1:10" x14ac:dyDescent="0.2">
      <c r="A52">
        <v>1492</v>
      </c>
      <c r="B52" cm="1">
        <f t="array" ref="B52:B63">'CALENDAR YEAR 2017'!S6:S17</f>
        <v>370.42857142857144</v>
      </c>
      <c r="C52">
        <v>2017</v>
      </c>
      <c r="D52">
        <v>1492</v>
      </c>
      <c r="E52" cm="1">
        <f t="array" ref="E52:E63">'CALENDAR YEAR 2017'!V6:V17</f>
        <v>83.857142857142861</v>
      </c>
      <c r="F52" cm="1">
        <f t="array" ref="F52:F63">'CALENDAR YEAR 2017'!W6:W17</f>
        <v>47.428571428571431</v>
      </c>
      <c r="H52">
        <v>2017</v>
      </c>
      <c r="I52">
        <v>1492</v>
      </c>
      <c r="J52" cm="1">
        <f t="array" ref="J52:J63">'CALENDAR YEAR 2017'!AA6:AA17</f>
        <v>532.14285714285711</v>
      </c>
    </row>
    <row r="53" spans="1:10" x14ac:dyDescent="0.2">
      <c r="A53">
        <v>1520</v>
      </c>
      <c r="B53">
        <v>290</v>
      </c>
      <c r="D53">
        <v>1520</v>
      </c>
      <c r="E53">
        <v>64.142857142857139</v>
      </c>
      <c r="F53">
        <v>24.571428571428569</v>
      </c>
      <c r="I53">
        <v>1520</v>
      </c>
      <c r="J53">
        <v>416</v>
      </c>
    </row>
    <row r="54" spans="1:10" x14ac:dyDescent="0.2">
      <c r="A54">
        <v>1551</v>
      </c>
      <c r="B54">
        <v>264</v>
      </c>
      <c r="D54">
        <v>1551</v>
      </c>
      <c r="E54">
        <v>74.285714285714278</v>
      </c>
      <c r="F54">
        <v>42</v>
      </c>
      <c r="I54">
        <v>1551</v>
      </c>
      <c r="J54">
        <v>408.71428571428567</v>
      </c>
    </row>
    <row r="55" spans="1:10" x14ac:dyDescent="0.2">
      <c r="A55">
        <v>1581</v>
      </c>
      <c r="B55">
        <v>305.71428571428572</v>
      </c>
      <c r="D55">
        <v>1581</v>
      </c>
      <c r="E55">
        <v>87.428571428571416</v>
      </c>
      <c r="F55">
        <v>36.571428571428569</v>
      </c>
      <c r="I55">
        <v>1581</v>
      </c>
      <c r="J55">
        <v>457.14285714285717</v>
      </c>
    </row>
    <row r="56" spans="1:10" x14ac:dyDescent="0.2">
      <c r="A56">
        <v>1612</v>
      </c>
      <c r="B56">
        <v>310.71428571428567</v>
      </c>
      <c r="D56">
        <v>1612</v>
      </c>
      <c r="E56">
        <v>67</v>
      </c>
      <c r="F56">
        <v>39.285714285714285</v>
      </c>
      <c r="I56">
        <v>1612</v>
      </c>
      <c r="J56">
        <v>442.71428571428572</v>
      </c>
    </row>
    <row r="57" spans="1:10" x14ac:dyDescent="0.2">
      <c r="A57">
        <v>1642</v>
      </c>
      <c r="B57">
        <v>290.85714285714283</v>
      </c>
      <c r="D57">
        <v>1642</v>
      </c>
      <c r="E57">
        <v>63.857142857142854</v>
      </c>
      <c r="F57">
        <v>33.571428571428569</v>
      </c>
      <c r="I57">
        <v>1642</v>
      </c>
      <c r="J57">
        <v>417.28571428571428</v>
      </c>
    </row>
    <row r="58" spans="1:10" x14ac:dyDescent="0.2">
      <c r="A58">
        <v>1673</v>
      </c>
      <c r="B58">
        <v>345.57142857142856</v>
      </c>
      <c r="D58">
        <v>1673</v>
      </c>
      <c r="E58">
        <v>105.42857142857143</v>
      </c>
      <c r="F58">
        <v>33.857142857142861</v>
      </c>
      <c r="I58">
        <v>1673</v>
      </c>
      <c r="J58">
        <v>522.85714285714289</v>
      </c>
    </row>
    <row r="59" spans="1:10" x14ac:dyDescent="0.2">
      <c r="A59">
        <v>1704</v>
      </c>
      <c r="B59">
        <v>364.14285714285717</v>
      </c>
      <c r="D59">
        <v>1704</v>
      </c>
      <c r="E59">
        <v>75.857142857142861</v>
      </c>
      <c r="F59">
        <v>46.714285714285715</v>
      </c>
      <c r="I59">
        <v>1704</v>
      </c>
      <c r="J59">
        <v>522.28571428571422</v>
      </c>
    </row>
    <row r="60" spans="1:10" x14ac:dyDescent="0.2">
      <c r="A60">
        <v>1734</v>
      </c>
      <c r="B60">
        <v>323.57142857142856</v>
      </c>
      <c r="D60">
        <v>1734</v>
      </c>
      <c r="E60">
        <v>58.142857142857146</v>
      </c>
      <c r="F60">
        <v>26</v>
      </c>
      <c r="I60">
        <v>1734</v>
      </c>
      <c r="J60">
        <v>444.85714285714283</v>
      </c>
    </row>
    <row r="61" spans="1:10" x14ac:dyDescent="0.2">
      <c r="A61">
        <v>1765</v>
      </c>
      <c r="B61">
        <v>477.85714285714283</v>
      </c>
      <c r="D61">
        <v>1765</v>
      </c>
      <c r="E61">
        <v>82.428571428571431</v>
      </c>
      <c r="F61">
        <v>46.857142857142854</v>
      </c>
      <c r="I61">
        <v>1765</v>
      </c>
      <c r="J61">
        <v>643.42857142857144</v>
      </c>
    </row>
    <row r="62" spans="1:10" x14ac:dyDescent="0.2">
      <c r="A62">
        <v>1795</v>
      </c>
      <c r="B62">
        <v>721.14285714285711</v>
      </c>
      <c r="D62">
        <v>1795</v>
      </c>
      <c r="E62">
        <v>128.57142857142856</v>
      </c>
      <c r="F62">
        <v>64.714285714285708</v>
      </c>
      <c r="I62">
        <v>1795</v>
      </c>
      <c r="J62">
        <v>953.85714285714289</v>
      </c>
    </row>
    <row r="63" spans="1:10" x14ac:dyDescent="0.2">
      <c r="A63">
        <v>1826</v>
      </c>
      <c r="B63">
        <v>905</v>
      </c>
      <c r="D63">
        <v>1826</v>
      </c>
      <c r="E63">
        <v>146</v>
      </c>
      <c r="F63">
        <v>85.428571428571431</v>
      </c>
      <c r="I63">
        <v>1826</v>
      </c>
      <c r="J63">
        <v>1184.7142857142858</v>
      </c>
    </row>
    <row r="64" spans="1:10" x14ac:dyDescent="0.2">
      <c r="A64">
        <v>1857</v>
      </c>
      <c r="B64" cm="1">
        <f t="array" ref="B64:B75">'CALENDAR YEAR 2018'!S6:S17</f>
        <v>702.71428571428567</v>
      </c>
      <c r="C64">
        <v>2018</v>
      </c>
      <c r="D64">
        <v>1857</v>
      </c>
      <c r="E64" cm="1">
        <f t="array" ref="E64:E75">'CALENDAR YEAR 2018'!V6:V17</f>
        <v>90.428571428571431</v>
      </c>
      <c r="F64" cm="1">
        <f t="array" ref="F64:F75">'CALENDAR YEAR 2018'!W6:W17</f>
        <v>65.571428571428569</v>
      </c>
      <c r="H64">
        <v>2018</v>
      </c>
      <c r="I64">
        <v>1857</v>
      </c>
      <c r="J64" cm="1">
        <f t="array" ref="J64:J75">'CALENDAR YEAR 2018'!AA6:AA17</f>
        <v>898.28571428571422</v>
      </c>
    </row>
    <row r="65" spans="1:10" x14ac:dyDescent="0.2">
      <c r="A65">
        <v>1885</v>
      </c>
      <c r="B65">
        <v>437.57142857142856</v>
      </c>
      <c r="D65">
        <v>1885</v>
      </c>
      <c r="E65">
        <v>83.857142857142861</v>
      </c>
      <c r="F65">
        <v>34.857142857142854</v>
      </c>
      <c r="I65">
        <v>1885</v>
      </c>
      <c r="J65">
        <v>584.42857142857144</v>
      </c>
    </row>
    <row r="66" spans="1:10" x14ac:dyDescent="0.2">
      <c r="A66">
        <v>1916</v>
      </c>
      <c r="B66">
        <v>428.71428571428572</v>
      </c>
      <c r="D66">
        <v>1916</v>
      </c>
      <c r="E66">
        <v>71.714285714285722</v>
      </c>
      <c r="F66">
        <v>36.571428571428569</v>
      </c>
      <c r="I66">
        <v>1916</v>
      </c>
      <c r="J66">
        <v>564.28571428571422</v>
      </c>
    </row>
    <row r="67" spans="1:10" x14ac:dyDescent="0.2">
      <c r="A67">
        <v>1946</v>
      </c>
      <c r="B67">
        <v>421</v>
      </c>
      <c r="D67">
        <v>1946</v>
      </c>
      <c r="E67">
        <v>59.428571428571431</v>
      </c>
      <c r="F67">
        <v>47.428571428571431</v>
      </c>
      <c r="I67">
        <v>1946</v>
      </c>
      <c r="J67">
        <v>552</v>
      </c>
    </row>
    <row r="68" spans="1:10" x14ac:dyDescent="0.2">
      <c r="A68">
        <v>1977</v>
      </c>
      <c r="B68">
        <v>481</v>
      </c>
      <c r="D68">
        <v>1977</v>
      </c>
      <c r="E68">
        <v>83.285714285714278</v>
      </c>
      <c r="F68">
        <v>56.571428571428569</v>
      </c>
      <c r="I68">
        <v>1977</v>
      </c>
      <c r="J68">
        <v>663</v>
      </c>
    </row>
    <row r="69" spans="1:10" x14ac:dyDescent="0.2">
      <c r="A69">
        <v>2007</v>
      </c>
      <c r="B69">
        <v>430</v>
      </c>
      <c r="D69">
        <v>2007</v>
      </c>
      <c r="E69">
        <v>97.285714285714292</v>
      </c>
      <c r="F69">
        <v>43</v>
      </c>
      <c r="I69">
        <v>2007</v>
      </c>
      <c r="J69">
        <v>611</v>
      </c>
    </row>
    <row r="70" spans="1:10" x14ac:dyDescent="0.2">
      <c r="A70">
        <v>2038</v>
      </c>
      <c r="B70">
        <v>494.57142857142856</v>
      </c>
      <c r="D70">
        <v>2038</v>
      </c>
      <c r="E70">
        <v>103.28571428571428</v>
      </c>
      <c r="F70">
        <v>52.857142857142854</v>
      </c>
      <c r="I70">
        <v>2038</v>
      </c>
      <c r="J70">
        <v>689.57142857142856</v>
      </c>
    </row>
    <row r="71" spans="1:10" x14ac:dyDescent="0.2">
      <c r="A71">
        <v>2069</v>
      </c>
      <c r="B71">
        <v>448</v>
      </c>
      <c r="D71">
        <v>2069</v>
      </c>
      <c r="E71">
        <v>87.714285714285708</v>
      </c>
      <c r="F71">
        <v>37.571428571428569</v>
      </c>
      <c r="I71">
        <v>2069</v>
      </c>
      <c r="J71">
        <v>609.85714285714289</v>
      </c>
    </row>
    <row r="72" spans="1:10" x14ac:dyDescent="0.2">
      <c r="A72">
        <v>2099</v>
      </c>
      <c r="B72">
        <v>389.85714285714289</v>
      </c>
      <c r="D72">
        <v>2099</v>
      </c>
      <c r="E72">
        <v>76.285714285714292</v>
      </c>
      <c r="F72">
        <v>32</v>
      </c>
      <c r="I72">
        <v>2099</v>
      </c>
      <c r="J72">
        <v>538</v>
      </c>
    </row>
    <row r="73" spans="1:10" x14ac:dyDescent="0.2">
      <c r="A73">
        <v>2130</v>
      </c>
      <c r="B73">
        <v>461.71428571428567</v>
      </c>
      <c r="D73">
        <v>2130</v>
      </c>
      <c r="E73">
        <v>76</v>
      </c>
      <c r="F73">
        <v>51.857142857142854</v>
      </c>
      <c r="I73">
        <v>2130</v>
      </c>
      <c r="J73">
        <v>622.71428571428567</v>
      </c>
    </row>
    <row r="74" spans="1:10" x14ac:dyDescent="0.2">
      <c r="A74">
        <v>2160</v>
      </c>
      <c r="B74">
        <v>362.42857142857139</v>
      </c>
      <c r="D74">
        <v>2160</v>
      </c>
      <c r="E74">
        <v>75</v>
      </c>
      <c r="F74">
        <v>42.142857142857146</v>
      </c>
      <c r="I74">
        <v>2160</v>
      </c>
      <c r="J74">
        <v>523.42857142857144</v>
      </c>
    </row>
    <row r="75" spans="1:10" x14ac:dyDescent="0.2">
      <c r="A75">
        <v>2191</v>
      </c>
      <c r="B75">
        <v>464.42857142857144</v>
      </c>
      <c r="D75">
        <v>2191</v>
      </c>
      <c r="E75">
        <v>62.714285714285715</v>
      </c>
      <c r="F75">
        <v>63.571428571428569</v>
      </c>
      <c r="I75">
        <v>2191</v>
      </c>
      <c r="J75">
        <v>630.42857142857144</v>
      </c>
    </row>
    <row r="76" spans="1:10" x14ac:dyDescent="0.2">
      <c r="A76">
        <v>2222</v>
      </c>
      <c r="B76" cm="1">
        <f t="array" ref="B76:B87">'CALENDAR YEAR 2019'!S6:S17</f>
        <v>555</v>
      </c>
      <c r="C76">
        <v>2019</v>
      </c>
      <c r="D76">
        <v>2222</v>
      </c>
      <c r="E76" cm="1">
        <f t="array" ref="E76:E87">'CALENDAR YEAR 2019'!V6:V17</f>
        <v>85.714285714285722</v>
      </c>
      <c r="F76" cm="1">
        <f t="array" ref="F76:F87">'CALENDAR YEAR 2019'!W6:W17</f>
        <v>52.142857142857146</v>
      </c>
      <c r="H76">
        <v>2019</v>
      </c>
      <c r="I76">
        <v>2222</v>
      </c>
      <c r="J76" cm="1">
        <f t="array" ref="J76:J87">'CALENDAR YEAR 2019'!AA6:AA17</f>
        <v>745.57142857142856</v>
      </c>
    </row>
    <row r="77" spans="1:10" x14ac:dyDescent="0.2">
      <c r="A77">
        <v>2250</v>
      </c>
      <c r="B77">
        <v>440.42857142857144</v>
      </c>
      <c r="D77">
        <v>2250</v>
      </c>
      <c r="E77">
        <v>111.85714285714286</v>
      </c>
      <c r="F77">
        <v>57.571428571428569</v>
      </c>
      <c r="I77">
        <v>2250</v>
      </c>
      <c r="J77">
        <v>658</v>
      </c>
    </row>
    <row r="78" spans="1:10" x14ac:dyDescent="0.2">
      <c r="A78">
        <v>2281</v>
      </c>
      <c r="B78">
        <v>567.57142857142856</v>
      </c>
      <c r="D78">
        <v>2281</v>
      </c>
      <c r="E78">
        <v>127.57142857142857</v>
      </c>
      <c r="F78">
        <v>66.571428571428584</v>
      </c>
      <c r="I78">
        <v>2281</v>
      </c>
      <c r="J78">
        <v>811.42857142857144</v>
      </c>
    </row>
    <row r="79" spans="1:10" x14ac:dyDescent="0.2">
      <c r="A79">
        <v>2311</v>
      </c>
      <c r="B79">
        <v>514</v>
      </c>
      <c r="D79">
        <v>2311</v>
      </c>
      <c r="E79">
        <v>115.71428571428572</v>
      </c>
      <c r="F79">
        <v>56.714285714285715</v>
      </c>
      <c r="I79">
        <v>2311</v>
      </c>
      <c r="J79">
        <v>749.71428571428567</v>
      </c>
    </row>
    <row r="80" spans="1:10" x14ac:dyDescent="0.2">
      <c r="A80">
        <v>2342</v>
      </c>
      <c r="B80">
        <v>545.28571428571422</v>
      </c>
      <c r="D80">
        <v>2342</v>
      </c>
      <c r="E80">
        <v>115.57142857142857</v>
      </c>
      <c r="F80">
        <v>75.714285714285708</v>
      </c>
      <c r="I80">
        <v>2342</v>
      </c>
      <c r="J80">
        <v>797.71428571428567</v>
      </c>
    </row>
    <row r="81" spans="1:10" x14ac:dyDescent="0.2">
      <c r="A81">
        <v>2372</v>
      </c>
      <c r="B81">
        <v>556.14285714285711</v>
      </c>
      <c r="D81">
        <v>2372</v>
      </c>
      <c r="E81">
        <v>122</v>
      </c>
      <c r="F81">
        <v>77.714285714285722</v>
      </c>
      <c r="I81">
        <v>2372</v>
      </c>
      <c r="J81">
        <v>818.28571428571422</v>
      </c>
    </row>
    <row r="82" spans="1:10" x14ac:dyDescent="0.2">
      <c r="A82">
        <v>2403</v>
      </c>
      <c r="B82">
        <v>657.85714285714289</v>
      </c>
      <c r="D82">
        <v>2403</v>
      </c>
      <c r="E82">
        <v>146.57142857142856</v>
      </c>
      <c r="F82">
        <v>81.571428571428569</v>
      </c>
      <c r="I82">
        <v>2403</v>
      </c>
      <c r="J82">
        <v>943.28571428571422</v>
      </c>
    </row>
    <row r="83" spans="1:10" x14ac:dyDescent="0.2">
      <c r="A83">
        <v>2434</v>
      </c>
      <c r="B83">
        <v>666.71428571428567</v>
      </c>
      <c r="D83">
        <v>2434</v>
      </c>
      <c r="E83">
        <v>143</v>
      </c>
      <c r="F83">
        <v>80</v>
      </c>
      <c r="I83">
        <v>2434</v>
      </c>
      <c r="J83">
        <v>971</v>
      </c>
    </row>
    <row r="84" spans="1:10" x14ac:dyDescent="0.2">
      <c r="A84">
        <v>2464</v>
      </c>
      <c r="B84">
        <v>575</v>
      </c>
      <c r="D84">
        <v>2464</v>
      </c>
      <c r="E84">
        <v>100.14285714285714</v>
      </c>
      <c r="F84">
        <v>65.285714285714292</v>
      </c>
      <c r="I84">
        <v>2464</v>
      </c>
      <c r="J84">
        <v>798.28571428571433</v>
      </c>
    </row>
    <row r="85" spans="1:10" x14ac:dyDescent="0.2">
      <c r="A85">
        <v>2495</v>
      </c>
      <c r="B85">
        <v>631.71428571428578</v>
      </c>
      <c r="D85">
        <v>2495</v>
      </c>
      <c r="E85">
        <v>118.42857142857143</v>
      </c>
      <c r="F85">
        <v>91.857142857142861</v>
      </c>
      <c r="I85">
        <v>2495</v>
      </c>
      <c r="J85">
        <v>902.42857142857156</v>
      </c>
    </row>
    <row r="86" spans="1:10" x14ac:dyDescent="0.2">
      <c r="A86">
        <v>2525</v>
      </c>
      <c r="B86">
        <v>806.28571428571433</v>
      </c>
      <c r="D86">
        <v>2525</v>
      </c>
      <c r="E86">
        <v>123.42857142857143</v>
      </c>
      <c r="F86">
        <v>121.85714285714286</v>
      </c>
      <c r="I86">
        <v>2525</v>
      </c>
      <c r="J86">
        <v>1115.2857142857142</v>
      </c>
    </row>
    <row r="87" spans="1:10" x14ac:dyDescent="0.2">
      <c r="A87">
        <v>2556</v>
      </c>
      <c r="B87">
        <v>754</v>
      </c>
      <c r="D87">
        <v>2556</v>
      </c>
      <c r="E87">
        <v>131</v>
      </c>
      <c r="F87">
        <v>118</v>
      </c>
      <c r="I87">
        <v>2556</v>
      </c>
      <c r="J87">
        <v>1059</v>
      </c>
    </row>
    <row r="88" spans="1:10" x14ac:dyDescent="0.2">
      <c r="A88">
        <v>2587</v>
      </c>
      <c r="B88" cm="1">
        <f t="array" ref="B88:B99">'CALENDAR YEAR 2020'!S6:S17</f>
        <v>677</v>
      </c>
      <c r="C88">
        <v>2020</v>
      </c>
      <c r="D88">
        <v>2587</v>
      </c>
      <c r="E88" cm="1">
        <f t="array" ref="E88:E99">'CALENDAR YEAR 2020'!V6:V17</f>
        <v>101</v>
      </c>
      <c r="F88" cm="1">
        <f t="array" ref="F88:F99">'CALENDAR YEAR 2020'!W6:W17</f>
        <v>83.285714285714278</v>
      </c>
      <c r="H88">
        <v>2020</v>
      </c>
      <c r="I88">
        <v>2587</v>
      </c>
      <c r="J88" cm="1">
        <f t="array" ref="J88:J99">'CALENDAR YEAR 2020'!AA6:AA17</f>
        <v>930</v>
      </c>
    </row>
    <row r="89" spans="1:10" x14ac:dyDescent="0.2">
      <c r="A89">
        <v>2616</v>
      </c>
      <c r="B89">
        <v>597</v>
      </c>
      <c r="D89">
        <v>2616</v>
      </c>
      <c r="E89">
        <v>110</v>
      </c>
      <c r="F89">
        <v>71.714285714285722</v>
      </c>
      <c r="I89">
        <v>2616</v>
      </c>
      <c r="J89">
        <v>830</v>
      </c>
    </row>
    <row r="90" spans="1:10" x14ac:dyDescent="0.2">
      <c r="A90">
        <v>2647</v>
      </c>
      <c r="B90">
        <v>463.42857142857144</v>
      </c>
      <c r="D90">
        <v>2647</v>
      </c>
      <c r="E90">
        <v>92.571428571428569</v>
      </c>
      <c r="F90">
        <v>36.285714285714285</v>
      </c>
      <c r="I90">
        <v>2647</v>
      </c>
      <c r="J90">
        <v>635.28571428571433</v>
      </c>
    </row>
    <row r="91" spans="1:10" x14ac:dyDescent="0.2">
      <c r="A91">
        <v>2677</v>
      </c>
      <c r="B91">
        <v>305.57142857142856</v>
      </c>
      <c r="D91">
        <v>2677</v>
      </c>
      <c r="E91">
        <v>82.571428571428569</v>
      </c>
      <c r="F91">
        <v>45.857142857142861</v>
      </c>
      <c r="I91">
        <v>2677</v>
      </c>
      <c r="J91">
        <v>475.71428571428572</v>
      </c>
    </row>
    <row r="92" spans="1:10" x14ac:dyDescent="0.2">
      <c r="A92">
        <v>2708</v>
      </c>
      <c r="B92">
        <v>415.42857142857144</v>
      </c>
      <c r="D92">
        <v>2708</v>
      </c>
      <c r="E92">
        <v>102.85714285714286</v>
      </c>
      <c r="F92">
        <v>71.428571428571431</v>
      </c>
      <c r="I92">
        <v>2708</v>
      </c>
      <c r="J92">
        <v>630.57142857142856</v>
      </c>
    </row>
    <row r="93" spans="1:10" x14ac:dyDescent="0.2">
      <c r="A93">
        <v>2738</v>
      </c>
      <c r="B93">
        <v>500.71428571428567</v>
      </c>
      <c r="D93">
        <v>2738</v>
      </c>
      <c r="E93">
        <v>122.28571428571428</v>
      </c>
      <c r="F93">
        <v>77.571428571428569</v>
      </c>
      <c r="I93">
        <v>2738</v>
      </c>
      <c r="J93">
        <v>747.14285714285711</v>
      </c>
    </row>
    <row r="94" spans="1:10" x14ac:dyDescent="0.2">
      <c r="A94">
        <v>2769</v>
      </c>
      <c r="B94">
        <v>535.42857142857133</v>
      </c>
      <c r="D94">
        <v>2769</v>
      </c>
      <c r="E94">
        <v>125.28571428571428</v>
      </c>
      <c r="F94">
        <v>87.857142857142861</v>
      </c>
      <c r="I94">
        <v>2769</v>
      </c>
      <c r="J94">
        <v>800.28571428571422</v>
      </c>
    </row>
    <row r="95" spans="1:10" x14ac:dyDescent="0.2">
      <c r="A95">
        <v>2800</v>
      </c>
      <c r="B95">
        <v>735</v>
      </c>
      <c r="D95">
        <v>2800</v>
      </c>
      <c r="E95">
        <v>164.57142857142856</v>
      </c>
      <c r="F95">
        <v>99.857142857142861</v>
      </c>
      <c r="I95">
        <v>2800</v>
      </c>
      <c r="J95">
        <v>1067.1428571428571</v>
      </c>
    </row>
    <row r="96" spans="1:10" x14ac:dyDescent="0.2">
      <c r="A96">
        <v>2830</v>
      </c>
      <c r="B96">
        <v>860</v>
      </c>
      <c r="D96">
        <v>2830</v>
      </c>
      <c r="E96">
        <v>143.14285714285714</v>
      </c>
      <c r="F96">
        <v>118</v>
      </c>
      <c r="I96">
        <v>2830</v>
      </c>
      <c r="J96">
        <v>1188.2857142857142</v>
      </c>
    </row>
    <row r="97" spans="1:12" x14ac:dyDescent="0.2">
      <c r="A97">
        <v>2861</v>
      </c>
      <c r="B97">
        <v>882.42857142857144</v>
      </c>
      <c r="D97">
        <v>2861</v>
      </c>
      <c r="E97">
        <v>127.71428571428571</v>
      </c>
      <c r="F97">
        <v>112.14285714285714</v>
      </c>
      <c r="I97">
        <v>2861</v>
      </c>
      <c r="J97">
        <v>1175.5714285714284</v>
      </c>
    </row>
    <row r="98" spans="1:12" x14ac:dyDescent="0.2">
      <c r="A98">
        <v>2891</v>
      </c>
      <c r="B98">
        <v>1035.5714285714287</v>
      </c>
      <c r="D98">
        <v>2891</v>
      </c>
      <c r="E98">
        <v>162.42857142857142</v>
      </c>
      <c r="F98">
        <v>121.71428571428571</v>
      </c>
      <c r="I98">
        <v>2891</v>
      </c>
      <c r="J98">
        <v>1382.8571428571429</v>
      </c>
    </row>
    <row r="99" spans="1:12" x14ac:dyDescent="0.2">
      <c r="A99">
        <v>2922</v>
      </c>
      <c r="B99">
        <v>1150.4285714285716</v>
      </c>
      <c r="D99">
        <v>2922</v>
      </c>
      <c r="E99">
        <v>165.57142857142856</v>
      </c>
      <c r="F99">
        <v>162.28571428571428</v>
      </c>
      <c r="I99">
        <v>2922</v>
      </c>
      <c r="J99">
        <v>1560.1428571428571</v>
      </c>
    </row>
    <row r="100" spans="1:12" x14ac:dyDescent="0.2">
      <c r="A100">
        <v>2953</v>
      </c>
      <c r="B100" cm="1">
        <f t="array" ref="B100:B111">'CALENDAR YEAR 2021'!S6:S17</f>
        <v>994.28571428571433</v>
      </c>
      <c r="C100">
        <v>2021</v>
      </c>
      <c r="D100">
        <v>2953</v>
      </c>
      <c r="E100" cm="1">
        <f t="array" ref="E100:E111">'CALENDAR YEAR 2021'!V6:V17</f>
        <v>138.57142857142858</v>
      </c>
      <c r="F100" cm="1">
        <f t="array" ref="F100:F111">'CALENDAR YEAR 2021'!W6:W17</f>
        <v>117.14285714285714</v>
      </c>
      <c r="H100">
        <v>2021</v>
      </c>
      <c r="I100">
        <v>2953</v>
      </c>
      <c r="J100" cm="1">
        <f t="array" ref="J100:J111">'CALENDAR YEAR 2021'!AA6:AA17</f>
        <v>1323.2857142857142</v>
      </c>
    </row>
    <row r="101" spans="1:12" x14ac:dyDescent="0.2">
      <c r="A101">
        <v>2981</v>
      </c>
      <c r="B101">
        <v>804.71428571428567</v>
      </c>
      <c r="D101">
        <v>2981</v>
      </c>
      <c r="E101">
        <v>138.28571428571428</v>
      </c>
      <c r="F101">
        <v>99</v>
      </c>
      <c r="I101">
        <v>2981</v>
      </c>
      <c r="J101">
        <v>1113.4285714285716</v>
      </c>
    </row>
    <row r="102" spans="1:12" x14ac:dyDescent="0.2">
      <c r="A102">
        <v>3012</v>
      </c>
      <c r="B102">
        <v>829.42857142857144</v>
      </c>
      <c r="D102">
        <v>3012</v>
      </c>
      <c r="E102">
        <v>140.71428571428572</v>
      </c>
      <c r="F102">
        <v>105.85714285714286</v>
      </c>
      <c r="I102">
        <v>3012</v>
      </c>
      <c r="J102">
        <v>1147.2857142857142</v>
      </c>
    </row>
    <row r="103" spans="1:12" x14ac:dyDescent="0.2">
      <c r="A103">
        <v>3042</v>
      </c>
      <c r="B103">
        <v>637.57142857142856</v>
      </c>
      <c r="D103">
        <v>3042</v>
      </c>
      <c r="E103">
        <v>88.142857142857139</v>
      </c>
      <c r="F103">
        <v>76.571428571428569</v>
      </c>
      <c r="I103">
        <v>3042</v>
      </c>
      <c r="J103">
        <v>863.14285714285711</v>
      </c>
    </row>
    <row r="104" spans="1:12" x14ac:dyDescent="0.2">
      <c r="A104">
        <v>3073</v>
      </c>
      <c r="B104">
        <v>620.85714285714289</v>
      </c>
      <c r="D104">
        <v>3073</v>
      </c>
      <c r="E104">
        <v>110</v>
      </c>
      <c r="F104">
        <v>62.571428571428577</v>
      </c>
      <c r="I104">
        <v>3073</v>
      </c>
      <c r="J104">
        <v>854.42857142857144</v>
      </c>
    </row>
    <row r="105" spans="1:12" x14ac:dyDescent="0.2">
      <c r="A105">
        <v>3103</v>
      </c>
      <c r="B105">
        <v>605.71428571428567</v>
      </c>
      <c r="D105">
        <v>3103</v>
      </c>
      <c r="E105">
        <v>104.57142857142858</v>
      </c>
      <c r="F105">
        <v>58.142857142857146</v>
      </c>
      <c r="I105">
        <v>3103</v>
      </c>
      <c r="J105">
        <v>809</v>
      </c>
    </row>
    <row r="106" spans="1:12" x14ac:dyDescent="0.2">
      <c r="A106">
        <v>3134</v>
      </c>
      <c r="B106">
        <v>571.42857142857144</v>
      </c>
      <c r="D106">
        <v>3134</v>
      </c>
      <c r="E106">
        <v>117.71428571428571</v>
      </c>
      <c r="F106">
        <v>73.714285714285722</v>
      </c>
      <c r="I106">
        <v>3134</v>
      </c>
      <c r="J106">
        <v>814.42857142857144</v>
      </c>
    </row>
    <row r="107" spans="1:12" x14ac:dyDescent="0.2">
      <c r="A107">
        <v>3165</v>
      </c>
      <c r="B107">
        <v>613.85714285714289</v>
      </c>
      <c r="D107">
        <v>3165</v>
      </c>
      <c r="E107">
        <v>84.285714285714292</v>
      </c>
      <c r="F107">
        <v>62.428571428571431</v>
      </c>
      <c r="I107">
        <v>3165</v>
      </c>
      <c r="J107">
        <v>810.71428571428567</v>
      </c>
    </row>
    <row r="108" spans="1:12" x14ac:dyDescent="0.2">
      <c r="A108">
        <v>3195</v>
      </c>
      <c r="B108">
        <v>529.42857142857144</v>
      </c>
      <c r="D108">
        <v>3195</v>
      </c>
      <c r="E108">
        <v>80.142857142857139</v>
      </c>
      <c r="F108">
        <v>61.285714285714285</v>
      </c>
      <c r="I108">
        <v>3195</v>
      </c>
      <c r="J108">
        <v>736.71428571428567</v>
      </c>
    </row>
    <row r="109" spans="1:12" x14ac:dyDescent="0.2">
      <c r="A109">
        <v>3226</v>
      </c>
      <c r="B109">
        <v>646.14285714285711</v>
      </c>
      <c r="D109">
        <v>3226</v>
      </c>
      <c r="E109">
        <v>92.142857142857139</v>
      </c>
      <c r="F109">
        <v>65.857142857142861</v>
      </c>
      <c r="I109">
        <v>3226</v>
      </c>
      <c r="J109">
        <v>842</v>
      </c>
    </row>
    <row r="110" spans="1:12" x14ac:dyDescent="0.2">
      <c r="A110">
        <v>3256</v>
      </c>
      <c r="B110">
        <v>773.28571428571422</v>
      </c>
      <c r="D110">
        <v>3256</v>
      </c>
      <c r="E110">
        <v>98.857142857142861</v>
      </c>
      <c r="F110">
        <v>78.571428571428569</v>
      </c>
      <c r="I110">
        <v>3256</v>
      </c>
      <c r="J110">
        <v>1009.8571428571429</v>
      </c>
    </row>
    <row r="111" spans="1:12" x14ac:dyDescent="0.2">
      <c r="A111">
        <v>3287</v>
      </c>
      <c r="B111">
        <v>919.28571428571422</v>
      </c>
      <c r="D111">
        <v>3287</v>
      </c>
      <c r="E111">
        <v>123.57142857142857</v>
      </c>
      <c r="F111">
        <v>133.85714285714286</v>
      </c>
      <c r="I111">
        <v>3287</v>
      </c>
      <c r="J111">
        <v>1223.7142857142858</v>
      </c>
    </row>
    <row r="112" spans="1:12" x14ac:dyDescent="0.2">
      <c r="A112" s="23">
        <v>3318</v>
      </c>
      <c r="B112" cm="1">
        <f t="array" ref="B112:B123">'CALENDAR YEAR 2022'!S6:S17</f>
        <v>708.85714285714289</v>
      </c>
      <c r="C112">
        <v>2022</v>
      </c>
      <c r="D112" s="23">
        <v>3318</v>
      </c>
      <c r="E112" cm="1">
        <f t="array" ref="E112:E123">'CALENDAR YEAR 2022'!V6:V17</f>
        <v>95.428571428571431</v>
      </c>
      <c r="F112" cm="1">
        <f t="array" ref="F112:F123">'CALENDAR YEAR 2022'!W6:W17</f>
        <v>99.857142857142861</v>
      </c>
      <c r="H112">
        <v>2022</v>
      </c>
      <c r="I112" s="23">
        <v>3318</v>
      </c>
      <c r="J112" cm="1">
        <f t="array" ref="J112:J123">'CALENDAR YEAR 2022'!AA6:AA17</f>
        <v>952.85714285714289</v>
      </c>
      <c r="K112" s="23"/>
      <c r="L112" s="23"/>
    </row>
    <row r="113" spans="1:12" x14ac:dyDescent="0.2">
      <c r="A113" s="23">
        <v>3346</v>
      </c>
      <c r="B113">
        <v>514.28571428571422</v>
      </c>
      <c r="D113" s="23">
        <v>3346</v>
      </c>
      <c r="E113">
        <v>57.142857142857139</v>
      </c>
      <c r="F113">
        <v>66.428571428571431</v>
      </c>
      <c r="I113" s="23">
        <v>3346</v>
      </c>
      <c r="J113">
        <v>673.57142857142856</v>
      </c>
      <c r="K113" s="23"/>
      <c r="L113" s="23"/>
    </row>
    <row r="114" spans="1:12" x14ac:dyDescent="0.2">
      <c r="A114" s="23">
        <v>3377</v>
      </c>
      <c r="B114">
        <v>501.71428571428578</v>
      </c>
      <c r="D114" s="23">
        <v>3377</v>
      </c>
      <c r="E114">
        <v>83.857142857142861</v>
      </c>
      <c r="F114">
        <v>74</v>
      </c>
      <c r="I114" s="23">
        <v>3377</v>
      </c>
      <c r="J114">
        <v>704.57142857142856</v>
      </c>
      <c r="K114" s="23"/>
      <c r="L114" s="23"/>
    </row>
    <row r="115" spans="1:12" x14ac:dyDescent="0.2">
      <c r="A115" s="23">
        <v>3407</v>
      </c>
      <c r="B115">
        <v>593.14285714285711</v>
      </c>
      <c r="D115" s="23">
        <v>3407</v>
      </c>
      <c r="E115">
        <v>83.571428571428569</v>
      </c>
      <c r="F115">
        <v>69.714285714285722</v>
      </c>
      <c r="I115" s="23">
        <v>3407</v>
      </c>
      <c r="J115">
        <v>787</v>
      </c>
      <c r="K115" s="23"/>
      <c r="L115" s="23"/>
    </row>
    <row r="116" spans="1:12" x14ac:dyDescent="0.2">
      <c r="A116" s="23">
        <v>3438</v>
      </c>
      <c r="B116">
        <v>692.57142857142856</v>
      </c>
      <c r="D116" s="23">
        <v>3438</v>
      </c>
      <c r="E116">
        <v>112.28571428571428</v>
      </c>
      <c r="F116">
        <v>79.285714285714292</v>
      </c>
      <c r="I116" s="23">
        <v>3438</v>
      </c>
      <c r="J116">
        <v>948.14285714285711</v>
      </c>
      <c r="K116" s="23"/>
      <c r="L116" s="23"/>
    </row>
    <row r="117" spans="1:12" x14ac:dyDescent="0.2">
      <c r="A117" s="23">
        <v>3468</v>
      </c>
      <c r="B117">
        <v>669.71428571428578</v>
      </c>
      <c r="D117" s="23">
        <v>3468</v>
      </c>
      <c r="E117">
        <v>113.85714285714285</v>
      </c>
      <c r="F117">
        <v>73.857142857142861</v>
      </c>
      <c r="I117" s="23">
        <v>3468</v>
      </c>
      <c r="J117">
        <v>911.28571428571433</v>
      </c>
      <c r="K117" s="23"/>
      <c r="L117" s="23"/>
    </row>
    <row r="118" spans="1:12" x14ac:dyDescent="0.2">
      <c r="A118" s="23">
        <v>3499</v>
      </c>
      <c r="B118">
        <v>773.71428571428567</v>
      </c>
      <c r="D118" s="23">
        <v>3499</v>
      </c>
      <c r="E118">
        <v>139.71428571428572</v>
      </c>
      <c r="F118">
        <v>95.285714285714292</v>
      </c>
      <c r="I118" s="23">
        <v>3499</v>
      </c>
      <c r="J118">
        <v>1072.5714285714287</v>
      </c>
      <c r="K118" s="23"/>
      <c r="L118" s="23"/>
    </row>
    <row r="119" spans="1:12" x14ac:dyDescent="0.2">
      <c r="A119" s="23">
        <v>3530</v>
      </c>
      <c r="B119">
        <v>525.57142857142856</v>
      </c>
      <c r="D119" s="23">
        <v>3530</v>
      </c>
      <c r="E119">
        <v>100.57142857142857</v>
      </c>
      <c r="F119">
        <v>49.285714285714285</v>
      </c>
      <c r="I119" s="23">
        <v>3530</v>
      </c>
      <c r="J119">
        <v>715.71428571428567</v>
      </c>
      <c r="K119" s="23"/>
      <c r="L119" s="23"/>
    </row>
    <row r="120" spans="1:12" x14ac:dyDescent="0.2">
      <c r="A120" s="23">
        <v>3560</v>
      </c>
      <c r="B120">
        <v>442.71428571428572</v>
      </c>
      <c r="D120" s="23">
        <v>3560</v>
      </c>
      <c r="E120">
        <v>81.714285714285708</v>
      </c>
      <c r="F120">
        <v>50.857142857142854</v>
      </c>
      <c r="I120" s="23">
        <v>3560</v>
      </c>
      <c r="J120">
        <v>625.85714285714289</v>
      </c>
      <c r="K120" s="23"/>
      <c r="L120" s="23"/>
    </row>
    <row r="121" spans="1:12" x14ac:dyDescent="0.2">
      <c r="A121" s="23">
        <v>3591</v>
      </c>
      <c r="B121">
        <v>430.42857142857144</v>
      </c>
      <c r="D121" s="23">
        <v>3591</v>
      </c>
      <c r="E121">
        <v>89.142857142857153</v>
      </c>
      <c r="F121">
        <v>50.714285714285715</v>
      </c>
      <c r="I121" s="23">
        <v>3591</v>
      </c>
      <c r="J121">
        <v>617.14285714285711</v>
      </c>
      <c r="K121" s="23"/>
      <c r="L121" s="23"/>
    </row>
    <row r="122" spans="1:12" x14ac:dyDescent="0.2">
      <c r="A122" s="23">
        <v>3621</v>
      </c>
      <c r="B122">
        <v>514.14285714285711</v>
      </c>
      <c r="D122" s="23">
        <v>3621</v>
      </c>
      <c r="E122">
        <v>79</v>
      </c>
      <c r="F122">
        <v>61.142857142857146</v>
      </c>
      <c r="I122" s="23">
        <v>3621</v>
      </c>
      <c r="J122">
        <v>691.28571428571433</v>
      </c>
      <c r="K122" s="23"/>
      <c r="L122" s="23"/>
    </row>
    <row r="123" spans="1:12" x14ac:dyDescent="0.2">
      <c r="A123" s="23">
        <v>3652</v>
      </c>
      <c r="B123">
        <v>558.14285714285711</v>
      </c>
      <c r="D123" s="23">
        <v>3652</v>
      </c>
      <c r="E123">
        <v>93.714285714285708</v>
      </c>
      <c r="F123">
        <v>70.571428571428569</v>
      </c>
      <c r="I123" s="23">
        <v>3652</v>
      </c>
      <c r="J123">
        <v>759</v>
      </c>
      <c r="K123" s="23"/>
      <c r="L123" s="23"/>
    </row>
    <row r="124" spans="1:12" x14ac:dyDescent="0.2">
      <c r="A124" s="23">
        <v>3683</v>
      </c>
      <c r="B124" cm="1">
        <f t="array" ref="B124:B135">'CALENDAR YEAR 2023'!S6:S17</f>
        <v>501.42857142857144</v>
      </c>
      <c r="C124">
        <v>2023</v>
      </c>
      <c r="D124" s="23">
        <v>3683</v>
      </c>
      <c r="E124" cm="1">
        <f t="array" ref="E124:E135">'CALENDAR YEAR 2023'!V6:V17</f>
        <v>103.42857142857143</v>
      </c>
      <c r="F124" cm="1">
        <f t="array" ref="F124:F135">'CALENDAR YEAR 2023'!W6:W17</f>
        <v>56.571428571428569</v>
      </c>
      <c r="H124">
        <v>2023</v>
      </c>
      <c r="I124" s="23">
        <v>3683</v>
      </c>
      <c r="J124" cm="1">
        <f t="array" ref="J124:J135">'CALENDAR YEAR 2023'!AA6:AA17</f>
        <v>704.42857142857144</v>
      </c>
      <c r="K124" s="23"/>
      <c r="L124" s="23"/>
    </row>
    <row r="125" spans="1:12" x14ac:dyDescent="0.2">
      <c r="A125" s="23">
        <v>3711</v>
      </c>
      <c r="B125">
        <v>433.28571428571428</v>
      </c>
      <c r="D125" s="23">
        <v>3711</v>
      </c>
      <c r="E125">
        <v>87.571428571428569</v>
      </c>
      <c r="F125">
        <v>49</v>
      </c>
      <c r="I125" s="23">
        <v>3711</v>
      </c>
      <c r="J125">
        <v>615.28571428571422</v>
      </c>
      <c r="K125" s="23"/>
      <c r="L125" s="23"/>
    </row>
    <row r="126" spans="1:12" x14ac:dyDescent="0.2">
      <c r="A126" s="23">
        <v>3742</v>
      </c>
      <c r="B126">
        <v>548.85714285714289</v>
      </c>
      <c r="D126" s="23">
        <v>3742</v>
      </c>
      <c r="E126">
        <v>89</v>
      </c>
      <c r="F126">
        <v>62.571428571428569</v>
      </c>
      <c r="I126" s="23">
        <v>3742</v>
      </c>
      <c r="J126">
        <v>773.57142857142844</v>
      </c>
      <c r="K126" s="23"/>
      <c r="L126" s="23"/>
    </row>
    <row r="127" spans="1:12" x14ac:dyDescent="0.2">
      <c r="A127" s="23">
        <v>3772</v>
      </c>
      <c r="B127">
        <v>511.42857142857144</v>
      </c>
      <c r="D127" s="23">
        <v>3772</v>
      </c>
      <c r="E127">
        <v>87.285714285714292</v>
      </c>
      <c r="F127">
        <v>49.714285714285708</v>
      </c>
      <c r="I127" s="23">
        <v>3772</v>
      </c>
      <c r="J127">
        <v>702.42857142857133</v>
      </c>
      <c r="K127" s="23"/>
      <c r="L127" s="23"/>
    </row>
    <row r="128" spans="1:12" x14ac:dyDescent="0.2">
      <c r="A128" s="23">
        <v>3803</v>
      </c>
      <c r="B128">
        <v>542</v>
      </c>
      <c r="D128" s="23">
        <v>3803</v>
      </c>
      <c r="E128">
        <v>100.57142857142857</v>
      </c>
      <c r="F128">
        <v>57.571428571428569</v>
      </c>
      <c r="I128" s="23">
        <v>3803</v>
      </c>
      <c r="J128">
        <v>750.71428571428567</v>
      </c>
      <c r="K128" s="23"/>
      <c r="L128" s="23"/>
    </row>
    <row r="129" spans="1:12" x14ac:dyDescent="0.2">
      <c r="A129" s="23">
        <v>3833</v>
      </c>
      <c r="B129">
        <v>491.14285714285711</v>
      </c>
      <c r="D129" s="23">
        <v>3833</v>
      </c>
      <c r="E129">
        <v>104</v>
      </c>
      <c r="F129">
        <v>59.571428571428569</v>
      </c>
      <c r="I129" s="23">
        <v>3833</v>
      </c>
      <c r="J129">
        <v>706</v>
      </c>
      <c r="K129" s="23"/>
      <c r="L129" s="23"/>
    </row>
    <row r="130" spans="1:12" x14ac:dyDescent="0.2">
      <c r="A130" s="23">
        <v>3864</v>
      </c>
      <c r="B130">
        <v>609.71428571428578</v>
      </c>
      <c r="D130" s="23">
        <v>3864</v>
      </c>
      <c r="E130">
        <v>109.42857142857143</v>
      </c>
      <c r="F130">
        <v>100.57142857142857</v>
      </c>
      <c r="I130" s="23">
        <v>3864</v>
      </c>
      <c r="J130">
        <v>869.28571428571422</v>
      </c>
      <c r="K130" s="23"/>
      <c r="L130" s="23"/>
    </row>
    <row r="131" spans="1:12" x14ac:dyDescent="0.2">
      <c r="A131" s="23">
        <v>3895</v>
      </c>
      <c r="B131">
        <v>704</v>
      </c>
      <c r="D131" s="23">
        <v>3895</v>
      </c>
      <c r="E131">
        <v>115.28571428571429</v>
      </c>
      <c r="F131">
        <v>93.857142857142861</v>
      </c>
      <c r="I131" s="23">
        <v>3895</v>
      </c>
      <c r="J131">
        <v>974.42857142857133</v>
      </c>
      <c r="K131" s="23"/>
      <c r="L131" s="23"/>
    </row>
    <row r="132" spans="1:12" x14ac:dyDescent="0.2">
      <c r="A132" s="23">
        <v>3925</v>
      </c>
      <c r="B132">
        <v>689.14285714285711</v>
      </c>
      <c r="D132" s="23">
        <v>3925</v>
      </c>
      <c r="E132">
        <v>93.428571428571431</v>
      </c>
      <c r="F132">
        <v>77.571428571428569</v>
      </c>
      <c r="I132" s="23">
        <v>3925</v>
      </c>
      <c r="J132">
        <v>929.85714285714289</v>
      </c>
      <c r="K132" s="23"/>
      <c r="L132" s="23"/>
    </row>
    <row r="133" spans="1:12" x14ac:dyDescent="0.2">
      <c r="A133" s="23">
        <v>3956</v>
      </c>
      <c r="B133">
        <v>842.42857142857144</v>
      </c>
      <c r="D133" s="23">
        <v>3956</v>
      </c>
      <c r="E133">
        <v>113.42857142857143</v>
      </c>
      <c r="F133">
        <v>106.42857142857143</v>
      </c>
      <c r="I133" s="23">
        <v>3956</v>
      </c>
      <c r="J133">
        <v>1126</v>
      </c>
      <c r="K133" s="23"/>
      <c r="L133" s="23"/>
    </row>
    <row r="134" spans="1:12" x14ac:dyDescent="0.2">
      <c r="A134" s="23">
        <v>3986</v>
      </c>
      <c r="B134">
        <v>989.14285714285711</v>
      </c>
      <c r="D134" s="23">
        <v>3986</v>
      </c>
      <c r="E134">
        <v>132</v>
      </c>
      <c r="F134">
        <v>131.42857142857144</v>
      </c>
      <c r="I134" s="23">
        <v>3986</v>
      </c>
      <c r="J134">
        <v>1335</v>
      </c>
      <c r="K134" s="23"/>
      <c r="L134" s="23"/>
    </row>
    <row r="135" spans="1:12" x14ac:dyDescent="0.2">
      <c r="A135" s="23">
        <v>4017</v>
      </c>
      <c r="B135">
        <v>1072.4285714285713</v>
      </c>
      <c r="D135" s="23">
        <v>4017</v>
      </c>
      <c r="E135">
        <v>134.57142857142858</v>
      </c>
      <c r="F135">
        <v>141.14285714285714</v>
      </c>
      <c r="I135" s="23">
        <v>4017</v>
      </c>
      <c r="J135">
        <v>1417</v>
      </c>
      <c r="K135" s="23"/>
      <c r="L135" s="23"/>
    </row>
    <row r="136" spans="1:12" x14ac:dyDescent="0.2">
      <c r="B136" s="23"/>
      <c r="C136">
        <v>2024</v>
      </c>
      <c r="E136" s="23"/>
      <c r="F136" s="23"/>
      <c r="H136">
        <v>2024</v>
      </c>
      <c r="I136" s="23"/>
      <c r="J136" s="23"/>
      <c r="L136" s="23"/>
    </row>
    <row r="137" spans="1:12" x14ac:dyDescent="0.2">
      <c r="B137" s="23"/>
      <c r="C137" s="23"/>
      <c r="E137" s="23"/>
      <c r="F137" s="23"/>
      <c r="J137" s="23"/>
    </row>
    <row r="138" spans="1:12" x14ac:dyDescent="0.2">
      <c r="B138" s="23">
        <f>SUM(B4:B135)</f>
        <v>67104.999999999985</v>
      </c>
      <c r="C138" s="23"/>
      <c r="E138" s="23">
        <f>SUM(E4:E135)</f>
        <v>12600.000000000004</v>
      </c>
      <c r="F138" s="23">
        <f>SUM(F4:F135)</f>
        <v>7958.9999999999991</v>
      </c>
      <c r="J138" s="23">
        <f>SUM(J4:J135)</f>
        <v>93295.000000000029</v>
      </c>
    </row>
    <row r="139" spans="1:12" x14ac:dyDescent="0.2">
      <c r="B139" s="23">
        <f>'CALENDAR YEAR 2023'!S18+'CALENDAR YEAR 2022'!S18+'CALENDAR YEAR 2021'!S18+'CALENDAR YEAR 2020'!S18+'CALENDAR YEAR 2019'!S18+'CALENDAR YEAR 2018'!S18+'CALENDAR YEAR 2017'!S18+'CALENDAR YEAR 2016'!S18+'CALENDAR YEAR 2015'!S18+'CALENDAR YEAR 2014'!S18+'CALENDAR YEAR 2013'!S30</f>
        <v>67105</v>
      </c>
      <c r="C139" s="23"/>
      <c r="E139" s="23">
        <f>'CALENDAR YEAR 2023'!V18+'CALENDAR YEAR 2022'!V18+'CALENDAR YEAR 2021'!V18+'CALENDAR YEAR 2020'!V18+'CALENDAR YEAR 2019'!V18+'CALENDAR YEAR 2018'!V18+'CALENDAR YEAR 2017'!V18+'CALENDAR YEAR 2016'!V18+'CALENDAR YEAR 2015'!V18+'CALENDAR YEAR 2014'!V18+'CALENDAR YEAR 2013'!V30</f>
        <v>12600</v>
      </c>
      <c r="F139" s="23">
        <f>'CALENDAR YEAR 2023'!W18+'CALENDAR YEAR 2022'!W18+'CALENDAR YEAR 2021'!W18+'CALENDAR YEAR 2020'!W18+'CALENDAR YEAR 2019'!W18+'CALENDAR YEAR 2018'!W18+'CALENDAR YEAR 2017'!W18+'CALENDAR YEAR 2016'!W18+'CALENDAR YEAR 2015'!W18+'CALENDAR YEAR 2014'!W18+'CALENDAR YEAR 2013'!W30</f>
        <v>7959</v>
      </c>
      <c r="J139" s="23">
        <f>'CALENDAR YEAR 2023'!AA18+'CALENDAR YEAR 2022'!AA18+'CALENDAR YEAR 2021'!AA18+'CALENDAR YEAR 2020'!AA18+'CALENDAR YEAR 2019'!AA18+'CALENDAR YEAR 2018'!AA18+'CALENDAR YEAR 2017'!AA18+'CALENDAR YEAR 2016'!AA18+'CALENDAR YEAR 2015'!AA18+'CALENDAR YEAR 2014'!AA18+'CALENDAR YEAR 2013'!AA30</f>
        <v>93295</v>
      </c>
    </row>
    <row r="140" spans="1:12" x14ac:dyDescent="0.2">
      <c r="B140" s="23"/>
      <c r="C140" s="23"/>
    </row>
    <row r="141" spans="1:12" x14ac:dyDescent="0.2">
      <c r="B141" s="23"/>
      <c r="C141" s="23"/>
    </row>
    <row r="142" spans="1:12" x14ac:dyDescent="0.2">
      <c r="B142" s="23"/>
      <c r="C142" s="23"/>
    </row>
    <row r="143" spans="1:12" x14ac:dyDescent="0.2">
      <c r="B143" s="23"/>
      <c r="C143" s="23"/>
    </row>
    <row r="144" spans="1:12" x14ac:dyDescent="0.2">
      <c r="B144" s="23"/>
      <c r="C144" s="23"/>
    </row>
    <row r="145" spans="2:3" x14ac:dyDescent="0.2">
      <c r="B145" s="23"/>
      <c r="C145" s="23"/>
    </row>
    <row r="146" spans="2:3" x14ac:dyDescent="0.2">
      <c r="B146" s="23"/>
      <c r="C146" s="23"/>
    </row>
    <row r="147" spans="2:3" x14ac:dyDescent="0.2">
      <c r="B147" s="23"/>
      <c r="C147" s="2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F3145E-347B-47FB-AC11-A9745ACD13DE}">
  <dimension ref="A1:K29"/>
  <sheetViews>
    <sheetView topLeftCell="E1" workbookViewId="0">
      <selection activeCell="G8" sqref="G8"/>
    </sheetView>
  </sheetViews>
  <sheetFormatPr baseColWidth="10" defaultColWidth="8.83203125" defaultRowHeight="15" x14ac:dyDescent="0.2"/>
  <cols>
    <col min="1" max="1" width="10.5" customWidth="1"/>
    <col min="2" max="2" width="18.33203125" customWidth="1"/>
    <col min="4" max="4" width="12.1640625" customWidth="1"/>
    <col min="5" max="5" width="20.1640625" customWidth="1"/>
    <col min="7" max="7" width="37.1640625" customWidth="1"/>
    <col min="10" max="10" width="9.6640625" customWidth="1"/>
    <col min="11" max="11" width="8.6640625" customWidth="1"/>
  </cols>
  <sheetData>
    <row r="1" spans="1:11" ht="44" customHeight="1" x14ac:dyDescent="0.2">
      <c r="A1" s="16" t="s">
        <v>55</v>
      </c>
      <c r="B1" s="16"/>
      <c r="D1" s="16" t="s">
        <v>56</v>
      </c>
      <c r="E1" s="16"/>
      <c r="H1" s="16" t="s">
        <v>62</v>
      </c>
      <c r="I1" s="16"/>
      <c r="J1" s="16"/>
      <c r="K1" s="16"/>
    </row>
    <row r="2" spans="1:11" ht="15" customHeight="1" thickBot="1" x14ac:dyDescent="0.25">
      <c r="A2" s="5" t="s">
        <v>52</v>
      </c>
      <c r="B2" s="8" t="s">
        <v>53</v>
      </c>
      <c r="D2" s="5" t="s">
        <v>52</v>
      </c>
      <c r="E2" s="8" t="s">
        <v>53</v>
      </c>
      <c r="G2" s="9"/>
      <c r="H2" s="11"/>
      <c r="I2" s="5" t="s">
        <v>52</v>
      </c>
      <c r="J2" s="8" t="s">
        <v>53</v>
      </c>
    </row>
    <row r="3" spans="1:11" x14ac:dyDescent="0.2">
      <c r="A3" s="6">
        <v>1997</v>
      </c>
      <c r="B3" s="4">
        <v>886</v>
      </c>
      <c r="D3" s="6">
        <v>1998</v>
      </c>
      <c r="E3" s="4">
        <v>68</v>
      </c>
      <c r="I3" s="14">
        <v>2004</v>
      </c>
      <c r="J3">
        <v>1</v>
      </c>
    </row>
    <row r="4" spans="1:11" ht="16.5" customHeight="1" x14ac:dyDescent="0.2">
      <c r="A4" s="7">
        <f>A3+1</f>
        <v>1998</v>
      </c>
      <c r="B4" s="4">
        <v>1483</v>
      </c>
      <c r="D4" s="7">
        <v>1999</v>
      </c>
      <c r="E4" s="4">
        <v>64</v>
      </c>
      <c r="G4" s="10"/>
      <c r="I4" s="15">
        <v>1998</v>
      </c>
      <c r="J4">
        <v>1</v>
      </c>
    </row>
    <row r="5" spans="1:11" x14ac:dyDescent="0.2">
      <c r="A5" s="7">
        <f t="shared" ref="A5:A29" si="0">A4+1</f>
        <v>1999</v>
      </c>
      <c r="B5" s="4">
        <v>1720</v>
      </c>
      <c r="D5" s="7">
        <v>2001</v>
      </c>
      <c r="E5" s="4">
        <v>4</v>
      </c>
      <c r="I5" s="15">
        <v>1997</v>
      </c>
      <c r="J5">
        <v>13</v>
      </c>
    </row>
    <row r="6" spans="1:11" x14ac:dyDescent="0.2">
      <c r="A6" s="7">
        <f t="shared" si="0"/>
        <v>2000</v>
      </c>
      <c r="B6" s="4">
        <v>1880</v>
      </c>
      <c r="D6" s="7">
        <v>2002</v>
      </c>
      <c r="E6" s="4">
        <v>3</v>
      </c>
    </row>
    <row r="7" spans="1:11" x14ac:dyDescent="0.2">
      <c r="A7" s="7">
        <f t="shared" si="0"/>
        <v>2001</v>
      </c>
      <c r="B7" s="4">
        <v>2364</v>
      </c>
      <c r="D7" s="7">
        <v>2003</v>
      </c>
      <c r="E7" s="4">
        <v>11</v>
      </c>
    </row>
    <row r="8" spans="1:11" x14ac:dyDescent="0.2">
      <c r="A8" s="7">
        <f t="shared" si="0"/>
        <v>2002</v>
      </c>
      <c r="B8" s="4">
        <v>3146</v>
      </c>
    </row>
    <row r="9" spans="1:11" ht="16" x14ac:dyDescent="0.2">
      <c r="A9" s="7">
        <f t="shared" si="0"/>
        <v>2003</v>
      </c>
      <c r="B9" s="4">
        <v>2630</v>
      </c>
      <c r="D9" s="12" t="s">
        <v>57</v>
      </c>
    </row>
    <row r="10" spans="1:11" ht="48" customHeight="1" x14ac:dyDescent="0.2">
      <c r="A10" s="7">
        <f t="shared" si="0"/>
        <v>2004</v>
      </c>
      <c r="B10" s="4">
        <v>3679</v>
      </c>
      <c r="D10" s="17" t="s">
        <v>61</v>
      </c>
      <c r="E10" s="17"/>
      <c r="F10" s="17"/>
      <c r="G10" s="17"/>
    </row>
    <row r="11" spans="1:11" x14ac:dyDescent="0.2">
      <c r="A11" s="7">
        <f t="shared" si="0"/>
        <v>2005</v>
      </c>
      <c r="B11" s="4">
        <v>3465</v>
      </c>
    </row>
    <row r="12" spans="1:11" ht="27.5" customHeight="1" x14ac:dyDescent="0.2">
      <c r="A12" s="7">
        <f t="shared" si="0"/>
        <v>2006</v>
      </c>
      <c r="B12" s="4">
        <v>5643</v>
      </c>
      <c r="D12" s="17" t="s">
        <v>58</v>
      </c>
      <c r="E12" s="17"/>
      <c r="F12" s="17"/>
      <c r="G12" s="17"/>
    </row>
    <row r="13" spans="1:11" x14ac:dyDescent="0.2">
      <c r="A13" s="7">
        <f t="shared" si="0"/>
        <v>2007</v>
      </c>
      <c r="B13" s="4">
        <v>4831</v>
      </c>
    </row>
    <row r="14" spans="1:11" ht="57" customHeight="1" x14ac:dyDescent="0.2">
      <c r="A14" s="7">
        <f t="shared" si="0"/>
        <v>2008</v>
      </c>
      <c r="B14" s="4">
        <v>4759</v>
      </c>
      <c r="D14" s="17" t="s">
        <v>59</v>
      </c>
      <c r="E14" s="17"/>
      <c r="F14" s="17"/>
      <c r="G14" s="17"/>
      <c r="H14" s="13"/>
      <c r="I14" s="13"/>
      <c r="J14" s="13"/>
      <c r="K14" s="13"/>
    </row>
    <row r="15" spans="1:11" x14ac:dyDescent="0.2">
      <c r="A15" s="7">
        <f t="shared" si="0"/>
        <v>2009</v>
      </c>
      <c r="B15" s="4">
        <v>10255</v>
      </c>
    </row>
    <row r="16" spans="1:11" ht="31.5" customHeight="1" x14ac:dyDescent="0.2">
      <c r="A16" s="7">
        <f t="shared" si="0"/>
        <v>2010</v>
      </c>
      <c r="B16" s="4">
        <v>11934</v>
      </c>
      <c r="D16" s="17" t="s">
        <v>60</v>
      </c>
      <c r="E16" s="17"/>
      <c r="F16" s="17"/>
      <c r="G16" s="17"/>
      <c r="H16" s="13"/>
      <c r="I16" s="13"/>
      <c r="J16" s="13"/>
      <c r="K16" s="13"/>
    </row>
    <row r="17" spans="1:7" x14ac:dyDescent="0.2">
      <c r="A17" s="7">
        <f t="shared" si="0"/>
        <v>2011</v>
      </c>
      <c r="B17" s="4">
        <v>16419</v>
      </c>
    </row>
    <row r="18" spans="1:7" ht="28.5" customHeight="1" x14ac:dyDescent="0.2">
      <c r="A18" s="7">
        <f t="shared" si="0"/>
        <v>2012</v>
      </c>
      <c r="B18" s="4">
        <v>12830</v>
      </c>
      <c r="D18" s="18" t="s">
        <v>54</v>
      </c>
      <c r="E18" s="18" t="s">
        <v>54</v>
      </c>
      <c r="F18" s="18" t="s">
        <v>54</v>
      </c>
      <c r="G18" s="18" t="s">
        <v>54</v>
      </c>
    </row>
    <row r="19" spans="1:7" x14ac:dyDescent="0.2">
      <c r="A19" s="7">
        <f>A18+1</f>
        <v>2013</v>
      </c>
      <c r="B19" s="4">
        <v>5891</v>
      </c>
    </row>
    <row r="20" spans="1:7" x14ac:dyDescent="0.2">
      <c r="A20" s="7">
        <f t="shared" si="0"/>
        <v>2014</v>
      </c>
      <c r="B20" s="4">
        <v>5480</v>
      </c>
    </row>
    <row r="21" spans="1:7" x14ac:dyDescent="0.2">
      <c r="A21" s="7">
        <f t="shared" si="0"/>
        <v>2015</v>
      </c>
      <c r="B21" s="4">
        <v>7633</v>
      </c>
    </row>
    <row r="22" spans="1:7" x14ac:dyDescent="0.2">
      <c r="A22" s="7">
        <f t="shared" si="0"/>
        <v>2016</v>
      </c>
      <c r="B22" s="4">
        <v>6154</v>
      </c>
    </row>
    <row r="23" spans="1:7" x14ac:dyDescent="0.2">
      <c r="A23" s="7">
        <f t="shared" si="0"/>
        <v>2017</v>
      </c>
      <c r="B23" s="4">
        <v>6946</v>
      </c>
    </row>
    <row r="24" spans="1:7" x14ac:dyDescent="0.2">
      <c r="A24" s="7">
        <f t="shared" si="0"/>
        <v>2018</v>
      </c>
      <c r="B24" s="4">
        <v>7487</v>
      </c>
    </row>
    <row r="25" spans="1:7" x14ac:dyDescent="0.2">
      <c r="A25" s="7">
        <f t="shared" si="0"/>
        <v>2019</v>
      </c>
      <c r="B25" s="4">
        <v>10370</v>
      </c>
    </row>
    <row r="26" spans="1:7" x14ac:dyDescent="0.2">
      <c r="A26" s="7">
        <f t="shared" si="0"/>
        <v>2020</v>
      </c>
      <c r="B26" s="4">
        <v>11423</v>
      </c>
    </row>
    <row r="27" spans="1:7" x14ac:dyDescent="0.2">
      <c r="A27" s="7">
        <f t="shared" si="0"/>
        <v>2021</v>
      </c>
      <c r="B27" s="4">
        <v>11548</v>
      </c>
    </row>
    <row r="28" spans="1:7" x14ac:dyDescent="0.2">
      <c r="A28" s="7">
        <f>A27+1</f>
        <v>2022</v>
      </c>
      <c r="B28" s="4">
        <v>9459</v>
      </c>
    </row>
    <row r="29" spans="1:7" x14ac:dyDescent="0.2">
      <c r="A29" s="7">
        <f t="shared" si="0"/>
        <v>2023</v>
      </c>
      <c r="B29" s="4">
        <v>10904</v>
      </c>
    </row>
  </sheetData>
  <mergeCells count="8">
    <mergeCell ref="D14:G14"/>
    <mergeCell ref="D16:G16"/>
    <mergeCell ref="D18:G18"/>
    <mergeCell ref="A1:B1"/>
    <mergeCell ref="D1:E1"/>
    <mergeCell ref="H1:K1"/>
    <mergeCell ref="D10:G10"/>
    <mergeCell ref="D12:G12"/>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70D715-F271-448E-A87C-D9C7DEAEFB1E}">
  <dimension ref="A1:AA56"/>
  <sheetViews>
    <sheetView workbookViewId="0">
      <selection activeCell="AA6" sqref="AA6:AA17"/>
    </sheetView>
  </sheetViews>
  <sheetFormatPr baseColWidth="10" defaultColWidth="8.83203125" defaultRowHeight="15" x14ac:dyDescent="0.2"/>
  <cols>
    <col min="1" max="1" width="18.5" customWidth="1"/>
    <col min="2" max="2" width="10" customWidth="1"/>
    <col min="3" max="3" width="10.83203125" customWidth="1"/>
    <col min="4" max="4" width="12.1640625" customWidth="1"/>
    <col min="6" max="6" width="10.83203125" customWidth="1"/>
    <col min="7" max="7" width="13.5" customWidth="1"/>
    <col min="9" max="9" width="12.33203125" customWidth="1"/>
    <col min="10" max="10" width="10.33203125" customWidth="1"/>
    <col min="11" max="11" width="11.1640625" customWidth="1"/>
    <col min="14" max="14" width="14.5" customWidth="1"/>
    <col min="15" max="15" width="11" customWidth="1"/>
  </cols>
  <sheetData>
    <row r="1" spans="1:27" x14ac:dyDescent="0.2">
      <c r="A1" s="19" t="s">
        <v>26</v>
      </c>
      <c r="B1" s="19"/>
      <c r="C1" s="19"/>
      <c r="D1" s="19"/>
      <c r="E1" s="19"/>
      <c r="F1" s="19"/>
      <c r="G1" s="19"/>
      <c r="H1" s="19"/>
      <c r="I1" s="19"/>
      <c r="J1" s="19"/>
      <c r="K1" s="19"/>
      <c r="L1" s="19"/>
      <c r="M1" s="19"/>
      <c r="N1" s="19"/>
      <c r="O1" s="19"/>
      <c r="P1" s="19"/>
      <c r="Q1" s="19"/>
    </row>
    <row r="2" spans="1:27" x14ac:dyDescent="0.2">
      <c r="A2" s="20" t="s">
        <v>17</v>
      </c>
      <c r="B2" s="21" t="s">
        <v>16</v>
      </c>
      <c r="C2" s="21"/>
      <c r="D2" s="21"/>
      <c r="E2" s="21"/>
      <c r="F2" s="21"/>
      <c r="G2" s="21"/>
      <c r="H2" s="21"/>
      <c r="I2" s="21"/>
      <c r="J2" s="21"/>
      <c r="K2" s="21"/>
      <c r="L2" s="21"/>
      <c r="M2" s="21"/>
      <c r="N2" s="21"/>
      <c r="O2" s="21"/>
      <c r="P2" s="21"/>
      <c r="Q2" s="21"/>
      <c r="S2" t="s">
        <v>76</v>
      </c>
      <c r="V2" t="s">
        <v>77</v>
      </c>
      <c r="W2" t="s">
        <v>78</v>
      </c>
      <c r="AA2" t="s">
        <v>79</v>
      </c>
    </row>
    <row r="3" spans="1:27" x14ac:dyDescent="0.2">
      <c r="A3" s="20"/>
      <c r="B3" s="1" t="s">
        <v>0</v>
      </c>
      <c r="C3" s="1" t="s">
        <v>1</v>
      </c>
      <c r="D3" s="1" t="s">
        <v>2</v>
      </c>
      <c r="E3" s="1" t="s">
        <v>3</v>
      </c>
      <c r="F3" s="1" t="s">
        <v>4</v>
      </c>
      <c r="G3" s="1" t="s">
        <v>5</v>
      </c>
      <c r="H3" s="1" t="s">
        <v>6</v>
      </c>
      <c r="I3" s="1" t="s">
        <v>7</v>
      </c>
      <c r="J3" s="1" t="s">
        <v>8</v>
      </c>
      <c r="K3" s="1" t="s">
        <v>9</v>
      </c>
      <c r="L3" s="1" t="s">
        <v>10</v>
      </c>
      <c r="M3" s="1" t="s">
        <v>11</v>
      </c>
      <c r="N3" s="1" t="s">
        <v>15</v>
      </c>
      <c r="O3" s="1" t="s">
        <v>12</v>
      </c>
      <c r="P3" s="1" t="s">
        <v>13</v>
      </c>
      <c r="Q3" s="1" t="s">
        <v>14</v>
      </c>
      <c r="S3" s="22"/>
      <c r="T3" s="1"/>
      <c r="U3" s="1"/>
      <c r="V3" s="1"/>
      <c r="W3" s="1"/>
      <c r="X3" s="1"/>
      <c r="Y3" s="1"/>
      <c r="Z3" s="1"/>
      <c r="AA3" s="1"/>
    </row>
    <row r="4" spans="1:27" x14ac:dyDescent="0.2">
      <c r="A4" s="3">
        <v>1</v>
      </c>
      <c r="B4" s="2">
        <v>0</v>
      </c>
      <c r="C4" s="2">
        <v>1</v>
      </c>
      <c r="D4" s="2">
        <v>2</v>
      </c>
      <c r="E4" s="2">
        <v>1</v>
      </c>
      <c r="F4" s="2">
        <v>0</v>
      </c>
      <c r="G4" s="2">
        <v>0</v>
      </c>
      <c r="H4" s="2">
        <v>0</v>
      </c>
      <c r="I4" s="2">
        <v>98</v>
      </c>
      <c r="J4" s="2">
        <v>1</v>
      </c>
      <c r="K4" s="2">
        <v>1</v>
      </c>
      <c r="L4" s="2">
        <v>30</v>
      </c>
      <c r="M4" s="2">
        <v>13</v>
      </c>
      <c r="N4" s="2">
        <v>0</v>
      </c>
      <c r="O4" s="2">
        <v>0</v>
      </c>
      <c r="P4" s="2">
        <v>2</v>
      </c>
      <c r="Q4" s="2">
        <v>149</v>
      </c>
      <c r="T4" s="2"/>
    </row>
    <row r="5" spans="1:27" x14ac:dyDescent="0.2">
      <c r="A5" s="3">
        <v>2</v>
      </c>
      <c r="B5" s="2">
        <v>0</v>
      </c>
      <c r="C5" s="2">
        <v>0</v>
      </c>
      <c r="D5" s="2">
        <v>1</v>
      </c>
      <c r="E5" s="2">
        <v>2</v>
      </c>
      <c r="F5" s="2">
        <v>1</v>
      </c>
      <c r="G5" s="2">
        <v>0</v>
      </c>
      <c r="H5" s="2">
        <v>0</v>
      </c>
      <c r="I5" s="2">
        <v>111</v>
      </c>
      <c r="J5" s="2">
        <v>3</v>
      </c>
      <c r="K5" s="2">
        <v>3</v>
      </c>
      <c r="L5" s="2">
        <v>18</v>
      </c>
      <c r="M5" s="2">
        <v>15</v>
      </c>
      <c r="N5" s="2">
        <v>1</v>
      </c>
      <c r="O5" s="2">
        <v>0</v>
      </c>
      <c r="P5" s="2">
        <v>0</v>
      </c>
      <c r="Q5" s="2">
        <v>155</v>
      </c>
      <c r="S5" s="2"/>
      <c r="T5" s="2">
        <f>0+365*10+2</f>
        <v>3652</v>
      </c>
    </row>
    <row r="6" spans="1:27" x14ac:dyDescent="0.2">
      <c r="A6" s="3">
        <v>3</v>
      </c>
      <c r="B6" s="2">
        <v>1</v>
      </c>
      <c r="C6" s="2">
        <v>1</v>
      </c>
      <c r="D6" s="2">
        <v>3</v>
      </c>
      <c r="E6" s="2">
        <v>1</v>
      </c>
      <c r="F6" s="2">
        <v>1</v>
      </c>
      <c r="G6" s="2">
        <v>0</v>
      </c>
      <c r="H6" s="2">
        <v>1</v>
      </c>
      <c r="I6" s="2">
        <v>115</v>
      </c>
      <c r="J6" s="2">
        <v>0</v>
      </c>
      <c r="K6" s="2">
        <v>2</v>
      </c>
      <c r="L6" s="2">
        <v>23</v>
      </c>
      <c r="M6" s="2">
        <v>12</v>
      </c>
      <c r="N6" s="2">
        <v>1</v>
      </c>
      <c r="O6" s="2">
        <v>2</v>
      </c>
      <c r="P6" s="2">
        <v>2</v>
      </c>
      <c r="Q6" s="2">
        <v>165</v>
      </c>
      <c r="R6" s="1" t="s">
        <v>63</v>
      </c>
      <c r="S6">
        <f>SUM(I$4:I$7)+(3/7)*I$8</f>
        <v>501.42857142857144</v>
      </c>
      <c r="T6">
        <f>31+365*10+2</f>
        <v>3683</v>
      </c>
      <c r="V6">
        <f>SUM(L$4:L$7)+(3/7)*L$8</f>
        <v>103.42857142857143</v>
      </c>
      <c r="W6">
        <f>SUM(M$4:M$7)+(3/7)*M$8</f>
        <v>56.571428571428569</v>
      </c>
      <c r="AA6">
        <f>SUM(Q$4:Q$7)+(3/7)*Q$8</f>
        <v>704.42857142857144</v>
      </c>
    </row>
    <row r="7" spans="1:27" x14ac:dyDescent="0.2">
      <c r="A7" s="3">
        <v>4</v>
      </c>
      <c r="B7" s="2">
        <v>2</v>
      </c>
      <c r="C7" s="2">
        <v>0</v>
      </c>
      <c r="D7" s="2">
        <v>2</v>
      </c>
      <c r="E7" s="2">
        <v>0</v>
      </c>
      <c r="F7" s="2">
        <v>0</v>
      </c>
      <c r="G7" s="2">
        <v>0</v>
      </c>
      <c r="H7" s="2">
        <v>0</v>
      </c>
      <c r="I7" s="2">
        <v>129</v>
      </c>
      <c r="J7" s="2">
        <v>1</v>
      </c>
      <c r="K7" s="2">
        <v>0</v>
      </c>
      <c r="L7" s="2">
        <v>20</v>
      </c>
      <c r="M7" s="2">
        <v>14</v>
      </c>
      <c r="N7" s="2">
        <v>0</v>
      </c>
      <c r="O7" s="2">
        <v>1</v>
      </c>
      <c r="P7" s="2">
        <v>0</v>
      </c>
      <c r="Q7" s="2">
        <v>169</v>
      </c>
      <c r="R7" s="1" t="s">
        <v>64</v>
      </c>
      <c r="S7">
        <f>(4/7)*I$8+SUM(I$9:I$11)+(3/7)*I$12</f>
        <v>433.28571428571428</v>
      </c>
      <c r="T7">
        <f>T6+28</f>
        <v>3711</v>
      </c>
      <c r="V7">
        <f>(4/7)*L$8+SUM(L$9:L$11)+(3/7)*L$12</f>
        <v>87.571428571428569</v>
      </c>
      <c r="W7">
        <f>(4/7)*M$8+SUM(M$9:M$11)+(3/7)*M$12</f>
        <v>49</v>
      </c>
      <c r="AA7">
        <f>(4/7)*Q$8+SUM(Q$9:Q$11)+(3/7)*Q$12</f>
        <v>615.28571428571422</v>
      </c>
    </row>
    <row r="8" spans="1:27" x14ac:dyDescent="0.2">
      <c r="A8" s="3">
        <v>5</v>
      </c>
      <c r="B8" s="2">
        <v>0</v>
      </c>
      <c r="C8" s="2">
        <v>2</v>
      </c>
      <c r="D8" s="2">
        <v>1</v>
      </c>
      <c r="E8" s="2">
        <v>1</v>
      </c>
      <c r="F8" s="2">
        <v>0</v>
      </c>
      <c r="G8" s="2">
        <v>0</v>
      </c>
      <c r="H8" s="2">
        <v>1</v>
      </c>
      <c r="I8" s="2">
        <v>113</v>
      </c>
      <c r="J8" s="2">
        <v>1</v>
      </c>
      <c r="K8" s="2">
        <v>0</v>
      </c>
      <c r="L8" s="2">
        <v>29</v>
      </c>
      <c r="M8" s="2">
        <v>6</v>
      </c>
      <c r="N8" s="2">
        <v>0</v>
      </c>
      <c r="O8" s="2">
        <v>0</v>
      </c>
      <c r="P8" s="2">
        <v>1</v>
      </c>
      <c r="Q8" s="2">
        <v>155</v>
      </c>
      <c r="R8" s="1" t="s">
        <v>65</v>
      </c>
      <c r="S8">
        <f>(4/7)*I$12+SUM(I$13:I$15)+(6/7)*I$16</f>
        <v>548.85714285714289</v>
      </c>
      <c r="T8">
        <f>T7+31</f>
        <v>3742</v>
      </c>
      <c r="V8">
        <f>(4/7)*L$12+SUM(L$13:L$15)+(6/7)*L$16</f>
        <v>89</v>
      </c>
      <c r="W8">
        <f>(4/7)*M$12+SUM(M$13:M$15)+(6/7)*M$16</f>
        <v>62.571428571428569</v>
      </c>
      <c r="AA8">
        <f>(4/7)*Q$12+SUM(Q$13:Q$15)+(6/7)*Q$16</f>
        <v>773.57142857142844</v>
      </c>
    </row>
    <row r="9" spans="1:27" x14ac:dyDescent="0.2">
      <c r="A9" s="3">
        <v>6</v>
      </c>
      <c r="B9" s="2">
        <v>1</v>
      </c>
      <c r="C9" s="2">
        <v>1</v>
      </c>
      <c r="D9" s="2">
        <v>0</v>
      </c>
      <c r="E9" s="2">
        <v>0</v>
      </c>
      <c r="F9" s="2">
        <v>0</v>
      </c>
      <c r="G9" s="2">
        <v>0</v>
      </c>
      <c r="H9" s="2">
        <v>1</v>
      </c>
      <c r="I9" s="2">
        <v>117</v>
      </c>
      <c r="J9" s="2">
        <v>1</v>
      </c>
      <c r="K9" s="2">
        <v>3</v>
      </c>
      <c r="L9" s="2">
        <v>21</v>
      </c>
      <c r="M9" s="2">
        <v>16</v>
      </c>
      <c r="N9" s="2">
        <v>1</v>
      </c>
      <c r="O9" s="2">
        <v>3</v>
      </c>
      <c r="P9" s="2">
        <v>0</v>
      </c>
      <c r="Q9" s="2">
        <v>165</v>
      </c>
      <c r="R9" s="1" t="s">
        <v>66</v>
      </c>
      <c r="S9">
        <f>(1/7)*I$16+SUM(I$17:I$20)+(1/7)*I$21</f>
        <v>511.42857142857144</v>
      </c>
      <c r="T9">
        <f>T8+30</f>
        <v>3772</v>
      </c>
      <c r="V9">
        <f>(1/7)*L$16+SUM(L$17:L$20)+(1/7)*L$21</f>
        <v>87.285714285714292</v>
      </c>
      <c r="W9">
        <f>(1/7)*M$16+SUM(M$17:M$20)+(1/7)*M$21</f>
        <v>49.714285714285708</v>
      </c>
      <c r="AA9">
        <f>(1/7)*Q$16+SUM(Q$17:Q$20)+(1/7)*Q$21</f>
        <v>702.42857142857133</v>
      </c>
    </row>
    <row r="10" spans="1:27" x14ac:dyDescent="0.2">
      <c r="A10" s="3">
        <v>7</v>
      </c>
      <c r="B10" s="2">
        <v>1</v>
      </c>
      <c r="C10" s="2">
        <v>1</v>
      </c>
      <c r="D10" s="2">
        <v>3</v>
      </c>
      <c r="E10" s="2">
        <v>0</v>
      </c>
      <c r="F10" s="2">
        <v>0</v>
      </c>
      <c r="G10" s="2">
        <v>0</v>
      </c>
      <c r="H10" s="2">
        <v>0</v>
      </c>
      <c r="I10" s="2">
        <v>89</v>
      </c>
      <c r="J10" s="2">
        <v>4</v>
      </c>
      <c r="K10" s="2">
        <v>2</v>
      </c>
      <c r="L10" s="2">
        <v>23</v>
      </c>
      <c r="M10" s="2">
        <v>7</v>
      </c>
      <c r="N10" s="2">
        <v>2</v>
      </c>
      <c r="O10" s="2">
        <v>1</v>
      </c>
      <c r="P10" s="2">
        <v>1</v>
      </c>
      <c r="Q10" s="2">
        <v>134</v>
      </c>
      <c r="R10" s="1" t="s">
        <v>67</v>
      </c>
      <c r="S10">
        <f>(6/7)*I$21+SUM(I$22:I$24)+(4/7)*I$25</f>
        <v>542</v>
      </c>
      <c r="T10">
        <f>T9+31</f>
        <v>3803</v>
      </c>
      <c r="V10">
        <f>(6/7)*L$21+SUM(L$22:L$24)+(4/7)*L$25</f>
        <v>100.57142857142857</v>
      </c>
      <c r="W10">
        <f>(6/7)*M$21+SUM(M$22:M$24)+(4/7)*M$25</f>
        <v>57.571428571428569</v>
      </c>
      <c r="AA10">
        <f>(6/7)*Q$21+SUM(Q$22:Q$24)+(4/7)*Q$25</f>
        <v>750.71428571428567</v>
      </c>
    </row>
    <row r="11" spans="1:27" x14ac:dyDescent="0.2">
      <c r="A11" s="3">
        <v>8</v>
      </c>
      <c r="B11" s="2">
        <v>0</v>
      </c>
      <c r="C11" s="2">
        <v>0</v>
      </c>
      <c r="D11" s="2">
        <v>1</v>
      </c>
      <c r="E11" s="2">
        <v>1</v>
      </c>
      <c r="F11" s="2">
        <v>1</v>
      </c>
      <c r="G11" s="2">
        <v>0</v>
      </c>
      <c r="H11" s="2">
        <v>0</v>
      </c>
      <c r="I11" s="2">
        <v>116</v>
      </c>
      <c r="J11" s="2">
        <v>1</v>
      </c>
      <c r="K11" s="2">
        <v>2</v>
      </c>
      <c r="L11" s="2">
        <v>21</v>
      </c>
      <c r="M11" s="2">
        <v>14</v>
      </c>
      <c r="N11" s="2">
        <v>0</v>
      </c>
      <c r="O11" s="2">
        <v>2</v>
      </c>
      <c r="P11" s="2">
        <v>1</v>
      </c>
      <c r="Q11" s="2">
        <v>160</v>
      </c>
      <c r="R11" s="1" t="s">
        <v>68</v>
      </c>
      <c r="S11">
        <f>(3/7)*I$25+SUM(I$26:I$28)+(6/7)*I$29</f>
        <v>491.14285714285711</v>
      </c>
      <c r="T11">
        <f>T10+30</f>
        <v>3833</v>
      </c>
      <c r="V11">
        <f>(3/7)*L$25+SUM(L$26:L$28)+(6/7)*L$29</f>
        <v>104</v>
      </c>
      <c r="W11">
        <f>(3/7)*M$25+SUM(M$26:M$28)+(6/7)*M$29</f>
        <v>59.571428571428569</v>
      </c>
      <c r="AA11">
        <f>(3/7)*Q$25+SUM(Q$26:Q$28)+(6/7)*Q$29</f>
        <v>706</v>
      </c>
    </row>
    <row r="12" spans="1:27" x14ac:dyDescent="0.2">
      <c r="A12" s="3">
        <v>9</v>
      </c>
      <c r="B12" s="2">
        <v>2</v>
      </c>
      <c r="C12" s="2">
        <v>1</v>
      </c>
      <c r="D12" s="2">
        <v>1</v>
      </c>
      <c r="E12" s="2">
        <v>2</v>
      </c>
      <c r="F12" s="2">
        <v>2</v>
      </c>
      <c r="G12" s="2">
        <v>0</v>
      </c>
      <c r="H12" s="2">
        <v>1</v>
      </c>
      <c r="I12" s="2">
        <v>109</v>
      </c>
      <c r="J12" s="2">
        <v>2</v>
      </c>
      <c r="K12" s="2">
        <v>1</v>
      </c>
      <c r="L12" s="2">
        <v>14</v>
      </c>
      <c r="M12" s="2">
        <v>20</v>
      </c>
      <c r="N12" s="2">
        <v>1</v>
      </c>
      <c r="O12" s="2">
        <v>1</v>
      </c>
      <c r="P12" s="2">
        <v>1</v>
      </c>
      <c r="Q12" s="2">
        <v>158</v>
      </c>
      <c r="R12" s="1" t="s">
        <v>69</v>
      </c>
      <c r="S12">
        <f>(1/7)*I$29+SUM(I$30:I$33)+(2/7)*I$34</f>
        <v>609.71428571428578</v>
      </c>
      <c r="T12">
        <f>T11+31</f>
        <v>3864</v>
      </c>
      <c r="V12">
        <f>(1/7)*L$29+SUM(L$30:L$33)+(2/7)*L$34</f>
        <v>109.42857142857143</v>
      </c>
      <c r="W12">
        <f>(1/7)*M$29+SUM(M$30:M$33)+(2/7)*M$34</f>
        <v>100.57142857142857</v>
      </c>
      <c r="AA12">
        <f>(1/7)*Q$29+SUM(Q$30:Q$33)+(2/7)*Q$34</f>
        <v>869.28571428571422</v>
      </c>
    </row>
    <row r="13" spans="1:27" x14ac:dyDescent="0.2">
      <c r="A13" s="3">
        <v>10</v>
      </c>
      <c r="B13" s="2">
        <v>2</v>
      </c>
      <c r="C13" s="2">
        <v>1</v>
      </c>
      <c r="D13" s="2">
        <v>3</v>
      </c>
      <c r="E13" s="2">
        <v>3</v>
      </c>
      <c r="F13" s="2">
        <v>0</v>
      </c>
      <c r="G13" s="2">
        <v>0</v>
      </c>
      <c r="H13" s="2">
        <v>1</v>
      </c>
      <c r="I13" s="2">
        <v>135</v>
      </c>
      <c r="J13" s="2">
        <v>3</v>
      </c>
      <c r="K13" s="2">
        <v>0</v>
      </c>
      <c r="L13" s="2">
        <v>19</v>
      </c>
      <c r="M13" s="2">
        <v>15</v>
      </c>
      <c r="N13" s="2">
        <v>2</v>
      </c>
      <c r="O13" s="2">
        <v>3</v>
      </c>
      <c r="P13" s="2">
        <v>1</v>
      </c>
      <c r="Q13" s="2">
        <v>188</v>
      </c>
      <c r="R13" s="1" t="s">
        <v>70</v>
      </c>
      <c r="S13">
        <f>(5/7)*I$34+SUM(I$35:I$37)+(5/7)*I$38</f>
        <v>704</v>
      </c>
      <c r="T13">
        <f>T12+31</f>
        <v>3895</v>
      </c>
      <c r="V13">
        <f>(5/7)*L$34+SUM(L$35:L$37)+(5/7)*L$38</f>
        <v>115.28571428571429</v>
      </c>
      <c r="W13">
        <f>(5/7)*M$34+SUM(M$35:M$37)+(5/7)*M$38</f>
        <v>93.857142857142861</v>
      </c>
      <c r="AA13">
        <f>(5/7)*Q$34+SUM(Q$35:Q$37)+(5/7)*Q$38</f>
        <v>974.42857142857133</v>
      </c>
    </row>
    <row r="14" spans="1:27" x14ac:dyDescent="0.2">
      <c r="A14" s="3">
        <v>11</v>
      </c>
      <c r="B14" s="2">
        <v>2</v>
      </c>
      <c r="C14" s="2">
        <v>2</v>
      </c>
      <c r="D14" s="2">
        <v>2</v>
      </c>
      <c r="E14" s="2">
        <v>2</v>
      </c>
      <c r="F14" s="2">
        <v>1</v>
      </c>
      <c r="G14" s="2">
        <v>2</v>
      </c>
      <c r="H14" s="2">
        <v>1</v>
      </c>
      <c r="I14" s="2">
        <v>128</v>
      </c>
      <c r="J14" s="2">
        <v>0</v>
      </c>
      <c r="K14" s="2">
        <v>0</v>
      </c>
      <c r="L14" s="2">
        <v>26</v>
      </c>
      <c r="M14" s="2">
        <v>21</v>
      </c>
      <c r="N14" s="2">
        <v>1</v>
      </c>
      <c r="O14" s="2">
        <v>8</v>
      </c>
      <c r="P14" s="2">
        <v>0</v>
      </c>
      <c r="Q14" s="2">
        <v>196</v>
      </c>
      <c r="R14" s="1" t="s">
        <v>71</v>
      </c>
      <c r="S14">
        <f>(2/7)*I$38+SUM(I$39:I$41)+(7/7)*I$42</f>
        <v>689.14285714285711</v>
      </c>
      <c r="T14">
        <f>T13+30</f>
        <v>3925</v>
      </c>
      <c r="V14">
        <f>(2/7)*L$38+SUM(L$39:L$41)+(7/7)*L$42</f>
        <v>93.428571428571431</v>
      </c>
      <c r="W14">
        <f>(2/7)*M$38+SUM(M$39:M$41)+(7/7)*M$42</f>
        <v>77.571428571428569</v>
      </c>
      <c r="AA14">
        <f>(2/7)*Q$38+SUM(Q$39:Q$41)+(7/7)*Q$42</f>
        <v>929.85714285714289</v>
      </c>
    </row>
    <row r="15" spans="1:27" x14ac:dyDescent="0.2">
      <c r="A15" s="3">
        <v>12</v>
      </c>
      <c r="B15" s="2">
        <v>0</v>
      </c>
      <c r="C15" s="2">
        <v>1</v>
      </c>
      <c r="D15" s="2">
        <v>2</v>
      </c>
      <c r="E15" s="2">
        <v>2</v>
      </c>
      <c r="F15" s="2">
        <v>1</v>
      </c>
      <c r="G15" s="2">
        <v>0</v>
      </c>
      <c r="H15" s="2">
        <v>1</v>
      </c>
      <c r="I15" s="2">
        <v>113</v>
      </c>
      <c r="J15" s="2">
        <v>3</v>
      </c>
      <c r="K15" s="2">
        <v>0</v>
      </c>
      <c r="L15" s="2">
        <v>18</v>
      </c>
      <c r="M15" s="2">
        <v>10</v>
      </c>
      <c r="N15" s="2">
        <v>0</v>
      </c>
      <c r="O15" s="2">
        <v>3</v>
      </c>
      <c r="P15" s="2">
        <v>3</v>
      </c>
      <c r="Q15" s="2">
        <v>157</v>
      </c>
      <c r="R15" s="1" t="s">
        <v>72</v>
      </c>
      <c r="S15">
        <f>(0/7)*I$42+SUM(I$43:I$46)+(3/7)*I$47</f>
        <v>842.42857142857144</v>
      </c>
      <c r="T15">
        <f>T14+31</f>
        <v>3956</v>
      </c>
      <c r="V15">
        <f>(0/7)*L$42+SUM(L$43:L$46)+(3/7)*L$47</f>
        <v>113.42857142857143</v>
      </c>
      <c r="W15">
        <f>(0/7)*M$42+SUM(M$43:M$46)+(3/7)*M$47</f>
        <v>106.42857142857143</v>
      </c>
      <c r="AA15">
        <f>(0/7)*Q$42+SUM(Q$43:Q$46)+(3/7)*Q$47</f>
        <v>1126</v>
      </c>
    </row>
    <row r="16" spans="1:27" x14ac:dyDescent="0.2">
      <c r="A16" s="3">
        <v>13</v>
      </c>
      <c r="B16" s="2">
        <v>1</v>
      </c>
      <c r="C16" s="2">
        <v>1</v>
      </c>
      <c r="D16" s="2">
        <v>0</v>
      </c>
      <c r="E16" s="2">
        <v>0</v>
      </c>
      <c r="F16" s="2">
        <v>0</v>
      </c>
      <c r="G16" s="2">
        <v>1</v>
      </c>
      <c r="H16" s="2">
        <v>0</v>
      </c>
      <c r="I16" s="2">
        <v>129</v>
      </c>
      <c r="J16" s="2">
        <v>5</v>
      </c>
      <c r="K16" s="2">
        <v>0</v>
      </c>
      <c r="L16" s="2">
        <v>21</v>
      </c>
      <c r="M16" s="2">
        <v>6</v>
      </c>
      <c r="N16" s="2">
        <v>0</v>
      </c>
      <c r="O16" s="2">
        <v>1</v>
      </c>
      <c r="P16" s="2">
        <v>1</v>
      </c>
      <c r="Q16" s="2">
        <v>166</v>
      </c>
      <c r="R16" s="1" t="s">
        <v>73</v>
      </c>
      <c r="S16">
        <f>(4/7)*I$47+SUM(I$48:I$50)+(5/7)*I$51</f>
        <v>989.14285714285711</v>
      </c>
      <c r="T16">
        <f>T15+30</f>
        <v>3986</v>
      </c>
      <c r="V16">
        <f>(4/7)*L$47+SUM(L$48:L$50)+(5/7)*L$51</f>
        <v>132</v>
      </c>
      <c r="W16">
        <f>(4/7)*M$47+SUM(M$48:M$50)+(5/7)*M$51</f>
        <v>131.42857142857144</v>
      </c>
      <c r="AA16">
        <f>(4/7)*Q$47+SUM(Q$48:Q$50)+(5/7)*Q$51</f>
        <v>1335</v>
      </c>
    </row>
    <row r="17" spans="1:27" x14ac:dyDescent="0.2">
      <c r="A17" s="3">
        <v>14</v>
      </c>
      <c r="B17" s="2">
        <v>0</v>
      </c>
      <c r="C17" s="2">
        <v>4</v>
      </c>
      <c r="D17" s="2">
        <v>0</v>
      </c>
      <c r="E17" s="2">
        <v>0</v>
      </c>
      <c r="F17" s="2">
        <v>0</v>
      </c>
      <c r="G17" s="2">
        <v>0</v>
      </c>
      <c r="H17" s="2">
        <v>1</v>
      </c>
      <c r="I17" s="2">
        <v>117</v>
      </c>
      <c r="J17" s="2">
        <v>2</v>
      </c>
      <c r="K17" s="2">
        <v>0</v>
      </c>
      <c r="L17" s="2">
        <v>13</v>
      </c>
      <c r="M17" s="2">
        <v>10</v>
      </c>
      <c r="N17" s="2">
        <v>0</v>
      </c>
      <c r="O17" s="2">
        <v>2</v>
      </c>
      <c r="P17" s="2">
        <v>0</v>
      </c>
      <c r="Q17" s="2">
        <v>149</v>
      </c>
      <c r="R17" s="1" t="s">
        <v>74</v>
      </c>
      <c r="S17">
        <f>(2/7)*I$51+SUM(I$52:I$55)</f>
        <v>1072.4285714285713</v>
      </c>
      <c r="T17">
        <f>T16+31</f>
        <v>4017</v>
      </c>
      <c r="V17">
        <f>(2/7)*L$51+SUM(L$52:L$55)</f>
        <v>134.57142857142858</v>
      </c>
      <c r="W17">
        <f>(2/7)*M$51+SUM(M$52:M$55)</f>
        <v>141.14285714285714</v>
      </c>
      <c r="AA17">
        <f>(2/7)*Q$51+SUM(Q$52:Q$55)</f>
        <v>1417</v>
      </c>
    </row>
    <row r="18" spans="1:27" x14ac:dyDescent="0.2">
      <c r="A18" s="3">
        <v>15</v>
      </c>
      <c r="B18" s="2">
        <v>1</v>
      </c>
      <c r="C18" s="2">
        <v>2</v>
      </c>
      <c r="D18" s="2">
        <v>1</v>
      </c>
      <c r="E18" s="2">
        <v>0</v>
      </c>
      <c r="F18" s="2">
        <v>0</v>
      </c>
      <c r="G18" s="2">
        <v>0</v>
      </c>
      <c r="H18" s="2">
        <v>0</v>
      </c>
      <c r="I18" s="2">
        <v>121</v>
      </c>
      <c r="J18" s="2">
        <v>2</v>
      </c>
      <c r="K18" s="2">
        <v>0</v>
      </c>
      <c r="L18" s="2">
        <v>19</v>
      </c>
      <c r="M18" s="2">
        <v>10</v>
      </c>
      <c r="N18" s="2">
        <v>1</v>
      </c>
      <c r="O18" s="2">
        <v>0</v>
      </c>
      <c r="P18" s="2">
        <v>2</v>
      </c>
      <c r="Q18" s="2">
        <v>159</v>
      </c>
      <c r="R18" s="1" t="s">
        <v>75</v>
      </c>
      <c r="S18">
        <f>SUM(S6:S17)</f>
        <v>7935</v>
      </c>
      <c r="V18">
        <f>SUM(V6:V17)</f>
        <v>1270.0000000000002</v>
      </c>
      <c r="W18">
        <f>SUM(W6:W17)</f>
        <v>985.99999999999989</v>
      </c>
      <c r="AA18">
        <f>SUM(AA6:AA17)</f>
        <v>10904</v>
      </c>
    </row>
    <row r="19" spans="1:27" x14ac:dyDescent="0.2">
      <c r="A19" s="3">
        <v>16</v>
      </c>
      <c r="B19" s="2">
        <v>2</v>
      </c>
      <c r="C19" s="2">
        <v>1</v>
      </c>
      <c r="D19" s="2">
        <v>1</v>
      </c>
      <c r="E19" s="2">
        <v>1</v>
      </c>
      <c r="F19" s="2">
        <v>0</v>
      </c>
      <c r="G19" s="2">
        <v>0</v>
      </c>
      <c r="H19" s="2">
        <v>0</v>
      </c>
      <c r="I19" s="2">
        <v>116</v>
      </c>
      <c r="J19" s="2">
        <v>2</v>
      </c>
      <c r="K19" s="2">
        <v>1</v>
      </c>
      <c r="L19" s="2">
        <v>28</v>
      </c>
      <c r="M19" s="2">
        <v>10</v>
      </c>
      <c r="N19" s="2">
        <v>1</v>
      </c>
      <c r="O19" s="2">
        <v>3</v>
      </c>
      <c r="P19" s="2">
        <v>2</v>
      </c>
      <c r="Q19" s="2">
        <v>168</v>
      </c>
    </row>
    <row r="20" spans="1:27" x14ac:dyDescent="0.2">
      <c r="A20" s="3">
        <v>17</v>
      </c>
      <c r="B20" s="2">
        <v>1</v>
      </c>
      <c r="C20" s="2">
        <v>3</v>
      </c>
      <c r="D20" s="2">
        <v>1</v>
      </c>
      <c r="E20" s="2">
        <v>1</v>
      </c>
      <c r="F20" s="2">
        <v>0</v>
      </c>
      <c r="G20" s="2">
        <v>0</v>
      </c>
      <c r="H20" s="2">
        <v>0</v>
      </c>
      <c r="I20" s="2">
        <v>121</v>
      </c>
      <c r="J20" s="2">
        <v>5</v>
      </c>
      <c r="K20" s="2">
        <v>2</v>
      </c>
      <c r="L20" s="2">
        <v>21</v>
      </c>
      <c r="M20" s="2">
        <v>17</v>
      </c>
      <c r="N20" s="2">
        <v>1</v>
      </c>
      <c r="O20" s="2">
        <v>2</v>
      </c>
      <c r="P20" s="2">
        <v>2</v>
      </c>
      <c r="Q20" s="2">
        <v>177</v>
      </c>
    </row>
    <row r="21" spans="1:27" x14ac:dyDescent="0.2">
      <c r="A21" s="3">
        <v>18</v>
      </c>
      <c r="B21" s="2">
        <v>0</v>
      </c>
      <c r="C21" s="2">
        <v>1</v>
      </c>
      <c r="D21" s="2">
        <v>3</v>
      </c>
      <c r="E21" s="2">
        <v>0</v>
      </c>
      <c r="F21" s="2">
        <v>0</v>
      </c>
      <c r="G21" s="2">
        <v>0</v>
      </c>
      <c r="H21" s="2">
        <v>0</v>
      </c>
      <c r="I21" s="2">
        <v>126</v>
      </c>
      <c r="J21" s="2">
        <v>3</v>
      </c>
      <c r="K21" s="2">
        <v>2</v>
      </c>
      <c r="L21" s="2">
        <v>23</v>
      </c>
      <c r="M21" s="2">
        <v>13</v>
      </c>
      <c r="N21" s="2">
        <v>0</v>
      </c>
      <c r="O21" s="2">
        <v>7</v>
      </c>
      <c r="P21" s="2">
        <v>2</v>
      </c>
      <c r="Q21" s="2">
        <v>180</v>
      </c>
    </row>
    <row r="22" spans="1:27" x14ac:dyDescent="0.2">
      <c r="A22" s="3">
        <v>19</v>
      </c>
      <c r="B22" s="2">
        <v>1</v>
      </c>
      <c r="C22" s="2">
        <v>0</v>
      </c>
      <c r="D22" s="2">
        <v>1</v>
      </c>
      <c r="E22" s="2">
        <v>1</v>
      </c>
      <c r="F22" s="2">
        <v>0</v>
      </c>
      <c r="G22" s="2">
        <v>0</v>
      </c>
      <c r="H22" s="2">
        <v>0</v>
      </c>
      <c r="I22" s="2">
        <v>121</v>
      </c>
      <c r="J22" s="2">
        <v>1</v>
      </c>
      <c r="K22" s="2">
        <v>1</v>
      </c>
      <c r="L22" s="2">
        <v>13</v>
      </c>
      <c r="M22" s="2">
        <v>13</v>
      </c>
      <c r="N22" s="2">
        <v>0</v>
      </c>
      <c r="O22" s="2">
        <v>3</v>
      </c>
      <c r="P22" s="2">
        <v>1</v>
      </c>
      <c r="Q22" s="2">
        <v>156</v>
      </c>
    </row>
    <row r="23" spans="1:27" x14ac:dyDescent="0.2">
      <c r="A23" s="3">
        <v>20</v>
      </c>
      <c r="B23" s="2">
        <v>1</v>
      </c>
      <c r="C23" s="2">
        <v>1</v>
      </c>
      <c r="D23" s="2">
        <v>1</v>
      </c>
      <c r="E23" s="2">
        <v>1</v>
      </c>
      <c r="F23" s="2">
        <v>0</v>
      </c>
      <c r="G23" s="2">
        <v>0</v>
      </c>
      <c r="H23" s="2">
        <v>0</v>
      </c>
      <c r="I23" s="2">
        <v>133</v>
      </c>
      <c r="J23" s="2">
        <v>2</v>
      </c>
      <c r="K23" s="2">
        <v>2</v>
      </c>
      <c r="L23" s="2">
        <v>24</v>
      </c>
      <c r="M23" s="2">
        <v>10</v>
      </c>
      <c r="N23" s="2">
        <v>1</v>
      </c>
      <c r="O23" s="2">
        <v>3</v>
      </c>
      <c r="P23" s="2">
        <v>0</v>
      </c>
      <c r="Q23" s="2">
        <v>179</v>
      </c>
    </row>
    <row r="24" spans="1:27" x14ac:dyDescent="0.2">
      <c r="A24" s="3">
        <v>21</v>
      </c>
      <c r="B24" s="2">
        <v>1</v>
      </c>
      <c r="C24" s="2">
        <v>0</v>
      </c>
      <c r="D24" s="2">
        <v>2</v>
      </c>
      <c r="E24" s="2">
        <v>5</v>
      </c>
      <c r="F24" s="2">
        <v>0</v>
      </c>
      <c r="G24" s="2">
        <v>1</v>
      </c>
      <c r="H24" s="2">
        <v>0</v>
      </c>
      <c r="I24" s="2">
        <v>116</v>
      </c>
      <c r="J24" s="2">
        <v>0</v>
      </c>
      <c r="K24" s="2">
        <v>0</v>
      </c>
      <c r="L24" s="2">
        <v>29</v>
      </c>
      <c r="M24" s="2">
        <v>20</v>
      </c>
      <c r="N24" s="2">
        <v>0</v>
      </c>
      <c r="O24" s="2">
        <v>0</v>
      </c>
      <c r="P24" s="2">
        <v>0</v>
      </c>
      <c r="Q24" s="2">
        <v>174</v>
      </c>
    </row>
    <row r="25" spans="1:27" x14ac:dyDescent="0.2">
      <c r="A25" s="3">
        <v>22</v>
      </c>
      <c r="B25" s="2">
        <v>1</v>
      </c>
      <c r="C25" s="2">
        <v>2</v>
      </c>
      <c r="D25" s="2">
        <v>1</v>
      </c>
      <c r="E25" s="2">
        <v>1</v>
      </c>
      <c r="F25" s="2">
        <v>0</v>
      </c>
      <c r="G25" s="2">
        <v>0</v>
      </c>
      <c r="H25" s="2">
        <v>0</v>
      </c>
      <c r="I25" s="2">
        <v>112</v>
      </c>
      <c r="J25" s="2">
        <v>0</v>
      </c>
      <c r="K25" s="2">
        <v>1</v>
      </c>
      <c r="L25" s="2">
        <v>26</v>
      </c>
      <c r="M25" s="2">
        <v>6</v>
      </c>
      <c r="N25" s="2">
        <v>0</v>
      </c>
      <c r="O25" s="2">
        <v>3</v>
      </c>
      <c r="P25" s="2">
        <v>0</v>
      </c>
      <c r="Q25" s="2">
        <v>153</v>
      </c>
    </row>
    <row r="26" spans="1:27" x14ac:dyDescent="0.2">
      <c r="A26" s="3">
        <v>23</v>
      </c>
      <c r="B26" s="2">
        <v>1</v>
      </c>
      <c r="C26" s="2">
        <v>2</v>
      </c>
      <c r="D26" s="2">
        <v>2</v>
      </c>
      <c r="E26" s="2">
        <v>1</v>
      </c>
      <c r="F26" s="2">
        <v>1</v>
      </c>
      <c r="G26" s="2">
        <v>0</v>
      </c>
      <c r="H26" s="2">
        <v>1</v>
      </c>
      <c r="I26" s="2">
        <v>118</v>
      </c>
      <c r="J26" s="2">
        <v>3</v>
      </c>
      <c r="K26" s="2">
        <v>0</v>
      </c>
      <c r="L26" s="2">
        <v>30</v>
      </c>
      <c r="M26" s="2">
        <v>19</v>
      </c>
      <c r="N26" s="2">
        <v>0</v>
      </c>
      <c r="O26" s="2">
        <v>3</v>
      </c>
      <c r="P26" s="2">
        <v>0</v>
      </c>
      <c r="Q26" s="2">
        <v>181</v>
      </c>
    </row>
    <row r="27" spans="1:27" x14ac:dyDescent="0.2">
      <c r="A27" s="3">
        <v>24</v>
      </c>
      <c r="B27" s="2">
        <v>0</v>
      </c>
      <c r="C27" s="2">
        <v>1</v>
      </c>
      <c r="D27" s="2">
        <v>1</v>
      </c>
      <c r="E27" s="2">
        <v>2</v>
      </c>
      <c r="F27" s="2">
        <v>1</v>
      </c>
      <c r="G27" s="2">
        <v>1</v>
      </c>
      <c r="H27" s="2">
        <v>0</v>
      </c>
      <c r="I27" s="2">
        <v>111</v>
      </c>
      <c r="J27" s="2">
        <v>2</v>
      </c>
      <c r="K27" s="2">
        <v>2</v>
      </c>
      <c r="L27" s="2">
        <v>20</v>
      </c>
      <c r="M27" s="2">
        <v>8</v>
      </c>
      <c r="N27" s="2">
        <v>0</v>
      </c>
      <c r="O27" s="2">
        <v>1</v>
      </c>
      <c r="P27" s="2">
        <v>2</v>
      </c>
      <c r="Q27" s="2">
        <v>152</v>
      </c>
    </row>
    <row r="28" spans="1:27" x14ac:dyDescent="0.2">
      <c r="A28" s="3">
        <v>25</v>
      </c>
      <c r="B28" s="2">
        <v>0</v>
      </c>
      <c r="C28" s="2">
        <v>0</v>
      </c>
      <c r="D28" s="2">
        <v>1</v>
      </c>
      <c r="E28" s="2">
        <v>1</v>
      </c>
      <c r="F28" s="2">
        <v>1</v>
      </c>
      <c r="G28" s="2">
        <v>0</v>
      </c>
      <c r="H28" s="2">
        <v>0</v>
      </c>
      <c r="I28" s="2">
        <v>101</v>
      </c>
      <c r="J28" s="2">
        <v>1</v>
      </c>
      <c r="K28" s="2">
        <v>3</v>
      </c>
      <c r="L28" s="2">
        <v>24</v>
      </c>
      <c r="M28" s="2">
        <v>18</v>
      </c>
      <c r="N28" s="2">
        <v>0</v>
      </c>
      <c r="O28" s="2">
        <v>3</v>
      </c>
      <c r="P28" s="2">
        <v>1</v>
      </c>
      <c r="Q28" s="2">
        <v>154</v>
      </c>
    </row>
    <row r="29" spans="1:27" x14ac:dyDescent="0.2">
      <c r="A29" s="3">
        <v>26</v>
      </c>
      <c r="B29" s="2">
        <v>0</v>
      </c>
      <c r="C29" s="2">
        <v>4</v>
      </c>
      <c r="D29" s="2">
        <v>2</v>
      </c>
      <c r="E29" s="2">
        <v>2</v>
      </c>
      <c r="F29" s="2">
        <v>0</v>
      </c>
      <c r="G29" s="2">
        <v>0</v>
      </c>
      <c r="H29" s="2">
        <v>0</v>
      </c>
      <c r="I29" s="2">
        <v>132</v>
      </c>
      <c r="J29" s="2">
        <v>0</v>
      </c>
      <c r="K29" s="2">
        <v>2</v>
      </c>
      <c r="L29" s="2">
        <v>22</v>
      </c>
      <c r="M29" s="2">
        <v>14</v>
      </c>
      <c r="N29" s="2">
        <v>0</v>
      </c>
      <c r="O29" s="2">
        <v>0</v>
      </c>
      <c r="P29" s="2">
        <v>1</v>
      </c>
      <c r="Q29" s="2">
        <v>179</v>
      </c>
    </row>
    <row r="30" spans="1:27" x14ac:dyDescent="0.2">
      <c r="A30" s="3">
        <v>27</v>
      </c>
      <c r="B30" s="2">
        <v>0</v>
      </c>
      <c r="C30" s="2">
        <v>0</v>
      </c>
      <c r="D30" s="2">
        <v>1</v>
      </c>
      <c r="E30" s="2">
        <v>1</v>
      </c>
      <c r="F30" s="2">
        <v>0</v>
      </c>
      <c r="G30" s="2">
        <v>0</v>
      </c>
      <c r="H30" s="2">
        <v>0</v>
      </c>
      <c r="I30" s="2">
        <v>108</v>
      </c>
      <c r="J30" s="2">
        <v>2</v>
      </c>
      <c r="K30" s="2">
        <v>1</v>
      </c>
      <c r="L30" s="2">
        <v>21</v>
      </c>
      <c r="M30" s="2">
        <v>20</v>
      </c>
      <c r="N30" s="2">
        <v>0</v>
      </c>
      <c r="O30" s="2">
        <v>1</v>
      </c>
      <c r="P30" s="2">
        <v>1</v>
      </c>
      <c r="Q30" s="2">
        <v>156</v>
      </c>
    </row>
    <row r="31" spans="1:27" x14ac:dyDescent="0.2">
      <c r="A31" s="3">
        <v>28</v>
      </c>
      <c r="B31" s="2">
        <v>2</v>
      </c>
      <c r="C31" s="2">
        <v>1</v>
      </c>
      <c r="D31" s="2">
        <v>2</v>
      </c>
      <c r="E31" s="2">
        <v>1</v>
      </c>
      <c r="F31" s="2">
        <v>0</v>
      </c>
      <c r="G31" s="2">
        <v>0</v>
      </c>
      <c r="H31" s="2">
        <v>0</v>
      </c>
      <c r="I31" s="2">
        <v>120</v>
      </c>
      <c r="J31" s="2">
        <v>2</v>
      </c>
      <c r="K31" s="2">
        <v>2</v>
      </c>
      <c r="L31" s="2">
        <v>31</v>
      </c>
      <c r="M31" s="2">
        <v>18</v>
      </c>
      <c r="N31" s="2">
        <v>0</v>
      </c>
      <c r="O31" s="2">
        <v>2</v>
      </c>
      <c r="P31" s="2">
        <v>1</v>
      </c>
      <c r="Q31" s="2">
        <v>182</v>
      </c>
    </row>
    <row r="32" spans="1:27" x14ac:dyDescent="0.2">
      <c r="A32" s="3">
        <v>29</v>
      </c>
      <c r="B32" s="2">
        <v>0</v>
      </c>
      <c r="C32" s="2">
        <v>3</v>
      </c>
      <c r="D32" s="2">
        <v>0</v>
      </c>
      <c r="E32" s="2">
        <v>0</v>
      </c>
      <c r="F32" s="2">
        <v>0</v>
      </c>
      <c r="G32" s="2">
        <v>0</v>
      </c>
      <c r="H32" s="2">
        <v>0</v>
      </c>
      <c r="I32" s="2">
        <v>177</v>
      </c>
      <c r="J32" s="2">
        <v>3</v>
      </c>
      <c r="K32" s="2">
        <v>1</v>
      </c>
      <c r="L32" s="2">
        <v>32</v>
      </c>
      <c r="M32" s="2">
        <v>24</v>
      </c>
      <c r="N32" s="2">
        <v>2</v>
      </c>
      <c r="O32" s="2">
        <v>6</v>
      </c>
      <c r="P32" s="2">
        <v>0</v>
      </c>
      <c r="Q32" s="2">
        <v>248</v>
      </c>
    </row>
    <row r="33" spans="1:17" x14ac:dyDescent="0.2">
      <c r="A33" s="3">
        <v>30</v>
      </c>
      <c r="B33" s="2">
        <v>0</v>
      </c>
      <c r="C33" s="2">
        <v>0</v>
      </c>
      <c r="D33" s="2">
        <v>0</v>
      </c>
      <c r="E33" s="2">
        <v>1</v>
      </c>
      <c r="F33" s="2">
        <v>0</v>
      </c>
      <c r="G33" s="2">
        <v>0</v>
      </c>
      <c r="H33" s="2">
        <v>1</v>
      </c>
      <c r="I33" s="2">
        <v>143</v>
      </c>
      <c r="J33" s="2">
        <v>3</v>
      </c>
      <c r="K33" s="2">
        <v>0</v>
      </c>
      <c r="L33" s="2">
        <v>16</v>
      </c>
      <c r="M33" s="2">
        <v>30</v>
      </c>
      <c r="N33" s="2">
        <v>1</v>
      </c>
      <c r="O33" s="2">
        <v>0</v>
      </c>
      <c r="P33" s="2">
        <v>3</v>
      </c>
      <c r="Q33" s="2">
        <v>198</v>
      </c>
    </row>
    <row r="34" spans="1:17" x14ac:dyDescent="0.2">
      <c r="A34" s="3">
        <v>31</v>
      </c>
      <c r="B34" s="2">
        <v>0</v>
      </c>
      <c r="C34" s="2">
        <v>1</v>
      </c>
      <c r="D34" s="2">
        <v>0</v>
      </c>
      <c r="E34" s="2">
        <v>1</v>
      </c>
      <c r="F34" s="2">
        <v>1</v>
      </c>
      <c r="G34" s="2">
        <v>1</v>
      </c>
      <c r="H34" s="2">
        <v>0</v>
      </c>
      <c r="I34" s="2">
        <v>150</v>
      </c>
      <c r="J34" s="2">
        <v>2</v>
      </c>
      <c r="K34" s="2">
        <v>2</v>
      </c>
      <c r="L34" s="2">
        <v>22</v>
      </c>
      <c r="M34" s="2">
        <v>23</v>
      </c>
      <c r="N34" s="2">
        <v>0</v>
      </c>
      <c r="O34" s="2">
        <v>5</v>
      </c>
      <c r="P34" s="2">
        <v>1</v>
      </c>
      <c r="Q34" s="2">
        <v>209</v>
      </c>
    </row>
    <row r="35" spans="1:17" x14ac:dyDescent="0.2">
      <c r="A35" s="3">
        <v>32</v>
      </c>
      <c r="B35" s="2">
        <v>3</v>
      </c>
      <c r="C35" s="2">
        <v>3</v>
      </c>
      <c r="D35" s="2">
        <v>1</v>
      </c>
      <c r="E35" s="2">
        <v>0</v>
      </c>
      <c r="F35" s="2">
        <v>0</v>
      </c>
      <c r="G35" s="2">
        <v>0</v>
      </c>
      <c r="H35" s="2">
        <v>0</v>
      </c>
      <c r="I35" s="2">
        <v>136</v>
      </c>
      <c r="J35" s="2">
        <v>4</v>
      </c>
      <c r="K35" s="2">
        <v>0</v>
      </c>
      <c r="L35" s="2">
        <v>24</v>
      </c>
      <c r="M35" s="2">
        <v>19</v>
      </c>
      <c r="N35" s="2">
        <v>0</v>
      </c>
      <c r="O35" s="2">
        <v>1</v>
      </c>
      <c r="P35" s="2">
        <v>1</v>
      </c>
      <c r="Q35" s="2">
        <v>192</v>
      </c>
    </row>
    <row r="36" spans="1:17" x14ac:dyDescent="0.2">
      <c r="A36" s="3">
        <v>33</v>
      </c>
      <c r="B36" s="2">
        <v>3</v>
      </c>
      <c r="C36" s="2">
        <v>0</v>
      </c>
      <c r="D36" s="2">
        <v>2</v>
      </c>
      <c r="E36" s="2">
        <v>1</v>
      </c>
      <c r="F36" s="2">
        <v>0</v>
      </c>
      <c r="G36" s="2">
        <v>0</v>
      </c>
      <c r="H36" s="2">
        <v>1</v>
      </c>
      <c r="I36" s="2">
        <v>158</v>
      </c>
      <c r="J36" s="2">
        <v>3</v>
      </c>
      <c r="K36" s="2">
        <v>2</v>
      </c>
      <c r="L36" s="2">
        <v>37</v>
      </c>
      <c r="M36" s="2">
        <v>15</v>
      </c>
      <c r="N36" s="2">
        <v>1</v>
      </c>
      <c r="O36" s="2">
        <v>1</v>
      </c>
      <c r="P36" s="2">
        <v>2</v>
      </c>
      <c r="Q36" s="2">
        <v>226</v>
      </c>
    </row>
    <row r="37" spans="1:17" x14ac:dyDescent="0.2">
      <c r="A37" s="3">
        <v>34</v>
      </c>
      <c r="B37" s="2">
        <v>0</v>
      </c>
      <c r="C37" s="2">
        <v>1</v>
      </c>
      <c r="D37" s="2">
        <v>1</v>
      </c>
      <c r="E37" s="2">
        <v>0</v>
      </c>
      <c r="F37" s="2">
        <v>1</v>
      </c>
      <c r="G37" s="2">
        <v>0</v>
      </c>
      <c r="H37" s="2">
        <v>0</v>
      </c>
      <c r="I37" s="2">
        <v>180</v>
      </c>
      <c r="J37" s="2">
        <v>3</v>
      </c>
      <c r="K37" s="2">
        <v>0</v>
      </c>
      <c r="L37" s="2">
        <v>20</v>
      </c>
      <c r="M37" s="2">
        <v>22</v>
      </c>
      <c r="N37" s="2">
        <v>0</v>
      </c>
      <c r="O37" s="2">
        <v>4</v>
      </c>
      <c r="P37" s="2">
        <v>3</v>
      </c>
      <c r="Q37" s="2">
        <v>235</v>
      </c>
    </row>
    <row r="38" spans="1:17" x14ac:dyDescent="0.2">
      <c r="A38" s="3">
        <v>35</v>
      </c>
      <c r="B38" s="2">
        <v>0</v>
      </c>
      <c r="C38" s="2">
        <v>1</v>
      </c>
      <c r="D38" s="2">
        <v>1</v>
      </c>
      <c r="E38" s="2">
        <v>1</v>
      </c>
      <c r="F38" s="2">
        <v>0</v>
      </c>
      <c r="G38" s="2">
        <v>0</v>
      </c>
      <c r="H38" s="2">
        <v>1</v>
      </c>
      <c r="I38" s="2">
        <v>172</v>
      </c>
      <c r="J38" s="2">
        <v>2</v>
      </c>
      <c r="K38" s="2">
        <v>4</v>
      </c>
      <c r="L38" s="2">
        <v>26</v>
      </c>
      <c r="M38" s="2">
        <v>30</v>
      </c>
      <c r="N38" s="2">
        <v>0</v>
      </c>
      <c r="O38" s="2">
        <v>3</v>
      </c>
      <c r="P38" s="2">
        <v>0</v>
      </c>
      <c r="Q38" s="2">
        <v>241</v>
      </c>
    </row>
    <row r="39" spans="1:17" x14ac:dyDescent="0.2">
      <c r="A39" s="3">
        <v>36</v>
      </c>
      <c r="B39" s="2">
        <v>2</v>
      </c>
      <c r="C39" s="2">
        <v>0</v>
      </c>
      <c r="D39" s="2">
        <v>1</v>
      </c>
      <c r="E39" s="2">
        <v>1</v>
      </c>
      <c r="F39" s="2">
        <v>0</v>
      </c>
      <c r="G39" s="2">
        <v>0</v>
      </c>
      <c r="H39" s="2">
        <v>0</v>
      </c>
      <c r="I39" s="2">
        <v>147</v>
      </c>
      <c r="J39" s="2">
        <v>5</v>
      </c>
      <c r="K39" s="2">
        <v>0</v>
      </c>
      <c r="L39" s="2">
        <v>21</v>
      </c>
      <c r="M39" s="2">
        <v>15</v>
      </c>
      <c r="N39" s="2">
        <v>2</v>
      </c>
      <c r="O39" s="2">
        <v>1</v>
      </c>
      <c r="P39" s="2">
        <v>0</v>
      </c>
      <c r="Q39" s="2">
        <v>195</v>
      </c>
    </row>
    <row r="40" spans="1:17" x14ac:dyDescent="0.2">
      <c r="A40" s="3">
        <v>37</v>
      </c>
      <c r="B40" s="2">
        <v>3</v>
      </c>
      <c r="C40" s="2">
        <v>1</v>
      </c>
      <c r="D40" s="2">
        <v>3</v>
      </c>
      <c r="E40" s="2">
        <v>0</v>
      </c>
      <c r="F40" s="2">
        <v>0</v>
      </c>
      <c r="G40" s="2">
        <v>0</v>
      </c>
      <c r="H40" s="2">
        <v>1</v>
      </c>
      <c r="I40" s="2">
        <v>149</v>
      </c>
      <c r="J40" s="2">
        <v>6</v>
      </c>
      <c r="K40" s="2">
        <v>0</v>
      </c>
      <c r="L40" s="2">
        <v>21</v>
      </c>
      <c r="M40" s="2">
        <v>24</v>
      </c>
      <c r="N40" s="2">
        <v>0</v>
      </c>
      <c r="O40" s="2">
        <v>3</v>
      </c>
      <c r="P40" s="2">
        <v>1</v>
      </c>
      <c r="Q40" s="2">
        <v>212</v>
      </c>
    </row>
    <row r="41" spans="1:17" x14ac:dyDescent="0.2">
      <c r="A41" s="3">
        <v>38</v>
      </c>
      <c r="B41" s="2">
        <v>1</v>
      </c>
      <c r="C41" s="2">
        <v>0</v>
      </c>
      <c r="D41" s="2">
        <v>1</v>
      </c>
      <c r="E41" s="2">
        <v>2</v>
      </c>
      <c r="F41" s="2">
        <v>0</v>
      </c>
      <c r="G41" s="2">
        <v>0</v>
      </c>
      <c r="H41" s="2">
        <v>0</v>
      </c>
      <c r="I41" s="2">
        <v>179</v>
      </c>
      <c r="J41" s="2">
        <v>6</v>
      </c>
      <c r="K41" s="2">
        <v>3</v>
      </c>
      <c r="L41" s="2">
        <v>18</v>
      </c>
      <c r="M41" s="2">
        <v>17</v>
      </c>
      <c r="N41" s="2">
        <v>0</v>
      </c>
      <c r="O41" s="2">
        <v>3</v>
      </c>
      <c r="P41" s="2">
        <v>2</v>
      </c>
      <c r="Q41" s="2">
        <v>232</v>
      </c>
    </row>
    <row r="42" spans="1:17" x14ac:dyDescent="0.2">
      <c r="A42" s="3">
        <v>39</v>
      </c>
      <c r="B42" s="2">
        <v>0</v>
      </c>
      <c r="C42" s="2">
        <v>2</v>
      </c>
      <c r="D42" s="2">
        <v>2</v>
      </c>
      <c r="E42" s="2">
        <v>0</v>
      </c>
      <c r="F42" s="2">
        <v>1</v>
      </c>
      <c r="G42" s="2">
        <v>0</v>
      </c>
      <c r="H42" s="2">
        <v>1</v>
      </c>
      <c r="I42" s="2">
        <v>165</v>
      </c>
      <c r="J42" s="2">
        <v>5</v>
      </c>
      <c r="K42" s="2">
        <v>2</v>
      </c>
      <c r="L42" s="2">
        <v>26</v>
      </c>
      <c r="M42" s="2">
        <v>13</v>
      </c>
      <c r="N42" s="2">
        <v>0</v>
      </c>
      <c r="O42" s="2">
        <v>4</v>
      </c>
      <c r="P42" s="2">
        <v>1</v>
      </c>
      <c r="Q42" s="2">
        <v>222</v>
      </c>
    </row>
    <row r="43" spans="1:17" x14ac:dyDescent="0.2">
      <c r="A43" s="3">
        <v>40</v>
      </c>
      <c r="B43" s="2">
        <v>1</v>
      </c>
      <c r="C43" s="2">
        <v>0</v>
      </c>
      <c r="D43" s="2">
        <v>0</v>
      </c>
      <c r="E43" s="2">
        <v>1</v>
      </c>
      <c r="F43" s="2">
        <v>1</v>
      </c>
      <c r="G43" s="2">
        <v>1</v>
      </c>
      <c r="H43" s="2">
        <v>0</v>
      </c>
      <c r="I43" s="2">
        <v>175</v>
      </c>
      <c r="J43" s="2">
        <v>1</v>
      </c>
      <c r="K43" s="2">
        <v>4</v>
      </c>
      <c r="L43" s="2">
        <v>18</v>
      </c>
      <c r="M43" s="2">
        <v>14</v>
      </c>
      <c r="N43" s="2">
        <v>0</v>
      </c>
      <c r="O43" s="2">
        <v>2</v>
      </c>
      <c r="P43" s="2">
        <v>1</v>
      </c>
      <c r="Q43" s="2">
        <v>219</v>
      </c>
    </row>
    <row r="44" spans="1:17" x14ac:dyDescent="0.2">
      <c r="A44" s="3">
        <v>41</v>
      </c>
      <c r="B44" s="2">
        <v>2</v>
      </c>
      <c r="C44" s="2">
        <v>1</v>
      </c>
      <c r="D44" s="2">
        <v>2</v>
      </c>
      <c r="E44" s="2">
        <v>1</v>
      </c>
      <c r="F44" s="2">
        <v>0</v>
      </c>
      <c r="G44" s="2">
        <v>0</v>
      </c>
      <c r="H44" s="2">
        <v>1</v>
      </c>
      <c r="I44" s="2">
        <v>179</v>
      </c>
      <c r="J44" s="2">
        <v>4</v>
      </c>
      <c r="K44" s="2">
        <v>0</v>
      </c>
      <c r="L44" s="2">
        <v>28</v>
      </c>
      <c r="M44" s="2">
        <v>22</v>
      </c>
      <c r="N44" s="2">
        <v>0</v>
      </c>
      <c r="O44" s="2">
        <v>6</v>
      </c>
      <c r="P44" s="2">
        <v>2</v>
      </c>
      <c r="Q44" s="2">
        <v>248</v>
      </c>
    </row>
    <row r="45" spans="1:17" x14ac:dyDescent="0.2">
      <c r="A45" s="3">
        <v>42</v>
      </c>
      <c r="B45" s="2">
        <v>0</v>
      </c>
      <c r="C45" s="2">
        <v>1</v>
      </c>
      <c r="D45" s="2">
        <v>1</v>
      </c>
      <c r="E45" s="2">
        <v>2</v>
      </c>
      <c r="F45" s="2">
        <v>0</v>
      </c>
      <c r="G45" s="2">
        <v>0</v>
      </c>
      <c r="H45" s="2">
        <v>1</v>
      </c>
      <c r="I45" s="2">
        <v>216</v>
      </c>
      <c r="J45" s="2">
        <v>2</v>
      </c>
      <c r="K45" s="2">
        <v>2</v>
      </c>
      <c r="L45" s="2">
        <v>19</v>
      </c>
      <c r="M45" s="2">
        <v>33</v>
      </c>
      <c r="N45" s="2">
        <v>0</v>
      </c>
      <c r="O45" s="2">
        <v>2</v>
      </c>
      <c r="P45" s="2">
        <v>0</v>
      </c>
      <c r="Q45" s="2">
        <v>279</v>
      </c>
    </row>
    <row r="46" spans="1:17" x14ac:dyDescent="0.2">
      <c r="A46" s="3">
        <v>43</v>
      </c>
      <c r="B46" s="2">
        <v>0</v>
      </c>
      <c r="C46" s="2">
        <v>1</v>
      </c>
      <c r="D46" s="2">
        <v>4</v>
      </c>
      <c r="E46" s="2">
        <v>2</v>
      </c>
      <c r="F46" s="2">
        <v>2</v>
      </c>
      <c r="G46" s="2">
        <v>0</v>
      </c>
      <c r="H46" s="2">
        <v>0</v>
      </c>
      <c r="I46" s="2">
        <v>194</v>
      </c>
      <c r="J46" s="2">
        <v>1</v>
      </c>
      <c r="K46" s="2">
        <v>1</v>
      </c>
      <c r="L46" s="2">
        <v>36</v>
      </c>
      <c r="M46" s="2">
        <v>25</v>
      </c>
      <c r="N46" s="2">
        <v>0</v>
      </c>
      <c r="O46" s="2">
        <v>2</v>
      </c>
      <c r="P46" s="2">
        <v>1</v>
      </c>
      <c r="Q46" s="2">
        <v>269</v>
      </c>
    </row>
    <row r="47" spans="1:17" x14ac:dyDescent="0.2">
      <c r="A47" s="3">
        <v>44</v>
      </c>
      <c r="B47" s="2">
        <v>0</v>
      </c>
      <c r="C47" s="2">
        <v>2</v>
      </c>
      <c r="D47" s="2">
        <v>0</v>
      </c>
      <c r="E47" s="2">
        <v>2</v>
      </c>
      <c r="F47" s="2">
        <v>0</v>
      </c>
      <c r="G47" s="2">
        <v>0</v>
      </c>
      <c r="H47" s="2">
        <v>1</v>
      </c>
      <c r="I47" s="2">
        <v>183</v>
      </c>
      <c r="J47" s="2">
        <v>6</v>
      </c>
      <c r="K47" s="2">
        <v>3</v>
      </c>
      <c r="L47" s="2">
        <v>29</v>
      </c>
      <c r="M47" s="2">
        <v>29</v>
      </c>
      <c r="N47" s="2">
        <v>0</v>
      </c>
      <c r="O47" s="2">
        <v>2</v>
      </c>
      <c r="P47" s="2">
        <v>2</v>
      </c>
      <c r="Q47" s="2">
        <v>259</v>
      </c>
    </row>
    <row r="48" spans="1:17" x14ac:dyDescent="0.2">
      <c r="A48" s="3">
        <v>45</v>
      </c>
      <c r="B48" s="2">
        <v>1</v>
      </c>
      <c r="C48" s="2">
        <v>0</v>
      </c>
      <c r="D48" s="2">
        <v>1</v>
      </c>
      <c r="E48" s="2">
        <v>2</v>
      </c>
      <c r="F48" s="2">
        <v>1</v>
      </c>
      <c r="G48" s="2">
        <v>0</v>
      </c>
      <c r="H48" s="2">
        <v>0</v>
      </c>
      <c r="I48" s="2">
        <v>211</v>
      </c>
      <c r="J48" s="2">
        <v>3</v>
      </c>
      <c r="K48" s="2">
        <v>4</v>
      </c>
      <c r="L48" s="2">
        <v>29</v>
      </c>
      <c r="M48" s="2">
        <v>26</v>
      </c>
      <c r="N48" s="2">
        <v>0</v>
      </c>
      <c r="O48" s="2">
        <v>5</v>
      </c>
      <c r="P48" s="2">
        <v>1</v>
      </c>
      <c r="Q48" s="2">
        <v>284</v>
      </c>
    </row>
    <row r="49" spans="1:17" x14ac:dyDescent="0.2">
      <c r="A49" s="3">
        <v>46</v>
      </c>
      <c r="B49" s="2">
        <v>1</v>
      </c>
      <c r="C49" s="2">
        <v>1</v>
      </c>
      <c r="D49" s="2">
        <v>5</v>
      </c>
      <c r="E49" s="2">
        <v>0</v>
      </c>
      <c r="F49" s="2">
        <v>2</v>
      </c>
      <c r="G49" s="2">
        <v>0</v>
      </c>
      <c r="H49" s="2">
        <v>2</v>
      </c>
      <c r="I49" s="2">
        <v>265</v>
      </c>
      <c r="J49" s="2">
        <v>3</v>
      </c>
      <c r="K49" s="2">
        <v>2</v>
      </c>
      <c r="L49" s="2">
        <v>29</v>
      </c>
      <c r="M49" s="2">
        <v>27</v>
      </c>
      <c r="N49" s="2">
        <v>1</v>
      </c>
      <c r="O49" s="2">
        <v>7</v>
      </c>
      <c r="P49" s="2">
        <v>0</v>
      </c>
      <c r="Q49" s="2">
        <v>345</v>
      </c>
    </row>
    <row r="50" spans="1:17" x14ac:dyDescent="0.2">
      <c r="A50" s="3">
        <v>47</v>
      </c>
      <c r="B50" s="2">
        <v>1</v>
      </c>
      <c r="C50" s="2">
        <v>1</v>
      </c>
      <c r="D50" s="2">
        <v>1</v>
      </c>
      <c r="E50" s="2">
        <v>2</v>
      </c>
      <c r="F50" s="2">
        <v>0</v>
      </c>
      <c r="G50" s="2">
        <v>0</v>
      </c>
      <c r="H50" s="2">
        <v>0</v>
      </c>
      <c r="I50" s="2">
        <v>200</v>
      </c>
      <c r="J50" s="2">
        <v>1</v>
      </c>
      <c r="K50" s="2">
        <v>3</v>
      </c>
      <c r="L50" s="2">
        <v>36</v>
      </c>
      <c r="M50" s="2">
        <v>29</v>
      </c>
      <c r="N50" s="2">
        <v>0</v>
      </c>
      <c r="O50" s="2">
        <v>3</v>
      </c>
      <c r="P50" s="2">
        <v>1</v>
      </c>
      <c r="Q50" s="2">
        <v>278</v>
      </c>
    </row>
    <row r="51" spans="1:17" x14ac:dyDescent="0.2">
      <c r="A51" s="3">
        <v>48</v>
      </c>
      <c r="B51" s="2">
        <v>2</v>
      </c>
      <c r="C51" s="2">
        <v>2</v>
      </c>
      <c r="D51" s="2">
        <v>4</v>
      </c>
      <c r="E51" s="2">
        <v>1</v>
      </c>
      <c r="F51" s="2">
        <v>1</v>
      </c>
      <c r="G51" s="2">
        <v>0</v>
      </c>
      <c r="H51" s="2">
        <v>2</v>
      </c>
      <c r="I51" s="2">
        <v>292</v>
      </c>
      <c r="J51" s="2">
        <v>2</v>
      </c>
      <c r="K51" s="2">
        <v>0</v>
      </c>
      <c r="L51" s="2">
        <v>30</v>
      </c>
      <c r="M51" s="2">
        <v>46</v>
      </c>
      <c r="N51" s="2">
        <v>2</v>
      </c>
      <c r="O51" s="2">
        <v>4</v>
      </c>
      <c r="P51" s="2">
        <v>4</v>
      </c>
      <c r="Q51" s="2">
        <v>392</v>
      </c>
    </row>
    <row r="52" spans="1:17" x14ac:dyDescent="0.2">
      <c r="A52" s="3">
        <v>49</v>
      </c>
      <c r="B52" s="2">
        <v>0</v>
      </c>
      <c r="C52" s="2">
        <v>2</v>
      </c>
      <c r="D52" s="2">
        <v>0</v>
      </c>
      <c r="E52" s="2">
        <v>2</v>
      </c>
      <c r="F52" s="2">
        <v>0</v>
      </c>
      <c r="G52" s="2">
        <v>0</v>
      </c>
      <c r="H52" s="2">
        <v>0</v>
      </c>
      <c r="I52" s="2">
        <v>302</v>
      </c>
      <c r="J52" s="2">
        <v>4</v>
      </c>
      <c r="K52" s="2">
        <v>0</v>
      </c>
      <c r="L52" s="2">
        <v>41</v>
      </c>
      <c r="M52" s="2">
        <v>30</v>
      </c>
      <c r="N52" s="2">
        <v>1</v>
      </c>
      <c r="O52" s="2">
        <v>5</v>
      </c>
      <c r="P52" s="2">
        <v>2</v>
      </c>
      <c r="Q52" s="2">
        <v>389</v>
      </c>
    </row>
    <row r="53" spans="1:17" x14ac:dyDescent="0.2">
      <c r="A53" s="3">
        <v>50</v>
      </c>
      <c r="B53" s="2">
        <v>1</v>
      </c>
      <c r="C53" s="2">
        <v>1</v>
      </c>
      <c r="D53" s="2">
        <v>4</v>
      </c>
      <c r="E53" s="2">
        <v>1</v>
      </c>
      <c r="F53" s="2">
        <v>0</v>
      </c>
      <c r="G53" s="2">
        <v>0</v>
      </c>
      <c r="H53" s="2">
        <v>1</v>
      </c>
      <c r="I53" s="2">
        <v>285</v>
      </c>
      <c r="J53" s="2">
        <v>1</v>
      </c>
      <c r="K53" s="2">
        <v>3</v>
      </c>
      <c r="L53" s="2">
        <v>37</v>
      </c>
      <c r="M53" s="2">
        <v>35</v>
      </c>
      <c r="N53" s="2">
        <v>0</v>
      </c>
      <c r="O53" s="2">
        <v>1</v>
      </c>
      <c r="P53" s="2">
        <v>1</v>
      </c>
      <c r="Q53" s="2">
        <v>371</v>
      </c>
    </row>
    <row r="54" spans="1:17" x14ac:dyDescent="0.2">
      <c r="A54" s="3">
        <v>51</v>
      </c>
      <c r="B54" s="2">
        <v>1</v>
      </c>
      <c r="C54" s="2">
        <v>2</v>
      </c>
      <c r="D54" s="2">
        <v>3</v>
      </c>
      <c r="E54" s="2">
        <v>1</v>
      </c>
      <c r="F54" s="2">
        <v>1</v>
      </c>
      <c r="G54" s="2">
        <v>0</v>
      </c>
      <c r="H54" s="2">
        <v>1</v>
      </c>
      <c r="I54" s="2">
        <v>266</v>
      </c>
      <c r="J54" s="2">
        <v>5</v>
      </c>
      <c r="K54" s="2">
        <v>2</v>
      </c>
      <c r="L54" s="2">
        <v>36</v>
      </c>
      <c r="M54" s="2">
        <v>42</v>
      </c>
      <c r="N54" s="2">
        <v>1</v>
      </c>
      <c r="O54" s="2">
        <v>6</v>
      </c>
      <c r="P54" s="2">
        <v>0</v>
      </c>
      <c r="Q54" s="2">
        <v>367</v>
      </c>
    </row>
    <row r="55" spans="1:17" x14ac:dyDescent="0.2">
      <c r="A55" s="3">
        <v>52</v>
      </c>
      <c r="B55" s="2">
        <v>1</v>
      </c>
      <c r="C55" s="2">
        <v>1</v>
      </c>
      <c r="D55" s="2">
        <v>3</v>
      </c>
      <c r="E55" s="2">
        <v>0</v>
      </c>
      <c r="F55" s="2">
        <v>0</v>
      </c>
      <c r="G55" s="2">
        <v>0</v>
      </c>
      <c r="H55" s="2">
        <v>0</v>
      </c>
      <c r="I55" s="2">
        <v>136</v>
      </c>
      <c r="J55" s="2">
        <v>1</v>
      </c>
      <c r="K55" s="2">
        <v>1</v>
      </c>
      <c r="L55" s="2">
        <v>12</v>
      </c>
      <c r="M55" s="2">
        <v>21</v>
      </c>
      <c r="N55" s="2">
        <v>0</v>
      </c>
      <c r="O55" s="2">
        <v>1</v>
      </c>
      <c r="P55" s="2">
        <v>1</v>
      </c>
      <c r="Q55" s="2">
        <v>178</v>
      </c>
    </row>
    <row r="56" spans="1:17" x14ac:dyDescent="0.2">
      <c r="A56" s="3" t="s">
        <v>14</v>
      </c>
      <c r="B56" s="2">
        <v>46</v>
      </c>
      <c r="C56" s="2">
        <v>61</v>
      </c>
      <c r="D56" s="2">
        <v>81</v>
      </c>
      <c r="E56" s="2">
        <v>57</v>
      </c>
      <c r="F56" s="2">
        <v>21</v>
      </c>
      <c r="G56" s="2">
        <v>7</v>
      </c>
      <c r="H56" s="2">
        <v>23</v>
      </c>
      <c r="I56" s="2">
        <v>7935</v>
      </c>
      <c r="J56" s="2">
        <v>128</v>
      </c>
      <c r="K56" s="2">
        <v>72</v>
      </c>
      <c r="L56" s="2">
        <v>1270</v>
      </c>
      <c r="M56" s="2">
        <v>986</v>
      </c>
      <c r="N56" s="2">
        <v>24</v>
      </c>
      <c r="O56" s="2">
        <v>135</v>
      </c>
      <c r="P56" s="2">
        <v>58</v>
      </c>
      <c r="Q56" s="2">
        <v>10904</v>
      </c>
    </row>
  </sheetData>
  <mergeCells count="3">
    <mergeCell ref="A1:Q1"/>
    <mergeCell ref="A2:A3"/>
    <mergeCell ref="B2:Q2"/>
  </mergeCell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08C538-54B1-4A7D-A6EF-1AEAF100B845}">
  <dimension ref="A1:AA57"/>
  <sheetViews>
    <sheetView zoomScale="95" zoomScaleNormal="95" workbookViewId="0">
      <selection activeCell="S6" sqref="S6"/>
    </sheetView>
  </sheetViews>
  <sheetFormatPr baseColWidth="10" defaultColWidth="8.83203125" defaultRowHeight="15" x14ac:dyDescent="0.2"/>
  <cols>
    <col min="1" max="1" width="19.1640625" customWidth="1"/>
    <col min="2" max="2" width="10.5" customWidth="1"/>
    <col min="3" max="3" width="10.1640625" customWidth="1"/>
    <col min="4" max="4" width="11.83203125" customWidth="1"/>
    <col min="6" max="6" width="10.1640625" customWidth="1"/>
    <col min="7" max="7" width="12.5" customWidth="1"/>
    <col min="8" max="8" width="9.33203125" customWidth="1"/>
    <col min="9" max="9" width="11.5" customWidth="1"/>
    <col min="10" max="11" width="10.83203125" customWidth="1"/>
    <col min="14" max="14" width="15.5" customWidth="1"/>
    <col min="15" max="15" width="9.83203125" customWidth="1"/>
  </cols>
  <sheetData>
    <row r="1" spans="1:27" x14ac:dyDescent="0.2">
      <c r="A1" s="19" t="s">
        <v>25</v>
      </c>
      <c r="B1" s="19"/>
      <c r="C1" s="19"/>
      <c r="D1" s="19"/>
      <c r="E1" s="19"/>
      <c r="F1" s="19"/>
      <c r="G1" s="19"/>
      <c r="H1" s="19"/>
      <c r="I1" s="19"/>
      <c r="J1" s="19"/>
      <c r="K1" s="19"/>
      <c r="L1" s="19"/>
      <c r="M1" s="19"/>
      <c r="N1" s="19"/>
      <c r="O1" s="19"/>
      <c r="P1" s="19"/>
      <c r="Q1" s="19"/>
    </row>
    <row r="2" spans="1:27" ht="14.5" customHeight="1" x14ac:dyDescent="0.2">
      <c r="A2" s="20" t="s">
        <v>17</v>
      </c>
      <c r="B2" s="21" t="s">
        <v>16</v>
      </c>
      <c r="C2" s="21"/>
      <c r="D2" s="21"/>
      <c r="E2" s="21"/>
      <c r="F2" s="21"/>
      <c r="G2" s="21"/>
      <c r="H2" s="21"/>
      <c r="I2" s="21"/>
      <c r="J2" s="21"/>
      <c r="K2" s="21"/>
      <c r="L2" s="21"/>
      <c r="M2" s="21"/>
      <c r="N2" s="21"/>
      <c r="O2" s="21"/>
      <c r="P2" s="21"/>
      <c r="Q2" s="21"/>
      <c r="S2" t="s">
        <v>76</v>
      </c>
      <c r="V2" t="s">
        <v>77</v>
      </c>
      <c r="W2" t="s">
        <v>78</v>
      </c>
      <c r="AA2" t="s">
        <v>79</v>
      </c>
    </row>
    <row r="3" spans="1:27" x14ac:dyDescent="0.2">
      <c r="A3" s="20"/>
      <c r="B3" s="1" t="s">
        <v>0</v>
      </c>
      <c r="C3" s="1" t="s">
        <v>1</v>
      </c>
      <c r="D3" s="1" t="s">
        <v>2</v>
      </c>
      <c r="E3" s="1" t="s">
        <v>3</v>
      </c>
      <c r="F3" s="1" t="s">
        <v>4</v>
      </c>
      <c r="G3" s="1" t="s">
        <v>5</v>
      </c>
      <c r="H3" s="1" t="s">
        <v>6</v>
      </c>
      <c r="I3" s="1" t="s">
        <v>7</v>
      </c>
      <c r="J3" s="1" t="s">
        <v>8</v>
      </c>
      <c r="K3" s="1" t="s">
        <v>9</v>
      </c>
      <c r="L3" s="1" t="s">
        <v>10</v>
      </c>
      <c r="M3" s="1" t="s">
        <v>11</v>
      </c>
      <c r="N3" s="1" t="s">
        <v>15</v>
      </c>
      <c r="O3" s="1" t="s">
        <v>12</v>
      </c>
      <c r="P3" s="1" t="s">
        <v>13</v>
      </c>
      <c r="Q3" s="1" t="s">
        <v>14</v>
      </c>
      <c r="S3" s="22"/>
      <c r="T3" s="1"/>
      <c r="U3" s="1"/>
      <c r="V3" s="1"/>
      <c r="W3" s="1"/>
      <c r="X3" s="1"/>
      <c r="Y3" s="1"/>
      <c r="Z3" s="1"/>
      <c r="AA3" s="1"/>
    </row>
    <row r="4" spans="1:27" x14ac:dyDescent="0.2">
      <c r="A4" s="3">
        <v>0</v>
      </c>
      <c r="B4" s="2">
        <v>0</v>
      </c>
      <c r="C4" s="2">
        <v>0</v>
      </c>
      <c r="D4" s="2">
        <v>0</v>
      </c>
      <c r="E4" s="2">
        <v>0</v>
      </c>
      <c r="F4" s="2">
        <v>0</v>
      </c>
      <c r="G4" s="2">
        <v>0</v>
      </c>
      <c r="H4" s="2">
        <v>0</v>
      </c>
      <c r="I4" s="2">
        <v>5</v>
      </c>
      <c r="J4" s="2">
        <v>0</v>
      </c>
      <c r="K4" s="2">
        <v>0</v>
      </c>
      <c r="L4" s="2">
        <v>1</v>
      </c>
      <c r="M4" s="2">
        <v>1</v>
      </c>
      <c r="N4" s="2">
        <v>0</v>
      </c>
      <c r="O4" s="2">
        <v>0</v>
      </c>
      <c r="P4" s="2">
        <v>1</v>
      </c>
      <c r="Q4" s="2">
        <v>8</v>
      </c>
      <c r="T4" s="2"/>
    </row>
    <row r="5" spans="1:27" x14ac:dyDescent="0.2">
      <c r="A5" s="3">
        <v>1</v>
      </c>
      <c r="B5" s="2">
        <v>0</v>
      </c>
      <c r="C5" s="2">
        <v>0</v>
      </c>
      <c r="D5" s="2">
        <v>0</v>
      </c>
      <c r="E5" s="2">
        <v>0</v>
      </c>
      <c r="F5" s="2">
        <v>1</v>
      </c>
      <c r="G5" s="2">
        <v>0</v>
      </c>
      <c r="H5" s="2">
        <v>2</v>
      </c>
      <c r="I5" s="2">
        <v>187</v>
      </c>
      <c r="J5" s="2">
        <v>3</v>
      </c>
      <c r="K5" s="2">
        <v>4</v>
      </c>
      <c r="L5" s="2">
        <v>32</v>
      </c>
      <c r="M5" s="2">
        <v>25</v>
      </c>
      <c r="N5" s="2">
        <v>0</v>
      </c>
      <c r="O5" s="2">
        <v>0</v>
      </c>
      <c r="P5" s="2">
        <v>1</v>
      </c>
      <c r="Q5" s="2">
        <v>255</v>
      </c>
      <c r="S5" s="2"/>
      <c r="T5" s="2">
        <f>0+365*9+2</f>
        <v>3287</v>
      </c>
    </row>
    <row r="6" spans="1:27" x14ac:dyDescent="0.2">
      <c r="A6" s="3">
        <v>2</v>
      </c>
      <c r="B6" s="2">
        <v>1</v>
      </c>
      <c r="C6" s="2">
        <v>4</v>
      </c>
      <c r="D6" s="2">
        <v>0</v>
      </c>
      <c r="E6" s="2">
        <v>2</v>
      </c>
      <c r="F6" s="2">
        <v>2</v>
      </c>
      <c r="G6" s="2">
        <v>0</v>
      </c>
      <c r="H6" s="2">
        <v>2</v>
      </c>
      <c r="I6" s="2">
        <v>194</v>
      </c>
      <c r="J6" s="2">
        <v>2</v>
      </c>
      <c r="K6" s="2">
        <v>0</v>
      </c>
      <c r="L6" s="2">
        <v>27</v>
      </c>
      <c r="M6" s="2">
        <v>27</v>
      </c>
      <c r="N6" s="2">
        <v>1</v>
      </c>
      <c r="O6" s="2">
        <v>1</v>
      </c>
      <c r="P6" s="2">
        <v>3</v>
      </c>
      <c r="Q6" s="2">
        <v>266</v>
      </c>
      <c r="R6" s="1" t="s">
        <v>63</v>
      </c>
      <c r="S6">
        <f>SUM(I$4:I$8)+(2/7)*I$9</f>
        <v>708.85714285714289</v>
      </c>
      <c r="T6">
        <f>31+365*9+2</f>
        <v>3318</v>
      </c>
      <c r="V6">
        <f>SUM(L$4:L$8)+(2/7)*L$9</f>
        <v>95.428571428571431</v>
      </c>
      <c r="W6">
        <f>SUM(M$4:M$8)+(2/7)*M$9</f>
        <v>99.857142857142861</v>
      </c>
      <c r="AA6">
        <f>SUM(Q$4:Q$8)+(2/7)*Q$9</f>
        <v>952.85714285714289</v>
      </c>
    </row>
    <row r="7" spans="1:27" x14ac:dyDescent="0.2">
      <c r="A7" s="3">
        <v>3</v>
      </c>
      <c r="B7" s="2">
        <v>0</v>
      </c>
      <c r="C7" s="2">
        <v>1</v>
      </c>
      <c r="D7" s="2">
        <v>0</v>
      </c>
      <c r="E7" s="2">
        <v>1</v>
      </c>
      <c r="F7" s="2">
        <v>0</v>
      </c>
      <c r="G7" s="2">
        <v>0</v>
      </c>
      <c r="H7" s="2">
        <v>1</v>
      </c>
      <c r="I7" s="2">
        <v>158</v>
      </c>
      <c r="J7" s="2">
        <v>2</v>
      </c>
      <c r="K7" s="2">
        <v>0</v>
      </c>
      <c r="L7" s="2">
        <v>11</v>
      </c>
      <c r="M7" s="2">
        <v>19</v>
      </c>
      <c r="N7" s="2">
        <v>0</v>
      </c>
      <c r="O7" s="2">
        <v>3</v>
      </c>
      <c r="P7" s="2">
        <v>0</v>
      </c>
      <c r="Q7" s="2">
        <v>196</v>
      </c>
      <c r="R7" s="1" t="s">
        <v>64</v>
      </c>
      <c r="S7">
        <f>(5/7)*I$9+SUM(I$10:I$12)+(2/7)*I$13</f>
        <v>514.28571428571422</v>
      </c>
      <c r="T7">
        <f>T6+28</f>
        <v>3346</v>
      </c>
      <c r="V7">
        <f>(5/7)*L$9+SUM(L$10:L$12)+(2/7)*L$13</f>
        <v>57.142857142857139</v>
      </c>
      <c r="W7">
        <f>(5/7)*M$9+SUM(M$10:M$12)+(2/7)*M$13</f>
        <v>66.428571428571431</v>
      </c>
      <c r="AA7">
        <f>(5/7)*Q$9+SUM(Q$10:Q$12)+(2/7)*Q$13</f>
        <v>673.57142857142856</v>
      </c>
    </row>
    <row r="8" spans="1:27" x14ac:dyDescent="0.2">
      <c r="A8" s="3">
        <v>4</v>
      </c>
      <c r="B8" s="2">
        <v>0</v>
      </c>
      <c r="C8" s="2">
        <v>0</v>
      </c>
      <c r="D8" s="2">
        <v>1</v>
      </c>
      <c r="E8" s="2">
        <v>0</v>
      </c>
      <c r="F8" s="2">
        <v>0</v>
      </c>
      <c r="G8" s="2">
        <v>0</v>
      </c>
      <c r="H8" s="2">
        <v>0</v>
      </c>
      <c r="I8" s="2">
        <v>128</v>
      </c>
      <c r="J8" s="2">
        <v>2</v>
      </c>
      <c r="K8" s="2">
        <v>1</v>
      </c>
      <c r="L8" s="2">
        <v>19</v>
      </c>
      <c r="M8" s="2">
        <v>23</v>
      </c>
      <c r="N8" s="2">
        <v>0</v>
      </c>
      <c r="O8" s="2">
        <v>2</v>
      </c>
      <c r="P8" s="2">
        <v>3</v>
      </c>
      <c r="Q8" s="2">
        <v>179</v>
      </c>
      <c r="R8" s="1" t="s">
        <v>65</v>
      </c>
      <c r="S8">
        <f>(5/7)*I$13+SUM(I$14:I$16)+(5/7)*I$17</f>
        <v>501.71428571428578</v>
      </c>
      <c r="T8">
        <f>T7+31</f>
        <v>3377</v>
      </c>
      <c r="V8">
        <f>(5/7)*L$13+SUM(L$14:L$16)+(5/7)*L$17</f>
        <v>83.857142857142861</v>
      </c>
      <c r="W8">
        <f>(5/7)*M$13+SUM(M$14:M$16)+(5/7)*M$17</f>
        <v>74</v>
      </c>
      <c r="AA8">
        <f>(5/7)*Q$13+SUM(Q$14:Q$16)+(5/7)*Q$17</f>
        <v>704.57142857142856</v>
      </c>
    </row>
    <row r="9" spans="1:27" x14ac:dyDescent="0.2">
      <c r="A9" s="3">
        <v>5</v>
      </c>
      <c r="B9" s="2">
        <v>0</v>
      </c>
      <c r="C9" s="2">
        <v>1</v>
      </c>
      <c r="D9" s="2">
        <v>0</v>
      </c>
      <c r="E9" s="2">
        <v>1</v>
      </c>
      <c r="F9" s="2">
        <v>0</v>
      </c>
      <c r="G9" s="2">
        <v>0</v>
      </c>
      <c r="H9" s="2">
        <v>2</v>
      </c>
      <c r="I9" s="2">
        <v>129</v>
      </c>
      <c r="J9" s="2">
        <v>0</v>
      </c>
      <c r="K9" s="2">
        <v>0</v>
      </c>
      <c r="L9" s="2">
        <v>19</v>
      </c>
      <c r="M9" s="2">
        <v>17</v>
      </c>
      <c r="N9" s="2">
        <v>0</v>
      </c>
      <c r="O9" s="2">
        <v>1</v>
      </c>
      <c r="P9" s="2">
        <v>1</v>
      </c>
      <c r="Q9" s="2">
        <v>171</v>
      </c>
      <c r="R9" s="1" t="s">
        <v>66</v>
      </c>
      <c r="S9">
        <f>(2/7)*I$17+SUM(I$18:I$20)+(7/7)*I$21</f>
        <v>593.14285714285711</v>
      </c>
      <c r="T9">
        <f>T8+30</f>
        <v>3407</v>
      </c>
      <c r="V9">
        <f>(2/7)*L$17+SUM(L$18:L$20)+(7/7)*L$21</f>
        <v>83.571428571428569</v>
      </c>
      <c r="W9">
        <f>(2/7)*M$17+SUM(M$18:M$20)+(7/7)*M$21</f>
        <v>69.714285714285722</v>
      </c>
      <c r="AA9">
        <f>(2/7)*Q$17+SUM(Q$18:Q$20)+(7/7)*Q$21</f>
        <v>787</v>
      </c>
    </row>
    <row r="10" spans="1:27" x14ac:dyDescent="0.2">
      <c r="A10" s="3">
        <v>6</v>
      </c>
      <c r="B10" s="2">
        <v>1</v>
      </c>
      <c r="C10" s="2">
        <v>2</v>
      </c>
      <c r="D10" s="2">
        <v>0</v>
      </c>
      <c r="E10" s="2">
        <v>0</v>
      </c>
      <c r="F10" s="2">
        <v>1</v>
      </c>
      <c r="G10" s="2">
        <v>0</v>
      </c>
      <c r="H10" s="2">
        <v>0</v>
      </c>
      <c r="I10" s="2">
        <v>130</v>
      </c>
      <c r="J10" s="2">
        <v>1</v>
      </c>
      <c r="K10" s="2">
        <v>0</v>
      </c>
      <c r="L10" s="2">
        <v>9</v>
      </c>
      <c r="M10" s="2">
        <v>17</v>
      </c>
      <c r="N10" s="2">
        <v>0</v>
      </c>
      <c r="O10" s="2">
        <v>1</v>
      </c>
      <c r="P10" s="2">
        <v>0</v>
      </c>
      <c r="Q10" s="2">
        <v>162</v>
      </c>
      <c r="R10" s="1" t="s">
        <v>67</v>
      </c>
      <c r="S10">
        <f>(0/7)*I$21+SUM(I$22:I$25)+(3/7)*I$26</f>
        <v>692.57142857142856</v>
      </c>
      <c r="T10">
        <f>T9+31</f>
        <v>3438</v>
      </c>
      <c r="V10">
        <f>(0/7)*L$21+SUM(L$22:L$25)+(3/7)*L$26</f>
        <v>112.28571428571428</v>
      </c>
      <c r="W10">
        <f>(0/7)*M$21+SUM(M$22:M$25)+(3/7)*M$26</f>
        <v>79.285714285714292</v>
      </c>
      <c r="AA10">
        <f>(0/7)*Q$21+SUM(Q$22:Q$25)+(3/7)*Q$26</f>
        <v>948.14285714285711</v>
      </c>
    </row>
    <row r="11" spans="1:27" x14ac:dyDescent="0.2">
      <c r="A11" s="3">
        <v>7</v>
      </c>
      <c r="B11" s="2">
        <v>0</v>
      </c>
      <c r="C11" s="2">
        <v>1</v>
      </c>
      <c r="D11" s="2">
        <v>2</v>
      </c>
      <c r="E11" s="2">
        <v>1</v>
      </c>
      <c r="F11" s="2">
        <v>1</v>
      </c>
      <c r="G11" s="2">
        <v>0</v>
      </c>
      <c r="H11" s="2">
        <v>0</v>
      </c>
      <c r="I11" s="2">
        <v>137</v>
      </c>
      <c r="J11" s="2">
        <v>2</v>
      </c>
      <c r="K11" s="2">
        <v>1</v>
      </c>
      <c r="L11" s="2">
        <v>11</v>
      </c>
      <c r="M11" s="2">
        <v>16</v>
      </c>
      <c r="N11" s="2">
        <v>1</v>
      </c>
      <c r="O11" s="2">
        <v>2</v>
      </c>
      <c r="P11" s="2">
        <v>0</v>
      </c>
      <c r="Q11" s="2">
        <v>175</v>
      </c>
      <c r="R11" s="1" t="s">
        <v>68</v>
      </c>
      <c r="S11">
        <f>(4/7)*I$26+SUM(I$27:I$29)+(5/7)*I$30</f>
        <v>669.71428571428578</v>
      </c>
      <c r="T11">
        <f>T10+30</f>
        <v>3468</v>
      </c>
      <c r="V11">
        <f>(4/7)*L$26+SUM(L$27:L$29)+(5/7)*L$30</f>
        <v>113.85714285714285</v>
      </c>
      <c r="W11">
        <f>(4/7)*M$26+SUM(M$27:M$29)+(5/7)*M$30</f>
        <v>73.857142857142861</v>
      </c>
      <c r="AA11">
        <f>(4/7)*Q$26+SUM(Q$27:Q$29)+(5/7)*Q$30</f>
        <v>911.28571428571433</v>
      </c>
    </row>
    <row r="12" spans="1:27" x14ac:dyDescent="0.2">
      <c r="A12" s="3">
        <v>8</v>
      </c>
      <c r="B12" s="2">
        <v>0</v>
      </c>
      <c r="C12" s="2">
        <v>2</v>
      </c>
      <c r="D12" s="2">
        <v>1</v>
      </c>
      <c r="E12" s="2">
        <v>0</v>
      </c>
      <c r="F12" s="2">
        <v>0</v>
      </c>
      <c r="G12" s="2">
        <v>0</v>
      </c>
      <c r="H12" s="2">
        <v>2</v>
      </c>
      <c r="I12" s="2">
        <v>120</v>
      </c>
      <c r="J12" s="2">
        <v>3</v>
      </c>
      <c r="K12" s="2">
        <v>0</v>
      </c>
      <c r="L12" s="2">
        <v>17</v>
      </c>
      <c r="M12" s="2">
        <v>15</v>
      </c>
      <c r="N12" s="2">
        <v>0</v>
      </c>
      <c r="O12" s="2">
        <v>0</v>
      </c>
      <c r="P12" s="2">
        <v>1</v>
      </c>
      <c r="Q12" s="2">
        <v>161</v>
      </c>
      <c r="R12" s="1" t="s">
        <v>69</v>
      </c>
      <c r="S12">
        <f>(2/7)*I$30+SUM(I$31:I$34)+(1/7)*I$35</f>
        <v>773.71428571428567</v>
      </c>
      <c r="T12">
        <f>T11+31</f>
        <v>3499</v>
      </c>
      <c r="V12">
        <f>(2/7)*L$30+SUM(L$31:L$34)+(1/7)*L$35</f>
        <v>139.71428571428572</v>
      </c>
      <c r="W12">
        <f>(2/7)*M$30+SUM(M$31:M$34)+(1/7)*M$35</f>
        <v>95.285714285714292</v>
      </c>
      <c r="AA12">
        <f>(2/7)*Q$30+SUM(Q$31:Q$34)+(1/7)*Q$35</f>
        <v>1072.5714285714287</v>
      </c>
    </row>
    <row r="13" spans="1:27" x14ac:dyDescent="0.2">
      <c r="A13" s="3">
        <v>9</v>
      </c>
      <c r="B13" s="2">
        <v>2</v>
      </c>
      <c r="C13" s="2">
        <v>0</v>
      </c>
      <c r="D13" s="2">
        <v>1</v>
      </c>
      <c r="E13" s="2">
        <v>2</v>
      </c>
      <c r="F13" s="2">
        <v>3</v>
      </c>
      <c r="G13" s="2">
        <v>1</v>
      </c>
      <c r="H13" s="2">
        <v>1</v>
      </c>
      <c r="I13" s="2">
        <v>123</v>
      </c>
      <c r="J13" s="2">
        <v>5</v>
      </c>
      <c r="K13" s="2">
        <v>0</v>
      </c>
      <c r="L13" s="2">
        <v>23</v>
      </c>
      <c r="M13" s="2">
        <v>22</v>
      </c>
      <c r="N13" s="2">
        <v>0</v>
      </c>
      <c r="O13" s="2">
        <v>2</v>
      </c>
      <c r="P13" s="2">
        <v>2</v>
      </c>
      <c r="Q13" s="2">
        <v>187</v>
      </c>
      <c r="R13" s="1" t="s">
        <v>70</v>
      </c>
      <c r="S13">
        <f>(6/7)*I$35+SUM(I$36:I$38)+(4/7)*I$39</f>
        <v>525.57142857142856</v>
      </c>
      <c r="T13">
        <f>T12+31</f>
        <v>3530</v>
      </c>
      <c r="V13">
        <f>(6/7)*L$35+SUM(L$36:L$38)+(4/7)*L$39</f>
        <v>100.57142857142857</v>
      </c>
      <c r="W13">
        <f>(6/7)*M$35+SUM(M$36:M$38)+(4/7)*M$39</f>
        <v>49.285714285714285</v>
      </c>
      <c r="AA13">
        <f>(6/7)*Q$35+SUM(Q$36:Q$38)+(4/7)*Q$39</f>
        <v>715.71428571428567</v>
      </c>
    </row>
    <row r="14" spans="1:27" x14ac:dyDescent="0.2">
      <c r="A14" s="3">
        <v>10</v>
      </c>
      <c r="B14" s="2">
        <v>0</v>
      </c>
      <c r="C14" s="2">
        <v>0</v>
      </c>
      <c r="D14" s="2">
        <v>0</v>
      </c>
      <c r="E14" s="2">
        <v>4</v>
      </c>
      <c r="F14" s="2">
        <v>2</v>
      </c>
      <c r="G14" s="2">
        <v>0</v>
      </c>
      <c r="H14" s="2">
        <v>1</v>
      </c>
      <c r="I14" s="2">
        <v>104</v>
      </c>
      <c r="J14" s="2">
        <v>1</v>
      </c>
      <c r="K14" s="2">
        <v>0</v>
      </c>
      <c r="L14" s="2">
        <v>17</v>
      </c>
      <c r="M14" s="2">
        <v>18</v>
      </c>
      <c r="N14" s="2">
        <v>1</v>
      </c>
      <c r="O14" s="2">
        <v>0</v>
      </c>
      <c r="P14" s="2">
        <v>0</v>
      </c>
      <c r="Q14" s="2">
        <v>148</v>
      </c>
      <c r="R14" s="1" t="s">
        <v>71</v>
      </c>
      <c r="S14">
        <f>(3/7)*I$39+SUM(I$40:I$42)+(6/7)*I$43</f>
        <v>442.71428571428572</v>
      </c>
      <c r="T14">
        <f>T13+30</f>
        <v>3560</v>
      </c>
      <c r="V14">
        <f>(3/7)*L$39+SUM(L$40:L$42)+(6/7)*L$43</f>
        <v>81.714285714285708</v>
      </c>
      <c r="W14">
        <f>(3/7)*M$39+SUM(M$40:M$42)+(6/7)*M$43</f>
        <v>50.857142857142854</v>
      </c>
      <c r="AA14">
        <f>(3/7)*Q$39+SUM(Q$40:Q$42)+(6/7)*Q$43</f>
        <v>625.85714285714289</v>
      </c>
    </row>
    <row r="15" spans="1:27" x14ac:dyDescent="0.2">
      <c r="A15" s="3">
        <v>11</v>
      </c>
      <c r="B15" s="2">
        <v>0</v>
      </c>
      <c r="C15" s="2">
        <v>1</v>
      </c>
      <c r="D15" s="2">
        <v>1</v>
      </c>
      <c r="E15" s="2">
        <v>0</v>
      </c>
      <c r="F15" s="2">
        <v>0</v>
      </c>
      <c r="G15" s="2">
        <v>0</v>
      </c>
      <c r="H15" s="2">
        <v>0</v>
      </c>
      <c r="I15" s="2">
        <v>108</v>
      </c>
      <c r="J15" s="2">
        <v>2</v>
      </c>
      <c r="K15" s="2">
        <v>2</v>
      </c>
      <c r="L15" s="2">
        <v>21</v>
      </c>
      <c r="M15" s="2">
        <v>14</v>
      </c>
      <c r="N15" s="2">
        <v>1</v>
      </c>
      <c r="O15" s="2">
        <v>2</v>
      </c>
      <c r="P15" s="2">
        <v>1</v>
      </c>
      <c r="Q15" s="2">
        <v>153</v>
      </c>
      <c r="R15" s="1" t="s">
        <v>72</v>
      </c>
      <c r="S15">
        <f>(1/7)*I$43+SUM(I$44:I$47)+(2/7)*I$48</f>
        <v>430.42857142857144</v>
      </c>
      <c r="T15">
        <f>T14+31</f>
        <v>3591</v>
      </c>
      <c r="V15">
        <f>(1/7)*L$43+SUM(L$44:L$47)+(2/7)*L$48</f>
        <v>89.142857142857153</v>
      </c>
      <c r="W15">
        <f>(1/7)*M$43+SUM(M$44:M$47)+(2/7)*M$48</f>
        <v>50.714285714285715</v>
      </c>
      <c r="AA15">
        <f>(1/7)*Q$43+SUM(Q$44:Q$47)+(2/7)*Q$48</f>
        <v>617.14285714285711</v>
      </c>
    </row>
    <row r="16" spans="1:27" x14ac:dyDescent="0.2">
      <c r="A16" s="3">
        <v>12</v>
      </c>
      <c r="B16" s="2">
        <v>1</v>
      </c>
      <c r="C16" s="2">
        <v>0</v>
      </c>
      <c r="D16" s="2">
        <v>1</v>
      </c>
      <c r="E16" s="2">
        <v>0</v>
      </c>
      <c r="F16" s="2">
        <v>0</v>
      </c>
      <c r="G16" s="2">
        <v>0</v>
      </c>
      <c r="H16" s="2">
        <v>1</v>
      </c>
      <c r="I16" s="2">
        <v>104</v>
      </c>
      <c r="J16" s="2">
        <v>2</v>
      </c>
      <c r="K16" s="2">
        <v>0</v>
      </c>
      <c r="L16" s="2">
        <v>18</v>
      </c>
      <c r="M16" s="2">
        <v>12</v>
      </c>
      <c r="N16" s="2">
        <v>0</v>
      </c>
      <c r="O16" s="2">
        <v>1</v>
      </c>
      <c r="P16" s="2">
        <v>0</v>
      </c>
      <c r="Q16" s="2">
        <v>140</v>
      </c>
      <c r="R16" s="1" t="s">
        <v>73</v>
      </c>
      <c r="S16">
        <f>(5/7)*I$48+SUM(I$49:I$51)+(4/7)*I$52</f>
        <v>514.14285714285711</v>
      </c>
      <c r="T16">
        <f>T15+30</f>
        <v>3621</v>
      </c>
      <c r="V16">
        <f>(5/7)*L$48+SUM(L$49:L$51)+(4/7)*L$52</f>
        <v>79</v>
      </c>
      <c r="W16">
        <f>(5/7)*M$48+SUM(M$49:M$51)+(4/7)*M$52</f>
        <v>61.142857142857146</v>
      </c>
      <c r="AA16">
        <f>(5/7)*Q$48+SUM(Q$49:Q$51)+(4/7)*Q$52</f>
        <v>691.28571428571433</v>
      </c>
    </row>
    <row r="17" spans="1:27" x14ac:dyDescent="0.2">
      <c r="A17" s="3">
        <v>13</v>
      </c>
      <c r="B17" s="2">
        <v>0</v>
      </c>
      <c r="C17" s="2">
        <v>1</v>
      </c>
      <c r="D17" s="2">
        <v>1</v>
      </c>
      <c r="E17" s="2">
        <v>0</v>
      </c>
      <c r="F17" s="2">
        <v>0</v>
      </c>
      <c r="G17" s="2">
        <v>0</v>
      </c>
      <c r="H17" s="2">
        <v>0</v>
      </c>
      <c r="I17" s="2">
        <v>137</v>
      </c>
      <c r="J17" s="2">
        <v>1</v>
      </c>
      <c r="K17" s="2">
        <v>0</v>
      </c>
      <c r="L17" s="2">
        <v>16</v>
      </c>
      <c r="M17" s="2">
        <v>20</v>
      </c>
      <c r="N17" s="2">
        <v>0</v>
      </c>
      <c r="O17" s="2">
        <v>4</v>
      </c>
      <c r="P17" s="2">
        <v>2</v>
      </c>
      <c r="Q17" s="2">
        <v>182</v>
      </c>
      <c r="R17" s="1" t="s">
        <v>74</v>
      </c>
      <c r="S17">
        <f>(3/7)*I$52+SUM(I$53:I$55)+(7/7)*I$56</f>
        <v>558.14285714285711</v>
      </c>
      <c r="T17">
        <f>T16+31</f>
        <v>3652</v>
      </c>
      <c r="V17">
        <f>(3/7)*L$52+SUM(L$53:L$55)+(7/7)*L$56</f>
        <v>93.714285714285708</v>
      </c>
      <c r="W17">
        <f>(3/7)*M$52+SUM(M$53:M$55)+(7/7)*M$56</f>
        <v>70.571428571428569</v>
      </c>
      <c r="AA17">
        <f>(3/7)*Q$52+SUM(Q$53:Q$55)+(7/7)*Q$56</f>
        <v>759</v>
      </c>
    </row>
    <row r="18" spans="1:27" x14ac:dyDescent="0.2">
      <c r="A18" s="3">
        <v>14</v>
      </c>
      <c r="B18" s="2">
        <v>1</v>
      </c>
      <c r="C18" s="2">
        <v>0</v>
      </c>
      <c r="D18" s="2">
        <v>1</v>
      </c>
      <c r="E18" s="2">
        <v>1</v>
      </c>
      <c r="F18" s="2">
        <v>0</v>
      </c>
      <c r="G18" s="2">
        <v>0</v>
      </c>
      <c r="H18" s="2">
        <v>1</v>
      </c>
      <c r="I18" s="2">
        <v>131</v>
      </c>
      <c r="J18" s="2">
        <v>1</v>
      </c>
      <c r="K18" s="2">
        <v>0</v>
      </c>
      <c r="L18" s="2">
        <v>13</v>
      </c>
      <c r="M18" s="2">
        <v>19</v>
      </c>
      <c r="N18" s="2">
        <v>1</v>
      </c>
      <c r="O18" s="2">
        <v>0</v>
      </c>
      <c r="P18" s="2">
        <v>2</v>
      </c>
      <c r="Q18" s="2">
        <v>171</v>
      </c>
      <c r="R18" s="1" t="s">
        <v>75</v>
      </c>
      <c r="S18">
        <f>SUM(S6:S17)</f>
        <v>6924.9999999999991</v>
      </c>
      <c r="V18">
        <f>SUM(V6:V17)</f>
        <v>1130</v>
      </c>
      <c r="W18">
        <f>SUM(W6:W17)</f>
        <v>841</v>
      </c>
      <c r="AA18">
        <f>SUM(AA6:AA17)</f>
        <v>9459</v>
      </c>
    </row>
    <row r="19" spans="1:27" x14ac:dyDescent="0.2">
      <c r="A19" s="3">
        <v>15</v>
      </c>
      <c r="B19" s="2">
        <v>0</v>
      </c>
      <c r="C19" s="2">
        <v>2</v>
      </c>
      <c r="D19" s="2">
        <v>1</v>
      </c>
      <c r="E19" s="2">
        <v>2</v>
      </c>
      <c r="F19" s="2">
        <v>0</v>
      </c>
      <c r="G19" s="2">
        <v>0</v>
      </c>
      <c r="H19" s="2">
        <v>0</v>
      </c>
      <c r="I19" s="2">
        <v>132</v>
      </c>
      <c r="J19" s="2">
        <v>5</v>
      </c>
      <c r="K19" s="2">
        <v>0</v>
      </c>
      <c r="L19" s="2">
        <v>21</v>
      </c>
      <c r="M19" s="2">
        <v>13</v>
      </c>
      <c r="N19" s="2">
        <v>0</v>
      </c>
      <c r="O19" s="2">
        <v>1</v>
      </c>
      <c r="P19" s="2">
        <v>1</v>
      </c>
      <c r="Q19" s="2">
        <v>178</v>
      </c>
    </row>
    <row r="20" spans="1:27" x14ac:dyDescent="0.2">
      <c r="A20" s="3">
        <v>16</v>
      </c>
      <c r="B20" s="2">
        <v>0</v>
      </c>
      <c r="C20" s="2">
        <v>0</v>
      </c>
      <c r="D20" s="2">
        <v>0</v>
      </c>
      <c r="E20" s="2">
        <v>0</v>
      </c>
      <c r="F20" s="2">
        <v>0</v>
      </c>
      <c r="G20" s="2">
        <v>0</v>
      </c>
      <c r="H20" s="2">
        <v>0</v>
      </c>
      <c r="I20" s="2">
        <v>144</v>
      </c>
      <c r="J20" s="2">
        <v>6</v>
      </c>
      <c r="K20" s="2">
        <v>1</v>
      </c>
      <c r="L20" s="2">
        <v>21</v>
      </c>
      <c r="M20" s="2">
        <v>9</v>
      </c>
      <c r="N20" s="2">
        <v>0</v>
      </c>
      <c r="O20" s="2">
        <v>1</v>
      </c>
      <c r="P20" s="2">
        <v>1</v>
      </c>
      <c r="Q20" s="2">
        <v>183</v>
      </c>
    </row>
    <row r="21" spans="1:27" x14ac:dyDescent="0.2">
      <c r="A21" s="3">
        <v>17</v>
      </c>
      <c r="B21" s="2">
        <v>2</v>
      </c>
      <c r="C21" s="2">
        <v>2</v>
      </c>
      <c r="D21" s="2">
        <v>0</v>
      </c>
      <c r="E21" s="2">
        <v>0</v>
      </c>
      <c r="F21" s="2">
        <v>1</v>
      </c>
      <c r="G21" s="2">
        <v>0</v>
      </c>
      <c r="H21" s="2">
        <v>0</v>
      </c>
      <c r="I21" s="2">
        <v>147</v>
      </c>
      <c r="J21" s="2">
        <v>2</v>
      </c>
      <c r="K21" s="2">
        <v>0</v>
      </c>
      <c r="L21" s="2">
        <v>24</v>
      </c>
      <c r="M21" s="2">
        <v>23</v>
      </c>
      <c r="N21" s="2">
        <v>0</v>
      </c>
      <c r="O21" s="2">
        <v>1</v>
      </c>
      <c r="P21" s="2">
        <v>1</v>
      </c>
      <c r="Q21" s="2">
        <v>203</v>
      </c>
    </row>
    <row r="22" spans="1:27" x14ac:dyDescent="0.2">
      <c r="A22" s="3">
        <v>18</v>
      </c>
      <c r="B22" s="2">
        <v>2</v>
      </c>
      <c r="C22" s="2">
        <v>3</v>
      </c>
      <c r="D22" s="2">
        <v>1</v>
      </c>
      <c r="E22" s="2">
        <v>0</v>
      </c>
      <c r="F22" s="2">
        <v>0</v>
      </c>
      <c r="G22" s="2">
        <v>0</v>
      </c>
      <c r="H22" s="2">
        <v>0</v>
      </c>
      <c r="I22" s="2">
        <v>165</v>
      </c>
      <c r="J22" s="2">
        <v>8</v>
      </c>
      <c r="K22" s="2">
        <v>1</v>
      </c>
      <c r="L22" s="2">
        <v>27</v>
      </c>
      <c r="M22" s="2">
        <v>16</v>
      </c>
      <c r="N22" s="2">
        <v>1</v>
      </c>
      <c r="O22" s="2">
        <v>2</v>
      </c>
      <c r="P22" s="2">
        <v>1</v>
      </c>
      <c r="Q22" s="2">
        <v>227</v>
      </c>
    </row>
    <row r="23" spans="1:27" x14ac:dyDescent="0.2">
      <c r="A23" s="3">
        <v>19</v>
      </c>
      <c r="B23" s="2">
        <v>2</v>
      </c>
      <c r="C23" s="2">
        <v>4</v>
      </c>
      <c r="D23" s="2">
        <v>1</v>
      </c>
      <c r="E23" s="2">
        <v>2</v>
      </c>
      <c r="F23" s="2">
        <v>1</v>
      </c>
      <c r="G23" s="2">
        <v>1</v>
      </c>
      <c r="H23" s="2">
        <v>0</v>
      </c>
      <c r="I23" s="2">
        <v>150</v>
      </c>
      <c r="J23" s="2">
        <v>0</v>
      </c>
      <c r="K23" s="2">
        <v>4</v>
      </c>
      <c r="L23" s="2">
        <v>24</v>
      </c>
      <c r="M23" s="2">
        <v>20</v>
      </c>
      <c r="N23" s="2">
        <v>0</v>
      </c>
      <c r="O23" s="2">
        <v>2</v>
      </c>
      <c r="P23" s="2">
        <v>0</v>
      </c>
      <c r="Q23" s="2">
        <v>211</v>
      </c>
    </row>
    <row r="24" spans="1:27" x14ac:dyDescent="0.2">
      <c r="A24" s="3">
        <v>20</v>
      </c>
      <c r="B24" s="2">
        <v>0</v>
      </c>
      <c r="C24" s="2">
        <v>1</v>
      </c>
      <c r="D24" s="2">
        <v>0</v>
      </c>
      <c r="E24" s="2">
        <v>0</v>
      </c>
      <c r="F24" s="2">
        <v>0</v>
      </c>
      <c r="G24" s="2">
        <v>0</v>
      </c>
      <c r="H24" s="2">
        <v>0</v>
      </c>
      <c r="I24" s="2">
        <v>177</v>
      </c>
      <c r="J24" s="2">
        <v>4</v>
      </c>
      <c r="K24" s="2">
        <v>0</v>
      </c>
      <c r="L24" s="2">
        <v>34</v>
      </c>
      <c r="M24" s="2">
        <v>16</v>
      </c>
      <c r="N24" s="2">
        <v>2</v>
      </c>
      <c r="O24" s="2">
        <v>3</v>
      </c>
      <c r="P24" s="2">
        <v>0</v>
      </c>
      <c r="Q24" s="2">
        <v>237</v>
      </c>
    </row>
    <row r="25" spans="1:27" x14ac:dyDescent="0.2">
      <c r="A25" s="3">
        <v>21</v>
      </c>
      <c r="B25" s="2">
        <v>0</v>
      </c>
      <c r="C25" s="2">
        <v>1</v>
      </c>
      <c r="D25" s="2">
        <v>2</v>
      </c>
      <c r="E25" s="2">
        <v>0</v>
      </c>
      <c r="F25" s="2">
        <v>0</v>
      </c>
      <c r="G25" s="2">
        <v>0</v>
      </c>
      <c r="H25" s="2">
        <v>1</v>
      </c>
      <c r="I25" s="2">
        <v>144</v>
      </c>
      <c r="J25" s="2">
        <v>5</v>
      </c>
      <c r="K25" s="2">
        <v>1</v>
      </c>
      <c r="L25" s="2">
        <v>17</v>
      </c>
      <c r="M25" s="2">
        <v>20</v>
      </c>
      <c r="N25" s="2">
        <v>0</v>
      </c>
      <c r="O25" s="2">
        <v>1</v>
      </c>
      <c r="P25" s="2">
        <v>1</v>
      </c>
      <c r="Q25" s="2">
        <v>193</v>
      </c>
    </row>
    <row r="26" spans="1:27" x14ac:dyDescent="0.2">
      <c r="A26" s="3">
        <v>22</v>
      </c>
      <c r="B26" s="2">
        <v>0</v>
      </c>
      <c r="C26" s="2">
        <v>1</v>
      </c>
      <c r="D26" s="2">
        <v>1</v>
      </c>
      <c r="E26" s="2">
        <v>2</v>
      </c>
      <c r="F26" s="2">
        <v>0</v>
      </c>
      <c r="G26" s="2">
        <v>0</v>
      </c>
      <c r="H26" s="2">
        <v>1</v>
      </c>
      <c r="I26" s="2">
        <v>132</v>
      </c>
      <c r="J26" s="2">
        <v>4</v>
      </c>
      <c r="K26" s="2">
        <v>1</v>
      </c>
      <c r="L26" s="2">
        <v>24</v>
      </c>
      <c r="M26" s="2">
        <v>17</v>
      </c>
      <c r="N26" s="2">
        <v>0</v>
      </c>
      <c r="O26" s="2">
        <v>3</v>
      </c>
      <c r="P26" s="2">
        <v>1</v>
      </c>
      <c r="Q26" s="2">
        <v>187</v>
      </c>
    </row>
    <row r="27" spans="1:27" x14ac:dyDescent="0.2">
      <c r="A27" s="3">
        <v>23</v>
      </c>
      <c r="B27" s="2">
        <v>1</v>
      </c>
      <c r="C27" s="2">
        <v>1</v>
      </c>
      <c r="D27" s="2">
        <v>0</v>
      </c>
      <c r="E27" s="2">
        <v>1</v>
      </c>
      <c r="F27" s="2">
        <v>0</v>
      </c>
      <c r="G27" s="2">
        <v>0</v>
      </c>
      <c r="H27" s="2">
        <v>0</v>
      </c>
      <c r="I27" s="2">
        <v>158</v>
      </c>
      <c r="J27" s="2">
        <v>3</v>
      </c>
      <c r="K27" s="2">
        <v>2</v>
      </c>
      <c r="L27" s="2">
        <v>26</v>
      </c>
      <c r="M27" s="2">
        <v>19</v>
      </c>
      <c r="N27" s="2">
        <v>2</v>
      </c>
      <c r="O27" s="2">
        <v>2</v>
      </c>
      <c r="P27" s="2">
        <v>2</v>
      </c>
      <c r="Q27" s="2">
        <v>217</v>
      </c>
    </row>
    <row r="28" spans="1:27" x14ac:dyDescent="0.2">
      <c r="A28" s="3">
        <v>24</v>
      </c>
      <c r="B28" s="2">
        <v>0</v>
      </c>
      <c r="C28" s="2">
        <v>1</v>
      </c>
      <c r="D28" s="2">
        <v>0</v>
      </c>
      <c r="E28" s="2">
        <v>1</v>
      </c>
      <c r="F28" s="2">
        <v>0</v>
      </c>
      <c r="G28" s="2">
        <v>0</v>
      </c>
      <c r="H28" s="2">
        <v>1</v>
      </c>
      <c r="I28" s="2">
        <v>163</v>
      </c>
      <c r="J28" s="2">
        <v>4</v>
      </c>
      <c r="K28" s="2">
        <v>0</v>
      </c>
      <c r="L28" s="2">
        <v>25</v>
      </c>
      <c r="M28" s="2">
        <v>20</v>
      </c>
      <c r="N28" s="2">
        <v>1</v>
      </c>
      <c r="O28" s="2">
        <v>2</v>
      </c>
      <c r="P28" s="2">
        <v>1</v>
      </c>
      <c r="Q28" s="2">
        <v>219</v>
      </c>
    </row>
    <row r="29" spans="1:27" x14ac:dyDescent="0.2">
      <c r="A29" s="3">
        <v>25</v>
      </c>
      <c r="B29" s="2">
        <v>0</v>
      </c>
      <c r="C29" s="2">
        <v>2</v>
      </c>
      <c r="D29" s="2">
        <v>1</v>
      </c>
      <c r="E29" s="2">
        <v>1</v>
      </c>
      <c r="F29" s="2">
        <v>1</v>
      </c>
      <c r="G29" s="2">
        <v>0</v>
      </c>
      <c r="H29" s="2">
        <v>0</v>
      </c>
      <c r="I29" s="2">
        <v>154</v>
      </c>
      <c r="J29" s="2">
        <v>1</v>
      </c>
      <c r="K29" s="2">
        <v>0</v>
      </c>
      <c r="L29" s="2">
        <v>32</v>
      </c>
      <c r="M29" s="2">
        <v>13</v>
      </c>
      <c r="N29" s="2">
        <v>0</v>
      </c>
      <c r="O29" s="2">
        <v>2</v>
      </c>
      <c r="P29" s="2">
        <v>0</v>
      </c>
      <c r="Q29" s="2">
        <v>207</v>
      </c>
    </row>
    <row r="30" spans="1:27" x14ac:dyDescent="0.2">
      <c r="A30" s="3">
        <v>26</v>
      </c>
      <c r="B30" s="2">
        <v>0</v>
      </c>
      <c r="C30" s="2">
        <v>1</v>
      </c>
      <c r="D30" s="2">
        <v>2</v>
      </c>
      <c r="E30" s="2">
        <v>1</v>
      </c>
      <c r="F30" s="2">
        <v>0</v>
      </c>
      <c r="G30" s="2">
        <v>0</v>
      </c>
      <c r="H30" s="2">
        <v>1</v>
      </c>
      <c r="I30" s="2">
        <v>167</v>
      </c>
      <c r="J30" s="2">
        <v>4</v>
      </c>
      <c r="K30" s="2">
        <v>0</v>
      </c>
      <c r="L30" s="2">
        <v>24</v>
      </c>
      <c r="M30" s="2">
        <v>17</v>
      </c>
      <c r="N30" s="2">
        <v>1</v>
      </c>
      <c r="O30" s="2">
        <v>6</v>
      </c>
      <c r="P30" s="2">
        <v>2</v>
      </c>
      <c r="Q30" s="2">
        <v>226</v>
      </c>
    </row>
    <row r="31" spans="1:27" x14ac:dyDescent="0.2">
      <c r="A31" s="3">
        <v>27</v>
      </c>
      <c r="B31" s="2">
        <v>3</v>
      </c>
      <c r="C31" s="2">
        <v>2</v>
      </c>
      <c r="D31" s="2">
        <v>3</v>
      </c>
      <c r="E31" s="2">
        <v>0</v>
      </c>
      <c r="F31" s="2">
        <v>0</v>
      </c>
      <c r="G31" s="2">
        <v>0</v>
      </c>
      <c r="H31" s="2">
        <v>0</v>
      </c>
      <c r="I31" s="2">
        <v>194</v>
      </c>
      <c r="J31" s="2">
        <v>1</v>
      </c>
      <c r="K31" s="2">
        <v>1</v>
      </c>
      <c r="L31" s="2">
        <v>42</v>
      </c>
      <c r="M31" s="2">
        <v>23</v>
      </c>
      <c r="N31" s="2">
        <v>0</v>
      </c>
      <c r="O31" s="2">
        <v>4</v>
      </c>
      <c r="P31" s="2">
        <v>0</v>
      </c>
      <c r="Q31" s="2">
        <v>273</v>
      </c>
    </row>
    <row r="32" spans="1:27" x14ac:dyDescent="0.2">
      <c r="A32" s="3">
        <v>28</v>
      </c>
      <c r="B32" s="2">
        <v>1</v>
      </c>
      <c r="C32" s="2">
        <v>2</v>
      </c>
      <c r="D32" s="2">
        <v>2</v>
      </c>
      <c r="E32" s="2">
        <v>2</v>
      </c>
      <c r="F32" s="2">
        <v>1</v>
      </c>
      <c r="G32" s="2">
        <v>0</v>
      </c>
      <c r="H32" s="2">
        <v>2</v>
      </c>
      <c r="I32" s="2">
        <v>234</v>
      </c>
      <c r="J32" s="2">
        <v>5</v>
      </c>
      <c r="K32" s="2">
        <v>0</v>
      </c>
      <c r="L32" s="2">
        <v>41</v>
      </c>
      <c r="M32" s="2">
        <v>24</v>
      </c>
      <c r="N32" s="2">
        <v>0</v>
      </c>
      <c r="O32" s="2">
        <v>3</v>
      </c>
      <c r="P32" s="2">
        <v>1</v>
      </c>
      <c r="Q32" s="2">
        <v>318</v>
      </c>
    </row>
    <row r="33" spans="1:17" x14ac:dyDescent="0.2">
      <c r="A33" s="3">
        <v>29</v>
      </c>
      <c r="B33" s="2">
        <v>1</v>
      </c>
      <c r="C33" s="2">
        <v>1</v>
      </c>
      <c r="D33" s="2">
        <v>1</v>
      </c>
      <c r="E33" s="2">
        <v>1</v>
      </c>
      <c r="F33" s="2">
        <v>1</v>
      </c>
      <c r="G33" s="2">
        <v>0</v>
      </c>
      <c r="H33" s="2">
        <v>1</v>
      </c>
      <c r="I33" s="2">
        <v>141</v>
      </c>
      <c r="J33" s="2">
        <v>1</v>
      </c>
      <c r="K33" s="2">
        <v>1</v>
      </c>
      <c r="L33" s="2">
        <v>22</v>
      </c>
      <c r="M33" s="2">
        <v>20</v>
      </c>
      <c r="N33" s="2">
        <v>1</v>
      </c>
      <c r="O33" s="2">
        <v>4</v>
      </c>
      <c r="P33" s="2">
        <v>3</v>
      </c>
      <c r="Q33" s="2">
        <v>199</v>
      </c>
    </row>
    <row r="34" spans="1:17" x14ac:dyDescent="0.2">
      <c r="A34" s="3">
        <v>30</v>
      </c>
      <c r="B34" s="2">
        <v>0</v>
      </c>
      <c r="C34" s="2">
        <v>0</v>
      </c>
      <c r="D34" s="2">
        <v>0</v>
      </c>
      <c r="E34" s="2">
        <v>0</v>
      </c>
      <c r="F34" s="2">
        <v>1</v>
      </c>
      <c r="G34" s="2">
        <v>0</v>
      </c>
      <c r="H34" s="2">
        <v>0</v>
      </c>
      <c r="I34" s="2">
        <v>141</v>
      </c>
      <c r="J34" s="2">
        <v>2</v>
      </c>
      <c r="K34" s="2">
        <v>1</v>
      </c>
      <c r="L34" s="2">
        <v>25</v>
      </c>
      <c r="M34" s="2">
        <v>22</v>
      </c>
      <c r="N34" s="2">
        <v>0</v>
      </c>
      <c r="O34" s="2">
        <v>1</v>
      </c>
      <c r="P34" s="2">
        <v>4</v>
      </c>
      <c r="Q34" s="2">
        <v>197</v>
      </c>
    </row>
    <row r="35" spans="1:17" x14ac:dyDescent="0.2">
      <c r="A35" s="3">
        <v>31</v>
      </c>
      <c r="B35" s="2">
        <v>0</v>
      </c>
      <c r="C35" s="2">
        <v>0</v>
      </c>
      <c r="D35" s="2">
        <v>0</v>
      </c>
      <c r="E35" s="2">
        <v>0</v>
      </c>
      <c r="F35" s="2">
        <v>0</v>
      </c>
      <c r="G35" s="2">
        <v>0</v>
      </c>
      <c r="H35" s="2">
        <v>1</v>
      </c>
      <c r="I35" s="2">
        <v>112</v>
      </c>
      <c r="J35" s="2">
        <v>2</v>
      </c>
      <c r="K35" s="2">
        <v>1</v>
      </c>
      <c r="L35" s="2">
        <v>20</v>
      </c>
      <c r="M35" s="2">
        <v>10</v>
      </c>
      <c r="N35" s="2">
        <v>1</v>
      </c>
      <c r="O35" s="2">
        <v>0</v>
      </c>
      <c r="P35" s="2">
        <v>0</v>
      </c>
      <c r="Q35" s="2">
        <v>147</v>
      </c>
    </row>
    <row r="36" spans="1:17" x14ac:dyDescent="0.2">
      <c r="A36" s="3">
        <v>32</v>
      </c>
      <c r="B36" s="2">
        <v>1</v>
      </c>
      <c r="C36" s="2">
        <v>2</v>
      </c>
      <c r="D36" s="2">
        <v>0</v>
      </c>
      <c r="E36" s="2">
        <v>0</v>
      </c>
      <c r="F36" s="2">
        <v>0</v>
      </c>
      <c r="G36" s="2">
        <v>0</v>
      </c>
      <c r="H36" s="2">
        <v>0</v>
      </c>
      <c r="I36" s="2">
        <v>132</v>
      </c>
      <c r="J36" s="2">
        <v>2</v>
      </c>
      <c r="K36" s="2">
        <v>1</v>
      </c>
      <c r="L36" s="2">
        <v>21</v>
      </c>
      <c r="M36" s="2">
        <v>7</v>
      </c>
      <c r="N36" s="2">
        <v>0</v>
      </c>
      <c r="O36" s="2">
        <v>3</v>
      </c>
      <c r="P36" s="2">
        <v>1</v>
      </c>
      <c r="Q36" s="2">
        <v>170</v>
      </c>
    </row>
    <row r="37" spans="1:17" x14ac:dyDescent="0.2">
      <c r="A37" s="3">
        <v>33</v>
      </c>
      <c r="B37" s="2">
        <v>0</v>
      </c>
      <c r="C37" s="2">
        <v>1</v>
      </c>
      <c r="D37" s="2">
        <v>0</v>
      </c>
      <c r="E37" s="2">
        <v>1</v>
      </c>
      <c r="F37" s="2">
        <v>2</v>
      </c>
      <c r="G37" s="2">
        <v>0</v>
      </c>
      <c r="H37" s="2">
        <v>1</v>
      </c>
      <c r="I37" s="2">
        <v>125</v>
      </c>
      <c r="J37" s="2">
        <v>2</v>
      </c>
      <c r="K37" s="2">
        <v>0</v>
      </c>
      <c r="L37" s="2">
        <v>28</v>
      </c>
      <c r="M37" s="2">
        <v>17</v>
      </c>
      <c r="N37" s="2">
        <v>0</v>
      </c>
      <c r="O37" s="2">
        <v>3</v>
      </c>
      <c r="P37" s="2">
        <v>1</v>
      </c>
      <c r="Q37" s="2">
        <v>181</v>
      </c>
    </row>
    <row r="38" spans="1:17" x14ac:dyDescent="0.2">
      <c r="A38" s="3">
        <v>34</v>
      </c>
      <c r="B38" s="2">
        <v>0</v>
      </c>
      <c r="C38" s="2">
        <v>1</v>
      </c>
      <c r="D38" s="2">
        <v>0</v>
      </c>
      <c r="E38" s="2">
        <v>1</v>
      </c>
      <c r="F38" s="2">
        <v>4</v>
      </c>
      <c r="G38" s="2">
        <v>0</v>
      </c>
      <c r="H38" s="2">
        <v>1</v>
      </c>
      <c r="I38" s="2">
        <v>108</v>
      </c>
      <c r="J38" s="2">
        <v>0</v>
      </c>
      <c r="K38" s="2">
        <v>0</v>
      </c>
      <c r="L38" s="2">
        <v>23</v>
      </c>
      <c r="M38" s="2">
        <v>11</v>
      </c>
      <c r="N38" s="2">
        <v>1</v>
      </c>
      <c r="O38" s="2">
        <v>2</v>
      </c>
      <c r="P38" s="2">
        <v>1</v>
      </c>
      <c r="Q38" s="2">
        <v>153</v>
      </c>
    </row>
    <row r="39" spans="1:17" x14ac:dyDescent="0.2">
      <c r="A39" s="3">
        <v>35</v>
      </c>
      <c r="B39" s="2">
        <v>0</v>
      </c>
      <c r="C39" s="2">
        <v>1</v>
      </c>
      <c r="D39" s="2">
        <v>0</v>
      </c>
      <c r="E39" s="2">
        <v>1</v>
      </c>
      <c r="F39" s="2">
        <v>0</v>
      </c>
      <c r="G39" s="2">
        <v>0</v>
      </c>
      <c r="H39" s="2">
        <v>0</v>
      </c>
      <c r="I39" s="2">
        <v>113</v>
      </c>
      <c r="J39" s="2">
        <v>2</v>
      </c>
      <c r="K39" s="2">
        <v>0</v>
      </c>
      <c r="L39" s="2">
        <v>20</v>
      </c>
      <c r="M39" s="2">
        <v>10</v>
      </c>
      <c r="N39" s="2">
        <v>0</v>
      </c>
      <c r="O39" s="2">
        <v>2</v>
      </c>
      <c r="P39" s="2">
        <v>1</v>
      </c>
      <c r="Q39" s="2">
        <v>150</v>
      </c>
    </row>
    <row r="40" spans="1:17" x14ac:dyDescent="0.2">
      <c r="A40" s="3">
        <v>36</v>
      </c>
      <c r="B40" s="2">
        <v>0</v>
      </c>
      <c r="C40" s="2">
        <v>1</v>
      </c>
      <c r="D40" s="2">
        <v>0</v>
      </c>
      <c r="E40" s="2">
        <v>1</v>
      </c>
      <c r="F40" s="2">
        <v>2</v>
      </c>
      <c r="G40" s="2">
        <v>0</v>
      </c>
      <c r="H40" s="2">
        <v>1</v>
      </c>
      <c r="I40" s="2">
        <v>90</v>
      </c>
      <c r="J40" s="2">
        <v>6</v>
      </c>
      <c r="K40" s="2">
        <v>1</v>
      </c>
      <c r="L40" s="2">
        <v>23</v>
      </c>
      <c r="M40" s="2">
        <v>17</v>
      </c>
      <c r="N40" s="2">
        <v>0</v>
      </c>
      <c r="O40" s="2">
        <v>1</v>
      </c>
      <c r="P40" s="2">
        <v>1</v>
      </c>
      <c r="Q40" s="2">
        <v>144</v>
      </c>
    </row>
    <row r="41" spans="1:17" x14ac:dyDescent="0.2">
      <c r="A41" s="3">
        <v>37</v>
      </c>
      <c r="B41" s="2">
        <v>2</v>
      </c>
      <c r="C41" s="2">
        <v>2</v>
      </c>
      <c r="D41" s="2">
        <v>1</v>
      </c>
      <c r="E41" s="2">
        <v>1</v>
      </c>
      <c r="F41" s="2">
        <v>0</v>
      </c>
      <c r="G41" s="2">
        <v>0</v>
      </c>
      <c r="H41" s="2">
        <v>0</v>
      </c>
      <c r="I41" s="2">
        <v>108</v>
      </c>
      <c r="J41" s="2">
        <v>1</v>
      </c>
      <c r="K41" s="2">
        <v>0</v>
      </c>
      <c r="L41" s="2">
        <v>16</v>
      </c>
      <c r="M41" s="2">
        <v>12</v>
      </c>
      <c r="N41" s="2">
        <v>0</v>
      </c>
      <c r="O41" s="2">
        <v>0</v>
      </c>
      <c r="P41" s="2">
        <v>1</v>
      </c>
      <c r="Q41" s="2">
        <v>144</v>
      </c>
    </row>
    <row r="42" spans="1:17" x14ac:dyDescent="0.2">
      <c r="A42" s="3">
        <v>38</v>
      </c>
      <c r="B42" s="2">
        <v>1</v>
      </c>
      <c r="C42" s="2">
        <v>1</v>
      </c>
      <c r="D42" s="2">
        <v>0</v>
      </c>
      <c r="E42" s="2">
        <v>3</v>
      </c>
      <c r="F42" s="2">
        <v>2</v>
      </c>
      <c r="G42" s="2">
        <v>0</v>
      </c>
      <c r="H42" s="2">
        <v>1</v>
      </c>
      <c r="I42" s="2">
        <v>102</v>
      </c>
      <c r="J42" s="2">
        <v>3</v>
      </c>
      <c r="K42" s="2">
        <v>4</v>
      </c>
      <c r="L42" s="2">
        <v>17</v>
      </c>
      <c r="M42" s="2">
        <v>9</v>
      </c>
      <c r="N42" s="2">
        <v>1</v>
      </c>
      <c r="O42" s="2">
        <v>0</v>
      </c>
      <c r="P42" s="2">
        <v>1</v>
      </c>
      <c r="Q42" s="2">
        <v>145</v>
      </c>
    </row>
    <row r="43" spans="1:17" x14ac:dyDescent="0.2">
      <c r="A43" s="3">
        <v>39</v>
      </c>
      <c r="B43" s="2">
        <v>1</v>
      </c>
      <c r="C43" s="2">
        <v>3</v>
      </c>
      <c r="D43" s="2">
        <v>1</v>
      </c>
      <c r="E43" s="2">
        <v>0</v>
      </c>
      <c r="F43" s="2">
        <v>0</v>
      </c>
      <c r="G43" s="2">
        <v>1</v>
      </c>
      <c r="H43" s="2">
        <v>0</v>
      </c>
      <c r="I43" s="2">
        <v>110</v>
      </c>
      <c r="J43" s="2">
        <v>1</v>
      </c>
      <c r="K43" s="2">
        <v>1</v>
      </c>
      <c r="L43" s="2">
        <v>20</v>
      </c>
      <c r="M43" s="2">
        <v>10</v>
      </c>
      <c r="N43" s="2">
        <v>0</v>
      </c>
      <c r="O43" s="2">
        <v>2</v>
      </c>
      <c r="P43" s="2">
        <v>0</v>
      </c>
      <c r="Q43" s="2">
        <v>150</v>
      </c>
    </row>
    <row r="44" spans="1:17" x14ac:dyDescent="0.2">
      <c r="A44" s="3">
        <v>40</v>
      </c>
      <c r="B44" s="2">
        <v>1</v>
      </c>
      <c r="C44" s="2">
        <v>3</v>
      </c>
      <c r="D44" s="2">
        <v>1</v>
      </c>
      <c r="E44" s="2">
        <v>0</v>
      </c>
      <c r="F44" s="2">
        <v>0</v>
      </c>
      <c r="G44" s="2">
        <v>0</v>
      </c>
      <c r="H44" s="2">
        <v>0</v>
      </c>
      <c r="I44" s="2">
        <v>76</v>
      </c>
      <c r="J44" s="2">
        <v>0</v>
      </c>
      <c r="K44" s="2">
        <v>2</v>
      </c>
      <c r="L44" s="2">
        <v>18</v>
      </c>
      <c r="M44" s="2">
        <v>10</v>
      </c>
      <c r="N44" s="2">
        <v>0</v>
      </c>
      <c r="O44" s="2">
        <v>1</v>
      </c>
      <c r="P44" s="2">
        <v>1</v>
      </c>
      <c r="Q44" s="2">
        <v>113</v>
      </c>
    </row>
    <row r="45" spans="1:17" x14ac:dyDescent="0.2">
      <c r="A45" s="3">
        <v>41</v>
      </c>
      <c r="B45" s="2">
        <v>1</v>
      </c>
      <c r="C45" s="2">
        <v>1</v>
      </c>
      <c r="D45" s="2">
        <v>2</v>
      </c>
      <c r="E45" s="2">
        <v>1</v>
      </c>
      <c r="F45" s="2">
        <v>2</v>
      </c>
      <c r="G45" s="2">
        <v>0</v>
      </c>
      <c r="H45" s="2">
        <v>0</v>
      </c>
      <c r="I45" s="2">
        <v>94</v>
      </c>
      <c r="J45" s="2">
        <v>1</v>
      </c>
      <c r="K45" s="2">
        <v>0</v>
      </c>
      <c r="L45" s="2">
        <v>26</v>
      </c>
      <c r="M45" s="2">
        <v>13</v>
      </c>
      <c r="N45" s="2">
        <v>0</v>
      </c>
      <c r="O45" s="2">
        <v>2</v>
      </c>
      <c r="P45" s="2">
        <v>0</v>
      </c>
      <c r="Q45" s="2">
        <v>143</v>
      </c>
    </row>
    <row r="46" spans="1:17" x14ac:dyDescent="0.2">
      <c r="A46" s="3">
        <v>42</v>
      </c>
      <c r="B46" s="2">
        <v>1</v>
      </c>
      <c r="C46" s="2">
        <v>1</v>
      </c>
      <c r="D46" s="2">
        <v>2</v>
      </c>
      <c r="E46" s="2">
        <v>2</v>
      </c>
      <c r="F46" s="2">
        <v>1</v>
      </c>
      <c r="G46" s="2">
        <v>0</v>
      </c>
      <c r="H46" s="2">
        <v>0</v>
      </c>
      <c r="I46" s="2">
        <v>90</v>
      </c>
      <c r="J46" s="2">
        <v>0</v>
      </c>
      <c r="K46" s="2">
        <v>1</v>
      </c>
      <c r="L46" s="2">
        <v>20</v>
      </c>
      <c r="M46" s="2">
        <v>12</v>
      </c>
      <c r="N46" s="2">
        <v>1</v>
      </c>
      <c r="O46" s="2">
        <v>3</v>
      </c>
      <c r="P46" s="2">
        <v>3</v>
      </c>
      <c r="Q46" s="2">
        <v>137</v>
      </c>
    </row>
    <row r="47" spans="1:17" x14ac:dyDescent="0.2">
      <c r="A47" s="3">
        <v>43</v>
      </c>
      <c r="B47" s="2">
        <v>0</v>
      </c>
      <c r="C47" s="2">
        <v>2</v>
      </c>
      <c r="D47" s="2">
        <v>0</v>
      </c>
      <c r="E47" s="2">
        <v>1</v>
      </c>
      <c r="F47" s="2">
        <v>0</v>
      </c>
      <c r="G47" s="2">
        <v>0</v>
      </c>
      <c r="H47" s="2">
        <v>0</v>
      </c>
      <c r="I47" s="2">
        <v>119</v>
      </c>
      <c r="J47" s="2">
        <v>6</v>
      </c>
      <c r="K47" s="2">
        <v>0</v>
      </c>
      <c r="L47" s="2">
        <v>18</v>
      </c>
      <c r="M47" s="2">
        <v>12</v>
      </c>
      <c r="N47" s="2">
        <v>0</v>
      </c>
      <c r="O47" s="2">
        <v>0</v>
      </c>
      <c r="P47" s="2">
        <v>1</v>
      </c>
      <c r="Q47" s="2">
        <v>159</v>
      </c>
    </row>
    <row r="48" spans="1:17" x14ac:dyDescent="0.2">
      <c r="A48" s="3">
        <v>44</v>
      </c>
      <c r="B48" s="2">
        <v>0</v>
      </c>
      <c r="C48" s="2">
        <v>0</v>
      </c>
      <c r="D48" s="2">
        <v>1</v>
      </c>
      <c r="E48" s="2">
        <v>1</v>
      </c>
      <c r="F48" s="2">
        <v>0</v>
      </c>
      <c r="G48" s="2">
        <v>0</v>
      </c>
      <c r="H48" s="2">
        <v>0</v>
      </c>
      <c r="I48" s="2">
        <v>125</v>
      </c>
      <c r="J48" s="2">
        <v>1</v>
      </c>
      <c r="K48" s="2">
        <v>1</v>
      </c>
      <c r="L48" s="2">
        <v>15</v>
      </c>
      <c r="M48" s="2">
        <v>8</v>
      </c>
      <c r="N48" s="2">
        <v>0</v>
      </c>
      <c r="O48" s="2">
        <v>0</v>
      </c>
      <c r="P48" s="2">
        <v>1</v>
      </c>
      <c r="Q48" s="2">
        <v>153</v>
      </c>
    </row>
    <row r="49" spans="1:17" x14ac:dyDescent="0.2">
      <c r="A49" s="3">
        <v>45</v>
      </c>
      <c r="B49" s="2">
        <v>0</v>
      </c>
      <c r="C49" s="2">
        <v>2</v>
      </c>
      <c r="D49" s="2">
        <v>0</v>
      </c>
      <c r="E49" s="2">
        <v>1</v>
      </c>
      <c r="F49" s="2">
        <v>0</v>
      </c>
      <c r="G49" s="2">
        <v>0</v>
      </c>
      <c r="H49" s="2">
        <v>0</v>
      </c>
      <c r="I49" s="2">
        <v>96</v>
      </c>
      <c r="J49" s="2">
        <v>2</v>
      </c>
      <c r="K49" s="2">
        <v>0</v>
      </c>
      <c r="L49" s="2">
        <v>19</v>
      </c>
      <c r="M49" s="2">
        <v>10</v>
      </c>
      <c r="N49" s="2">
        <v>0</v>
      </c>
      <c r="O49" s="2">
        <v>3</v>
      </c>
      <c r="P49" s="2">
        <v>0</v>
      </c>
      <c r="Q49" s="2">
        <v>133</v>
      </c>
    </row>
    <row r="50" spans="1:17" x14ac:dyDescent="0.2">
      <c r="A50" s="3">
        <v>46</v>
      </c>
      <c r="B50" s="2">
        <v>0</v>
      </c>
      <c r="C50" s="2">
        <v>3</v>
      </c>
      <c r="D50" s="2">
        <v>3</v>
      </c>
      <c r="E50" s="2">
        <v>1</v>
      </c>
      <c r="F50" s="2">
        <v>1</v>
      </c>
      <c r="G50" s="2">
        <v>0</v>
      </c>
      <c r="H50" s="2">
        <v>0</v>
      </c>
      <c r="I50" s="2">
        <v>147</v>
      </c>
      <c r="J50" s="2">
        <v>0</v>
      </c>
      <c r="K50" s="2">
        <v>0</v>
      </c>
      <c r="L50" s="2">
        <v>18</v>
      </c>
      <c r="M50" s="2">
        <v>22</v>
      </c>
      <c r="N50" s="2">
        <v>0</v>
      </c>
      <c r="O50" s="2">
        <v>3</v>
      </c>
      <c r="P50" s="2">
        <v>0</v>
      </c>
      <c r="Q50" s="2">
        <v>198</v>
      </c>
    </row>
    <row r="51" spans="1:17" x14ac:dyDescent="0.2">
      <c r="A51" s="3">
        <v>47</v>
      </c>
      <c r="B51" s="2">
        <v>0</v>
      </c>
      <c r="C51" s="2">
        <v>2</v>
      </c>
      <c r="D51" s="2">
        <v>1</v>
      </c>
      <c r="E51" s="2">
        <v>0</v>
      </c>
      <c r="F51" s="2">
        <v>0</v>
      </c>
      <c r="G51" s="2">
        <v>0</v>
      </c>
      <c r="H51" s="2">
        <v>0</v>
      </c>
      <c r="I51" s="2">
        <v>103</v>
      </c>
      <c r="J51" s="2">
        <v>1</v>
      </c>
      <c r="K51" s="2">
        <v>0</v>
      </c>
      <c r="L51" s="2">
        <v>17</v>
      </c>
      <c r="M51" s="2">
        <v>16</v>
      </c>
      <c r="N51" s="2">
        <v>0</v>
      </c>
      <c r="O51" s="2">
        <v>2</v>
      </c>
      <c r="P51" s="2">
        <v>1</v>
      </c>
      <c r="Q51" s="2">
        <v>143</v>
      </c>
    </row>
    <row r="52" spans="1:17" x14ac:dyDescent="0.2">
      <c r="A52" s="3">
        <v>48</v>
      </c>
      <c r="B52" s="2">
        <v>2</v>
      </c>
      <c r="C52" s="2">
        <v>0</v>
      </c>
      <c r="D52" s="2">
        <v>1</v>
      </c>
      <c r="E52" s="2">
        <v>1</v>
      </c>
      <c r="F52" s="2">
        <v>0</v>
      </c>
      <c r="G52" s="2">
        <v>0</v>
      </c>
      <c r="H52" s="2">
        <v>0</v>
      </c>
      <c r="I52" s="2">
        <v>138</v>
      </c>
      <c r="J52" s="2">
        <v>4</v>
      </c>
      <c r="K52" s="2">
        <v>0</v>
      </c>
      <c r="L52" s="2">
        <v>25</v>
      </c>
      <c r="M52" s="2">
        <v>13</v>
      </c>
      <c r="N52" s="2">
        <v>2</v>
      </c>
      <c r="O52" s="2">
        <v>2</v>
      </c>
      <c r="P52" s="2">
        <v>1</v>
      </c>
      <c r="Q52" s="2">
        <v>189</v>
      </c>
    </row>
    <row r="53" spans="1:17" x14ac:dyDescent="0.2">
      <c r="A53" s="3">
        <v>49</v>
      </c>
      <c r="B53" s="2">
        <v>1</v>
      </c>
      <c r="C53" s="2">
        <v>0</v>
      </c>
      <c r="D53" s="2">
        <v>0</v>
      </c>
      <c r="E53" s="2">
        <v>1</v>
      </c>
      <c r="F53" s="2">
        <v>0</v>
      </c>
      <c r="G53" s="2">
        <v>0</v>
      </c>
      <c r="H53" s="2">
        <v>1</v>
      </c>
      <c r="I53" s="2">
        <v>144</v>
      </c>
      <c r="J53" s="2">
        <v>2</v>
      </c>
      <c r="K53" s="2">
        <v>3</v>
      </c>
      <c r="L53" s="2">
        <v>23</v>
      </c>
      <c r="M53" s="2">
        <v>12</v>
      </c>
      <c r="N53" s="2">
        <v>0</v>
      </c>
      <c r="O53" s="2">
        <v>2</v>
      </c>
      <c r="P53" s="2">
        <v>0</v>
      </c>
      <c r="Q53" s="2">
        <v>189</v>
      </c>
    </row>
    <row r="54" spans="1:17" x14ac:dyDescent="0.2">
      <c r="A54" s="3">
        <v>50</v>
      </c>
      <c r="B54" s="2">
        <v>1</v>
      </c>
      <c r="C54" s="2">
        <v>1</v>
      </c>
      <c r="D54" s="2">
        <v>1</v>
      </c>
      <c r="E54" s="2">
        <v>0</v>
      </c>
      <c r="F54" s="2">
        <v>0</v>
      </c>
      <c r="G54" s="2">
        <v>0</v>
      </c>
      <c r="H54" s="2">
        <v>0</v>
      </c>
      <c r="I54" s="2">
        <v>142</v>
      </c>
      <c r="J54" s="2">
        <v>3</v>
      </c>
      <c r="K54" s="2">
        <v>0</v>
      </c>
      <c r="L54" s="2">
        <v>22</v>
      </c>
      <c r="M54" s="2">
        <v>17</v>
      </c>
      <c r="N54" s="2">
        <v>0</v>
      </c>
      <c r="O54" s="2">
        <v>1</v>
      </c>
      <c r="P54" s="2">
        <v>2</v>
      </c>
      <c r="Q54" s="2">
        <v>190</v>
      </c>
    </row>
    <row r="55" spans="1:17" x14ac:dyDescent="0.2">
      <c r="A55" s="3">
        <v>51</v>
      </c>
      <c r="B55" s="2">
        <v>0</v>
      </c>
      <c r="C55" s="2">
        <v>1</v>
      </c>
      <c r="D55" s="2">
        <v>0</v>
      </c>
      <c r="E55" s="2">
        <v>0</v>
      </c>
      <c r="F55" s="2">
        <v>0</v>
      </c>
      <c r="G55" s="2">
        <v>0</v>
      </c>
      <c r="H55" s="2">
        <v>1</v>
      </c>
      <c r="I55" s="2">
        <v>123</v>
      </c>
      <c r="J55" s="2">
        <v>3</v>
      </c>
      <c r="K55" s="2">
        <v>0</v>
      </c>
      <c r="L55" s="2">
        <v>20</v>
      </c>
      <c r="M55" s="2">
        <v>22</v>
      </c>
      <c r="N55" s="2">
        <v>0</v>
      </c>
      <c r="O55" s="2">
        <v>1</v>
      </c>
      <c r="P55" s="2">
        <v>0</v>
      </c>
      <c r="Q55" s="2">
        <v>171</v>
      </c>
    </row>
    <row r="56" spans="1:17" x14ac:dyDescent="0.2">
      <c r="A56" s="3">
        <v>52</v>
      </c>
      <c r="B56" s="2">
        <v>0</v>
      </c>
      <c r="C56" s="2">
        <v>0</v>
      </c>
      <c r="D56" s="2">
        <v>1</v>
      </c>
      <c r="E56" s="2">
        <v>2</v>
      </c>
      <c r="F56" s="2">
        <v>0</v>
      </c>
      <c r="G56" s="2">
        <v>0</v>
      </c>
      <c r="H56" s="2">
        <v>0</v>
      </c>
      <c r="I56" s="2">
        <v>90</v>
      </c>
      <c r="J56" s="2">
        <v>1</v>
      </c>
      <c r="K56" s="2">
        <v>0</v>
      </c>
      <c r="L56" s="2">
        <v>18</v>
      </c>
      <c r="M56" s="2">
        <v>14</v>
      </c>
      <c r="N56" s="2">
        <v>0</v>
      </c>
      <c r="O56" s="2">
        <v>2</v>
      </c>
      <c r="P56" s="2">
        <v>0</v>
      </c>
      <c r="Q56" s="2">
        <v>128</v>
      </c>
    </row>
    <row r="57" spans="1:17" x14ac:dyDescent="0.2">
      <c r="A57" s="3" t="s">
        <v>14</v>
      </c>
      <c r="B57" s="2">
        <v>30</v>
      </c>
      <c r="C57" s="2">
        <v>65</v>
      </c>
      <c r="D57" s="2">
        <v>39</v>
      </c>
      <c r="E57" s="2">
        <v>44</v>
      </c>
      <c r="F57" s="2">
        <v>30</v>
      </c>
      <c r="G57" s="2">
        <v>3</v>
      </c>
      <c r="H57" s="2">
        <v>27</v>
      </c>
      <c r="I57" s="2">
        <v>6925</v>
      </c>
      <c r="J57" s="2">
        <v>125</v>
      </c>
      <c r="K57" s="2">
        <v>36</v>
      </c>
      <c r="L57" s="2">
        <v>1130</v>
      </c>
      <c r="M57" s="2">
        <v>841</v>
      </c>
      <c r="N57" s="2">
        <v>19</v>
      </c>
      <c r="O57" s="2">
        <v>92</v>
      </c>
      <c r="P57" s="2">
        <v>53</v>
      </c>
      <c r="Q57" s="2">
        <v>9459</v>
      </c>
    </row>
  </sheetData>
  <mergeCells count="3">
    <mergeCell ref="A1:Q1"/>
    <mergeCell ref="A2:A3"/>
    <mergeCell ref="B2:Q2"/>
  </mergeCell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0BB4BC-A139-4D94-928D-F741A5E6949D}">
  <dimension ref="A1:AF57"/>
  <sheetViews>
    <sheetView topLeftCell="G1" workbookViewId="0">
      <selection activeCell="T6" sqref="T6:T17"/>
    </sheetView>
  </sheetViews>
  <sheetFormatPr baseColWidth="10" defaultColWidth="8.83203125" defaultRowHeight="15" x14ac:dyDescent="0.2"/>
  <cols>
    <col min="1" max="1" width="18.5" customWidth="1"/>
    <col min="2" max="2" width="11.5" customWidth="1"/>
    <col min="3" max="3" width="10.1640625" customWidth="1"/>
    <col min="4" max="4" width="11.83203125" customWidth="1"/>
    <col min="6" max="6" width="10.5" customWidth="1"/>
    <col min="7" max="7" width="13.5" customWidth="1"/>
    <col min="9" max="9" width="11.5" customWidth="1"/>
    <col min="10" max="10" width="11" customWidth="1"/>
    <col min="11" max="11" width="10.1640625" customWidth="1"/>
    <col min="14" max="14" width="13.5" customWidth="1"/>
    <col min="15" max="15" width="10.5" customWidth="1"/>
  </cols>
  <sheetData>
    <row r="1" spans="1:32" x14ac:dyDescent="0.2">
      <c r="A1" s="19" t="s">
        <v>27</v>
      </c>
      <c r="B1" s="19"/>
      <c r="C1" s="19"/>
      <c r="D1" s="19"/>
      <c r="E1" s="19"/>
      <c r="F1" s="19"/>
      <c r="G1" s="19"/>
      <c r="H1" s="19"/>
      <c r="I1" s="19"/>
      <c r="J1" s="19"/>
      <c r="K1" s="19"/>
      <c r="L1" s="19"/>
      <c r="M1" s="19"/>
      <c r="N1" s="19"/>
      <c r="O1" s="19"/>
      <c r="P1" s="19"/>
      <c r="Q1" s="19"/>
    </row>
    <row r="2" spans="1:32" x14ac:dyDescent="0.2">
      <c r="A2" s="20" t="s">
        <v>17</v>
      </c>
      <c r="B2" s="21" t="s">
        <v>16</v>
      </c>
      <c r="C2" s="21"/>
      <c r="D2" s="21"/>
      <c r="E2" s="21"/>
      <c r="F2" s="21"/>
      <c r="G2" s="21"/>
      <c r="H2" s="21"/>
      <c r="I2" s="21"/>
      <c r="J2" s="21"/>
      <c r="K2" s="21"/>
      <c r="L2" s="21"/>
      <c r="M2" s="21"/>
      <c r="N2" s="21"/>
      <c r="O2" s="21"/>
      <c r="P2" s="21"/>
      <c r="Q2" s="21"/>
      <c r="S2" t="s">
        <v>76</v>
      </c>
      <c r="V2" t="s">
        <v>77</v>
      </c>
      <c r="W2" t="s">
        <v>78</v>
      </c>
      <c r="AA2" t="s">
        <v>79</v>
      </c>
    </row>
    <row r="3" spans="1:32" x14ac:dyDescent="0.2">
      <c r="A3" s="20"/>
      <c r="B3" s="1" t="s">
        <v>0</v>
      </c>
      <c r="C3" s="1" t="s">
        <v>1</v>
      </c>
      <c r="D3" s="1" t="s">
        <v>2</v>
      </c>
      <c r="E3" s="1" t="s">
        <v>3</v>
      </c>
      <c r="F3" s="1" t="s">
        <v>4</v>
      </c>
      <c r="G3" s="1" t="s">
        <v>5</v>
      </c>
      <c r="H3" s="1" t="s">
        <v>6</v>
      </c>
      <c r="I3" s="1" t="s">
        <v>7</v>
      </c>
      <c r="J3" s="1" t="s">
        <v>8</v>
      </c>
      <c r="K3" s="1" t="s">
        <v>9</v>
      </c>
      <c r="L3" s="1" t="s">
        <v>10</v>
      </c>
      <c r="M3" s="1" t="s">
        <v>11</v>
      </c>
      <c r="N3" s="1" t="s">
        <v>15</v>
      </c>
      <c r="O3" s="1" t="s">
        <v>12</v>
      </c>
      <c r="P3" s="1" t="s">
        <v>13</v>
      </c>
      <c r="Q3" s="1" t="s">
        <v>14</v>
      </c>
      <c r="S3" s="22"/>
      <c r="T3" s="1"/>
      <c r="U3" s="1"/>
      <c r="V3" s="1"/>
      <c r="W3" s="1"/>
      <c r="X3" s="1"/>
      <c r="Y3" s="1"/>
      <c r="Z3" s="1"/>
      <c r="AA3" s="1"/>
      <c r="AB3" s="1"/>
      <c r="AC3" s="1"/>
      <c r="AD3" s="1"/>
      <c r="AE3" s="1"/>
      <c r="AF3" s="1"/>
    </row>
    <row r="4" spans="1:32" x14ac:dyDescent="0.2">
      <c r="A4" s="3">
        <v>0</v>
      </c>
      <c r="B4" s="2">
        <v>0</v>
      </c>
      <c r="C4" s="2">
        <v>0</v>
      </c>
      <c r="D4" s="2">
        <v>1</v>
      </c>
      <c r="E4" s="2">
        <v>2</v>
      </c>
      <c r="F4" s="2">
        <v>1</v>
      </c>
      <c r="G4" s="2">
        <v>0</v>
      </c>
      <c r="H4" s="2">
        <v>0</v>
      </c>
      <c r="I4" s="2">
        <v>22</v>
      </c>
      <c r="J4" s="2">
        <v>0</v>
      </c>
      <c r="K4" s="2">
        <v>2</v>
      </c>
      <c r="L4" s="2">
        <v>4</v>
      </c>
      <c r="M4" s="2">
        <v>5</v>
      </c>
      <c r="N4" s="2">
        <v>0</v>
      </c>
      <c r="O4" s="2">
        <v>0</v>
      </c>
      <c r="P4" s="2">
        <v>0</v>
      </c>
      <c r="Q4" s="2">
        <v>37</v>
      </c>
      <c r="T4" s="2"/>
    </row>
    <row r="5" spans="1:32" x14ac:dyDescent="0.2">
      <c r="A5" s="3">
        <v>1</v>
      </c>
      <c r="B5" s="2">
        <v>0</v>
      </c>
      <c r="C5" s="2">
        <v>2</v>
      </c>
      <c r="D5" s="2">
        <v>2</v>
      </c>
      <c r="E5" s="2">
        <v>1</v>
      </c>
      <c r="F5" s="2">
        <v>0</v>
      </c>
      <c r="G5" s="2">
        <v>0</v>
      </c>
      <c r="H5" s="2">
        <v>0</v>
      </c>
      <c r="I5" s="2">
        <v>234</v>
      </c>
      <c r="J5" s="2">
        <v>1</v>
      </c>
      <c r="K5" s="2">
        <v>2</v>
      </c>
      <c r="L5" s="2">
        <v>30</v>
      </c>
      <c r="M5" s="2">
        <v>24</v>
      </c>
      <c r="N5" s="2">
        <v>3</v>
      </c>
      <c r="O5" s="2">
        <v>2</v>
      </c>
      <c r="P5" s="2">
        <v>0</v>
      </c>
      <c r="Q5" s="2">
        <v>301</v>
      </c>
      <c r="S5" s="2"/>
      <c r="T5" s="2">
        <f>0+365*8+2</f>
        <v>2922</v>
      </c>
    </row>
    <row r="6" spans="1:32" x14ac:dyDescent="0.2">
      <c r="A6" s="3">
        <v>2</v>
      </c>
      <c r="B6" s="2">
        <v>0</v>
      </c>
      <c r="C6" s="2">
        <v>1</v>
      </c>
      <c r="D6" s="2">
        <v>3</v>
      </c>
      <c r="E6" s="2">
        <v>1</v>
      </c>
      <c r="F6" s="2">
        <v>0</v>
      </c>
      <c r="G6" s="2">
        <v>0</v>
      </c>
      <c r="H6" s="2">
        <v>4</v>
      </c>
      <c r="I6" s="2">
        <v>251</v>
      </c>
      <c r="J6" s="2">
        <v>1</v>
      </c>
      <c r="K6" s="2">
        <v>2</v>
      </c>
      <c r="L6" s="2">
        <v>37</v>
      </c>
      <c r="M6" s="2">
        <v>35</v>
      </c>
      <c r="N6" s="2">
        <v>0</v>
      </c>
      <c r="O6" s="2">
        <v>1</v>
      </c>
      <c r="P6" s="2">
        <v>0</v>
      </c>
      <c r="Q6" s="2">
        <v>336</v>
      </c>
      <c r="R6" s="1" t="s">
        <v>63</v>
      </c>
      <c r="S6">
        <f>SUM(I$4:I$8)+(1/7)*I$9</f>
        <v>994.28571428571433</v>
      </c>
      <c r="T6">
        <f>31+365*8+2</f>
        <v>2953</v>
      </c>
      <c r="V6">
        <f>SUM(L$4:L$8)+(1/7)*L$9</f>
        <v>138.57142857142858</v>
      </c>
      <c r="W6">
        <f>SUM(M$4:M$8)+(1/7)*M$9</f>
        <v>117.14285714285714</v>
      </c>
      <c r="AA6">
        <f>SUM(Q$4:Q$8)+(1/7)*Q$9</f>
        <v>1323.2857142857142</v>
      </c>
    </row>
    <row r="7" spans="1:32" x14ac:dyDescent="0.2">
      <c r="A7" s="3">
        <v>3</v>
      </c>
      <c r="B7" s="2">
        <v>3</v>
      </c>
      <c r="C7" s="2">
        <v>1</v>
      </c>
      <c r="D7" s="2">
        <v>1</v>
      </c>
      <c r="E7" s="2">
        <v>0</v>
      </c>
      <c r="F7" s="2">
        <v>0</v>
      </c>
      <c r="G7" s="2">
        <v>0</v>
      </c>
      <c r="H7" s="2">
        <v>1</v>
      </c>
      <c r="I7" s="2">
        <v>251</v>
      </c>
      <c r="J7" s="2">
        <v>6</v>
      </c>
      <c r="K7" s="2">
        <v>2</v>
      </c>
      <c r="L7" s="2">
        <v>27</v>
      </c>
      <c r="M7" s="2">
        <v>32</v>
      </c>
      <c r="N7" s="2">
        <v>0</v>
      </c>
      <c r="O7" s="2">
        <v>3</v>
      </c>
      <c r="P7" s="2">
        <v>3</v>
      </c>
      <c r="Q7" s="2">
        <v>330</v>
      </c>
      <c r="R7" s="1" t="s">
        <v>64</v>
      </c>
      <c r="S7">
        <f>(6/7)*I$9+SUM(I$10:I$12)+(1/7)*I$13</f>
        <v>804.71428571428567</v>
      </c>
      <c r="T7">
        <f>T6+28</f>
        <v>2981</v>
      </c>
      <c r="V7">
        <f>(6/7)*L$9+SUM(L$10:L$12)+(1/7)*L$13</f>
        <v>138.28571428571428</v>
      </c>
      <c r="W7">
        <f>(6/7)*M$9+SUM(M$10:M$12)+(1/7)*M$13</f>
        <v>99</v>
      </c>
      <c r="AA7">
        <f>(6/7)*Q$9+SUM(Q$10:Q$12)+(1/7)*Q$13</f>
        <v>1113.4285714285716</v>
      </c>
    </row>
    <row r="8" spans="1:32" x14ac:dyDescent="0.2">
      <c r="A8" s="3">
        <v>4</v>
      </c>
      <c r="B8" s="2">
        <v>2</v>
      </c>
      <c r="C8" s="2">
        <v>3</v>
      </c>
      <c r="D8" s="2">
        <v>0</v>
      </c>
      <c r="E8" s="2">
        <v>3</v>
      </c>
      <c r="F8" s="2">
        <v>0</v>
      </c>
      <c r="G8" s="2">
        <v>0</v>
      </c>
      <c r="H8" s="2">
        <v>2</v>
      </c>
      <c r="I8" s="2">
        <v>206</v>
      </c>
      <c r="J8" s="2">
        <v>4</v>
      </c>
      <c r="K8" s="2">
        <v>2</v>
      </c>
      <c r="L8" s="2">
        <v>35</v>
      </c>
      <c r="M8" s="2">
        <v>17</v>
      </c>
      <c r="N8" s="2">
        <v>1</v>
      </c>
      <c r="O8" s="2">
        <v>2</v>
      </c>
      <c r="P8" s="2">
        <v>0</v>
      </c>
      <c r="Q8" s="2">
        <v>277</v>
      </c>
      <c r="R8" s="1" t="s">
        <v>65</v>
      </c>
      <c r="S8">
        <f>(6/7)*I$13+SUM(I$14:I$16)+(4/7)*I$17</f>
        <v>829.42857142857144</v>
      </c>
      <c r="T8">
        <f>T7+31</f>
        <v>3012</v>
      </c>
      <c r="V8">
        <f>(6/7)*L$13+SUM(L$14:L$16)+(4/7)*L$17</f>
        <v>140.71428571428572</v>
      </c>
      <c r="W8">
        <f>(6/7)*M$13+SUM(M$14:M$16)+(4/7)*M$17</f>
        <v>105.85714285714286</v>
      </c>
      <c r="AA8">
        <f>(6/7)*Q$13+SUM(Q$14:Q$16)+(4/7)*Q$17</f>
        <v>1147.2857142857142</v>
      </c>
    </row>
    <row r="9" spans="1:32" x14ac:dyDescent="0.2">
      <c r="A9" s="3">
        <v>5</v>
      </c>
      <c r="B9" s="2">
        <v>0</v>
      </c>
      <c r="C9" s="2">
        <v>2</v>
      </c>
      <c r="D9" s="2">
        <v>1</v>
      </c>
      <c r="E9" s="2">
        <v>2</v>
      </c>
      <c r="F9" s="2">
        <v>2</v>
      </c>
      <c r="G9" s="2">
        <v>0</v>
      </c>
      <c r="H9" s="2">
        <v>0</v>
      </c>
      <c r="I9" s="2">
        <v>212</v>
      </c>
      <c r="J9" s="2">
        <v>2</v>
      </c>
      <c r="K9" s="2">
        <v>3</v>
      </c>
      <c r="L9" s="2">
        <v>39</v>
      </c>
      <c r="M9" s="2">
        <v>29</v>
      </c>
      <c r="N9" s="2">
        <v>0</v>
      </c>
      <c r="O9" s="2">
        <v>3</v>
      </c>
      <c r="P9" s="2">
        <v>1</v>
      </c>
      <c r="Q9" s="2">
        <v>296</v>
      </c>
      <c r="R9" s="1" t="s">
        <v>66</v>
      </c>
      <c r="S9">
        <f>(3/7)*I$17+SUM(I$18:I$20)+(6/7)*I$21</f>
        <v>637.57142857142856</v>
      </c>
      <c r="T9">
        <f>T8+30</f>
        <v>3042</v>
      </c>
      <c r="V9">
        <f>(3/7)*L$17+SUM(L$18:L$20)+(6/7)*L$21</f>
        <v>88.142857142857139</v>
      </c>
      <c r="W9">
        <f>(3/7)*M$17+SUM(M$18:M$20)+(6/7)*M$21</f>
        <v>76.571428571428569</v>
      </c>
      <c r="AA9">
        <f>(3/7)*Q$17+SUM(Q$18:Q$20)+(6/7)*Q$21</f>
        <v>863.14285714285711</v>
      </c>
    </row>
    <row r="10" spans="1:32" x14ac:dyDescent="0.2">
      <c r="A10" s="3">
        <v>6</v>
      </c>
      <c r="B10" s="2">
        <v>2</v>
      </c>
      <c r="C10" s="2">
        <v>1</v>
      </c>
      <c r="D10" s="2">
        <v>1</v>
      </c>
      <c r="E10" s="2">
        <v>2</v>
      </c>
      <c r="F10" s="2">
        <v>0</v>
      </c>
      <c r="G10" s="2">
        <v>0</v>
      </c>
      <c r="H10" s="2">
        <v>4</v>
      </c>
      <c r="I10" s="2">
        <v>199</v>
      </c>
      <c r="J10" s="2">
        <v>2</v>
      </c>
      <c r="K10" s="2">
        <v>4</v>
      </c>
      <c r="L10" s="2">
        <v>35</v>
      </c>
      <c r="M10" s="2">
        <v>23</v>
      </c>
      <c r="N10" s="2">
        <v>1</v>
      </c>
      <c r="O10" s="2">
        <v>3</v>
      </c>
      <c r="P10" s="2">
        <v>1</v>
      </c>
      <c r="Q10" s="2">
        <v>278</v>
      </c>
      <c r="R10" s="1" t="s">
        <v>67</v>
      </c>
      <c r="S10">
        <f>(1/7)*I$21+SUM(I$22:I$25)+(2/7)*I$26</f>
        <v>620.85714285714289</v>
      </c>
      <c r="T10">
        <f>T9+31</f>
        <v>3073</v>
      </c>
      <c r="V10">
        <f>(1/7)*L$21+SUM(L$22:L$25)+(2/7)*L$26</f>
        <v>110</v>
      </c>
      <c r="W10">
        <f>(1/7)*M$21+SUM(M$22:M$25)+(2/7)*M$26</f>
        <v>62.571428571428577</v>
      </c>
      <c r="AA10">
        <f>(1/7)*Q$21+SUM(Q$22:Q$25)+(2/7)*Q$26</f>
        <v>854.42857142857144</v>
      </c>
    </row>
    <row r="11" spans="1:32" x14ac:dyDescent="0.2">
      <c r="A11" s="3">
        <v>7</v>
      </c>
      <c r="B11" s="2">
        <v>0</v>
      </c>
      <c r="C11" s="2">
        <v>1</v>
      </c>
      <c r="D11" s="2">
        <v>0</v>
      </c>
      <c r="E11" s="2">
        <v>2</v>
      </c>
      <c r="F11" s="2">
        <v>0</v>
      </c>
      <c r="G11" s="2">
        <v>0</v>
      </c>
      <c r="H11" s="2">
        <v>1</v>
      </c>
      <c r="I11" s="2">
        <v>185</v>
      </c>
      <c r="J11" s="2">
        <v>7</v>
      </c>
      <c r="K11" s="2">
        <v>3</v>
      </c>
      <c r="L11" s="2">
        <v>32</v>
      </c>
      <c r="M11" s="2">
        <v>19</v>
      </c>
      <c r="N11" s="2">
        <v>1</v>
      </c>
      <c r="O11" s="2">
        <v>2</v>
      </c>
      <c r="P11" s="2">
        <v>0</v>
      </c>
      <c r="Q11" s="2">
        <v>253</v>
      </c>
      <c r="R11" s="1" t="s">
        <v>68</v>
      </c>
      <c r="S11">
        <f>(5/7)*I$26+SUM(I$27:I$29)+(4/7)*I$30</f>
        <v>605.71428571428567</v>
      </c>
      <c r="T11">
        <f>T10+30</f>
        <v>3103</v>
      </c>
      <c r="V11">
        <f>(5/7)*L$26+SUM(L$27:L$29)+(4/7)*L$30</f>
        <v>104.57142857142858</v>
      </c>
      <c r="W11">
        <f>(5/7)*M$26+SUM(M$27:M$29)+(4/7)*M$30</f>
        <v>58.142857142857146</v>
      </c>
      <c r="AA11">
        <f>(5/7)*Q$26+SUM(Q$27:Q$29)+(4/7)*Q$30</f>
        <v>809</v>
      </c>
    </row>
    <row r="12" spans="1:32" x14ac:dyDescent="0.2">
      <c r="A12" s="3">
        <v>8</v>
      </c>
      <c r="B12" s="2">
        <v>2</v>
      </c>
      <c r="C12" s="2">
        <v>1</v>
      </c>
      <c r="D12" s="2">
        <v>3</v>
      </c>
      <c r="E12" s="2">
        <v>3</v>
      </c>
      <c r="F12" s="2">
        <v>0</v>
      </c>
      <c r="G12" s="2">
        <v>1</v>
      </c>
      <c r="H12" s="2">
        <v>0</v>
      </c>
      <c r="I12" s="2">
        <v>209</v>
      </c>
      <c r="J12" s="2">
        <v>2</v>
      </c>
      <c r="K12" s="2">
        <v>0</v>
      </c>
      <c r="L12" s="2">
        <v>33</v>
      </c>
      <c r="M12" s="2">
        <v>29</v>
      </c>
      <c r="N12" s="2">
        <v>2</v>
      </c>
      <c r="O12" s="2">
        <v>1</v>
      </c>
      <c r="P12" s="2">
        <v>2</v>
      </c>
      <c r="Q12" s="2">
        <v>288</v>
      </c>
      <c r="R12" s="1" t="s">
        <v>69</v>
      </c>
      <c r="S12">
        <f>(3/7)*I$30+SUM(I$31:I$33)+(7/7)*I$34</f>
        <v>571.42857142857144</v>
      </c>
      <c r="T12">
        <f>T11+31</f>
        <v>3134</v>
      </c>
      <c r="V12">
        <f>(3/7)*L$30+SUM(L$31:L$33)+(7/7)*L$34</f>
        <v>117.71428571428571</v>
      </c>
      <c r="W12">
        <f>(3/7)*M$30+SUM(M$31:M$33)+(7/7)*M$34</f>
        <v>73.714285714285722</v>
      </c>
      <c r="AA12">
        <f>(3/7)*Q$30+SUM(Q$31:Q$33)+(7/7)*Q$34</f>
        <v>814.42857142857144</v>
      </c>
    </row>
    <row r="13" spans="1:32" x14ac:dyDescent="0.2">
      <c r="A13" s="3">
        <v>9</v>
      </c>
      <c r="B13" s="2">
        <v>1</v>
      </c>
      <c r="C13" s="2">
        <v>4</v>
      </c>
      <c r="D13" s="2">
        <v>3</v>
      </c>
      <c r="E13" s="2">
        <v>1</v>
      </c>
      <c r="F13" s="2">
        <v>0</v>
      </c>
      <c r="G13" s="2">
        <v>0</v>
      </c>
      <c r="H13" s="2">
        <v>0</v>
      </c>
      <c r="I13" s="2">
        <v>210</v>
      </c>
      <c r="J13" s="2">
        <v>6</v>
      </c>
      <c r="K13" s="2">
        <v>0</v>
      </c>
      <c r="L13" s="2">
        <v>34</v>
      </c>
      <c r="M13" s="2">
        <v>22</v>
      </c>
      <c r="N13" s="2">
        <v>1</v>
      </c>
      <c r="O13" s="2">
        <v>2</v>
      </c>
      <c r="P13" s="2">
        <v>1</v>
      </c>
      <c r="Q13" s="2">
        <v>285</v>
      </c>
      <c r="R13" s="1" t="s">
        <v>70</v>
      </c>
      <c r="S13">
        <f>(0/7)*I$34+SUM(I$35:I$38)+(3/7)*I$39</f>
        <v>613.85714285714289</v>
      </c>
      <c r="T13">
        <f>T12+31</f>
        <v>3165</v>
      </c>
      <c r="V13">
        <f>(0/7)*L$34+SUM(L$35:L$38)+(3/7)*L$39</f>
        <v>84.285714285714292</v>
      </c>
      <c r="W13">
        <f>(0/7)*M$34+SUM(M$35:M$38)+(3/7)*M$39</f>
        <v>62.428571428571431</v>
      </c>
      <c r="AA13">
        <f>(0/7)*Q$34+SUM(Q$35:Q$38)+(3/7)*Q$39</f>
        <v>810.71428571428567</v>
      </c>
    </row>
    <row r="14" spans="1:32" x14ac:dyDescent="0.2">
      <c r="A14" s="3">
        <v>10</v>
      </c>
      <c r="B14" s="2">
        <v>0</v>
      </c>
      <c r="C14" s="2">
        <v>2</v>
      </c>
      <c r="D14" s="2">
        <v>1</v>
      </c>
      <c r="E14" s="2">
        <v>3</v>
      </c>
      <c r="F14" s="2">
        <v>2</v>
      </c>
      <c r="G14" s="2">
        <v>1</v>
      </c>
      <c r="H14" s="2">
        <v>1</v>
      </c>
      <c r="I14" s="2">
        <v>202</v>
      </c>
      <c r="J14" s="2">
        <v>3</v>
      </c>
      <c r="K14" s="2">
        <v>2</v>
      </c>
      <c r="L14" s="2">
        <v>31</v>
      </c>
      <c r="M14" s="2">
        <v>23</v>
      </c>
      <c r="N14" s="2">
        <v>0</v>
      </c>
      <c r="O14" s="2">
        <v>2</v>
      </c>
      <c r="P14" s="2">
        <v>3</v>
      </c>
      <c r="Q14" s="2">
        <v>276</v>
      </c>
      <c r="R14" s="1" t="s">
        <v>71</v>
      </c>
      <c r="S14">
        <f>(4/7)*I$39+SUM(I$40:I$42)+(5/7)*I$43</f>
        <v>529.42857142857144</v>
      </c>
      <c r="T14">
        <f>T13+30</f>
        <v>3195</v>
      </c>
      <c r="V14">
        <f>(4/7)*L$39+SUM(L$40:L$42)+(5/7)*L$43</f>
        <v>80.142857142857139</v>
      </c>
      <c r="W14">
        <f>(4/7)*M$39+SUM(M$40:M$42)+(5/7)*M$43</f>
        <v>61.285714285714285</v>
      </c>
      <c r="AA14">
        <f>(4/7)*Q$39+SUM(Q$40:Q$42)+(5/7)*Q$43</f>
        <v>736.71428571428567</v>
      </c>
    </row>
    <row r="15" spans="1:32" x14ac:dyDescent="0.2">
      <c r="A15" s="3">
        <v>11</v>
      </c>
      <c r="B15" s="2">
        <v>0</v>
      </c>
      <c r="C15" s="2">
        <v>0</v>
      </c>
      <c r="D15" s="2">
        <v>0</v>
      </c>
      <c r="E15" s="2">
        <v>0</v>
      </c>
      <c r="F15" s="2">
        <v>0</v>
      </c>
      <c r="G15" s="2">
        <v>0</v>
      </c>
      <c r="H15" s="2">
        <v>1</v>
      </c>
      <c r="I15" s="2">
        <v>175</v>
      </c>
      <c r="J15" s="2">
        <v>3</v>
      </c>
      <c r="K15" s="2">
        <v>0</v>
      </c>
      <c r="L15" s="2">
        <v>35</v>
      </c>
      <c r="M15" s="2">
        <v>24</v>
      </c>
      <c r="N15" s="2">
        <v>0</v>
      </c>
      <c r="O15" s="2">
        <v>3</v>
      </c>
      <c r="P15" s="2">
        <v>2</v>
      </c>
      <c r="Q15" s="2">
        <v>243</v>
      </c>
      <c r="R15" s="1" t="s">
        <v>72</v>
      </c>
      <c r="S15">
        <f>(2/7)*I$43+SUM(I$44:I$47)+(1/7)*I$48</f>
        <v>646.14285714285711</v>
      </c>
      <c r="T15">
        <f>T14+31</f>
        <v>3226</v>
      </c>
      <c r="V15">
        <f>(2/7)*L$43+SUM(L$44:L$47)+(1/7)*L$48</f>
        <v>92.142857142857139</v>
      </c>
      <c r="W15">
        <f>(2/7)*M$43+SUM(M$44:M$47)+(1/7)*M$48</f>
        <v>65.857142857142861</v>
      </c>
      <c r="AA15">
        <f>(2/7)*Q$43+SUM(Q$44:Q$47)+(1/7)*Q$48</f>
        <v>842</v>
      </c>
    </row>
    <row r="16" spans="1:32" x14ac:dyDescent="0.2">
      <c r="A16" s="3">
        <v>12</v>
      </c>
      <c r="B16" s="2">
        <v>1</v>
      </c>
      <c r="C16" s="2">
        <v>1</v>
      </c>
      <c r="D16" s="2">
        <v>3</v>
      </c>
      <c r="E16" s="2">
        <v>1</v>
      </c>
      <c r="F16" s="2">
        <v>0</v>
      </c>
      <c r="G16" s="2">
        <v>0</v>
      </c>
      <c r="H16" s="2">
        <v>0</v>
      </c>
      <c r="I16" s="2">
        <v>185</v>
      </c>
      <c r="J16" s="2">
        <v>3</v>
      </c>
      <c r="K16" s="2">
        <v>2</v>
      </c>
      <c r="L16" s="2">
        <v>33</v>
      </c>
      <c r="M16" s="2">
        <v>28</v>
      </c>
      <c r="N16" s="2">
        <v>1</v>
      </c>
      <c r="O16" s="2">
        <v>2</v>
      </c>
      <c r="P16" s="2">
        <v>0</v>
      </c>
      <c r="Q16" s="2">
        <v>260</v>
      </c>
      <c r="R16" s="1" t="s">
        <v>73</v>
      </c>
      <c r="S16">
        <f>(6/7)*I$48+SUM(I$49:I$51)+(3/7)*I$52</f>
        <v>773.28571428571422</v>
      </c>
      <c r="T16">
        <f>T15+30</f>
        <v>3256</v>
      </c>
      <c r="V16">
        <f>(6/7)*L$48+SUM(L$49:L$51)+(3/7)*L$52</f>
        <v>98.857142857142861</v>
      </c>
      <c r="W16">
        <f>(6/7)*M$48+SUM(M$49:M$51)+(3/7)*M$52</f>
        <v>78.571428571428569</v>
      </c>
      <c r="AA16">
        <f>(6/7)*Q$48+SUM(Q$49:Q$51)+(3/7)*Q$52</f>
        <v>1009.8571428571429</v>
      </c>
    </row>
    <row r="17" spans="1:27" x14ac:dyDescent="0.2">
      <c r="A17" s="3">
        <v>13</v>
      </c>
      <c r="B17" s="2">
        <v>0</v>
      </c>
      <c r="C17" s="2">
        <v>1</v>
      </c>
      <c r="D17" s="2">
        <v>1</v>
      </c>
      <c r="E17" s="2">
        <v>1</v>
      </c>
      <c r="F17" s="2">
        <v>0</v>
      </c>
      <c r="G17" s="2">
        <v>0</v>
      </c>
      <c r="H17" s="2">
        <v>0</v>
      </c>
      <c r="I17" s="2">
        <v>153</v>
      </c>
      <c r="J17" s="2">
        <v>4</v>
      </c>
      <c r="K17" s="2">
        <v>2</v>
      </c>
      <c r="L17" s="2">
        <v>22</v>
      </c>
      <c r="M17" s="2">
        <v>21</v>
      </c>
      <c r="N17" s="2">
        <v>2</v>
      </c>
      <c r="O17" s="2">
        <v>8</v>
      </c>
      <c r="P17" s="2">
        <v>2</v>
      </c>
      <c r="Q17" s="2">
        <v>217</v>
      </c>
      <c r="R17" s="1" t="s">
        <v>74</v>
      </c>
      <c r="S17">
        <f>(4/7)*I$52+SUM(I$53:I$55)+(7/7)*I$56</f>
        <v>919.28571428571422</v>
      </c>
      <c r="T17">
        <f>T16+31</f>
        <v>3287</v>
      </c>
      <c r="V17">
        <f>(4/7)*L$52+SUM(L$53:L$55)+(7/7)*L$56</f>
        <v>123.57142857142857</v>
      </c>
      <c r="W17">
        <f>(4/7)*M$52+SUM(M$53:M$55)+(7/7)*M$56</f>
        <v>133.85714285714286</v>
      </c>
      <c r="AA17">
        <f>(4/7)*Q$52+SUM(Q$53:Q$55)+(7/7)*Q$56</f>
        <v>1223.7142857142858</v>
      </c>
    </row>
    <row r="18" spans="1:27" x14ac:dyDescent="0.2">
      <c r="A18" s="3">
        <v>14</v>
      </c>
      <c r="B18" s="2">
        <v>0</v>
      </c>
      <c r="C18" s="2">
        <v>3</v>
      </c>
      <c r="D18" s="2">
        <v>2</v>
      </c>
      <c r="E18" s="2">
        <v>1</v>
      </c>
      <c r="F18" s="2">
        <v>1</v>
      </c>
      <c r="G18" s="2">
        <v>0</v>
      </c>
      <c r="H18" s="2">
        <v>2</v>
      </c>
      <c r="I18" s="2">
        <v>165</v>
      </c>
      <c r="J18" s="2">
        <v>5</v>
      </c>
      <c r="K18" s="2">
        <v>0</v>
      </c>
      <c r="L18" s="2">
        <v>24</v>
      </c>
      <c r="M18" s="2">
        <v>27</v>
      </c>
      <c r="N18" s="2">
        <v>0</v>
      </c>
      <c r="O18" s="2">
        <v>6</v>
      </c>
      <c r="P18" s="2">
        <v>1</v>
      </c>
      <c r="Q18" s="2">
        <v>237</v>
      </c>
      <c r="R18" s="1" t="s">
        <v>75</v>
      </c>
      <c r="S18">
        <f>SUM(S6:S17)</f>
        <v>8546</v>
      </c>
      <c r="V18">
        <f>SUM(V6:V17)</f>
        <v>1317.0000000000002</v>
      </c>
      <c r="W18">
        <f>SUM(W6:W17)</f>
        <v>995.00000000000011</v>
      </c>
      <c r="AA18">
        <f>SUM(AA6:AA17)</f>
        <v>11548</v>
      </c>
    </row>
    <row r="19" spans="1:27" x14ac:dyDescent="0.2">
      <c r="A19" s="3">
        <v>15</v>
      </c>
      <c r="B19" s="2">
        <v>0</v>
      </c>
      <c r="C19" s="2">
        <v>2</v>
      </c>
      <c r="D19" s="2">
        <v>0</v>
      </c>
      <c r="E19" s="2">
        <v>1</v>
      </c>
      <c r="F19" s="2">
        <v>0</v>
      </c>
      <c r="G19" s="2">
        <v>0</v>
      </c>
      <c r="H19" s="2">
        <v>0</v>
      </c>
      <c r="I19" s="2">
        <v>118</v>
      </c>
      <c r="J19" s="2">
        <v>1</v>
      </c>
      <c r="K19" s="2">
        <v>0</v>
      </c>
      <c r="L19" s="2">
        <v>21</v>
      </c>
      <c r="M19" s="2">
        <v>14</v>
      </c>
      <c r="N19" s="2">
        <v>2</v>
      </c>
      <c r="O19" s="2">
        <v>3</v>
      </c>
      <c r="P19" s="2">
        <v>1</v>
      </c>
      <c r="Q19" s="2">
        <v>163</v>
      </c>
    </row>
    <row r="20" spans="1:27" x14ac:dyDescent="0.2">
      <c r="A20" s="3">
        <v>16</v>
      </c>
      <c r="B20" s="2">
        <v>0</v>
      </c>
      <c r="C20" s="2">
        <v>0</v>
      </c>
      <c r="D20" s="2">
        <v>0</v>
      </c>
      <c r="E20" s="2">
        <v>0</v>
      </c>
      <c r="F20" s="2">
        <v>1</v>
      </c>
      <c r="G20" s="2">
        <v>0</v>
      </c>
      <c r="H20" s="2">
        <v>0</v>
      </c>
      <c r="I20" s="2">
        <v>169</v>
      </c>
      <c r="J20" s="2">
        <v>3</v>
      </c>
      <c r="K20" s="2">
        <v>4</v>
      </c>
      <c r="L20" s="2">
        <v>20</v>
      </c>
      <c r="M20" s="2">
        <v>12</v>
      </c>
      <c r="N20" s="2">
        <v>0</v>
      </c>
      <c r="O20" s="2">
        <v>3</v>
      </c>
      <c r="P20" s="2">
        <v>3</v>
      </c>
      <c r="Q20" s="2">
        <v>215</v>
      </c>
    </row>
    <row r="21" spans="1:27" x14ac:dyDescent="0.2">
      <c r="A21" s="3">
        <v>17</v>
      </c>
      <c r="B21" s="2">
        <v>1</v>
      </c>
      <c r="C21" s="2">
        <v>0</v>
      </c>
      <c r="D21" s="2">
        <v>1</v>
      </c>
      <c r="E21" s="2">
        <v>0</v>
      </c>
      <c r="F21" s="2">
        <v>1</v>
      </c>
      <c r="G21" s="2">
        <v>0</v>
      </c>
      <c r="H21" s="2">
        <v>0</v>
      </c>
      <c r="I21" s="2">
        <v>140</v>
      </c>
      <c r="J21" s="2">
        <v>1</v>
      </c>
      <c r="K21" s="2">
        <v>1</v>
      </c>
      <c r="L21" s="2">
        <v>16</v>
      </c>
      <c r="M21" s="2">
        <v>17</v>
      </c>
      <c r="N21" s="2">
        <v>0</v>
      </c>
      <c r="O21" s="2">
        <v>2</v>
      </c>
      <c r="P21" s="2">
        <v>1</v>
      </c>
      <c r="Q21" s="2">
        <v>181</v>
      </c>
    </row>
    <row r="22" spans="1:27" x14ac:dyDescent="0.2">
      <c r="A22" s="3">
        <v>18</v>
      </c>
      <c r="B22" s="2">
        <v>1</v>
      </c>
      <c r="C22" s="2">
        <v>3</v>
      </c>
      <c r="D22" s="2">
        <v>1</v>
      </c>
      <c r="E22" s="2">
        <v>1</v>
      </c>
      <c r="F22" s="2">
        <v>0</v>
      </c>
      <c r="G22" s="2">
        <v>0</v>
      </c>
      <c r="H22" s="2">
        <v>0</v>
      </c>
      <c r="I22" s="2">
        <v>133</v>
      </c>
      <c r="J22" s="2">
        <v>1</v>
      </c>
      <c r="K22" s="2">
        <v>0</v>
      </c>
      <c r="L22" s="2">
        <v>25</v>
      </c>
      <c r="M22" s="2">
        <v>19</v>
      </c>
      <c r="N22" s="2">
        <v>0</v>
      </c>
      <c r="O22" s="2">
        <v>5</v>
      </c>
      <c r="P22" s="2">
        <v>2</v>
      </c>
      <c r="Q22" s="2">
        <v>191</v>
      </c>
    </row>
    <row r="23" spans="1:27" x14ac:dyDescent="0.2">
      <c r="A23" s="3">
        <v>19</v>
      </c>
      <c r="B23" s="2">
        <v>0</v>
      </c>
      <c r="C23" s="2">
        <v>2</v>
      </c>
      <c r="D23" s="2">
        <v>1</v>
      </c>
      <c r="E23" s="2">
        <v>0</v>
      </c>
      <c r="F23" s="2">
        <v>0</v>
      </c>
      <c r="G23" s="2">
        <v>0</v>
      </c>
      <c r="H23" s="2">
        <v>0</v>
      </c>
      <c r="I23" s="2">
        <v>150</v>
      </c>
      <c r="J23" s="2">
        <v>6</v>
      </c>
      <c r="K23" s="2">
        <v>0</v>
      </c>
      <c r="L23" s="2">
        <v>28</v>
      </c>
      <c r="M23" s="2">
        <v>17</v>
      </c>
      <c r="N23" s="2">
        <v>1</v>
      </c>
      <c r="O23" s="2">
        <v>2</v>
      </c>
      <c r="P23" s="2">
        <v>2</v>
      </c>
      <c r="Q23" s="2">
        <v>209</v>
      </c>
    </row>
    <row r="24" spans="1:27" x14ac:dyDescent="0.2">
      <c r="A24" s="3">
        <v>20</v>
      </c>
      <c r="B24" s="2">
        <v>0</v>
      </c>
      <c r="C24" s="2">
        <v>3</v>
      </c>
      <c r="D24" s="2">
        <v>1</v>
      </c>
      <c r="E24" s="2">
        <v>0</v>
      </c>
      <c r="F24" s="2">
        <v>1</v>
      </c>
      <c r="G24" s="2">
        <v>0</v>
      </c>
      <c r="H24" s="2">
        <v>1</v>
      </c>
      <c r="I24" s="2">
        <v>151</v>
      </c>
      <c r="J24" s="2">
        <v>2</v>
      </c>
      <c r="K24" s="2">
        <v>2</v>
      </c>
      <c r="L24" s="2">
        <v>29</v>
      </c>
      <c r="M24" s="2">
        <v>8</v>
      </c>
      <c r="N24" s="2">
        <v>3</v>
      </c>
      <c r="O24" s="2">
        <v>3</v>
      </c>
      <c r="P24" s="2">
        <v>1</v>
      </c>
      <c r="Q24" s="2">
        <v>205</v>
      </c>
    </row>
    <row r="25" spans="1:27" x14ac:dyDescent="0.2">
      <c r="A25" s="3">
        <v>21</v>
      </c>
      <c r="B25" s="2">
        <v>0</v>
      </c>
      <c r="C25" s="2">
        <v>1</v>
      </c>
      <c r="D25" s="2">
        <v>1</v>
      </c>
      <c r="E25" s="2">
        <v>2</v>
      </c>
      <c r="F25" s="2">
        <v>1</v>
      </c>
      <c r="G25" s="2">
        <v>0</v>
      </c>
      <c r="H25" s="2">
        <v>1</v>
      </c>
      <c r="I25" s="2">
        <v>130</v>
      </c>
      <c r="J25" s="2">
        <v>1</v>
      </c>
      <c r="K25" s="2">
        <v>2</v>
      </c>
      <c r="L25" s="2">
        <v>20</v>
      </c>
      <c r="M25" s="2">
        <v>13</v>
      </c>
      <c r="N25" s="2">
        <v>1</v>
      </c>
      <c r="O25" s="2">
        <v>0</v>
      </c>
      <c r="P25" s="2">
        <v>2</v>
      </c>
      <c r="Q25" s="2">
        <v>175</v>
      </c>
    </row>
    <row r="26" spans="1:27" x14ac:dyDescent="0.2">
      <c r="A26" s="3">
        <v>22</v>
      </c>
      <c r="B26" s="2">
        <v>0</v>
      </c>
      <c r="C26" s="2">
        <v>0</v>
      </c>
      <c r="D26" s="2">
        <v>0</v>
      </c>
      <c r="E26" s="2">
        <v>1</v>
      </c>
      <c r="F26" s="2">
        <v>0</v>
      </c>
      <c r="G26" s="2">
        <v>0</v>
      </c>
      <c r="H26" s="2">
        <v>0</v>
      </c>
      <c r="I26" s="2">
        <v>129</v>
      </c>
      <c r="J26" s="2">
        <v>1</v>
      </c>
      <c r="K26" s="2">
        <v>2</v>
      </c>
      <c r="L26" s="2">
        <v>20</v>
      </c>
      <c r="M26" s="2">
        <v>11</v>
      </c>
      <c r="N26" s="2">
        <v>0</v>
      </c>
      <c r="O26" s="2">
        <v>5</v>
      </c>
      <c r="P26" s="2">
        <v>1</v>
      </c>
      <c r="Q26" s="2">
        <v>170</v>
      </c>
    </row>
    <row r="27" spans="1:27" x14ac:dyDescent="0.2">
      <c r="A27" s="3">
        <v>23</v>
      </c>
      <c r="B27" s="2">
        <v>1</v>
      </c>
      <c r="C27" s="2">
        <v>2</v>
      </c>
      <c r="D27" s="2">
        <v>0</v>
      </c>
      <c r="E27" s="2">
        <v>0</v>
      </c>
      <c r="F27" s="2">
        <v>0</v>
      </c>
      <c r="G27" s="2">
        <v>0</v>
      </c>
      <c r="H27" s="2">
        <v>0</v>
      </c>
      <c r="I27" s="2">
        <v>147</v>
      </c>
      <c r="J27" s="2">
        <v>3</v>
      </c>
      <c r="K27" s="2">
        <v>0</v>
      </c>
      <c r="L27" s="2">
        <v>23</v>
      </c>
      <c r="M27" s="2">
        <v>16</v>
      </c>
      <c r="N27" s="2">
        <v>0</v>
      </c>
      <c r="O27" s="2">
        <v>2</v>
      </c>
      <c r="P27" s="2">
        <v>0</v>
      </c>
      <c r="Q27" s="2">
        <v>194</v>
      </c>
    </row>
    <row r="28" spans="1:27" x14ac:dyDescent="0.2">
      <c r="A28" s="3">
        <v>24</v>
      </c>
      <c r="B28" s="2">
        <v>0</v>
      </c>
      <c r="C28" s="2">
        <v>0</v>
      </c>
      <c r="D28" s="2">
        <v>2</v>
      </c>
      <c r="E28" s="2">
        <v>0</v>
      </c>
      <c r="F28" s="2">
        <v>1</v>
      </c>
      <c r="G28" s="2">
        <v>0</v>
      </c>
      <c r="H28" s="2">
        <v>0</v>
      </c>
      <c r="I28" s="2">
        <v>162</v>
      </c>
      <c r="J28" s="2">
        <v>3</v>
      </c>
      <c r="K28" s="2">
        <v>0</v>
      </c>
      <c r="L28" s="2">
        <v>27</v>
      </c>
      <c r="M28" s="2">
        <v>10</v>
      </c>
      <c r="N28" s="2">
        <v>0</v>
      </c>
      <c r="O28" s="2">
        <v>2</v>
      </c>
      <c r="P28" s="2">
        <v>0</v>
      </c>
      <c r="Q28" s="2">
        <v>207</v>
      </c>
    </row>
    <row r="29" spans="1:27" x14ac:dyDescent="0.2">
      <c r="A29" s="3">
        <v>25</v>
      </c>
      <c r="B29" s="2">
        <v>0</v>
      </c>
      <c r="C29" s="2">
        <v>2</v>
      </c>
      <c r="D29" s="2">
        <v>0</v>
      </c>
      <c r="E29" s="2">
        <v>3</v>
      </c>
      <c r="F29" s="2">
        <v>0</v>
      </c>
      <c r="G29" s="2">
        <v>0</v>
      </c>
      <c r="H29" s="2">
        <v>0</v>
      </c>
      <c r="I29" s="2">
        <v>124</v>
      </c>
      <c r="J29" s="2">
        <v>3</v>
      </c>
      <c r="K29" s="2">
        <v>0</v>
      </c>
      <c r="L29" s="2">
        <v>26</v>
      </c>
      <c r="M29" s="2">
        <v>14</v>
      </c>
      <c r="N29" s="2">
        <v>0</v>
      </c>
      <c r="O29" s="2">
        <v>1</v>
      </c>
      <c r="P29" s="2">
        <v>1</v>
      </c>
      <c r="Q29" s="2">
        <v>174</v>
      </c>
    </row>
    <row r="30" spans="1:27" x14ac:dyDescent="0.2">
      <c r="A30" s="3">
        <v>26</v>
      </c>
      <c r="B30" s="2">
        <v>2</v>
      </c>
      <c r="C30" s="2">
        <v>2</v>
      </c>
      <c r="D30" s="2">
        <v>1</v>
      </c>
      <c r="E30" s="2">
        <v>0</v>
      </c>
      <c r="F30" s="2">
        <v>0</v>
      </c>
      <c r="G30" s="2">
        <v>0</v>
      </c>
      <c r="H30" s="2">
        <v>0</v>
      </c>
      <c r="I30" s="2">
        <v>141</v>
      </c>
      <c r="J30" s="2">
        <v>3</v>
      </c>
      <c r="K30" s="2">
        <v>1</v>
      </c>
      <c r="L30" s="2">
        <v>25</v>
      </c>
      <c r="M30" s="2">
        <v>18</v>
      </c>
      <c r="N30" s="2">
        <v>1</v>
      </c>
      <c r="O30" s="2">
        <v>1</v>
      </c>
      <c r="P30" s="2">
        <v>2</v>
      </c>
      <c r="Q30" s="2">
        <v>197</v>
      </c>
    </row>
    <row r="31" spans="1:27" x14ac:dyDescent="0.2">
      <c r="A31" s="3">
        <v>27</v>
      </c>
      <c r="B31" s="2">
        <v>0</v>
      </c>
      <c r="C31" s="2">
        <v>0</v>
      </c>
      <c r="D31" s="2">
        <v>1</v>
      </c>
      <c r="E31" s="2">
        <v>0</v>
      </c>
      <c r="F31" s="2">
        <v>0</v>
      </c>
      <c r="G31" s="2">
        <v>0</v>
      </c>
      <c r="H31" s="2">
        <v>0</v>
      </c>
      <c r="I31" s="2">
        <v>117</v>
      </c>
      <c r="J31" s="2">
        <v>3</v>
      </c>
      <c r="K31" s="2">
        <v>2</v>
      </c>
      <c r="L31" s="2">
        <v>23</v>
      </c>
      <c r="M31" s="2">
        <v>22</v>
      </c>
      <c r="N31" s="2">
        <v>0</v>
      </c>
      <c r="O31" s="2">
        <v>3</v>
      </c>
      <c r="P31" s="2">
        <v>1</v>
      </c>
      <c r="Q31" s="2">
        <v>172</v>
      </c>
    </row>
    <row r="32" spans="1:27" x14ac:dyDescent="0.2">
      <c r="A32" s="3">
        <v>28</v>
      </c>
      <c r="B32" s="2">
        <v>0</v>
      </c>
      <c r="C32" s="2">
        <v>0</v>
      </c>
      <c r="D32" s="2">
        <v>2</v>
      </c>
      <c r="E32" s="2">
        <v>0</v>
      </c>
      <c r="F32" s="2">
        <v>0</v>
      </c>
      <c r="G32" s="2">
        <v>0</v>
      </c>
      <c r="H32" s="2">
        <v>0</v>
      </c>
      <c r="I32" s="2">
        <v>147</v>
      </c>
      <c r="J32" s="2">
        <v>3</v>
      </c>
      <c r="K32" s="2">
        <v>1</v>
      </c>
      <c r="L32" s="2">
        <v>28</v>
      </c>
      <c r="M32" s="2">
        <v>17</v>
      </c>
      <c r="N32" s="2">
        <v>0</v>
      </c>
      <c r="O32" s="2">
        <v>2</v>
      </c>
      <c r="P32" s="2">
        <v>2</v>
      </c>
      <c r="Q32" s="2">
        <v>202</v>
      </c>
    </row>
    <row r="33" spans="1:17" x14ac:dyDescent="0.2">
      <c r="A33" s="3">
        <v>29</v>
      </c>
      <c r="B33" s="2">
        <v>2</v>
      </c>
      <c r="C33" s="2">
        <v>2</v>
      </c>
      <c r="D33" s="2">
        <v>2</v>
      </c>
      <c r="E33" s="2">
        <v>0</v>
      </c>
      <c r="F33" s="2">
        <v>0</v>
      </c>
      <c r="G33" s="2">
        <v>0</v>
      </c>
      <c r="H33" s="2">
        <v>0</v>
      </c>
      <c r="I33" s="2">
        <v>136</v>
      </c>
      <c r="J33" s="2">
        <v>5</v>
      </c>
      <c r="K33" s="2">
        <v>3</v>
      </c>
      <c r="L33" s="2">
        <v>27</v>
      </c>
      <c r="M33" s="2">
        <v>17</v>
      </c>
      <c r="N33" s="2">
        <v>0</v>
      </c>
      <c r="O33" s="2">
        <v>2</v>
      </c>
      <c r="P33" s="2">
        <v>2</v>
      </c>
      <c r="Q33" s="2">
        <v>198</v>
      </c>
    </row>
    <row r="34" spans="1:17" x14ac:dyDescent="0.2">
      <c r="A34" s="3">
        <v>30</v>
      </c>
      <c r="B34" s="2">
        <v>0</v>
      </c>
      <c r="C34" s="2">
        <v>0</v>
      </c>
      <c r="D34" s="2">
        <v>2</v>
      </c>
      <c r="E34" s="2">
        <v>0</v>
      </c>
      <c r="F34" s="2">
        <v>0</v>
      </c>
      <c r="G34" s="2">
        <v>0</v>
      </c>
      <c r="H34" s="2">
        <v>0</v>
      </c>
      <c r="I34" s="2">
        <v>111</v>
      </c>
      <c r="J34" s="2">
        <v>2</v>
      </c>
      <c r="K34" s="2">
        <v>2</v>
      </c>
      <c r="L34" s="2">
        <v>29</v>
      </c>
      <c r="M34" s="2">
        <v>10</v>
      </c>
      <c r="N34" s="2">
        <v>1</v>
      </c>
      <c r="O34" s="2">
        <v>1</v>
      </c>
      <c r="P34" s="2">
        <v>0</v>
      </c>
      <c r="Q34" s="2">
        <v>158</v>
      </c>
    </row>
    <row r="35" spans="1:17" x14ac:dyDescent="0.2">
      <c r="A35" s="3">
        <v>31</v>
      </c>
      <c r="B35" s="2">
        <v>1</v>
      </c>
      <c r="C35" s="2">
        <v>1</v>
      </c>
      <c r="D35" s="2">
        <v>0</v>
      </c>
      <c r="E35" s="2">
        <v>0</v>
      </c>
      <c r="F35" s="2">
        <v>0</v>
      </c>
      <c r="G35" s="2">
        <v>0</v>
      </c>
      <c r="H35" s="2">
        <v>1</v>
      </c>
      <c r="I35" s="2">
        <v>146</v>
      </c>
      <c r="J35" s="2">
        <v>3</v>
      </c>
      <c r="K35" s="2">
        <v>1</v>
      </c>
      <c r="L35" s="2">
        <v>23</v>
      </c>
      <c r="M35" s="2">
        <v>11</v>
      </c>
      <c r="N35" s="2">
        <v>0</v>
      </c>
      <c r="O35" s="2">
        <v>2</v>
      </c>
      <c r="P35" s="2">
        <v>4</v>
      </c>
      <c r="Q35" s="2">
        <v>193</v>
      </c>
    </row>
    <row r="36" spans="1:17" x14ac:dyDescent="0.2">
      <c r="A36" s="3">
        <v>32</v>
      </c>
      <c r="B36" s="2">
        <v>1</v>
      </c>
      <c r="C36" s="2">
        <v>1</v>
      </c>
      <c r="D36" s="2">
        <v>1</v>
      </c>
      <c r="E36" s="2">
        <v>3</v>
      </c>
      <c r="F36" s="2">
        <v>0</v>
      </c>
      <c r="G36" s="2">
        <v>0</v>
      </c>
      <c r="H36" s="2">
        <v>1</v>
      </c>
      <c r="I36" s="2">
        <v>135</v>
      </c>
      <c r="J36" s="2">
        <v>3</v>
      </c>
      <c r="K36" s="2">
        <v>1</v>
      </c>
      <c r="L36" s="2">
        <v>18</v>
      </c>
      <c r="M36" s="2">
        <v>17</v>
      </c>
      <c r="N36" s="2">
        <v>0</v>
      </c>
      <c r="O36" s="2">
        <v>2</v>
      </c>
      <c r="P36" s="2">
        <v>1</v>
      </c>
      <c r="Q36" s="2">
        <v>184</v>
      </c>
    </row>
    <row r="37" spans="1:17" x14ac:dyDescent="0.2">
      <c r="A37" s="3">
        <v>33</v>
      </c>
      <c r="B37" s="2">
        <v>0</v>
      </c>
      <c r="C37" s="2">
        <v>0</v>
      </c>
      <c r="D37" s="2">
        <v>0</v>
      </c>
      <c r="E37" s="2">
        <v>0</v>
      </c>
      <c r="F37" s="2">
        <v>0</v>
      </c>
      <c r="G37" s="2">
        <v>0</v>
      </c>
      <c r="H37" s="2">
        <v>0</v>
      </c>
      <c r="I37" s="2">
        <v>151</v>
      </c>
      <c r="J37" s="2">
        <v>2</v>
      </c>
      <c r="K37" s="2">
        <v>1</v>
      </c>
      <c r="L37" s="2">
        <v>18</v>
      </c>
      <c r="M37" s="2">
        <v>15</v>
      </c>
      <c r="N37" s="2">
        <v>0</v>
      </c>
      <c r="O37" s="2">
        <v>2</v>
      </c>
      <c r="P37" s="2">
        <v>2</v>
      </c>
      <c r="Q37" s="2">
        <v>191</v>
      </c>
    </row>
    <row r="38" spans="1:17" x14ac:dyDescent="0.2">
      <c r="A38" s="3">
        <v>34</v>
      </c>
      <c r="B38" s="2">
        <v>0</v>
      </c>
      <c r="C38" s="2">
        <v>3</v>
      </c>
      <c r="D38" s="2">
        <v>2</v>
      </c>
      <c r="E38" s="2">
        <v>0</v>
      </c>
      <c r="F38" s="2">
        <v>0</v>
      </c>
      <c r="G38" s="2">
        <v>0</v>
      </c>
      <c r="H38" s="2">
        <v>0</v>
      </c>
      <c r="I38" s="2">
        <v>127</v>
      </c>
      <c r="J38" s="2">
        <v>4</v>
      </c>
      <c r="K38" s="2">
        <v>1</v>
      </c>
      <c r="L38" s="2">
        <v>18</v>
      </c>
      <c r="M38" s="2">
        <v>13</v>
      </c>
      <c r="N38" s="2">
        <v>0</v>
      </c>
      <c r="O38" s="2">
        <v>1</v>
      </c>
      <c r="P38" s="2">
        <v>0</v>
      </c>
      <c r="Q38" s="2">
        <v>169</v>
      </c>
    </row>
    <row r="39" spans="1:17" x14ac:dyDescent="0.2">
      <c r="A39" s="3">
        <v>35</v>
      </c>
      <c r="B39" s="2">
        <v>0</v>
      </c>
      <c r="C39" s="2">
        <v>2</v>
      </c>
      <c r="D39" s="2">
        <v>0</v>
      </c>
      <c r="E39" s="2">
        <v>1</v>
      </c>
      <c r="F39" s="2">
        <v>1</v>
      </c>
      <c r="G39" s="2">
        <v>0</v>
      </c>
      <c r="H39" s="2">
        <v>0</v>
      </c>
      <c r="I39" s="2">
        <v>128</v>
      </c>
      <c r="J39" s="2">
        <v>1</v>
      </c>
      <c r="K39" s="2">
        <v>3</v>
      </c>
      <c r="L39" s="2">
        <v>17</v>
      </c>
      <c r="M39" s="2">
        <v>15</v>
      </c>
      <c r="N39" s="2">
        <v>0</v>
      </c>
      <c r="O39" s="2">
        <v>3</v>
      </c>
      <c r="P39" s="2">
        <v>1</v>
      </c>
      <c r="Q39" s="2">
        <v>172</v>
      </c>
    </row>
    <row r="40" spans="1:17" x14ac:dyDescent="0.2">
      <c r="A40" s="3">
        <v>36</v>
      </c>
      <c r="B40" s="2">
        <v>1</v>
      </c>
      <c r="C40" s="2">
        <v>0</v>
      </c>
      <c r="D40" s="2">
        <v>0</v>
      </c>
      <c r="E40" s="2">
        <v>1</v>
      </c>
      <c r="F40" s="2">
        <v>0</v>
      </c>
      <c r="G40" s="2">
        <v>0</v>
      </c>
      <c r="H40" s="2">
        <v>2</v>
      </c>
      <c r="I40" s="2">
        <v>113</v>
      </c>
      <c r="J40" s="2">
        <v>3</v>
      </c>
      <c r="K40" s="2">
        <v>1</v>
      </c>
      <c r="L40" s="2">
        <v>16</v>
      </c>
      <c r="M40" s="2">
        <v>9</v>
      </c>
      <c r="N40" s="2">
        <v>0</v>
      </c>
      <c r="O40" s="2">
        <v>4</v>
      </c>
      <c r="P40" s="2">
        <v>1</v>
      </c>
      <c r="Q40" s="2">
        <v>151</v>
      </c>
    </row>
    <row r="41" spans="1:17" x14ac:dyDescent="0.2">
      <c r="A41" s="3">
        <v>37</v>
      </c>
      <c r="B41" s="2">
        <v>1</v>
      </c>
      <c r="C41" s="2">
        <v>1</v>
      </c>
      <c r="D41" s="2">
        <v>1</v>
      </c>
      <c r="E41" s="2">
        <v>3</v>
      </c>
      <c r="F41" s="2">
        <v>1</v>
      </c>
      <c r="G41" s="2">
        <v>0</v>
      </c>
      <c r="H41" s="2">
        <v>2</v>
      </c>
      <c r="I41" s="2">
        <v>110</v>
      </c>
      <c r="J41" s="2">
        <v>3</v>
      </c>
      <c r="K41" s="2">
        <v>2</v>
      </c>
      <c r="L41" s="2">
        <v>19</v>
      </c>
      <c r="M41" s="2">
        <v>13</v>
      </c>
      <c r="N41" s="2">
        <v>0</v>
      </c>
      <c r="O41" s="2">
        <v>2</v>
      </c>
      <c r="P41" s="2">
        <v>2</v>
      </c>
      <c r="Q41" s="2">
        <v>160</v>
      </c>
    </row>
    <row r="42" spans="1:17" x14ac:dyDescent="0.2">
      <c r="A42" s="3">
        <v>38</v>
      </c>
      <c r="B42" s="2">
        <v>0</v>
      </c>
      <c r="C42" s="2">
        <v>1</v>
      </c>
      <c r="D42" s="2">
        <v>0</v>
      </c>
      <c r="E42" s="2">
        <v>3</v>
      </c>
      <c r="F42" s="2">
        <v>0</v>
      </c>
      <c r="G42" s="2">
        <v>0</v>
      </c>
      <c r="H42" s="2">
        <v>2</v>
      </c>
      <c r="I42" s="2">
        <v>134</v>
      </c>
      <c r="J42" s="2">
        <v>4</v>
      </c>
      <c r="K42" s="2">
        <v>1</v>
      </c>
      <c r="L42" s="2">
        <v>19</v>
      </c>
      <c r="M42" s="2">
        <v>20</v>
      </c>
      <c r="N42" s="2">
        <v>0</v>
      </c>
      <c r="O42" s="2">
        <v>5</v>
      </c>
      <c r="P42" s="2">
        <v>2</v>
      </c>
      <c r="Q42" s="2">
        <v>191</v>
      </c>
    </row>
    <row r="43" spans="1:17" x14ac:dyDescent="0.2">
      <c r="A43" s="3">
        <v>39</v>
      </c>
      <c r="B43" s="2">
        <v>0</v>
      </c>
      <c r="C43" s="2">
        <v>2</v>
      </c>
      <c r="D43" s="2">
        <v>1</v>
      </c>
      <c r="E43" s="2">
        <v>1</v>
      </c>
      <c r="F43" s="2">
        <v>1</v>
      </c>
      <c r="G43" s="2">
        <v>0</v>
      </c>
      <c r="H43" s="2">
        <v>0</v>
      </c>
      <c r="I43" s="2">
        <v>139</v>
      </c>
      <c r="J43" s="2">
        <v>2</v>
      </c>
      <c r="K43" s="2">
        <v>3</v>
      </c>
      <c r="L43" s="2">
        <v>23</v>
      </c>
      <c r="M43" s="2">
        <v>15</v>
      </c>
      <c r="N43" s="2">
        <v>0</v>
      </c>
      <c r="O43" s="2">
        <v>3</v>
      </c>
      <c r="P43" s="2">
        <v>1</v>
      </c>
      <c r="Q43" s="2">
        <v>191</v>
      </c>
    </row>
    <row r="44" spans="1:17" x14ac:dyDescent="0.2">
      <c r="A44" s="3">
        <v>40</v>
      </c>
      <c r="B44" s="2">
        <v>2</v>
      </c>
      <c r="C44" s="2">
        <v>2</v>
      </c>
      <c r="D44" s="2">
        <v>1</v>
      </c>
      <c r="E44" s="2">
        <v>0</v>
      </c>
      <c r="F44" s="2">
        <v>0</v>
      </c>
      <c r="G44" s="2">
        <v>0</v>
      </c>
      <c r="H44" s="2">
        <v>0</v>
      </c>
      <c r="I44" s="2">
        <v>145</v>
      </c>
      <c r="J44" s="2">
        <v>1</v>
      </c>
      <c r="K44" s="2">
        <v>1</v>
      </c>
      <c r="L44" s="2">
        <v>23</v>
      </c>
      <c r="M44" s="2">
        <v>8</v>
      </c>
      <c r="N44" s="2">
        <v>0</v>
      </c>
      <c r="O44" s="2">
        <v>1</v>
      </c>
      <c r="P44" s="2">
        <v>1</v>
      </c>
      <c r="Q44" s="2">
        <v>185</v>
      </c>
    </row>
    <row r="45" spans="1:17" x14ac:dyDescent="0.2">
      <c r="A45" s="3">
        <v>41</v>
      </c>
      <c r="B45" s="2">
        <v>0</v>
      </c>
      <c r="C45" s="2">
        <v>1</v>
      </c>
      <c r="D45" s="2">
        <v>1</v>
      </c>
      <c r="E45" s="2">
        <v>0</v>
      </c>
      <c r="F45" s="2">
        <v>0</v>
      </c>
      <c r="G45" s="2">
        <v>0</v>
      </c>
      <c r="H45" s="2">
        <v>0</v>
      </c>
      <c r="I45" s="2">
        <v>142</v>
      </c>
      <c r="J45" s="2">
        <v>3</v>
      </c>
      <c r="K45" s="2">
        <v>0</v>
      </c>
      <c r="L45" s="2">
        <v>20</v>
      </c>
      <c r="M45" s="2">
        <v>13</v>
      </c>
      <c r="N45" s="2">
        <v>0</v>
      </c>
      <c r="O45" s="2">
        <v>0</v>
      </c>
      <c r="P45" s="2">
        <v>0</v>
      </c>
      <c r="Q45" s="2">
        <v>180</v>
      </c>
    </row>
    <row r="46" spans="1:17" x14ac:dyDescent="0.2">
      <c r="A46" s="3">
        <v>42</v>
      </c>
      <c r="B46" s="2">
        <v>0</v>
      </c>
      <c r="C46" s="2">
        <v>1</v>
      </c>
      <c r="D46" s="2">
        <v>1</v>
      </c>
      <c r="E46" s="2">
        <v>0</v>
      </c>
      <c r="F46" s="2">
        <v>0</v>
      </c>
      <c r="G46" s="2">
        <v>0</v>
      </c>
      <c r="H46" s="2">
        <v>1</v>
      </c>
      <c r="I46" s="2">
        <v>137</v>
      </c>
      <c r="J46" s="2">
        <v>5</v>
      </c>
      <c r="K46" s="2">
        <v>2</v>
      </c>
      <c r="L46" s="2">
        <v>16</v>
      </c>
      <c r="M46" s="2">
        <v>18</v>
      </c>
      <c r="N46" s="2">
        <v>0</v>
      </c>
      <c r="O46" s="2">
        <v>1</v>
      </c>
      <c r="P46" s="2">
        <v>0</v>
      </c>
      <c r="Q46" s="2">
        <v>182</v>
      </c>
    </row>
    <row r="47" spans="1:17" x14ac:dyDescent="0.2">
      <c r="A47" s="3">
        <v>43</v>
      </c>
      <c r="B47" s="2">
        <v>0</v>
      </c>
      <c r="C47" s="2">
        <v>0</v>
      </c>
      <c r="D47" s="2">
        <v>0</v>
      </c>
      <c r="E47" s="2">
        <v>1</v>
      </c>
      <c r="F47" s="2">
        <v>0</v>
      </c>
      <c r="G47" s="2">
        <v>0</v>
      </c>
      <c r="H47" s="2">
        <v>0</v>
      </c>
      <c r="I47" s="2">
        <v>160</v>
      </c>
      <c r="J47" s="2">
        <v>3</v>
      </c>
      <c r="K47" s="2">
        <v>0</v>
      </c>
      <c r="L47" s="2">
        <v>24</v>
      </c>
      <c r="M47" s="2">
        <v>20</v>
      </c>
      <c r="N47" s="2">
        <v>0</v>
      </c>
      <c r="O47" s="2">
        <v>2</v>
      </c>
      <c r="P47" s="2">
        <v>0</v>
      </c>
      <c r="Q47" s="2">
        <v>210</v>
      </c>
    </row>
    <row r="48" spans="1:17" x14ac:dyDescent="0.2">
      <c r="A48" s="3">
        <v>44</v>
      </c>
      <c r="B48" s="2">
        <v>1</v>
      </c>
      <c r="C48" s="2">
        <v>1</v>
      </c>
      <c r="D48" s="2">
        <v>2</v>
      </c>
      <c r="E48" s="2">
        <v>5</v>
      </c>
      <c r="F48" s="2">
        <v>0</v>
      </c>
      <c r="G48" s="2">
        <v>0</v>
      </c>
      <c r="H48" s="2">
        <v>0</v>
      </c>
      <c r="I48" s="2">
        <v>157</v>
      </c>
      <c r="J48" s="2">
        <v>7</v>
      </c>
      <c r="K48" s="2">
        <v>2</v>
      </c>
      <c r="L48" s="2">
        <v>18</v>
      </c>
      <c r="M48" s="2">
        <v>18</v>
      </c>
      <c r="N48" s="2">
        <v>0</v>
      </c>
      <c r="O48" s="2">
        <v>1</v>
      </c>
      <c r="P48" s="2">
        <v>1</v>
      </c>
      <c r="Q48" s="2">
        <v>213</v>
      </c>
    </row>
    <row r="49" spans="1:17" x14ac:dyDescent="0.2">
      <c r="A49" s="3">
        <v>45</v>
      </c>
      <c r="B49" s="2">
        <v>0</v>
      </c>
      <c r="C49" s="2">
        <v>2</v>
      </c>
      <c r="D49" s="2">
        <v>0</v>
      </c>
      <c r="E49" s="2">
        <v>1</v>
      </c>
      <c r="F49" s="2">
        <v>0</v>
      </c>
      <c r="G49" s="2">
        <v>0</v>
      </c>
      <c r="H49" s="2">
        <v>1</v>
      </c>
      <c r="I49" s="2">
        <v>176</v>
      </c>
      <c r="J49" s="2">
        <v>1</v>
      </c>
      <c r="K49" s="2">
        <v>0</v>
      </c>
      <c r="L49" s="2">
        <v>24</v>
      </c>
      <c r="M49" s="2">
        <v>17</v>
      </c>
      <c r="N49" s="2">
        <v>1</v>
      </c>
      <c r="O49" s="2">
        <v>7</v>
      </c>
      <c r="P49" s="2">
        <v>1</v>
      </c>
      <c r="Q49" s="2">
        <v>231</v>
      </c>
    </row>
    <row r="50" spans="1:17" x14ac:dyDescent="0.2">
      <c r="A50" s="3">
        <v>46</v>
      </c>
      <c r="B50" s="2">
        <v>0</v>
      </c>
      <c r="C50" s="2">
        <v>1</v>
      </c>
      <c r="D50" s="2">
        <v>1</v>
      </c>
      <c r="E50" s="2">
        <v>0</v>
      </c>
      <c r="F50" s="2">
        <v>1</v>
      </c>
      <c r="G50" s="2">
        <v>0</v>
      </c>
      <c r="H50" s="2">
        <v>1</v>
      </c>
      <c r="I50" s="2">
        <v>216</v>
      </c>
      <c r="J50" s="2">
        <v>2</v>
      </c>
      <c r="K50" s="2">
        <v>2</v>
      </c>
      <c r="L50" s="2">
        <v>19</v>
      </c>
      <c r="M50" s="2">
        <v>19</v>
      </c>
      <c r="N50" s="2">
        <v>1</v>
      </c>
      <c r="O50" s="2">
        <v>2</v>
      </c>
      <c r="P50" s="2">
        <v>0</v>
      </c>
      <c r="Q50" s="2">
        <v>265</v>
      </c>
    </row>
    <row r="51" spans="1:17" x14ac:dyDescent="0.2">
      <c r="A51" s="3">
        <v>47</v>
      </c>
      <c r="B51" s="2">
        <v>0</v>
      </c>
      <c r="C51" s="2">
        <v>0</v>
      </c>
      <c r="D51" s="2">
        <v>0</v>
      </c>
      <c r="E51" s="2">
        <v>1</v>
      </c>
      <c r="F51" s="2">
        <v>1</v>
      </c>
      <c r="G51" s="2">
        <v>0</v>
      </c>
      <c r="H51" s="2">
        <v>2</v>
      </c>
      <c r="I51" s="2">
        <v>146</v>
      </c>
      <c r="J51" s="2">
        <v>0</v>
      </c>
      <c r="K51" s="2">
        <v>1</v>
      </c>
      <c r="L51" s="2">
        <v>25</v>
      </c>
      <c r="M51" s="2">
        <v>13</v>
      </c>
      <c r="N51" s="2">
        <v>0</v>
      </c>
      <c r="O51" s="2">
        <v>3</v>
      </c>
      <c r="P51" s="2">
        <v>0</v>
      </c>
      <c r="Q51" s="2">
        <v>192</v>
      </c>
    </row>
    <row r="52" spans="1:17" x14ac:dyDescent="0.2">
      <c r="A52" s="3">
        <v>48</v>
      </c>
      <c r="B52" s="2">
        <v>0</v>
      </c>
      <c r="C52" s="2">
        <v>1</v>
      </c>
      <c r="D52" s="2">
        <v>3</v>
      </c>
      <c r="E52" s="2">
        <v>3</v>
      </c>
      <c r="F52" s="2">
        <v>2</v>
      </c>
      <c r="G52" s="2">
        <v>0</v>
      </c>
      <c r="H52" s="2">
        <v>0</v>
      </c>
      <c r="I52" s="2">
        <v>235</v>
      </c>
      <c r="J52" s="2">
        <v>8</v>
      </c>
      <c r="K52" s="2">
        <v>0</v>
      </c>
      <c r="L52" s="2">
        <v>36</v>
      </c>
      <c r="M52" s="2">
        <v>33</v>
      </c>
      <c r="N52" s="2">
        <v>0</v>
      </c>
      <c r="O52" s="2">
        <v>3</v>
      </c>
      <c r="P52" s="2">
        <v>1</v>
      </c>
      <c r="Q52" s="2">
        <v>325</v>
      </c>
    </row>
    <row r="53" spans="1:17" x14ac:dyDescent="0.2">
      <c r="A53" s="3">
        <v>49</v>
      </c>
      <c r="B53" s="2">
        <v>1</v>
      </c>
      <c r="C53" s="2">
        <v>2</v>
      </c>
      <c r="D53" s="2">
        <v>0</v>
      </c>
      <c r="E53" s="2">
        <v>2</v>
      </c>
      <c r="F53" s="2">
        <v>1</v>
      </c>
      <c r="G53" s="2">
        <v>0</v>
      </c>
      <c r="H53" s="2">
        <v>0</v>
      </c>
      <c r="I53" s="2">
        <v>232</v>
      </c>
      <c r="J53" s="2">
        <v>1</v>
      </c>
      <c r="K53" s="2">
        <v>1</v>
      </c>
      <c r="L53" s="2">
        <v>37</v>
      </c>
      <c r="M53" s="2">
        <v>37</v>
      </c>
      <c r="N53" s="2">
        <v>0</v>
      </c>
      <c r="O53" s="2">
        <v>0</v>
      </c>
      <c r="P53" s="2">
        <v>2</v>
      </c>
      <c r="Q53" s="2">
        <v>316</v>
      </c>
    </row>
    <row r="54" spans="1:17" x14ac:dyDescent="0.2">
      <c r="A54" s="3">
        <v>50</v>
      </c>
      <c r="B54" s="2">
        <v>0</v>
      </c>
      <c r="C54" s="2">
        <v>2</v>
      </c>
      <c r="D54" s="2">
        <v>0</v>
      </c>
      <c r="E54" s="2">
        <v>1</v>
      </c>
      <c r="F54" s="2">
        <v>0</v>
      </c>
      <c r="G54" s="2">
        <v>0</v>
      </c>
      <c r="H54" s="2">
        <v>2</v>
      </c>
      <c r="I54" s="2">
        <v>232</v>
      </c>
      <c r="J54" s="2">
        <v>2</v>
      </c>
      <c r="K54" s="2">
        <v>2</v>
      </c>
      <c r="L54" s="2">
        <v>29</v>
      </c>
      <c r="M54" s="2">
        <v>30</v>
      </c>
      <c r="N54" s="2">
        <v>0</v>
      </c>
      <c r="O54" s="2">
        <v>5</v>
      </c>
      <c r="P54" s="2">
        <v>0</v>
      </c>
      <c r="Q54" s="2">
        <v>305</v>
      </c>
    </row>
    <row r="55" spans="1:17" x14ac:dyDescent="0.2">
      <c r="A55" s="3">
        <v>51</v>
      </c>
      <c r="B55" s="2">
        <v>1</v>
      </c>
      <c r="C55" s="2">
        <v>0</v>
      </c>
      <c r="D55" s="2">
        <v>1</v>
      </c>
      <c r="E55" s="2">
        <v>0</v>
      </c>
      <c r="F55" s="2">
        <v>0</v>
      </c>
      <c r="G55" s="2">
        <v>0</v>
      </c>
      <c r="H55" s="2">
        <v>0</v>
      </c>
      <c r="I55" s="2">
        <v>158</v>
      </c>
      <c r="J55" s="2">
        <v>2</v>
      </c>
      <c r="K55" s="2">
        <v>0</v>
      </c>
      <c r="L55" s="2">
        <v>23</v>
      </c>
      <c r="M55" s="2">
        <v>25</v>
      </c>
      <c r="N55" s="2">
        <v>1</v>
      </c>
      <c r="O55" s="2">
        <v>1</v>
      </c>
      <c r="P55" s="2">
        <v>0</v>
      </c>
      <c r="Q55" s="2">
        <v>212</v>
      </c>
    </row>
    <row r="56" spans="1:17" x14ac:dyDescent="0.2">
      <c r="A56" s="3">
        <v>52</v>
      </c>
      <c r="B56" s="2">
        <v>0</v>
      </c>
      <c r="C56" s="2">
        <v>0</v>
      </c>
      <c r="D56" s="2">
        <v>1</v>
      </c>
      <c r="E56" s="2">
        <v>0</v>
      </c>
      <c r="F56" s="2">
        <v>0</v>
      </c>
      <c r="G56" s="2">
        <v>0</v>
      </c>
      <c r="H56" s="2">
        <v>2</v>
      </c>
      <c r="I56" s="2">
        <v>163</v>
      </c>
      <c r="J56" s="2">
        <v>0</v>
      </c>
      <c r="K56" s="2">
        <v>1</v>
      </c>
      <c r="L56" s="2">
        <v>14</v>
      </c>
      <c r="M56" s="2">
        <v>23</v>
      </c>
      <c r="N56" s="2">
        <v>1</v>
      </c>
      <c r="O56" s="2">
        <v>0</v>
      </c>
      <c r="P56" s="2">
        <v>0</v>
      </c>
      <c r="Q56" s="2">
        <v>205</v>
      </c>
    </row>
    <row r="57" spans="1:17" x14ac:dyDescent="0.2">
      <c r="A57" s="3" t="s">
        <v>14</v>
      </c>
      <c r="B57" s="2">
        <v>27</v>
      </c>
      <c r="C57" s="2">
        <v>66</v>
      </c>
      <c r="D57" s="2">
        <v>53</v>
      </c>
      <c r="E57" s="2">
        <v>57</v>
      </c>
      <c r="F57" s="2">
        <v>19</v>
      </c>
      <c r="G57" s="2">
        <v>2</v>
      </c>
      <c r="H57" s="2">
        <v>35</v>
      </c>
      <c r="I57" s="2">
        <v>8546</v>
      </c>
      <c r="J57" s="2">
        <v>150</v>
      </c>
      <c r="K57" s="2">
        <v>72</v>
      </c>
      <c r="L57" s="2">
        <v>1317</v>
      </c>
      <c r="M57" s="2">
        <v>995</v>
      </c>
      <c r="N57" s="2">
        <v>25</v>
      </c>
      <c r="O57" s="2">
        <v>127</v>
      </c>
      <c r="P57" s="2">
        <v>57</v>
      </c>
      <c r="Q57" s="2">
        <v>11548</v>
      </c>
    </row>
  </sheetData>
  <mergeCells count="3">
    <mergeCell ref="A1:Q1"/>
    <mergeCell ref="A2:A3"/>
    <mergeCell ref="B2:Q2"/>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A95413-1C4A-4746-BBAE-E6CB9F403D0C}">
  <dimension ref="A1:AA57"/>
  <sheetViews>
    <sheetView topLeftCell="F1" workbookViewId="0">
      <selection activeCell="T6" sqref="T6:T17"/>
    </sheetView>
  </sheetViews>
  <sheetFormatPr baseColWidth="10" defaultColWidth="8.83203125" defaultRowHeight="15" x14ac:dyDescent="0.2"/>
  <cols>
    <col min="1" max="1" width="18.5" customWidth="1"/>
    <col min="2" max="2" width="10.5" customWidth="1"/>
    <col min="3" max="3" width="10" customWidth="1"/>
    <col min="4" max="4" width="11.6640625" customWidth="1"/>
    <col min="6" max="6" width="11.1640625" customWidth="1"/>
    <col min="7" max="7" width="12.1640625" customWidth="1"/>
    <col min="9" max="9" width="11.33203125" customWidth="1"/>
    <col min="10" max="10" width="9.83203125" customWidth="1"/>
    <col min="11" max="11" width="10.5" customWidth="1"/>
    <col min="14" max="14" width="14.5" customWidth="1"/>
    <col min="15" max="15" width="11.5" customWidth="1"/>
  </cols>
  <sheetData>
    <row r="1" spans="1:27" x14ac:dyDescent="0.2">
      <c r="A1" s="19" t="s">
        <v>28</v>
      </c>
      <c r="B1" s="19"/>
      <c r="C1" s="19"/>
      <c r="D1" s="19"/>
      <c r="E1" s="19"/>
      <c r="F1" s="19"/>
      <c r="G1" s="19"/>
      <c r="H1" s="19"/>
      <c r="I1" s="19"/>
      <c r="J1" s="19"/>
      <c r="K1" s="19"/>
      <c r="L1" s="19"/>
      <c r="M1" s="19"/>
      <c r="N1" s="19"/>
      <c r="O1" s="19"/>
      <c r="P1" s="19"/>
      <c r="Q1" s="19"/>
    </row>
    <row r="2" spans="1:27" x14ac:dyDescent="0.2">
      <c r="A2" s="20" t="s">
        <v>17</v>
      </c>
      <c r="B2" s="21" t="s">
        <v>16</v>
      </c>
      <c r="C2" s="21"/>
      <c r="D2" s="21"/>
      <c r="E2" s="21"/>
      <c r="F2" s="21"/>
      <c r="G2" s="21"/>
      <c r="H2" s="21"/>
      <c r="I2" s="21"/>
      <c r="J2" s="21"/>
      <c r="K2" s="21"/>
      <c r="L2" s="21"/>
      <c r="M2" s="21"/>
      <c r="N2" s="21"/>
      <c r="O2" s="21"/>
      <c r="P2" s="21"/>
      <c r="Q2" s="21"/>
      <c r="S2" t="s">
        <v>76</v>
      </c>
      <c r="V2" t="s">
        <v>77</v>
      </c>
      <c r="W2" t="s">
        <v>78</v>
      </c>
      <c r="AA2" t="s">
        <v>79</v>
      </c>
    </row>
    <row r="3" spans="1:27" x14ac:dyDescent="0.2">
      <c r="A3" s="20"/>
      <c r="B3" s="1" t="s">
        <v>0</v>
      </c>
      <c r="C3" s="1" t="s">
        <v>1</v>
      </c>
      <c r="D3" s="1" t="s">
        <v>2</v>
      </c>
      <c r="E3" s="1" t="s">
        <v>3</v>
      </c>
      <c r="F3" s="1" t="s">
        <v>4</v>
      </c>
      <c r="G3" s="1" t="s">
        <v>5</v>
      </c>
      <c r="H3" s="1" t="s">
        <v>6</v>
      </c>
      <c r="I3" s="1" t="s">
        <v>7</v>
      </c>
      <c r="J3" s="1" t="s">
        <v>8</v>
      </c>
      <c r="K3" s="1" t="s">
        <v>9</v>
      </c>
      <c r="L3" s="1" t="s">
        <v>10</v>
      </c>
      <c r="M3" s="1" t="s">
        <v>11</v>
      </c>
      <c r="N3" s="1" t="s">
        <v>15</v>
      </c>
      <c r="O3" s="1" t="s">
        <v>12</v>
      </c>
      <c r="P3" s="1" t="s">
        <v>13</v>
      </c>
      <c r="Q3" s="1" t="s">
        <v>14</v>
      </c>
      <c r="S3" s="22"/>
      <c r="T3" s="1"/>
      <c r="U3" s="1"/>
      <c r="V3" s="1"/>
      <c r="W3" s="1"/>
      <c r="X3" s="1"/>
      <c r="Y3" s="1"/>
      <c r="Z3" s="1"/>
      <c r="AA3" s="1"/>
    </row>
    <row r="4" spans="1:27" x14ac:dyDescent="0.2">
      <c r="A4" s="3">
        <v>0</v>
      </c>
      <c r="B4" s="2">
        <v>0</v>
      </c>
      <c r="C4" s="2">
        <v>0</v>
      </c>
      <c r="D4" s="2">
        <v>2</v>
      </c>
      <c r="E4" s="2">
        <v>0</v>
      </c>
      <c r="F4" s="2">
        <v>0</v>
      </c>
      <c r="G4" s="2">
        <v>0</v>
      </c>
      <c r="H4" s="2">
        <v>0</v>
      </c>
      <c r="I4" s="2">
        <v>70</v>
      </c>
      <c r="J4" s="2">
        <v>0</v>
      </c>
      <c r="K4" s="2">
        <v>0</v>
      </c>
      <c r="L4" s="2">
        <v>9</v>
      </c>
      <c r="M4" s="2">
        <v>16</v>
      </c>
      <c r="N4" s="2">
        <v>0</v>
      </c>
      <c r="O4" s="2">
        <v>2</v>
      </c>
      <c r="P4" s="2">
        <v>0</v>
      </c>
      <c r="Q4" s="2">
        <v>99</v>
      </c>
      <c r="T4" s="2"/>
    </row>
    <row r="5" spans="1:27" x14ac:dyDescent="0.2">
      <c r="A5" s="3">
        <v>1</v>
      </c>
      <c r="B5" s="2">
        <v>0</v>
      </c>
      <c r="C5" s="2">
        <v>3</v>
      </c>
      <c r="D5" s="2">
        <v>1</v>
      </c>
      <c r="E5" s="2">
        <v>0</v>
      </c>
      <c r="F5" s="2">
        <v>0</v>
      </c>
      <c r="G5" s="2">
        <v>0</v>
      </c>
      <c r="H5" s="2">
        <v>0</v>
      </c>
      <c r="I5" s="2">
        <v>174</v>
      </c>
      <c r="J5" s="2">
        <v>4</v>
      </c>
      <c r="K5" s="2">
        <v>1</v>
      </c>
      <c r="L5" s="2">
        <v>22</v>
      </c>
      <c r="M5" s="2">
        <v>13</v>
      </c>
      <c r="N5" s="2">
        <v>1</v>
      </c>
      <c r="O5" s="2">
        <v>1</v>
      </c>
      <c r="P5" s="2">
        <v>3</v>
      </c>
      <c r="Q5" s="2">
        <v>223</v>
      </c>
      <c r="S5" s="2"/>
      <c r="T5" s="2">
        <f>0+365*7+1</f>
        <v>2556</v>
      </c>
    </row>
    <row r="6" spans="1:27" x14ac:dyDescent="0.2">
      <c r="A6" s="3">
        <v>2</v>
      </c>
      <c r="B6" s="2">
        <v>1</v>
      </c>
      <c r="C6" s="2">
        <v>1</v>
      </c>
      <c r="D6" s="2">
        <v>1</v>
      </c>
      <c r="E6" s="2">
        <v>0</v>
      </c>
      <c r="F6" s="2">
        <v>0</v>
      </c>
      <c r="G6" s="2">
        <v>0</v>
      </c>
      <c r="H6" s="2">
        <v>0</v>
      </c>
      <c r="I6" s="2">
        <v>174</v>
      </c>
      <c r="J6" s="2">
        <v>3</v>
      </c>
      <c r="K6" s="2">
        <v>1</v>
      </c>
      <c r="L6" s="2">
        <v>28</v>
      </c>
      <c r="M6" s="2">
        <v>18</v>
      </c>
      <c r="N6" s="2">
        <v>1</v>
      </c>
      <c r="O6" s="2">
        <v>5</v>
      </c>
      <c r="P6" s="2">
        <v>2</v>
      </c>
      <c r="Q6" s="2">
        <v>235</v>
      </c>
      <c r="R6" s="1" t="s">
        <v>63</v>
      </c>
      <c r="S6">
        <f>SUM(I$4:I$7)+(6/7)*I$8</f>
        <v>677</v>
      </c>
      <c r="T6">
        <f>31+365*7+1</f>
        <v>2587</v>
      </c>
      <c r="V6">
        <f>SUM(L$4:L$7)+(6/7)*L$8</f>
        <v>101</v>
      </c>
      <c r="W6">
        <f>SUM(M$4:M$7)+(6/7)*M$8</f>
        <v>83.285714285714278</v>
      </c>
      <c r="AA6">
        <f>SUM(Q$4:Q$7)+(6/7)*Q$8</f>
        <v>930</v>
      </c>
    </row>
    <row r="7" spans="1:27" x14ac:dyDescent="0.2">
      <c r="A7" s="3">
        <v>3</v>
      </c>
      <c r="B7" s="2">
        <v>2</v>
      </c>
      <c r="C7" s="2">
        <v>4</v>
      </c>
      <c r="D7" s="2">
        <v>1</v>
      </c>
      <c r="E7" s="2">
        <v>0</v>
      </c>
      <c r="F7" s="2">
        <v>1</v>
      </c>
      <c r="G7" s="2">
        <v>0</v>
      </c>
      <c r="H7" s="2">
        <v>1</v>
      </c>
      <c r="I7" s="2">
        <v>139</v>
      </c>
      <c r="J7" s="2">
        <v>10</v>
      </c>
      <c r="K7" s="2">
        <v>2</v>
      </c>
      <c r="L7" s="2">
        <v>24</v>
      </c>
      <c r="M7" s="2">
        <v>20</v>
      </c>
      <c r="N7" s="2">
        <v>2</v>
      </c>
      <c r="O7" s="2">
        <v>5</v>
      </c>
      <c r="P7" s="2">
        <v>0</v>
      </c>
      <c r="Q7" s="2">
        <v>211</v>
      </c>
      <c r="R7" s="1" t="s">
        <v>64</v>
      </c>
      <c r="S7">
        <f>(1/7)*I$8+SUM(I$9:I$11)+(7/7)*I$12</f>
        <v>597</v>
      </c>
      <c r="T7">
        <f>T6+28+1</f>
        <v>2616</v>
      </c>
      <c r="V7">
        <f>(1/7)*L$8+SUM(L$9:L$11)+(7/7)*L$12</f>
        <v>110</v>
      </c>
      <c r="W7">
        <f>(1/7)*M$8+SUM(M$9:M$11)+(7/7)*M$12</f>
        <v>71.714285714285722</v>
      </c>
      <c r="AA7">
        <f>(1/7)*Q$8+SUM(Q$9:Q$11)+(7/7)*Q$12</f>
        <v>830</v>
      </c>
    </row>
    <row r="8" spans="1:27" x14ac:dyDescent="0.2">
      <c r="A8" s="3">
        <v>4</v>
      </c>
      <c r="B8" s="2">
        <v>0</v>
      </c>
      <c r="C8" s="2">
        <v>0</v>
      </c>
      <c r="D8" s="2">
        <v>1</v>
      </c>
      <c r="E8" s="2">
        <v>0</v>
      </c>
      <c r="F8" s="2">
        <v>0</v>
      </c>
      <c r="G8" s="2">
        <v>0</v>
      </c>
      <c r="H8" s="2">
        <v>0</v>
      </c>
      <c r="I8" s="2">
        <v>140</v>
      </c>
      <c r="J8" s="2">
        <v>4</v>
      </c>
      <c r="K8" s="2">
        <v>2</v>
      </c>
      <c r="L8" s="2">
        <v>21</v>
      </c>
      <c r="M8" s="2">
        <v>19</v>
      </c>
      <c r="N8" s="2">
        <v>0</v>
      </c>
      <c r="O8" s="2">
        <v>1</v>
      </c>
      <c r="P8" s="2">
        <v>1</v>
      </c>
      <c r="Q8" s="2">
        <v>189</v>
      </c>
      <c r="R8" s="1" t="s">
        <v>65</v>
      </c>
      <c r="S8">
        <f>(0/7)*I$12+SUM(I$13:I$16)+(3/7)*I$17</f>
        <v>463.42857142857144</v>
      </c>
      <c r="T8">
        <f>T7+31</f>
        <v>2647</v>
      </c>
      <c r="V8">
        <f>(0/7)*L$12+SUM(L$13:L$16)+(3/7)*L$17</f>
        <v>92.571428571428569</v>
      </c>
      <c r="W8">
        <f>(0/7)*M$12+SUM(M$13:M$16)+(3/7)*M$17</f>
        <v>36.285714285714285</v>
      </c>
      <c r="AA8">
        <f>(0/7)*Q$12+SUM(Q$13:Q$16)+(3/7)*Q$17</f>
        <v>635.28571428571433</v>
      </c>
    </row>
    <row r="9" spans="1:27" x14ac:dyDescent="0.2">
      <c r="A9" s="3">
        <v>5</v>
      </c>
      <c r="B9" s="2">
        <v>0</v>
      </c>
      <c r="C9" s="2">
        <v>1</v>
      </c>
      <c r="D9" s="2">
        <v>1</v>
      </c>
      <c r="E9" s="2">
        <v>1</v>
      </c>
      <c r="F9" s="2">
        <v>1</v>
      </c>
      <c r="G9" s="2">
        <v>0</v>
      </c>
      <c r="H9" s="2">
        <v>0</v>
      </c>
      <c r="I9" s="2">
        <v>158</v>
      </c>
      <c r="J9" s="2">
        <v>4</v>
      </c>
      <c r="K9" s="2">
        <v>2</v>
      </c>
      <c r="L9" s="2">
        <v>24</v>
      </c>
      <c r="M9" s="2">
        <v>19</v>
      </c>
      <c r="N9" s="2">
        <v>1</v>
      </c>
      <c r="O9" s="2">
        <v>0</v>
      </c>
      <c r="P9" s="2">
        <v>0</v>
      </c>
      <c r="Q9" s="2">
        <v>212</v>
      </c>
      <c r="R9" s="1" t="s">
        <v>66</v>
      </c>
      <c r="S9">
        <f>(4/7)*I$17+SUM(I$18:I$20)+(5/7)*I$21</f>
        <v>305.57142857142856</v>
      </c>
      <c r="T9">
        <f>T8+30</f>
        <v>2677</v>
      </c>
      <c r="V9">
        <f>(4/7)*L$17+SUM(L$18:L$20)+(5/7)*L$21</f>
        <v>82.571428571428569</v>
      </c>
      <c r="W9">
        <f>(4/7)*M$17+SUM(M$18:M$20)+(5/7)*M$21</f>
        <v>45.857142857142861</v>
      </c>
      <c r="AA9">
        <f>(4/7)*Q$17+SUM(Q$18:Q$20)+(5/7)*Q$21</f>
        <v>475.71428571428572</v>
      </c>
    </row>
    <row r="10" spans="1:27" x14ac:dyDescent="0.2">
      <c r="A10" s="3">
        <v>6</v>
      </c>
      <c r="B10" s="2">
        <v>0</v>
      </c>
      <c r="C10" s="2">
        <v>1</v>
      </c>
      <c r="D10" s="2">
        <v>0</v>
      </c>
      <c r="E10" s="2">
        <v>1</v>
      </c>
      <c r="F10" s="2">
        <v>1</v>
      </c>
      <c r="G10" s="2">
        <v>0</v>
      </c>
      <c r="H10" s="2">
        <v>1</v>
      </c>
      <c r="I10" s="2">
        <v>136</v>
      </c>
      <c r="J10" s="2">
        <v>1</v>
      </c>
      <c r="K10" s="2">
        <v>1</v>
      </c>
      <c r="L10" s="2">
        <v>23</v>
      </c>
      <c r="M10" s="2">
        <v>21</v>
      </c>
      <c r="N10" s="2">
        <v>1</v>
      </c>
      <c r="O10" s="2">
        <v>0</v>
      </c>
      <c r="P10" s="2">
        <v>3</v>
      </c>
      <c r="Q10" s="2">
        <v>190</v>
      </c>
      <c r="R10" s="1" t="s">
        <v>67</v>
      </c>
      <c r="S10">
        <f>(2/7)*I$21+SUM(I$22:I$25)+(1/7)*I$26</f>
        <v>415.42857142857144</v>
      </c>
      <c r="T10">
        <f>T9+31</f>
        <v>2708</v>
      </c>
      <c r="V10">
        <f>(2/7)*L$21+SUM(L$22:L$25)+(1/7)*L$26</f>
        <v>102.85714285714286</v>
      </c>
      <c r="W10">
        <f>(2/7)*M$21+SUM(M$22:M$25)+(1/7)*M$26</f>
        <v>71.428571428571431</v>
      </c>
      <c r="AA10">
        <f>(2/7)*Q$21+SUM(Q$22:Q$25)+(1/7)*Q$26</f>
        <v>630.57142857142856</v>
      </c>
    </row>
    <row r="11" spans="1:27" x14ac:dyDescent="0.2">
      <c r="A11" s="3">
        <v>7</v>
      </c>
      <c r="B11" s="2">
        <v>0</v>
      </c>
      <c r="C11" s="2">
        <v>0</v>
      </c>
      <c r="D11" s="2">
        <v>0</v>
      </c>
      <c r="E11" s="2">
        <v>0</v>
      </c>
      <c r="F11" s="2">
        <v>0</v>
      </c>
      <c r="G11" s="2">
        <v>0</v>
      </c>
      <c r="H11" s="2">
        <v>0</v>
      </c>
      <c r="I11" s="2">
        <v>136</v>
      </c>
      <c r="J11" s="2">
        <v>7</v>
      </c>
      <c r="K11" s="2">
        <v>2</v>
      </c>
      <c r="L11" s="2">
        <v>31</v>
      </c>
      <c r="M11" s="2">
        <v>14</v>
      </c>
      <c r="N11" s="2">
        <v>0</v>
      </c>
      <c r="O11" s="2">
        <v>2</v>
      </c>
      <c r="P11" s="2">
        <v>3</v>
      </c>
      <c r="Q11" s="2">
        <v>195</v>
      </c>
      <c r="R11" s="1" t="s">
        <v>68</v>
      </c>
      <c r="S11">
        <f>(6/7)*I$26+SUM(I$27:I$29)+(3/7)*I$30</f>
        <v>500.71428571428567</v>
      </c>
      <c r="T11">
        <f>T10+30</f>
        <v>2738</v>
      </c>
      <c r="V11">
        <f>(6/7)*L$26+SUM(L$27:L$29)+(3/7)*L$30</f>
        <v>122.28571428571428</v>
      </c>
      <c r="W11">
        <f>(6/7)*M$26+SUM(M$27:M$29)+(3/7)*M$30</f>
        <v>77.571428571428569</v>
      </c>
      <c r="AA11">
        <f>(6/7)*Q$26+SUM(Q$27:Q$29)+(3/7)*Q$30</f>
        <v>747.14285714285711</v>
      </c>
    </row>
    <row r="12" spans="1:27" x14ac:dyDescent="0.2">
      <c r="A12" s="3">
        <v>8</v>
      </c>
      <c r="B12" s="2">
        <v>0</v>
      </c>
      <c r="C12" s="2">
        <v>0</v>
      </c>
      <c r="D12" s="2">
        <v>0</v>
      </c>
      <c r="E12" s="2">
        <v>5</v>
      </c>
      <c r="F12" s="2">
        <v>0</v>
      </c>
      <c r="G12" s="2">
        <v>0</v>
      </c>
      <c r="H12" s="2">
        <v>1</v>
      </c>
      <c r="I12" s="2">
        <v>147</v>
      </c>
      <c r="J12" s="2">
        <v>3</v>
      </c>
      <c r="K12" s="2">
        <v>0</v>
      </c>
      <c r="L12" s="2">
        <v>29</v>
      </c>
      <c r="M12" s="2">
        <v>15</v>
      </c>
      <c r="N12" s="2">
        <v>3</v>
      </c>
      <c r="O12" s="2">
        <v>2</v>
      </c>
      <c r="P12" s="2">
        <v>1</v>
      </c>
      <c r="Q12" s="2">
        <v>206</v>
      </c>
      <c r="R12" s="1" t="s">
        <v>69</v>
      </c>
      <c r="S12">
        <f>(4/7)*I$30+SUM(I$31:I$33)+(6/7)*I$34</f>
        <v>535.42857142857133</v>
      </c>
      <c r="T12">
        <f>T11+31</f>
        <v>2769</v>
      </c>
      <c r="V12">
        <f>(4/7)*L$30+SUM(L$31:L$33)+(6/7)*L$34</f>
        <v>125.28571428571428</v>
      </c>
      <c r="W12">
        <f>(4/7)*M$30+SUM(M$31:M$33)+(6/7)*M$34</f>
        <v>87.857142857142861</v>
      </c>
      <c r="AA12">
        <f>(4/7)*Q$30+SUM(Q$31:Q$33)+(6/7)*Q$34</f>
        <v>800.28571428571422</v>
      </c>
    </row>
    <row r="13" spans="1:27" x14ac:dyDescent="0.2">
      <c r="A13" s="3">
        <v>9</v>
      </c>
      <c r="B13" s="2">
        <v>1</v>
      </c>
      <c r="C13" s="2">
        <v>2</v>
      </c>
      <c r="D13" s="2">
        <v>0</v>
      </c>
      <c r="E13" s="2">
        <v>2</v>
      </c>
      <c r="F13" s="2">
        <v>0</v>
      </c>
      <c r="G13" s="2">
        <v>0</v>
      </c>
      <c r="H13" s="2">
        <v>2</v>
      </c>
      <c r="I13" s="2">
        <v>139</v>
      </c>
      <c r="J13" s="2">
        <v>1</v>
      </c>
      <c r="K13" s="2">
        <v>1</v>
      </c>
      <c r="L13" s="2">
        <v>23</v>
      </c>
      <c r="M13" s="2">
        <v>15</v>
      </c>
      <c r="N13" s="2">
        <v>0</v>
      </c>
      <c r="O13" s="2">
        <v>4</v>
      </c>
      <c r="P13" s="2">
        <v>1</v>
      </c>
      <c r="Q13" s="2">
        <v>191</v>
      </c>
      <c r="R13" s="1" t="s">
        <v>70</v>
      </c>
      <c r="S13">
        <f>(1/7)*I$34+SUM(I$35:I$38)+(2/7)*I$39</f>
        <v>735</v>
      </c>
      <c r="T13">
        <f>T12+31</f>
        <v>2800</v>
      </c>
      <c r="V13">
        <f>(1/7)*L$34+SUM(L$35:L$38)+(2/7)*L$39</f>
        <v>164.57142857142856</v>
      </c>
      <c r="W13">
        <f>(1/7)*M$34+SUM(M$35:M$38)+(2/7)*M$39</f>
        <v>99.857142857142861</v>
      </c>
      <c r="AA13">
        <f>(1/7)*Q$34+SUM(Q$35:Q$38)+(2/7)*Q$39</f>
        <v>1067.1428571428571</v>
      </c>
    </row>
    <row r="14" spans="1:27" x14ac:dyDescent="0.2">
      <c r="A14" s="3">
        <v>10</v>
      </c>
      <c r="B14" s="2">
        <v>1</v>
      </c>
      <c r="C14" s="2">
        <v>1</v>
      </c>
      <c r="D14" s="2">
        <v>0</v>
      </c>
      <c r="E14" s="2">
        <v>0</v>
      </c>
      <c r="F14" s="2">
        <v>0</v>
      </c>
      <c r="G14" s="2">
        <v>0</v>
      </c>
      <c r="H14" s="2">
        <v>1</v>
      </c>
      <c r="I14" s="2">
        <v>125</v>
      </c>
      <c r="J14" s="2">
        <v>3</v>
      </c>
      <c r="K14" s="2">
        <v>0</v>
      </c>
      <c r="L14" s="2">
        <v>34</v>
      </c>
      <c r="M14" s="2">
        <v>8</v>
      </c>
      <c r="N14" s="2">
        <v>0</v>
      </c>
      <c r="O14" s="2">
        <v>2</v>
      </c>
      <c r="P14" s="2">
        <v>0</v>
      </c>
      <c r="Q14" s="2">
        <v>175</v>
      </c>
      <c r="R14" s="1" t="s">
        <v>71</v>
      </c>
      <c r="S14">
        <f>(5/7)*I$39+SUM(I$40:I$42)+(4/7)*I$43</f>
        <v>860</v>
      </c>
      <c r="T14">
        <f>T13+30</f>
        <v>2830</v>
      </c>
      <c r="V14">
        <f>(5/7)*L$39+SUM(L$40:L$42)+(4/7)*L$43</f>
        <v>143.14285714285714</v>
      </c>
      <c r="W14">
        <f>(5/7)*M$39+SUM(M$40:M$42)+(4/7)*M$43</f>
        <v>118</v>
      </c>
      <c r="AA14">
        <f>(5/7)*Q$39+SUM(Q$40:Q$42)+(4/7)*Q$43</f>
        <v>1188.2857142857142</v>
      </c>
    </row>
    <row r="15" spans="1:27" x14ac:dyDescent="0.2">
      <c r="A15" s="3">
        <v>11</v>
      </c>
      <c r="B15" s="2">
        <v>0</v>
      </c>
      <c r="C15" s="2">
        <v>1</v>
      </c>
      <c r="D15" s="2">
        <v>1</v>
      </c>
      <c r="E15" s="2">
        <v>1</v>
      </c>
      <c r="F15" s="2">
        <v>1</v>
      </c>
      <c r="G15" s="2">
        <v>1</v>
      </c>
      <c r="H15" s="2">
        <v>0</v>
      </c>
      <c r="I15" s="2">
        <v>104</v>
      </c>
      <c r="J15" s="2">
        <v>3</v>
      </c>
      <c r="K15" s="2">
        <v>0</v>
      </c>
      <c r="L15" s="2">
        <v>17</v>
      </c>
      <c r="M15" s="2">
        <v>8</v>
      </c>
      <c r="N15" s="2">
        <v>1</v>
      </c>
      <c r="O15" s="2">
        <v>1</v>
      </c>
      <c r="P15" s="2">
        <v>2</v>
      </c>
      <c r="Q15" s="2">
        <v>141</v>
      </c>
      <c r="R15" s="1" t="s">
        <v>72</v>
      </c>
      <c r="S15">
        <f>(3/7)*I$43+SUM(I$44:I$46)+(7/7)*I$47</f>
        <v>882.42857142857144</v>
      </c>
      <c r="T15">
        <f>T14+31</f>
        <v>2861</v>
      </c>
      <c r="V15">
        <f>(3/7)*L$43+SUM(L$44:L$46)+(7/7)*L$47</f>
        <v>127.71428571428571</v>
      </c>
      <c r="W15">
        <f>(3/7)*M$43+SUM(M$44:M$46)+(7/7)*M$47</f>
        <v>112.14285714285714</v>
      </c>
      <c r="AA15">
        <f>(3/7)*Q$43+SUM(Q$44:Q$46)+(7/7)*Q$47</f>
        <v>1175.5714285714284</v>
      </c>
    </row>
    <row r="16" spans="1:27" x14ac:dyDescent="0.2">
      <c r="A16" s="3">
        <v>12</v>
      </c>
      <c r="B16" s="2">
        <v>0</v>
      </c>
      <c r="C16" s="2">
        <v>1</v>
      </c>
      <c r="D16" s="2">
        <v>0</v>
      </c>
      <c r="E16" s="2">
        <v>0</v>
      </c>
      <c r="F16" s="2">
        <v>1</v>
      </c>
      <c r="G16" s="2">
        <v>0</v>
      </c>
      <c r="H16" s="2">
        <v>0</v>
      </c>
      <c r="I16" s="2">
        <v>71</v>
      </c>
      <c r="J16" s="2">
        <v>2</v>
      </c>
      <c r="K16" s="2">
        <v>0</v>
      </c>
      <c r="L16" s="2">
        <v>10</v>
      </c>
      <c r="M16" s="2">
        <v>4</v>
      </c>
      <c r="N16" s="2">
        <v>0</v>
      </c>
      <c r="O16" s="2">
        <v>1</v>
      </c>
      <c r="P16" s="2">
        <v>1</v>
      </c>
      <c r="Q16" s="2">
        <v>91</v>
      </c>
      <c r="R16" s="1" t="s">
        <v>73</v>
      </c>
      <c r="S16">
        <f>(0/7)*I$47+SUM(I$48:I$51)+(2/7)*I$52</f>
        <v>1035.5714285714287</v>
      </c>
      <c r="T16">
        <f>T15+30</f>
        <v>2891</v>
      </c>
      <c r="V16">
        <f>(0/7)*L$47+SUM(L$48:L$51)+(2/7)*L$52</f>
        <v>162.42857142857142</v>
      </c>
      <c r="W16">
        <f>(0/7)*M$47+SUM(M$48:M$51)+(2/7)*M$52</f>
        <v>121.71428571428571</v>
      </c>
      <c r="AA16">
        <f>(0/7)*Q$47+SUM(Q$48:Q$51)+(2/7)*Q$52</f>
        <v>1382.8571428571429</v>
      </c>
    </row>
    <row r="17" spans="1:27" x14ac:dyDescent="0.2">
      <c r="A17" s="3">
        <v>13</v>
      </c>
      <c r="B17" s="2">
        <v>0</v>
      </c>
      <c r="C17" s="2">
        <v>0</v>
      </c>
      <c r="D17" s="2">
        <v>2</v>
      </c>
      <c r="E17" s="2">
        <v>0</v>
      </c>
      <c r="F17" s="2">
        <v>0</v>
      </c>
      <c r="G17" s="2">
        <v>0</v>
      </c>
      <c r="H17" s="2">
        <v>1</v>
      </c>
      <c r="I17" s="2">
        <v>57</v>
      </c>
      <c r="J17" s="2">
        <v>1</v>
      </c>
      <c r="K17" s="2">
        <v>0</v>
      </c>
      <c r="L17" s="2">
        <v>20</v>
      </c>
      <c r="M17" s="2">
        <v>3</v>
      </c>
      <c r="N17" s="2">
        <v>2</v>
      </c>
      <c r="O17" s="2">
        <v>0</v>
      </c>
      <c r="P17" s="2">
        <v>1</v>
      </c>
      <c r="Q17" s="2">
        <v>87</v>
      </c>
      <c r="R17" s="1" t="s">
        <v>74</v>
      </c>
      <c r="S17">
        <f>(5/7)*I$52+SUM(I$53:I$55)+(7/7)*I$56</f>
        <v>1150.4285714285716</v>
      </c>
      <c r="T17">
        <f>T16+31</f>
        <v>2922</v>
      </c>
      <c r="V17">
        <f>(5/7)*L$52+SUM(L$53:L$55)+(7/7)*L$56</f>
        <v>165.57142857142856</v>
      </c>
      <c r="W17">
        <f>(5/7)*M$52+SUM(M$53:M$55)+(7/7)*M$56</f>
        <v>162.28571428571428</v>
      </c>
      <c r="AA17">
        <f>(5/7)*Q$52+SUM(Q$53:Q$55)+(7/7)*Q$56</f>
        <v>1560.1428571428571</v>
      </c>
    </row>
    <row r="18" spans="1:27" x14ac:dyDescent="0.2">
      <c r="A18" s="3">
        <v>14</v>
      </c>
      <c r="B18" s="2">
        <v>1</v>
      </c>
      <c r="C18" s="2">
        <v>0</v>
      </c>
      <c r="D18" s="2">
        <v>2</v>
      </c>
      <c r="E18" s="2">
        <v>1</v>
      </c>
      <c r="F18" s="2">
        <v>0</v>
      </c>
      <c r="G18" s="2">
        <v>0</v>
      </c>
      <c r="H18" s="2">
        <v>0</v>
      </c>
      <c r="I18" s="2">
        <v>70</v>
      </c>
      <c r="J18" s="2">
        <v>1</v>
      </c>
      <c r="K18" s="2">
        <v>0</v>
      </c>
      <c r="L18" s="2">
        <v>16</v>
      </c>
      <c r="M18" s="2">
        <v>10</v>
      </c>
      <c r="N18" s="2">
        <v>1</v>
      </c>
      <c r="O18" s="2">
        <v>1</v>
      </c>
      <c r="P18" s="2">
        <v>0</v>
      </c>
      <c r="Q18" s="2">
        <v>103</v>
      </c>
      <c r="R18" s="1" t="s">
        <v>75</v>
      </c>
      <c r="S18">
        <f>SUM(S6:S17)</f>
        <v>8158</v>
      </c>
      <c r="V18">
        <f>SUM(V6:V17)</f>
        <v>1500</v>
      </c>
      <c r="W18">
        <f>SUM(W6:W17)</f>
        <v>1088</v>
      </c>
      <c r="AA18">
        <f>SUM(AA6:AA17)</f>
        <v>11423</v>
      </c>
    </row>
    <row r="19" spans="1:27" x14ac:dyDescent="0.2">
      <c r="A19" s="3">
        <v>15</v>
      </c>
      <c r="B19" s="2">
        <v>0</v>
      </c>
      <c r="C19" s="2">
        <v>0</v>
      </c>
      <c r="D19" s="2">
        <v>2</v>
      </c>
      <c r="E19" s="2">
        <v>2</v>
      </c>
      <c r="F19" s="2">
        <v>0</v>
      </c>
      <c r="G19" s="2">
        <v>0</v>
      </c>
      <c r="H19" s="2">
        <v>0</v>
      </c>
      <c r="I19" s="2">
        <v>73</v>
      </c>
      <c r="J19" s="2">
        <v>4</v>
      </c>
      <c r="K19" s="2">
        <v>4</v>
      </c>
      <c r="L19" s="2">
        <v>21</v>
      </c>
      <c r="M19" s="2">
        <v>16</v>
      </c>
      <c r="N19" s="2">
        <v>1</v>
      </c>
      <c r="O19" s="2">
        <v>0</v>
      </c>
      <c r="P19" s="2">
        <v>0</v>
      </c>
      <c r="Q19" s="2">
        <v>123</v>
      </c>
    </row>
    <row r="20" spans="1:27" x14ac:dyDescent="0.2">
      <c r="A20" s="3">
        <v>16</v>
      </c>
      <c r="B20" s="2">
        <v>1</v>
      </c>
      <c r="C20" s="2">
        <v>0</v>
      </c>
      <c r="D20" s="2">
        <v>3</v>
      </c>
      <c r="E20" s="2">
        <v>2</v>
      </c>
      <c r="F20" s="2">
        <v>0</v>
      </c>
      <c r="G20" s="2">
        <v>0</v>
      </c>
      <c r="H20" s="2">
        <v>1</v>
      </c>
      <c r="I20" s="2">
        <v>70</v>
      </c>
      <c r="J20" s="2">
        <v>1</v>
      </c>
      <c r="K20" s="2">
        <v>0</v>
      </c>
      <c r="L20" s="2">
        <v>17</v>
      </c>
      <c r="M20" s="2">
        <v>11</v>
      </c>
      <c r="N20" s="2">
        <v>1</v>
      </c>
      <c r="O20" s="2">
        <v>3</v>
      </c>
      <c r="P20" s="2">
        <v>0</v>
      </c>
      <c r="Q20" s="2">
        <v>110</v>
      </c>
    </row>
    <row r="21" spans="1:27" x14ac:dyDescent="0.2">
      <c r="A21" s="3">
        <v>17</v>
      </c>
      <c r="B21" s="2">
        <v>1</v>
      </c>
      <c r="C21" s="2">
        <v>2</v>
      </c>
      <c r="D21" s="2">
        <v>1</v>
      </c>
      <c r="E21" s="2">
        <v>1</v>
      </c>
      <c r="F21" s="2">
        <v>0</v>
      </c>
      <c r="G21" s="2">
        <v>0</v>
      </c>
      <c r="H21" s="2">
        <v>0</v>
      </c>
      <c r="I21" s="2">
        <v>84</v>
      </c>
      <c r="J21" s="2">
        <v>2</v>
      </c>
      <c r="K21" s="2">
        <v>0</v>
      </c>
      <c r="L21" s="2">
        <v>24</v>
      </c>
      <c r="M21" s="2">
        <v>10</v>
      </c>
      <c r="N21" s="2">
        <v>0</v>
      </c>
      <c r="O21" s="2">
        <v>1</v>
      </c>
      <c r="P21" s="2">
        <v>0</v>
      </c>
      <c r="Q21" s="2">
        <v>126</v>
      </c>
    </row>
    <row r="22" spans="1:27" x14ac:dyDescent="0.2">
      <c r="A22" s="3">
        <v>18</v>
      </c>
      <c r="B22" s="2">
        <v>0</v>
      </c>
      <c r="C22" s="2">
        <v>1</v>
      </c>
      <c r="D22" s="2">
        <v>0</v>
      </c>
      <c r="E22" s="2">
        <v>1</v>
      </c>
      <c r="F22" s="2">
        <v>0</v>
      </c>
      <c r="G22" s="2">
        <v>0</v>
      </c>
      <c r="H22" s="2">
        <v>1</v>
      </c>
      <c r="I22" s="2">
        <v>86</v>
      </c>
      <c r="J22" s="2">
        <v>4</v>
      </c>
      <c r="K22" s="2">
        <v>0</v>
      </c>
      <c r="L22" s="2">
        <v>20</v>
      </c>
      <c r="M22" s="2">
        <v>21</v>
      </c>
      <c r="N22" s="2">
        <v>0</v>
      </c>
      <c r="O22" s="2">
        <v>1</v>
      </c>
      <c r="P22" s="2">
        <v>0</v>
      </c>
      <c r="Q22" s="2">
        <v>135</v>
      </c>
    </row>
    <row r="23" spans="1:27" x14ac:dyDescent="0.2">
      <c r="A23" s="3">
        <v>19</v>
      </c>
      <c r="B23" s="2">
        <v>0</v>
      </c>
      <c r="C23" s="2">
        <v>2</v>
      </c>
      <c r="D23" s="2">
        <v>0</v>
      </c>
      <c r="E23" s="2">
        <v>2</v>
      </c>
      <c r="F23" s="2">
        <v>0</v>
      </c>
      <c r="G23" s="2">
        <v>0</v>
      </c>
      <c r="H23" s="2">
        <v>0</v>
      </c>
      <c r="I23" s="2">
        <v>92</v>
      </c>
      <c r="J23" s="2">
        <v>5</v>
      </c>
      <c r="K23" s="2">
        <v>0</v>
      </c>
      <c r="L23" s="2">
        <v>20</v>
      </c>
      <c r="M23" s="2">
        <v>16</v>
      </c>
      <c r="N23" s="2">
        <v>1</v>
      </c>
      <c r="O23" s="2">
        <v>1</v>
      </c>
      <c r="P23" s="2">
        <v>0</v>
      </c>
      <c r="Q23" s="2">
        <v>139</v>
      </c>
    </row>
    <row r="24" spans="1:27" x14ac:dyDescent="0.2">
      <c r="A24" s="3">
        <v>20</v>
      </c>
      <c r="B24" s="2">
        <v>1</v>
      </c>
      <c r="C24" s="2">
        <v>0</v>
      </c>
      <c r="D24" s="2">
        <v>1</v>
      </c>
      <c r="E24" s="2">
        <v>2</v>
      </c>
      <c r="F24" s="2">
        <v>0</v>
      </c>
      <c r="G24" s="2">
        <v>0</v>
      </c>
      <c r="H24" s="2">
        <v>0</v>
      </c>
      <c r="I24" s="2">
        <v>111</v>
      </c>
      <c r="J24" s="2">
        <v>0</v>
      </c>
      <c r="K24" s="2">
        <v>2</v>
      </c>
      <c r="L24" s="2">
        <v>25</v>
      </c>
      <c r="M24" s="2">
        <v>17</v>
      </c>
      <c r="N24" s="2">
        <v>1</v>
      </c>
      <c r="O24" s="2">
        <v>4</v>
      </c>
      <c r="P24" s="2">
        <v>0</v>
      </c>
      <c r="Q24" s="2">
        <v>164</v>
      </c>
    </row>
    <row r="25" spans="1:27" x14ac:dyDescent="0.2">
      <c r="A25" s="3">
        <v>21</v>
      </c>
      <c r="B25" s="2">
        <v>0</v>
      </c>
      <c r="C25" s="2">
        <v>0</v>
      </c>
      <c r="D25" s="2">
        <v>1</v>
      </c>
      <c r="E25" s="2">
        <v>0</v>
      </c>
      <c r="F25" s="2">
        <v>0</v>
      </c>
      <c r="G25" s="2">
        <v>0</v>
      </c>
      <c r="H25" s="2">
        <v>0</v>
      </c>
      <c r="I25" s="2">
        <v>86</v>
      </c>
      <c r="J25" s="2">
        <v>3</v>
      </c>
      <c r="K25" s="2">
        <v>0</v>
      </c>
      <c r="L25" s="2">
        <v>27</v>
      </c>
      <c r="M25" s="2">
        <v>12</v>
      </c>
      <c r="N25" s="2">
        <v>0</v>
      </c>
      <c r="O25" s="2">
        <v>1</v>
      </c>
      <c r="P25" s="2">
        <v>2</v>
      </c>
      <c r="Q25" s="2">
        <v>132</v>
      </c>
    </row>
    <row r="26" spans="1:27" x14ac:dyDescent="0.2">
      <c r="A26" s="3">
        <v>22</v>
      </c>
      <c r="B26" s="2">
        <v>0</v>
      </c>
      <c r="C26" s="2">
        <v>0</v>
      </c>
      <c r="D26" s="2">
        <v>0</v>
      </c>
      <c r="E26" s="2">
        <v>0</v>
      </c>
      <c r="F26" s="2">
        <v>0</v>
      </c>
      <c r="G26" s="2">
        <v>1</v>
      </c>
      <c r="H26" s="2">
        <v>0</v>
      </c>
      <c r="I26" s="2">
        <v>115</v>
      </c>
      <c r="J26" s="2">
        <v>7</v>
      </c>
      <c r="K26" s="2">
        <v>1</v>
      </c>
      <c r="L26" s="2">
        <v>28</v>
      </c>
      <c r="M26" s="2">
        <v>18</v>
      </c>
      <c r="N26" s="2">
        <v>0</v>
      </c>
      <c r="O26" s="2">
        <v>2</v>
      </c>
      <c r="P26" s="2">
        <v>0</v>
      </c>
      <c r="Q26" s="2">
        <v>172</v>
      </c>
    </row>
    <row r="27" spans="1:27" x14ac:dyDescent="0.2">
      <c r="A27" s="3">
        <v>23</v>
      </c>
      <c r="B27" s="2">
        <v>0</v>
      </c>
      <c r="C27" s="2">
        <v>1</v>
      </c>
      <c r="D27" s="2">
        <v>2</v>
      </c>
      <c r="E27" s="2">
        <v>2</v>
      </c>
      <c r="F27" s="2">
        <v>0</v>
      </c>
      <c r="G27" s="2">
        <v>0</v>
      </c>
      <c r="H27" s="2">
        <v>0</v>
      </c>
      <c r="I27" s="2">
        <v>119</v>
      </c>
      <c r="J27" s="2">
        <v>1</v>
      </c>
      <c r="K27" s="2">
        <v>0</v>
      </c>
      <c r="L27" s="2">
        <v>33</v>
      </c>
      <c r="M27" s="2">
        <v>11</v>
      </c>
      <c r="N27" s="2">
        <v>0</v>
      </c>
      <c r="O27" s="2">
        <v>2</v>
      </c>
      <c r="P27" s="2">
        <v>3</v>
      </c>
      <c r="Q27" s="2">
        <v>174</v>
      </c>
    </row>
    <row r="28" spans="1:27" x14ac:dyDescent="0.2">
      <c r="A28" s="3">
        <v>24</v>
      </c>
      <c r="B28" s="2">
        <v>1</v>
      </c>
      <c r="C28" s="2">
        <v>1</v>
      </c>
      <c r="D28" s="2">
        <v>2</v>
      </c>
      <c r="E28" s="2">
        <v>0</v>
      </c>
      <c r="F28" s="2">
        <v>0</v>
      </c>
      <c r="G28" s="2">
        <v>0</v>
      </c>
      <c r="H28" s="2">
        <v>0</v>
      </c>
      <c r="I28" s="2">
        <v>128</v>
      </c>
      <c r="J28" s="2">
        <v>2</v>
      </c>
      <c r="K28" s="2">
        <v>1</v>
      </c>
      <c r="L28" s="2">
        <v>25</v>
      </c>
      <c r="M28" s="2">
        <v>20</v>
      </c>
      <c r="N28" s="2">
        <v>1</v>
      </c>
      <c r="O28" s="2">
        <v>0</v>
      </c>
      <c r="P28" s="2">
        <v>1</v>
      </c>
      <c r="Q28" s="2">
        <v>182</v>
      </c>
    </row>
    <row r="29" spans="1:27" x14ac:dyDescent="0.2">
      <c r="A29" s="3">
        <v>25</v>
      </c>
      <c r="B29" s="2">
        <v>0</v>
      </c>
      <c r="C29" s="2">
        <v>2</v>
      </c>
      <c r="D29" s="2">
        <v>1</v>
      </c>
      <c r="E29" s="2">
        <v>0</v>
      </c>
      <c r="F29" s="2">
        <v>1</v>
      </c>
      <c r="G29" s="2">
        <v>0</v>
      </c>
      <c r="H29" s="2">
        <v>0</v>
      </c>
      <c r="I29" s="2">
        <v>117</v>
      </c>
      <c r="J29" s="2">
        <v>7</v>
      </c>
      <c r="K29" s="2">
        <v>0</v>
      </c>
      <c r="L29" s="2">
        <v>30</v>
      </c>
      <c r="M29" s="2">
        <v>26</v>
      </c>
      <c r="N29" s="2">
        <v>1</v>
      </c>
      <c r="O29" s="2">
        <v>3</v>
      </c>
      <c r="P29" s="2">
        <v>0</v>
      </c>
      <c r="Q29" s="2">
        <v>188</v>
      </c>
    </row>
    <row r="30" spans="1:27" x14ac:dyDescent="0.2">
      <c r="A30" s="3">
        <v>26</v>
      </c>
      <c r="B30" s="2">
        <v>1</v>
      </c>
      <c r="C30" s="2">
        <v>1</v>
      </c>
      <c r="D30" s="2">
        <v>0</v>
      </c>
      <c r="E30" s="2">
        <v>0</v>
      </c>
      <c r="F30" s="2">
        <v>0</v>
      </c>
      <c r="G30" s="2">
        <v>0</v>
      </c>
      <c r="H30" s="2">
        <v>0</v>
      </c>
      <c r="I30" s="2">
        <v>89</v>
      </c>
      <c r="J30" s="2">
        <v>2</v>
      </c>
      <c r="K30" s="2">
        <v>1</v>
      </c>
      <c r="L30" s="2">
        <v>24</v>
      </c>
      <c r="M30" s="2">
        <v>12</v>
      </c>
      <c r="N30" s="2">
        <v>0</v>
      </c>
      <c r="O30" s="2">
        <v>0</v>
      </c>
      <c r="P30" s="2">
        <v>0</v>
      </c>
      <c r="Q30" s="2">
        <v>130</v>
      </c>
    </row>
    <row r="31" spans="1:27" x14ac:dyDescent="0.2">
      <c r="A31" s="3">
        <v>27</v>
      </c>
      <c r="B31" s="2">
        <v>0</v>
      </c>
      <c r="C31" s="2">
        <v>1</v>
      </c>
      <c r="D31" s="2">
        <v>1</v>
      </c>
      <c r="E31" s="2">
        <v>1</v>
      </c>
      <c r="F31" s="2">
        <v>0</v>
      </c>
      <c r="G31" s="2">
        <v>0</v>
      </c>
      <c r="H31" s="2">
        <v>0</v>
      </c>
      <c r="I31" s="2">
        <v>119</v>
      </c>
      <c r="J31" s="2">
        <v>4</v>
      </c>
      <c r="K31" s="2">
        <v>1</v>
      </c>
      <c r="L31" s="2">
        <v>31</v>
      </c>
      <c r="M31" s="2">
        <v>28</v>
      </c>
      <c r="N31" s="2">
        <v>3</v>
      </c>
      <c r="O31" s="2">
        <v>0</v>
      </c>
      <c r="P31" s="2">
        <v>2</v>
      </c>
      <c r="Q31" s="2">
        <v>191</v>
      </c>
    </row>
    <row r="32" spans="1:27" x14ac:dyDescent="0.2">
      <c r="A32" s="3">
        <v>28</v>
      </c>
      <c r="B32" s="2">
        <v>1</v>
      </c>
      <c r="C32" s="2">
        <v>1</v>
      </c>
      <c r="D32" s="2">
        <v>1</v>
      </c>
      <c r="E32" s="2">
        <v>4</v>
      </c>
      <c r="F32" s="2">
        <v>3</v>
      </c>
      <c r="G32" s="2">
        <v>0</v>
      </c>
      <c r="H32" s="2">
        <v>0</v>
      </c>
      <c r="I32" s="2">
        <v>112</v>
      </c>
      <c r="J32" s="2">
        <v>3</v>
      </c>
      <c r="K32" s="2">
        <v>1</v>
      </c>
      <c r="L32" s="2">
        <v>33</v>
      </c>
      <c r="M32" s="2">
        <v>16</v>
      </c>
      <c r="N32" s="2">
        <v>0</v>
      </c>
      <c r="O32" s="2">
        <v>2</v>
      </c>
      <c r="P32" s="2">
        <v>3</v>
      </c>
      <c r="Q32" s="2">
        <v>180</v>
      </c>
    </row>
    <row r="33" spans="1:17" x14ac:dyDescent="0.2">
      <c r="A33" s="3">
        <v>29</v>
      </c>
      <c r="B33" s="2">
        <v>0</v>
      </c>
      <c r="C33" s="2">
        <v>1</v>
      </c>
      <c r="D33" s="2">
        <v>0</v>
      </c>
      <c r="E33" s="2">
        <v>0</v>
      </c>
      <c r="F33" s="2">
        <v>0</v>
      </c>
      <c r="G33" s="2">
        <v>0</v>
      </c>
      <c r="H33" s="2">
        <v>0</v>
      </c>
      <c r="I33" s="2">
        <v>125</v>
      </c>
      <c r="J33" s="2">
        <v>5</v>
      </c>
      <c r="K33" s="2">
        <v>1</v>
      </c>
      <c r="L33" s="2">
        <v>21</v>
      </c>
      <c r="M33" s="2">
        <v>19</v>
      </c>
      <c r="N33" s="2">
        <v>1</v>
      </c>
      <c r="O33" s="2">
        <v>2</v>
      </c>
      <c r="P33" s="2">
        <v>0</v>
      </c>
      <c r="Q33" s="2">
        <v>175</v>
      </c>
    </row>
    <row r="34" spans="1:17" x14ac:dyDescent="0.2">
      <c r="A34" s="3">
        <v>30</v>
      </c>
      <c r="B34" s="2">
        <v>1</v>
      </c>
      <c r="C34" s="2">
        <v>0</v>
      </c>
      <c r="D34" s="2">
        <v>1</v>
      </c>
      <c r="E34" s="2">
        <v>1</v>
      </c>
      <c r="F34" s="2">
        <v>0</v>
      </c>
      <c r="G34" s="2">
        <v>0</v>
      </c>
      <c r="H34" s="2">
        <v>0</v>
      </c>
      <c r="I34" s="2">
        <v>150</v>
      </c>
      <c r="J34" s="2">
        <v>2</v>
      </c>
      <c r="K34" s="2">
        <v>1</v>
      </c>
      <c r="L34" s="2">
        <v>31</v>
      </c>
      <c r="M34" s="2">
        <v>21</v>
      </c>
      <c r="N34" s="2">
        <v>0</v>
      </c>
      <c r="O34" s="2">
        <v>1</v>
      </c>
      <c r="P34" s="2">
        <v>1</v>
      </c>
      <c r="Q34" s="2">
        <v>210</v>
      </c>
    </row>
    <row r="35" spans="1:17" x14ac:dyDescent="0.2">
      <c r="A35" s="3">
        <v>31</v>
      </c>
      <c r="B35" s="2">
        <v>0</v>
      </c>
      <c r="C35" s="2">
        <v>3</v>
      </c>
      <c r="D35" s="2">
        <v>1</v>
      </c>
      <c r="E35" s="2">
        <v>1</v>
      </c>
      <c r="F35" s="2">
        <v>1</v>
      </c>
      <c r="G35" s="2">
        <v>0</v>
      </c>
      <c r="H35" s="2">
        <v>0</v>
      </c>
      <c r="I35" s="2">
        <v>143</v>
      </c>
      <c r="J35" s="2">
        <v>3</v>
      </c>
      <c r="K35" s="2">
        <v>1</v>
      </c>
      <c r="L35" s="2">
        <v>41</v>
      </c>
      <c r="M35" s="2">
        <v>23</v>
      </c>
      <c r="N35" s="2">
        <v>1</v>
      </c>
      <c r="O35" s="2">
        <v>2</v>
      </c>
      <c r="P35" s="2">
        <v>0</v>
      </c>
      <c r="Q35" s="2">
        <v>220</v>
      </c>
    </row>
    <row r="36" spans="1:17" x14ac:dyDescent="0.2">
      <c r="A36" s="3">
        <v>32</v>
      </c>
      <c r="B36" s="2">
        <v>1</v>
      </c>
      <c r="C36" s="2">
        <v>0</v>
      </c>
      <c r="D36" s="2">
        <v>0</v>
      </c>
      <c r="E36" s="2">
        <v>1</v>
      </c>
      <c r="F36" s="2">
        <v>2</v>
      </c>
      <c r="G36" s="2">
        <v>0</v>
      </c>
      <c r="H36" s="2">
        <v>0</v>
      </c>
      <c r="I36" s="2">
        <v>149</v>
      </c>
      <c r="J36" s="2">
        <v>6</v>
      </c>
      <c r="K36" s="2">
        <v>2</v>
      </c>
      <c r="L36" s="2">
        <v>32</v>
      </c>
      <c r="M36" s="2">
        <v>18</v>
      </c>
      <c r="N36" s="2">
        <v>1</v>
      </c>
      <c r="O36" s="2">
        <v>1</v>
      </c>
      <c r="P36" s="2">
        <v>1</v>
      </c>
      <c r="Q36" s="2">
        <v>214</v>
      </c>
    </row>
    <row r="37" spans="1:17" x14ac:dyDescent="0.2">
      <c r="A37" s="3">
        <v>33</v>
      </c>
      <c r="B37" s="2">
        <v>2</v>
      </c>
      <c r="C37" s="2">
        <v>1</v>
      </c>
      <c r="D37" s="2">
        <v>1</v>
      </c>
      <c r="E37" s="2">
        <v>3</v>
      </c>
      <c r="F37" s="2">
        <v>0</v>
      </c>
      <c r="G37" s="2">
        <v>0</v>
      </c>
      <c r="H37" s="2">
        <v>0</v>
      </c>
      <c r="I37" s="2">
        <v>127</v>
      </c>
      <c r="J37" s="2">
        <v>4</v>
      </c>
      <c r="K37" s="2">
        <v>0</v>
      </c>
      <c r="L37" s="2">
        <v>30</v>
      </c>
      <c r="M37" s="2">
        <v>23</v>
      </c>
      <c r="N37" s="2">
        <v>1</v>
      </c>
      <c r="O37" s="2">
        <v>3</v>
      </c>
      <c r="P37" s="2">
        <v>1</v>
      </c>
      <c r="Q37" s="2">
        <v>196</v>
      </c>
    </row>
    <row r="38" spans="1:17" x14ac:dyDescent="0.2">
      <c r="A38" s="3">
        <v>34</v>
      </c>
      <c r="B38" s="2">
        <v>0</v>
      </c>
      <c r="C38" s="2">
        <v>1</v>
      </c>
      <c r="D38" s="2">
        <v>1</v>
      </c>
      <c r="E38" s="2">
        <v>2</v>
      </c>
      <c r="F38" s="2">
        <v>1</v>
      </c>
      <c r="G38" s="2">
        <v>0</v>
      </c>
      <c r="H38" s="2">
        <v>2</v>
      </c>
      <c r="I38" s="2">
        <v>216</v>
      </c>
      <c r="J38" s="2">
        <v>4</v>
      </c>
      <c r="K38" s="2">
        <v>4</v>
      </c>
      <c r="L38" s="2">
        <v>44</v>
      </c>
      <c r="M38" s="2">
        <v>24</v>
      </c>
      <c r="N38" s="2">
        <v>1</v>
      </c>
      <c r="O38" s="2">
        <v>2</v>
      </c>
      <c r="P38" s="2">
        <v>0</v>
      </c>
      <c r="Q38" s="2">
        <v>302</v>
      </c>
    </row>
    <row r="39" spans="1:17" x14ac:dyDescent="0.2">
      <c r="A39" s="3">
        <v>35</v>
      </c>
      <c r="B39" s="2">
        <v>3</v>
      </c>
      <c r="C39" s="2">
        <v>2</v>
      </c>
      <c r="D39" s="2">
        <v>0</v>
      </c>
      <c r="E39" s="2">
        <v>2</v>
      </c>
      <c r="F39" s="2">
        <v>0</v>
      </c>
      <c r="G39" s="2">
        <v>0</v>
      </c>
      <c r="H39" s="2">
        <v>0</v>
      </c>
      <c r="I39" s="2">
        <v>275</v>
      </c>
      <c r="J39" s="2">
        <v>3</v>
      </c>
      <c r="K39" s="2">
        <v>2</v>
      </c>
      <c r="L39" s="2">
        <v>46</v>
      </c>
      <c r="M39" s="2">
        <v>31</v>
      </c>
      <c r="N39" s="2">
        <v>1</v>
      </c>
      <c r="O39" s="2">
        <v>3</v>
      </c>
      <c r="P39" s="2">
        <v>0</v>
      </c>
      <c r="Q39" s="2">
        <v>368</v>
      </c>
    </row>
    <row r="40" spans="1:17" x14ac:dyDescent="0.2">
      <c r="A40" s="3">
        <v>36</v>
      </c>
      <c r="B40" s="2">
        <v>0</v>
      </c>
      <c r="C40" s="2">
        <v>0</v>
      </c>
      <c r="D40" s="2">
        <v>1</v>
      </c>
      <c r="E40" s="2">
        <v>2</v>
      </c>
      <c r="F40" s="2">
        <v>0</v>
      </c>
      <c r="G40" s="2">
        <v>0</v>
      </c>
      <c r="H40" s="2">
        <v>1</v>
      </c>
      <c r="I40" s="2">
        <v>182</v>
      </c>
      <c r="J40" s="2">
        <v>3</v>
      </c>
      <c r="K40" s="2">
        <v>2</v>
      </c>
      <c r="L40" s="2">
        <v>30</v>
      </c>
      <c r="M40" s="2">
        <v>27</v>
      </c>
      <c r="N40" s="2">
        <v>1</v>
      </c>
      <c r="O40" s="2">
        <v>2</v>
      </c>
      <c r="P40" s="2">
        <v>4</v>
      </c>
      <c r="Q40" s="2">
        <v>255</v>
      </c>
    </row>
    <row r="41" spans="1:17" x14ac:dyDescent="0.2">
      <c r="A41" s="3">
        <v>37</v>
      </c>
      <c r="B41" s="2">
        <v>1</v>
      </c>
      <c r="C41" s="2">
        <v>1</v>
      </c>
      <c r="D41" s="2">
        <v>2</v>
      </c>
      <c r="E41" s="2">
        <v>0</v>
      </c>
      <c r="F41" s="2">
        <v>1</v>
      </c>
      <c r="G41" s="2">
        <v>0</v>
      </c>
      <c r="H41" s="2">
        <v>0</v>
      </c>
      <c r="I41" s="2">
        <v>156</v>
      </c>
      <c r="J41" s="2">
        <v>7</v>
      </c>
      <c r="K41" s="2">
        <v>2</v>
      </c>
      <c r="L41" s="2">
        <v>32</v>
      </c>
      <c r="M41" s="2">
        <v>25</v>
      </c>
      <c r="N41" s="2">
        <v>1</v>
      </c>
      <c r="O41" s="2">
        <v>3</v>
      </c>
      <c r="P41" s="2">
        <v>0</v>
      </c>
      <c r="Q41" s="2">
        <v>231</v>
      </c>
    </row>
    <row r="42" spans="1:17" x14ac:dyDescent="0.2">
      <c r="A42" s="3">
        <v>38</v>
      </c>
      <c r="B42" s="2">
        <v>1</v>
      </c>
      <c r="C42" s="2">
        <v>3</v>
      </c>
      <c r="D42" s="2">
        <v>2</v>
      </c>
      <c r="E42" s="2">
        <v>0</v>
      </c>
      <c r="F42" s="2">
        <v>0</v>
      </c>
      <c r="G42" s="2">
        <v>0</v>
      </c>
      <c r="H42" s="2">
        <v>0</v>
      </c>
      <c r="I42" s="2">
        <v>209</v>
      </c>
      <c r="J42" s="2">
        <v>5</v>
      </c>
      <c r="K42" s="2">
        <v>0</v>
      </c>
      <c r="L42" s="2">
        <v>26</v>
      </c>
      <c r="M42" s="2">
        <v>25</v>
      </c>
      <c r="N42" s="2">
        <v>0</v>
      </c>
      <c r="O42" s="2">
        <v>1</v>
      </c>
      <c r="P42" s="2">
        <v>0</v>
      </c>
      <c r="Q42" s="2">
        <v>272</v>
      </c>
    </row>
    <row r="43" spans="1:17" x14ac:dyDescent="0.2">
      <c r="A43" s="3">
        <v>39</v>
      </c>
      <c r="B43" s="2">
        <v>0</v>
      </c>
      <c r="C43" s="2">
        <v>1</v>
      </c>
      <c r="D43" s="2">
        <v>2</v>
      </c>
      <c r="E43" s="2">
        <v>2</v>
      </c>
      <c r="F43" s="2">
        <v>2</v>
      </c>
      <c r="G43" s="2">
        <v>0</v>
      </c>
      <c r="H43" s="2">
        <v>0</v>
      </c>
      <c r="I43" s="2">
        <v>204</v>
      </c>
      <c r="J43" s="2">
        <v>5</v>
      </c>
      <c r="K43" s="2">
        <v>1</v>
      </c>
      <c r="L43" s="2">
        <v>39</v>
      </c>
      <c r="M43" s="2">
        <v>33</v>
      </c>
      <c r="N43" s="2">
        <v>1</v>
      </c>
      <c r="O43" s="2">
        <v>2</v>
      </c>
      <c r="P43" s="2">
        <v>1</v>
      </c>
      <c r="Q43" s="2">
        <v>293</v>
      </c>
    </row>
    <row r="44" spans="1:17" x14ac:dyDescent="0.2">
      <c r="A44" s="3">
        <v>40</v>
      </c>
      <c r="B44" s="2">
        <v>1</v>
      </c>
      <c r="C44" s="2">
        <v>2</v>
      </c>
      <c r="D44" s="2">
        <v>0</v>
      </c>
      <c r="E44" s="2">
        <v>0</v>
      </c>
      <c r="F44" s="2">
        <v>0</v>
      </c>
      <c r="G44" s="2">
        <v>0</v>
      </c>
      <c r="H44" s="2">
        <v>2</v>
      </c>
      <c r="I44" s="2">
        <v>179</v>
      </c>
      <c r="J44" s="2">
        <v>5</v>
      </c>
      <c r="K44" s="2">
        <v>2</v>
      </c>
      <c r="L44" s="2">
        <v>27</v>
      </c>
      <c r="M44" s="2">
        <v>23</v>
      </c>
      <c r="N44" s="2">
        <v>0</v>
      </c>
      <c r="O44" s="2">
        <v>1</v>
      </c>
      <c r="P44" s="2">
        <v>0</v>
      </c>
      <c r="Q44" s="2">
        <v>242</v>
      </c>
    </row>
    <row r="45" spans="1:17" x14ac:dyDescent="0.2">
      <c r="A45" s="3">
        <v>41</v>
      </c>
      <c r="B45" s="2">
        <v>0</v>
      </c>
      <c r="C45" s="2">
        <v>0</v>
      </c>
      <c r="D45" s="2">
        <v>0</v>
      </c>
      <c r="E45" s="2">
        <v>1</v>
      </c>
      <c r="F45" s="2">
        <v>1</v>
      </c>
      <c r="G45" s="2">
        <v>0</v>
      </c>
      <c r="H45" s="2">
        <v>0</v>
      </c>
      <c r="I45" s="2">
        <v>181</v>
      </c>
      <c r="J45" s="2">
        <v>2</v>
      </c>
      <c r="K45" s="2">
        <v>0</v>
      </c>
      <c r="L45" s="2">
        <v>23</v>
      </c>
      <c r="M45" s="2">
        <v>33</v>
      </c>
      <c r="N45" s="2">
        <v>0</v>
      </c>
      <c r="O45" s="2">
        <v>3</v>
      </c>
      <c r="P45" s="2">
        <v>0</v>
      </c>
      <c r="Q45" s="2">
        <v>244</v>
      </c>
    </row>
    <row r="46" spans="1:17" x14ac:dyDescent="0.2">
      <c r="A46" s="3">
        <v>42</v>
      </c>
      <c r="B46" s="2">
        <v>1</v>
      </c>
      <c r="C46" s="2">
        <v>2</v>
      </c>
      <c r="D46" s="2">
        <v>2</v>
      </c>
      <c r="E46" s="2">
        <v>1</v>
      </c>
      <c r="F46" s="2">
        <v>1</v>
      </c>
      <c r="G46" s="2">
        <v>1</v>
      </c>
      <c r="H46" s="2">
        <v>0</v>
      </c>
      <c r="I46" s="2">
        <v>206</v>
      </c>
      <c r="J46" s="2">
        <v>2</v>
      </c>
      <c r="K46" s="2">
        <v>0</v>
      </c>
      <c r="L46" s="2">
        <v>33</v>
      </c>
      <c r="M46" s="2">
        <v>22</v>
      </c>
      <c r="N46" s="2">
        <v>2</v>
      </c>
      <c r="O46" s="2">
        <v>1</v>
      </c>
      <c r="P46" s="2">
        <v>1</v>
      </c>
      <c r="Q46" s="2">
        <v>275</v>
      </c>
    </row>
    <row r="47" spans="1:17" x14ac:dyDescent="0.2">
      <c r="A47" s="3">
        <v>43</v>
      </c>
      <c r="B47" s="2">
        <v>0</v>
      </c>
      <c r="C47" s="2">
        <v>0</v>
      </c>
      <c r="D47" s="2">
        <v>0</v>
      </c>
      <c r="E47" s="2">
        <v>1</v>
      </c>
      <c r="F47" s="2">
        <v>1</v>
      </c>
      <c r="G47" s="2">
        <v>0</v>
      </c>
      <c r="H47" s="2">
        <v>0</v>
      </c>
      <c r="I47" s="2">
        <v>229</v>
      </c>
      <c r="J47" s="2">
        <v>2</v>
      </c>
      <c r="K47" s="2">
        <v>2</v>
      </c>
      <c r="L47" s="2">
        <v>28</v>
      </c>
      <c r="M47" s="2">
        <v>20</v>
      </c>
      <c r="N47" s="2">
        <v>1</v>
      </c>
      <c r="O47" s="2">
        <v>2</v>
      </c>
      <c r="P47" s="2">
        <v>3</v>
      </c>
      <c r="Q47" s="2">
        <v>289</v>
      </c>
    </row>
    <row r="48" spans="1:17" x14ac:dyDescent="0.2">
      <c r="A48" s="3">
        <v>44</v>
      </c>
      <c r="B48" s="2">
        <v>0</v>
      </c>
      <c r="C48" s="2">
        <v>0</v>
      </c>
      <c r="D48" s="2">
        <v>0</v>
      </c>
      <c r="E48" s="2">
        <v>0</v>
      </c>
      <c r="F48" s="2">
        <v>1</v>
      </c>
      <c r="G48" s="2">
        <v>0</v>
      </c>
      <c r="H48" s="2">
        <v>1</v>
      </c>
      <c r="I48" s="2">
        <v>231</v>
      </c>
      <c r="J48" s="2">
        <v>7</v>
      </c>
      <c r="K48" s="2">
        <v>2</v>
      </c>
      <c r="L48" s="2">
        <v>33</v>
      </c>
      <c r="M48" s="2">
        <v>37</v>
      </c>
      <c r="N48" s="2">
        <v>0</v>
      </c>
      <c r="O48" s="2">
        <v>2</v>
      </c>
      <c r="P48" s="2">
        <v>0</v>
      </c>
      <c r="Q48" s="2">
        <v>314</v>
      </c>
    </row>
    <row r="49" spans="1:17" x14ac:dyDescent="0.2">
      <c r="A49" s="3">
        <v>45</v>
      </c>
      <c r="B49" s="2">
        <v>0</v>
      </c>
      <c r="C49" s="2">
        <v>2</v>
      </c>
      <c r="D49" s="2">
        <v>1</v>
      </c>
      <c r="E49" s="2">
        <v>2</v>
      </c>
      <c r="F49" s="2">
        <v>1</v>
      </c>
      <c r="G49" s="2">
        <v>0</v>
      </c>
      <c r="H49" s="2">
        <v>0</v>
      </c>
      <c r="I49" s="2">
        <v>259</v>
      </c>
      <c r="J49" s="2">
        <v>4</v>
      </c>
      <c r="K49" s="2">
        <v>0</v>
      </c>
      <c r="L49" s="2">
        <v>33</v>
      </c>
      <c r="M49" s="2">
        <v>31</v>
      </c>
      <c r="N49" s="2">
        <v>0</v>
      </c>
      <c r="O49" s="2">
        <v>6</v>
      </c>
      <c r="P49" s="2">
        <v>1</v>
      </c>
      <c r="Q49" s="2">
        <v>340</v>
      </c>
    </row>
    <row r="50" spans="1:17" x14ac:dyDescent="0.2">
      <c r="A50" s="3">
        <v>46</v>
      </c>
      <c r="B50" s="2">
        <v>0</v>
      </c>
      <c r="C50" s="2">
        <v>2</v>
      </c>
      <c r="D50" s="2">
        <v>2</v>
      </c>
      <c r="E50" s="2">
        <v>3</v>
      </c>
      <c r="F50" s="2">
        <v>0</v>
      </c>
      <c r="G50" s="2">
        <v>0</v>
      </c>
      <c r="H50" s="2">
        <v>0</v>
      </c>
      <c r="I50" s="2">
        <v>267</v>
      </c>
      <c r="J50" s="2">
        <v>3</v>
      </c>
      <c r="K50" s="2">
        <v>2</v>
      </c>
      <c r="L50" s="2">
        <v>48</v>
      </c>
      <c r="M50" s="2">
        <v>21</v>
      </c>
      <c r="N50" s="2">
        <v>0</v>
      </c>
      <c r="O50" s="2">
        <v>3</v>
      </c>
      <c r="P50" s="2">
        <v>1</v>
      </c>
      <c r="Q50" s="2">
        <v>352</v>
      </c>
    </row>
    <row r="51" spans="1:17" x14ac:dyDescent="0.2">
      <c r="A51" s="3">
        <v>47</v>
      </c>
      <c r="B51" s="2">
        <v>0</v>
      </c>
      <c r="C51" s="2">
        <v>0</v>
      </c>
      <c r="D51" s="2">
        <v>0</v>
      </c>
      <c r="E51" s="2">
        <v>0</v>
      </c>
      <c r="F51" s="2">
        <v>0</v>
      </c>
      <c r="G51" s="2">
        <v>0</v>
      </c>
      <c r="H51" s="2">
        <v>0</v>
      </c>
      <c r="I51" s="2">
        <v>200</v>
      </c>
      <c r="J51" s="2">
        <v>5</v>
      </c>
      <c r="K51" s="2">
        <v>3</v>
      </c>
      <c r="L51" s="2">
        <v>31</v>
      </c>
      <c r="M51" s="2">
        <v>23</v>
      </c>
      <c r="N51" s="2">
        <v>0</v>
      </c>
      <c r="O51" s="2">
        <v>2</v>
      </c>
      <c r="P51" s="2">
        <v>2</v>
      </c>
      <c r="Q51" s="2">
        <v>266</v>
      </c>
    </row>
    <row r="52" spans="1:17" x14ac:dyDescent="0.2">
      <c r="A52" s="3">
        <v>48</v>
      </c>
      <c r="B52" s="2">
        <v>3</v>
      </c>
      <c r="C52" s="2">
        <v>0</v>
      </c>
      <c r="D52" s="2">
        <v>1</v>
      </c>
      <c r="E52" s="2">
        <v>1</v>
      </c>
      <c r="F52" s="2">
        <v>1</v>
      </c>
      <c r="G52" s="2">
        <v>0</v>
      </c>
      <c r="H52" s="2">
        <v>0</v>
      </c>
      <c r="I52" s="2">
        <v>275</v>
      </c>
      <c r="J52" s="2">
        <v>3</v>
      </c>
      <c r="K52" s="2">
        <v>4</v>
      </c>
      <c r="L52" s="2">
        <v>61</v>
      </c>
      <c r="M52" s="2">
        <v>34</v>
      </c>
      <c r="N52" s="2">
        <v>0</v>
      </c>
      <c r="O52" s="2">
        <v>3</v>
      </c>
      <c r="P52" s="2">
        <v>2</v>
      </c>
      <c r="Q52" s="2">
        <v>388</v>
      </c>
    </row>
    <row r="53" spans="1:17" x14ac:dyDescent="0.2">
      <c r="A53" s="3">
        <v>49</v>
      </c>
      <c r="B53" s="2">
        <v>0</v>
      </c>
      <c r="C53" s="2">
        <v>0</v>
      </c>
      <c r="D53" s="2">
        <v>1</v>
      </c>
      <c r="E53" s="2">
        <v>1</v>
      </c>
      <c r="F53" s="2">
        <v>1</v>
      </c>
      <c r="G53" s="2">
        <v>0</v>
      </c>
      <c r="H53" s="2">
        <v>0</v>
      </c>
      <c r="I53" s="2">
        <v>265</v>
      </c>
      <c r="J53" s="2">
        <v>6</v>
      </c>
      <c r="K53" s="2">
        <v>1</v>
      </c>
      <c r="L53" s="2">
        <v>38</v>
      </c>
      <c r="M53" s="2">
        <v>44</v>
      </c>
      <c r="N53" s="2">
        <v>1</v>
      </c>
      <c r="O53" s="2">
        <v>2</v>
      </c>
      <c r="P53" s="2">
        <v>2</v>
      </c>
      <c r="Q53" s="2">
        <v>362</v>
      </c>
    </row>
    <row r="54" spans="1:17" x14ac:dyDescent="0.2">
      <c r="A54" s="3">
        <v>50</v>
      </c>
      <c r="B54" s="2">
        <v>2</v>
      </c>
      <c r="C54" s="2">
        <v>3</v>
      </c>
      <c r="D54" s="2">
        <v>1</v>
      </c>
      <c r="E54" s="2">
        <v>3</v>
      </c>
      <c r="F54" s="2">
        <v>1</v>
      </c>
      <c r="G54" s="2">
        <v>0</v>
      </c>
      <c r="H54" s="2">
        <v>0</v>
      </c>
      <c r="I54" s="2">
        <v>295</v>
      </c>
      <c r="J54" s="2">
        <v>5</v>
      </c>
      <c r="K54" s="2">
        <v>4</v>
      </c>
      <c r="L54" s="2">
        <v>37</v>
      </c>
      <c r="M54" s="2">
        <v>40</v>
      </c>
      <c r="N54" s="2">
        <v>1</v>
      </c>
      <c r="O54" s="2">
        <v>3</v>
      </c>
      <c r="P54" s="2">
        <v>0</v>
      </c>
      <c r="Q54" s="2">
        <v>395</v>
      </c>
    </row>
    <row r="55" spans="1:17" x14ac:dyDescent="0.2">
      <c r="A55" s="3">
        <v>51</v>
      </c>
      <c r="B55" s="2">
        <v>1</v>
      </c>
      <c r="C55" s="2">
        <v>1</v>
      </c>
      <c r="D55" s="2">
        <v>2</v>
      </c>
      <c r="E55" s="2">
        <v>1</v>
      </c>
      <c r="F55" s="2">
        <v>1</v>
      </c>
      <c r="G55" s="2">
        <v>0</v>
      </c>
      <c r="H55" s="2">
        <v>0</v>
      </c>
      <c r="I55" s="2">
        <v>198</v>
      </c>
      <c r="J55" s="2">
        <v>5</v>
      </c>
      <c r="K55" s="2">
        <v>1</v>
      </c>
      <c r="L55" s="2">
        <v>25</v>
      </c>
      <c r="M55" s="2">
        <v>24</v>
      </c>
      <c r="N55" s="2">
        <v>0</v>
      </c>
      <c r="O55" s="2">
        <v>2</v>
      </c>
      <c r="P55" s="2">
        <v>1</v>
      </c>
      <c r="Q55" s="2">
        <v>262</v>
      </c>
    </row>
    <row r="56" spans="1:17" x14ac:dyDescent="0.2">
      <c r="A56" s="3">
        <v>52</v>
      </c>
      <c r="B56" s="2">
        <v>1</v>
      </c>
      <c r="C56" s="2">
        <v>3</v>
      </c>
      <c r="D56" s="2">
        <v>2</v>
      </c>
      <c r="E56" s="2">
        <v>3</v>
      </c>
      <c r="F56" s="2">
        <v>1</v>
      </c>
      <c r="G56" s="2">
        <v>0</v>
      </c>
      <c r="H56" s="2">
        <v>1</v>
      </c>
      <c r="I56" s="2">
        <v>196</v>
      </c>
      <c r="J56" s="2">
        <v>2</v>
      </c>
      <c r="K56" s="2">
        <v>1</v>
      </c>
      <c r="L56" s="2">
        <v>22</v>
      </c>
      <c r="M56" s="2">
        <v>30</v>
      </c>
      <c r="N56" s="2">
        <v>1</v>
      </c>
      <c r="O56" s="2">
        <v>1</v>
      </c>
      <c r="P56" s="2">
        <v>0</v>
      </c>
      <c r="Q56" s="2">
        <v>264</v>
      </c>
    </row>
    <row r="57" spans="1:17" x14ac:dyDescent="0.2">
      <c r="A57" s="3" t="s">
        <v>14</v>
      </c>
      <c r="B57" s="2">
        <v>30</v>
      </c>
      <c r="C57" s="2">
        <v>55</v>
      </c>
      <c r="D57" s="2">
        <v>50</v>
      </c>
      <c r="E57" s="2">
        <v>59</v>
      </c>
      <c r="F57" s="2">
        <v>26</v>
      </c>
      <c r="G57" s="2">
        <v>3</v>
      </c>
      <c r="H57" s="2">
        <v>16</v>
      </c>
      <c r="I57" s="2">
        <v>8158</v>
      </c>
      <c r="J57" s="2">
        <v>190</v>
      </c>
      <c r="K57" s="2">
        <v>61</v>
      </c>
      <c r="L57" s="2">
        <v>1500</v>
      </c>
      <c r="M57" s="2">
        <v>1088</v>
      </c>
      <c r="N57" s="2">
        <v>37</v>
      </c>
      <c r="O57" s="2">
        <v>100</v>
      </c>
      <c r="P57" s="2">
        <v>50</v>
      </c>
      <c r="Q57" s="2">
        <v>11423</v>
      </c>
    </row>
  </sheetData>
  <mergeCells count="3">
    <mergeCell ref="A1:Q1"/>
    <mergeCell ref="A2:A3"/>
    <mergeCell ref="B2:Q2"/>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D6CEAA-A74C-49DB-BEFF-300BB923D5C8}">
  <dimension ref="A1:AA57"/>
  <sheetViews>
    <sheetView topLeftCell="D1" workbookViewId="0">
      <selection activeCell="T6" sqref="T6:T17"/>
    </sheetView>
  </sheetViews>
  <sheetFormatPr baseColWidth="10" defaultColWidth="8.83203125" defaultRowHeight="15" x14ac:dyDescent="0.2"/>
  <cols>
    <col min="1" max="1" width="20.5" customWidth="1"/>
    <col min="2" max="3" width="10.1640625" customWidth="1"/>
    <col min="4" max="4" width="13.33203125" customWidth="1"/>
    <col min="6" max="6" width="10.5" customWidth="1"/>
    <col min="7" max="7" width="12.1640625" customWidth="1"/>
    <col min="9" max="9" width="11.83203125" customWidth="1"/>
    <col min="10" max="10" width="9.83203125" customWidth="1"/>
    <col min="11" max="11" width="10.5" customWidth="1"/>
    <col min="14" max="14" width="14.83203125" customWidth="1"/>
    <col min="15" max="15" width="9.5" customWidth="1"/>
  </cols>
  <sheetData>
    <row r="1" spans="1:27" x14ac:dyDescent="0.2">
      <c r="A1" s="19" t="s">
        <v>29</v>
      </c>
      <c r="B1" s="19"/>
      <c r="C1" s="19"/>
      <c r="D1" s="19"/>
      <c r="E1" s="19"/>
      <c r="F1" s="19"/>
      <c r="G1" s="19"/>
      <c r="H1" s="19"/>
      <c r="I1" s="19"/>
      <c r="J1" s="19"/>
      <c r="K1" s="19"/>
      <c r="L1" s="19"/>
      <c r="M1" s="19"/>
      <c r="N1" s="19"/>
      <c r="O1" s="19"/>
      <c r="P1" s="19"/>
      <c r="Q1" s="19"/>
    </row>
    <row r="2" spans="1:27" x14ac:dyDescent="0.2">
      <c r="A2" s="20" t="s">
        <v>17</v>
      </c>
      <c r="B2" s="21" t="s">
        <v>16</v>
      </c>
      <c r="C2" s="21"/>
      <c r="D2" s="21"/>
      <c r="E2" s="21"/>
      <c r="F2" s="21"/>
      <c r="G2" s="21"/>
      <c r="H2" s="21"/>
      <c r="I2" s="21"/>
      <c r="J2" s="21"/>
      <c r="K2" s="21"/>
      <c r="L2" s="21"/>
      <c r="M2" s="21"/>
      <c r="N2" s="21"/>
      <c r="O2" s="21"/>
      <c r="P2" s="21"/>
      <c r="Q2" s="21"/>
      <c r="S2" t="s">
        <v>76</v>
      </c>
      <c r="V2" t="s">
        <v>77</v>
      </c>
      <c r="W2" t="s">
        <v>78</v>
      </c>
      <c r="AA2" t="s">
        <v>79</v>
      </c>
    </row>
    <row r="3" spans="1:27" x14ac:dyDescent="0.2">
      <c r="A3" s="20"/>
      <c r="B3" s="1" t="s">
        <v>0</v>
      </c>
      <c r="C3" s="1" t="s">
        <v>1</v>
      </c>
      <c r="D3" s="1" t="s">
        <v>2</v>
      </c>
      <c r="E3" s="1" t="s">
        <v>3</v>
      </c>
      <c r="F3" s="1" t="s">
        <v>4</v>
      </c>
      <c r="G3" s="1" t="s">
        <v>5</v>
      </c>
      <c r="H3" s="1" t="s">
        <v>6</v>
      </c>
      <c r="I3" s="1" t="s">
        <v>7</v>
      </c>
      <c r="J3" s="1" t="s">
        <v>8</v>
      </c>
      <c r="K3" s="1" t="s">
        <v>9</v>
      </c>
      <c r="L3" s="1" t="s">
        <v>10</v>
      </c>
      <c r="M3" s="1" t="s">
        <v>11</v>
      </c>
      <c r="N3" s="1" t="s">
        <v>15</v>
      </c>
      <c r="O3" s="1" t="s">
        <v>12</v>
      </c>
      <c r="P3" s="1" t="s">
        <v>13</v>
      </c>
      <c r="Q3" s="1" t="s">
        <v>14</v>
      </c>
      <c r="S3" s="22"/>
      <c r="T3" s="1"/>
      <c r="U3" s="1"/>
      <c r="V3" s="1"/>
      <c r="W3" s="1"/>
      <c r="X3" s="1"/>
      <c r="Y3" s="1"/>
      <c r="Z3" s="1"/>
      <c r="AA3" s="1"/>
    </row>
    <row r="4" spans="1:27" x14ac:dyDescent="0.2">
      <c r="A4" s="3">
        <v>0</v>
      </c>
      <c r="B4" s="2">
        <v>0</v>
      </c>
      <c r="C4" s="2">
        <v>1</v>
      </c>
      <c r="D4" s="2">
        <v>2</v>
      </c>
      <c r="E4" s="2">
        <v>0</v>
      </c>
      <c r="F4" s="2">
        <v>0</v>
      </c>
      <c r="G4" s="2">
        <v>0</v>
      </c>
      <c r="H4" s="2">
        <v>0</v>
      </c>
      <c r="I4" s="2">
        <v>96</v>
      </c>
      <c r="J4" s="2">
        <v>0</v>
      </c>
      <c r="K4" s="2">
        <v>1</v>
      </c>
      <c r="L4" s="2">
        <v>9</v>
      </c>
      <c r="M4" s="2">
        <v>7</v>
      </c>
      <c r="N4" s="2">
        <v>0</v>
      </c>
      <c r="O4" s="2">
        <v>1</v>
      </c>
      <c r="P4" s="2">
        <v>1</v>
      </c>
      <c r="Q4" s="2">
        <v>118</v>
      </c>
      <c r="T4" s="2"/>
    </row>
    <row r="5" spans="1:27" x14ac:dyDescent="0.2">
      <c r="A5" s="3">
        <v>1</v>
      </c>
      <c r="B5" s="2">
        <v>0</v>
      </c>
      <c r="C5" s="2">
        <v>0</v>
      </c>
      <c r="D5" s="2">
        <v>2</v>
      </c>
      <c r="E5" s="2">
        <v>2</v>
      </c>
      <c r="F5" s="2">
        <v>0</v>
      </c>
      <c r="G5" s="2">
        <v>0</v>
      </c>
      <c r="H5" s="2">
        <v>0</v>
      </c>
      <c r="I5" s="2">
        <v>118</v>
      </c>
      <c r="J5" s="2">
        <v>1</v>
      </c>
      <c r="K5" s="2">
        <v>2</v>
      </c>
      <c r="L5" s="2">
        <v>23</v>
      </c>
      <c r="M5" s="2">
        <v>17</v>
      </c>
      <c r="N5" s="2">
        <v>0</v>
      </c>
      <c r="O5" s="2">
        <v>4</v>
      </c>
      <c r="P5" s="2">
        <v>0</v>
      </c>
      <c r="Q5" s="2">
        <v>169</v>
      </c>
      <c r="S5" s="2"/>
      <c r="T5" s="2">
        <f>0+365*6+1</f>
        <v>2191</v>
      </c>
    </row>
    <row r="6" spans="1:27" x14ac:dyDescent="0.2">
      <c r="A6" s="3">
        <v>2</v>
      </c>
      <c r="B6" s="2">
        <v>0</v>
      </c>
      <c r="C6" s="2">
        <v>2</v>
      </c>
      <c r="D6" s="2">
        <v>0</v>
      </c>
      <c r="E6" s="2">
        <v>2</v>
      </c>
      <c r="F6" s="2">
        <v>1</v>
      </c>
      <c r="G6" s="2">
        <v>0</v>
      </c>
      <c r="H6" s="2">
        <v>0</v>
      </c>
      <c r="I6" s="2">
        <v>133</v>
      </c>
      <c r="J6" s="2">
        <v>3</v>
      </c>
      <c r="K6" s="2">
        <v>0</v>
      </c>
      <c r="L6" s="2">
        <v>23</v>
      </c>
      <c r="M6" s="2">
        <v>9</v>
      </c>
      <c r="N6" s="2">
        <v>0</v>
      </c>
      <c r="O6" s="2">
        <v>5</v>
      </c>
      <c r="P6" s="2">
        <v>4</v>
      </c>
      <c r="Q6" s="2">
        <v>182</v>
      </c>
      <c r="R6" s="1" t="s">
        <v>63</v>
      </c>
      <c r="S6">
        <f>SUM(I$4:I$7)+(5/7)*I$8</f>
        <v>555</v>
      </c>
      <c r="T6">
        <f>31+365*6+1</f>
        <v>2222</v>
      </c>
      <c r="V6">
        <f>SUM(L$4:L$7)+(5/7)*L$8</f>
        <v>85.714285714285722</v>
      </c>
      <c r="W6">
        <f>SUM(M$4:M$7)+(5/7)*M$8</f>
        <v>52.142857142857146</v>
      </c>
      <c r="AA6">
        <f>SUM(Q$4:Q$7)+(5/7)*Q$8</f>
        <v>745.57142857142856</v>
      </c>
    </row>
    <row r="7" spans="1:27" x14ac:dyDescent="0.2">
      <c r="A7" s="3">
        <v>3</v>
      </c>
      <c r="B7" s="2">
        <v>1</v>
      </c>
      <c r="C7" s="2">
        <v>0</v>
      </c>
      <c r="D7" s="2">
        <v>2</v>
      </c>
      <c r="E7" s="2">
        <v>1</v>
      </c>
      <c r="F7" s="2">
        <v>0</v>
      </c>
      <c r="G7" s="2">
        <v>0</v>
      </c>
      <c r="H7" s="2">
        <v>0</v>
      </c>
      <c r="I7" s="2">
        <v>123</v>
      </c>
      <c r="J7" s="2">
        <v>0</v>
      </c>
      <c r="K7" s="2">
        <v>0</v>
      </c>
      <c r="L7" s="2">
        <v>15</v>
      </c>
      <c r="M7" s="2">
        <v>12</v>
      </c>
      <c r="N7" s="2">
        <v>2</v>
      </c>
      <c r="O7" s="2">
        <v>2</v>
      </c>
      <c r="P7" s="2">
        <v>0</v>
      </c>
      <c r="Q7" s="2">
        <v>158</v>
      </c>
      <c r="R7" s="1" t="s">
        <v>64</v>
      </c>
      <c r="S7">
        <f>(2/7)*I$8+SUM(I$9:I$11)+(5/7)*I$12</f>
        <v>440.42857142857144</v>
      </c>
      <c r="T7">
        <f>T6+28</f>
        <v>2250</v>
      </c>
      <c r="V7">
        <f>(2/7)*L$8+SUM(L$9:L$11)+(5/7)*L$12</f>
        <v>111.85714285714286</v>
      </c>
      <c r="W7">
        <f>(2/7)*M$8+SUM(M$9:M$11)+(5/7)*M$12</f>
        <v>57.571428571428569</v>
      </c>
      <c r="AA7">
        <f>(2/7)*Q$8+SUM(Q$9:Q$11)+(5/7)*Q$12</f>
        <v>658</v>
      </c>
    </row>
    <row r="8" spans="1:27" x14ac:dyDescent="0.2">
      <c r="A8" s="3">
        <v>4</v>
      </c>
      <c r="B8" s="2">
        <v>1</v>
      </c>
      <c r="C8" s="2">
        <v>2</v>
      </c>
      <c r="D8" s="2">
        <v>1</v>
      </c>
      <c r="E8" s="2">
        <v>3</v>
      </c>
      <c r="F8" s="2">
        <v>0</v>
      </c>
      <c r="G8" s="2">
        <v>0</v>
      </c>
      <c r="H8" s="2">
        <v>0</v>
      </c>
      <c r="I8" s="2">
        <v>119</v>
      </c>
      <c r="J8" s="2">
        <v>2</v>
      </c>
      <c r="K8" s="2">
        <v>1</v>
      </c>
      <c r="L8" s="2">
        <v>22</v>
      </c>
      <c r="M8" s="2">
        <v>10</v>
      </c>
      <c r="N8" s="2">
        <v>0</v>
      </c>
      <c r="O8" s="2">
        <v>3</v>
      </c>
      <c r="P8" s="2">
        <v>2</v>
      </c>
      <c r="Q8" s="2">
        <v>166</v>
      </c>
      <c r="R8" s="1" t="s">
        <v>65</v>
      </c>
      <c r="S8">
        <f>(2/7)*I$12+SUM(I$13:I$16)+(1/7)*I$17</f>
        <v>567.57142857142856</v>
      </c>
      <c r="T8">
        <f>T7+31</f>
        <v>2281</v>
      </c>
      <c r="V8">
        <f>(2/7)*L$12+SUM(L$13:L$16)+(1/7)*L$17</f>
        <v>127.57142857142857</v>
      </c>
      <c r="W8">
        <f>(2/7)*M$12+SUM(M$13:M$16)+(1/7)*M$17</f>
        <v>66.571428571428584</v>
      </c>
      <c r="AA8">
        <f>(2/7)*Q$12+SUM(Q$13:Q$16)+(1/7)*Q$17</f>
        <v>811.42857142857144</v>
      </c>
    </row>
    <row r="9" spans="1:27" x14ac:dyDescent="0.2">
      <c r="A9" s="3">
        <v>5</v>
      </c>
      <c r="B9" s="2">
        <v>1</v>
      </c>
      <c r="C9" s="2">
        <v>1</v>
      </c>
      <c r="D9" s="2">
        <v>3</v>
      </c>
      <c r="E9" s="2">
        <v>0</v>
      </c>
      <c r="F9" s="2">
        <v>0</v>
      </c>
      <c r="G9" s="2">
        <v>0</v>
      </c>
      <c r="H9" s="2">
        <v>1</v>
      </c>
      <c r="I9" s="2">
        <v>103</v>
      </c>
      <c r="J9" s="2">
        <v>2</v>
      </c>
      <c r="K9" s="2">
        <v>1</v>
      </c>
      <c r="L9" s="2">
        <v>21</v>
      </c>
      <c r="M9" s="2">
        <v>15</v>
      </c>
      <c r="N9" s="2">
        <v>0</v>
      </c>
      <c r="O9" s="2">
        <v>2</v>
      </c>
      <c r="P9" s="2">
        <v>0</v>
      </c>
      <c r="Q9" s="2">
        <v>150</v>
      </c>
      <c r="R9" s="1" t="s">
        <v>66</v>
      </c>
      <c r="S9">
        <f>(6/7)*I$17+SUM(I$18:I$20)+(3/7)*I$21</f>
        <v>514</v>
      </c>
      <c r="T9">
        <f>T8+30</f>
        <v>2311</v>
      </c>
      <c r="V9">
        <f>(6/7)*L$17+SUM(L$18:L$20)+(3/7)*L$21</f>
        <v>115.71428571428572</v>
      </c>
      <c r="W9">
        <f>(6/7)*M$17+SUM(M$18:M$20)+(3/7)*M$21</f>
        <v>56.714285714285715</v>
      </c>
      <c r="AA9">
        <f>(6/7)*Q$17+SUM(Q$18:Q$20)+(3/7)*Q$21</f>
        <v>749.71428571428567</v>
      </c>
    </row>
    <row r="10" spans="1:27" x14ac:dyDescent="0.2">
      <c r="A10" s="3">
        <v>6</v>
      </c>
      <c r="B10" s="2">
        <v>2</v>
      </c>
      <c r="C10" s="2">
        <v>2</v>
      </c>
      <c r="D10" s="2">
        <v>1</v>
      </c>
      <c r="E10" s="2">
        <v>3</v>
      </c>
      <c r="F10" s="2">
        <v>0</v>
      </c>
      <c r="G10" s="2">
        <v>0</v>
      </c>
      <c r="H10" s="2">
        <v>0</v>
      </c>
      <c r="I10" s="2">
        <v>111</v>
      </c>
      <c r="J10" s="2">
        <v>1</v>
      </c>
      <c r="K10" s="2">
        <v>2</v>
      </c>
      <c r="L10" s="2">
        <v>36</v>
      </c>
      <c r="M10" s="2">
        <v>16</v>
      </c>
      <c r="N10" s="2">
        <v>1</v>
      </c>
      <c r="O10" s="2">
        <v>4</v>
      </c>
      <c r="P10" s="2">
        <v>2</v>
      </c>
      <c r="Q10" s="2">
        <v>181</v>
      </c>
      <c r="R10" s="1" t="s">
        <v>67</v>
      </c>
      <c r="S10">
        <f>(4/7)*I$21+SUM(I$22:I$24)+(6/7)*I$25</f>
        <v>545.28571428571422</v>
      </c>
      <c r="T10">
        <f>T9+31</f>
        <v>2342</v>
      </c>
      <c r="V10">
        <f>(4/7)*L$21+SUM(L$22:L$24)+(6/7)*L$25</f>
        <v>115.57142857142857</v>
      </c>
      <c r="W10">
        <f>(4/7)*M$21+SUM(M$22:M$24)+(6/7)*M$25</f>
        <v>75.714285714285708</v>
      </c>
      <c r="AA10">
        <f>(4/7)*Q$21+SUM(Q$22:Q$24)+(6/7)*Q$25</f>
        <v>797.71428571428567</v>
      </c>
    </row>
    <row r="11" spans="1:27" x14ac:dyDescent="0.2">
      <c r="A11" s="3">
        <v>7</v>
      </c>
      <c r="B11" s="2">
        <v>0</v>
      </c>
      <c r="C11" s="2">
        <v>1</v>
      </c>
      <c r="D11" s="2">
        <v>0</v>
      </c>
      <c r="E11" s="2">
        <v>1</v>
      </c>
      <c r="F11" s="2">
        <v>0</v>
      </c>
      <c r="G11" s="2">
        <v>0</v>
      </c>
      <c r="H11" s="2">
        <v>1</v>
      </c>
      <c r="I11" s="2">
        <v>91</v>
      </c>
      <c r="J11" s="2">
        <v>2</v>
      </c>
      <c r="K11" s="2">
        <v>1</v>
      </c>
      <c r="L11" s="2">
        <v>25</v>
      </c>
      <c r="M11" s="2">
        <v>13</v>
      </c>
      <c r="N11" s="2">
        <v>0</v>
      </c>
      <c r="O11" s="2">
        <v>0</v>
      </c>
      <c r="P11" s="2">
        <v>1</v>
      </c>
      <c r="Q11" s="2">
        <v>136</v>
      </c>
      <c r="R11" s="1" t="s">
        <v>68</v>
      </c>
      <c r="S11">
        <f>(1/7)*I$25+SUM(I$26:I$29)+(1/7)*I$30</f>
        <v>556.14285714285711</v>
      </c>
      <c r="T11">
        <f>T10+30</f>
        <v>2372</v>
      </c>
      <c r="V11">
        <f>(1/7)*L$25+SUM(L$26:L$29)+(1/7)*L$30</f>
        <v>122</v>
      </c>
      <c r="W11">
        <f>(1/7)*M$25+SUM(M$26:M$29)+(1/7)*M$30</f>
        <v>77.714285714285722</v>
      </c>
      <c r="AA11">
        <f>(1/7)*Q$25+SUM(Q$26:Q$29)+(1/7)*Q$30</f>
        <v>818.28571428571422</v>
      </c>
    </row>
    <row r="12" spans="1:27" x14ac:dyDescent="0.2">
      <c r="A12" s="3">
        <v>8</v>
      </c>
      <c r="B12" s="2">
        <v>0</v>
      </c>
      <c r="C12" s="2">
        <v>2</v>
      </c>
      <c r="D12" s="2">
        <v>1</v>
      </c>
      <c r="E12" s="2">
        <v>1</v>
      </c>
      <c r="F12" s="2">
        <v>0</v>
      </c>
      <c r="G12" s="2">
        <v>0</v>
      </c>
      <c r="H12" s="2">
        <v>1</v>
      </c>
      <c r="I12" s="2">
        <v>142</v>
      </c>
      <c r="J12" s="2">
        <v>1</v>
      </c>
      <c r="K12" s="2">
        <v>3</v>
      </c>
      <c r="L12" s="2">
        <v>33</v>
      </c>
      <c r="M12" s="2">
        <v>15</v>
      </c>
      <c r="N12" s="2">
        <v>0</v>
      </c>
      <c r="O12" s="2">
        <v>0</v>
      </c>
      <c r="P12" s="2">
        <v>2</v>
      </c>
      <c r="Q12" s="2">
        <v>201</v>
      </c>
      <c r="R12" s="1" t="s">
        <v>69</v>
      </c>
      <c r="S12">
        <f>(6/7)*I$30+SUM(I$31:I$33)+(4/7)*I$34</f>
        <v>657.85714285714289</v>
      </c>
      <c r="T12">
        <f>T11+31</f>
        <v>2403</v>
      </c>
      <c r="V12">
        <f>(6/7)*L$30+SUM(L$31:L$33)+(4/7)*L$34</f>
        <v>146.57142857142856</v>
      </c>
      <c r="W12">
        <f>(6/7)*M$30+SUM(M$31:M$33)+(4/7)*M$34</f>
        <v>81.571428571428569</v>
      </c>
      <c r="AA12">
        <f>(6/7)*Q$30+SUM(Q$31:Q$33)+(4/7)*Q$34</f>
        <v>943.28571428571422</v>
      </c>
    </row>
    <row r="13" spans="1:27" x14ac:dyDescent="0.2">
      <c r="A13" s="3">
        <v>9</v>
      </c>
      <c r="B13" s="2">
        <v>1</v>
      </c>
      <c r="C13" s="2">
        <v>2</v>
      </c>
      <c r="D13" s="2">
        <v>2</v>
      </c>
      <c r="E13" s="2">
        <v>2</v>
      </c>
      <c r="F13" s="2">
        <v>0</v>
      </c>
      <c r="G13" s="2">
        <v>0</v>
      </c>
      <c r="H13" s="2">
        <v>0</v>
      </c>
      <c r="I13" s="2">
        <v>113</v>
      </c>
      <c r="J13" s="2">
        <v>3</v>
      </c>
      <c r="K13" s="2">
        <v>2</v>
      </c>
      <c r="L13" s="2">
        <v>29</v>
      </c>
      <c r="M13" s="2">
        <v>11</v>
      </c>
      <c r="N13" s="2">
        <v>1</v>
      </c>
      <c r="O13" s="2">
        <v>1</v>
      </c>
      <c r="P13" s="2">
        <v>1</v>
      </c>
      <c r="Q13" s="2">
        <v>168</v>
      </c>
      <c r="R13" s="1" t="s">
        <v>70</v>
      </c>
      <c r="S13">
        <f>(3/7)*I$34+SUM(I$35:I$37)+(7/7)*I$38</f>
        <v>666.71428571428567</v>
      </c>
      <c r="T13">
        <f>T12+31</f>
        <v>2434</v>
      </c>
      <c r="V13">
        <f>(3/7)*L$34+SUM(L$35:L$37)+(7/7)*L$38</f>
        <v>143</v>
      </c>
      <c r="W13">
        <f>(3/7)*M$34+SUM(M$35:M$37)+(7/7)*M$38</f>
        <v>80</v>
      </c>
      <c r="AA13">
        <f>(3/7)*Q$34+SUM(Q$35:Q$37)+(7/7)*Q$38</f>
        <v>971</v>
      </c>
    </row>
    <row r="14" spans="1:27" x14ac:dyDescent="0.2">
      <c r="A14" s="3">
        <v>10</v>
      </c>
      <c r="B14" s="2">
        <v>0</v>
      </c>
      <c r="C14" s="2">
        <v>0</v>
      </c>
      <c r="D14" s="2">
        <v>1</v>
      </c>
      <c r="E14" s="2">
        <v>3</v>
      </c>
      <c r="F14" s="2">
        <v>0</v>
      </c>
      <c r="G14" s="2">
        <v>0</v>
      </c>
      <c r="H14" s="2">
        <v>0</v>
      </c>
      <c r="I14" s="2">
        <v>142</v>
      </c>
      <c r="J14" s="2">
        <v>1</v>
      </c>
      <c r="K14" s="2">
        <v>2</v>
      </c>
      <c r="L14" s="2">
        <v>24</v>
      </c>
      <c r="M14" s="2">
        <v>24</v>
      </c>
      <c r="N14" s="2">
        <v>0</v>
      </c>
      <c r="O14" s="2">
        <v>2</v>
      </c>
      <c r="P14" s="2">
        <v>2</v>
      </c>
      <c r="Q14" s="2">
        <v>201</v>
      </c>
      <c r="R14" s="1" t="s">
        <v>71</v>
      </c>
      <c r="S14">
        <f>(0/7)*I$38+SUM(I$39:I$42)+(2/7)*I$43</f>
        <v>575</v>
      </c>
      <c r="T14">
        <f>T13+30</f>
        <v>2464</v>
      </c>
      <c r="V14">
        <f>(0/7)*L$38+SUM(L$39:L$42)+(2/7)*L$43</f>
        <v>100.14285714285714</v>
      </c>
      <c r="W14">
        <f>(0/7)*M$38+SUM(M$39:M$42)+(2/7)*M$43</f>
        <v>65.285714285714292</v>
      </c>
      <c r="AA14">
        <f>(0/7)*Q$38+SUM(Q$39:Q$42)+(2/7)*Q$43</f>
        <v>798.28571428571433</v>
      </c>
    </row>
    <row r="15" spans="1:27" x14ac:dyDescent="0.2">
      <c r="A15" s="3">
        <v>11</v>
      </c>
      <c r="B15" s="2">
        <v>0</v>
      </c>
      <c r="C15" s="2">
        <v>1</v>
      </c>
      <c r="D15" s="2">
        <v>2</v>
      </c>
      <c r="E15" s="2">
        <v>0</v>
      </c>
      <c r="F15" s="2">
        <v>0</v>
      </c>
      <c r="G15" s="2">
        <v>0</v>
      </c>
      <c r="H15" s="2">
        <v>1</v>
      </c>
      <c r="I15" s="2">
        <v>127</v>
      </c>
      <c r="J15" s="2">
        <v>0</v>
      </c>
      <c r="K15" s="2">
        <v>2</v>
      </c>
      <c r="L15" s="2">
        <v>27</v>
      </c>
      <c r="M15" s="2">
        <v>17</v>
      </c>
      <c r="N15" s="2">
        <v>0</v>
      </c>
      <c r="O15" s="2">
        <v>2</v>
      </c>
      <c r="P15" s="2">
        <v>0</v>
      </c>
      <c r="Q15" s="2">
        <v>179</v>
      </c>
      <c r="R15" s="1" t="s">
        <v>72</v>
      </c>
      <c r="S15">
        <f>(5/7)*I$43+SUM(I$44:I$46)+(5/7)*I$47</f>
        <v>631.71428571428578</v>
      </c>
      <c r="T15">
        <f>T14+31</f>
        <v>2495</v>
      </c>
      <c r="V15">
        <f>(5/7)*L$43+SUM(L$44:L$46)+(5/7)*L$47</f>
        <v>118.42857142857143</v>
      </c>
      <c r="W15">
        <f>(5/7)*M$43+SUM(M$44:M$46)+(5/7)*M$47</f>
        <v>91.857142857142861</v>
      </c>
      <c r="AA15">
        <f>(5/7)*Q$43+SUM(Q$44:Q$46)+(5/7)*Q$47</f>
        <v>902.42857142857156</v>
      </c>
    </row>
    <row r="16" spans="1:27" x14ac:dyDescent="0.2">
      <c r="A16" s="3">
        <v>12</v>
      </c>
      <c r="B16" s="2">
        <v>0</v>
      </c>
      <c r="C16" s="2">
        <v>2</v>
      </c>
      <c r="D16" s="2">
        <v>2</v>
      </c>
      <c r="E16" s="2">
        <v>1</v>
      </c>
      <c r="F16" s="2">
        <v>1</v>
      </c>
      <c r="G16" s="2">
        <v>0</v>
      </c>
      <c r="H16" s="2">
        <v>0</v>
      </c>
      <c r="I16" s="2">
        <v>127</v>
      </c>
      <c r="J16" s="2">
        <v>0</v>
      </c>
      <c r="K16" s="2">
        <v>1</v>
      </c>
      <c r="L16" s="2">
        <v>35</v>
      </c>
      <c r="M16" s="2">
        <v>8</v>
      </c>
      <c r="N16" s="2">
        <v>0</v>
      </c>
      <c r="O16" s="2">
        <v>4</v>
      </c>
      <c r="P16" s="2">
        <v>0</v>
      </c>
      <c r="Q16" s="2">
        <v>181</v>
      </c>
      <c r="R16" s="1" t="s">
        <v>73</v>
      </c>
      <c r="S16">
        <f>(2/7)*I$47+SUM(I$48:I$50)+(7/7)*I$51</f>
        <v>806.28571428571433</v>
      </c>
      <c r="T16">
        <f>T15+30</f>
        <v>2525</v>
      </c>
      <c r="V16">
        <f>(2/7)*L$47+SUM(L$48:L$50)+(7/7)*L$51</f>
        <v>123.42857142857143</v>
      </c>
      <c r="W16">
        <f>(2/7)*M$47+SUM(M$48:M$50)+(7/7)*M$51</f>
        <v>121.85714285714286</v>
      </c>
      <c r="AA16">
        <f>(2/7)*Q$47+SUM(Q$48:Q$50)+(7/7)*Q$51</f>
        <v>1115.2857142857142</v>
      </c>
    </row>
    <row r="17" spans="1:27" x14ac:dyDescent="0.2">
      <c r="A17" s="3">
        <v>13</v>
      </c>
      <c r="B17" s="2">
        <v>0</v>
      </c>
      <c r="C17" s="2">
        <v>0</v>
      </c>
      <c r="D17" s="2">
        <v>1</v>
      </c>
      <c r="E17" s="2">
        <v>3</v>
      </c>
      <c r="F17" s="2">
        <v>0</v>
      </c>
      <c r="G17" s="2">
        <v>0</v>
      </c>
      <c r="H17" s="2">
        <v>0</v>
      </c>
      <c r="I17" s="2">
        <v>126</v>
      </c>
      <c r="J17" s="2">
        <v>1</v>
      </c>
      <c r="K17" s="2">
        <v>1</v>
      </c>
      <c r="L17" s="2">
        <v>22</v>
      </c>
      <c r="M17" s="2">
        <v>16</v>
      </c>
      <c r="N17" s="2">
        <v>1</v>
      </c>
      <c r="O17" s="2">
        <v>3</v>
      </c>
      <c r="P17" s="2">
        <v>1</v>
      </c>
      <c r="Q17" s="2">
        <v>175</v>
      </c>
      <c r="R17" s="1" t="s">
        <v>74</v>
      </c>
      <c r="S17">
        <f>(0/7)*I$51+SUM(I$52:I$55)+(7/7)*I$56</f>
        <v>754</v>
      </c>
      <c r="T17">
        <f>T16+31</f>
        <v>2556</v>
      </c>
      <c r="V17">
        <f>(0/7)*L$51+SUM(L$52:L$55)+(7/7)*L$56</f>
        <v>131</v>
      </c>
      <c r="W17">
        <f>(0/7)*M$51+SUM(M$52:M$55)+(7/7)*M$56</f>
        <v>118</v>
      </c>
      <c r="AA17">
        <f>(0/7)*Q$51+SUM(Q$52:Q$55)+(7/7)*Q$56</f>
        <v>1059</v>
      </c>
    </row>
    <row r="18" spans="1:27" x14ac:dyDescent="0.2">
      <c r="A18" s="3">
        <v>14</v>
      </c>
      <c r="B18" s="2">
        <v>1</v>
      </c>
      <c r="C18" s="2">
        <v>3</v>
      </c>
      <c r="D18" s="2">
        <v>0</v>
      </c>
      <c r="E18" s="2">
        <v>0</v>
      </c>
      <c r="F18" s="2">
        <v>0</v>
      </c>
      <c r="G18" s="2">
        <v>0</v>
      </c>
      <c r="H18" s="2">
        <v>1</v>
      </c>
      <c r="I18" s="2">
        <v>114</v>
      </c>
      <c r="J18" s="2">
        <v>3</v>
      </c>
      <c r="K18" s="2">
        <v>4</v>
      </c>
      <c r="L18" s="2">
        <v>38</v>
      </c>
      <c r="M18" s="2">
        <v>12</v>
      </c>
      <c r="N18" s="2">
        <v>0</v>
      </c>
      <c r="O18" s="2">
        <v>1</v>
      </c>
      <c r="P18" s="2">
        <v>2</v>
      </c>
      <c r="Q18" s="2">
        <v>179</v>
      </c>
      <c r="R18" s="1" t="s">
        <v>75</v>
      </c>
      <c r="S18">
        <f>SUM(S6:S17)</f>
        <v>7270.0000000000009</v>
      </c>
      <c r="V18">
        <f>SUM(V6:V17)</f>
        <v>1440.9999999999998</v>
      </c>
      <c r="W18">
        <f>SUM(W6:W17)</f>
        <v>945.00000000000011</v>
      </c>
      <c r="AA18">
        <f>SUM(AA6:AA17)</f>
        <v>10370</v>
      </c>
    </row>
    <row r="19" spans="1:27" x14ac:dyDescent="0.2">
      <c r="A19" s="3">
        <v>15</v>
      </c>
      <c r="B19" s="2">
        <v>1</v>
      </c>
      <c r="C19" s="2">
        <v>1</v>
      </c>
      <c r="D19" s="2">
        <v>2</v>
      </c>
      <c r="E19" s="2">
        <v>4</v>
      </c>
      <c r="F19" s="2">
        <v>0</v>
      </c>
      <c r="G19" s="2">
        <v>0</v>
      </c>
      <c r="H19" s="2">
        <v>0</v>
      </c>
      <c r="I19" s="2">
        <v>123</v>
      </c>
      <c r="J19" s="2">
        <v>2</v>
      </c>
      <c r="K19" s="2">
        <v>3</v>
      </c>
      <c r="L19" s="2">
        <v>15</v>
      </c>
      <c r="M19" s="2">
        <v>10</v>
      </c>
      <c r="N19" s="2">
        <v>0</v>
      </c>
      <c r="O19" s="2">
        <v>3</v>
      </c>
      <c r="P19" s="2">
        <v>2</v>
      </c>
      <c r="Q19" s="2">
        <v>166</v>
      </c>
    </row>
    <row r="20" spans="1:27" x14ac:dyDescent="0.2">
      <c r="A20" s="3">
        <v>16</v>
      </c>
      <c r="B20" s="2">
        <v>2</v>
      </c>
      <c r="C20" s="2">
        <v>0</v>
      </c>
      <c r="D20" s="2">
        <v>0</v>
      </c>
      <c r="E20" s="2">
        <v>1</v>
      </c>
      <c r="F20" s="2">
        <v>0</v>
      </c>
      <c r="G20" s="2">
        <v>0</v>
      </c>
      <c r="H20" s="2">
        <v>0</v>
      </c>
      <c r="I20" s="2">
        <v>109</v>
      </c>
      <c r="J20" s="2">
        <v>3</v>
      </c>
      <c r="K20" s="2">
        <v>2</v>
      </c>
      <c r="L20" s="2">
        <v>31</v>
      </c>
      <c r="M20" s="2">
        <v>12</v>
      </c>
      <c r="N20" s="2">
        <v>0</v>
      </c>
      <c r="O20" s="2">
        <v>1</v>
      </c>
      <c r="P20" s="2">
        <v>2</v>
      </c>
      <c r="Q20" s="2">
        <v>163</v>
      </c>
    </row>
    <row r="21" spans="1:27" x14ac:dyDescent="0.2">
      <c r="A21" s="3">
        <v>17</v>
      </c>
      <c r="B21" s="2">
        <v>1</v>
      </c>
      <c r="C21" s="2">
        <v>1</v>
      </c>
      <c r="D21" s="2">
        <v>1</v>
      </c>
      <c r="E21" s="2">
        <v>1</v>
      </c>
      <c r="F21" s="2">
        <v>2</v>
      </c>
      <c r="G21" s="2">
        <v>0</v>
      </c>
      <c r="H21" s="2">
        <v>0</v>
      </c>
      <c r="I21" s="2">
        <v>140</v>
      </c>
      <c r="J21" s="2">
        <v>4</v>
      </c>
      <c r="K21" s="2">
        <v>4</v>
      </c>
      <c r="L21" s="2">
        <v>30</v>
      </c>
      <c r="M21" s="2">
        <v>21</v>
      </c>
      <c r="N21" s="2">
        <v>0</v>
      </c>
      <c r="O21" s="2">
        <v>6</v>
      </c>
      <c r="P21" s="2">
        <v>3</v>
      </c>
      <c r="Q21" s="2">
        <v>214</v>
      </c>
    </row>
    <row r="22" spans="1:27" x14ac:dyDescent="0.2">
      <c r="A22" s="3">
        <v>18</v>
      </c>
      <c r="B22" s="2">
        <v>1</v>
      </c>
      <c r="C22" s="2">
        <v>0</v>
      </c>
      <c r="D22" s="2">
        <v>1</v>
      </c>
      <c r="E22" s="2">
        <v>0</v>
      </c>
      <c r="F22" s="2">
        <v>1</v>
      </c>
      <c r="G22" s="2">
        <v>0</v>
      </c>
      <c r="H22" s="2">
        <v>2</v>
      </c>
      <c r="I22" s="2">
        <v>147</v>
      </c>
      <c r="J22" s="2">
        <v>5</v>
      </c>
      <c r="K22" s="2">
        <v>0</v>
      </c>
      <c r="L22" s="2">
        <v>37</v>
      </c>
      <c r="M22" s="2">
        <v>23</v>
      </c>
      <c r="N22" s="2">
        <v>1</v>
      </c>
      <c r="O22" s="2">
        <v>2</v>
      </c>
      <c r="P22" s="2">
        <v>0</v>
      </c>
      <c r="Q22" s="2">
        <v>220</v>
      </c>
    </row>
    <row r="23" spans="1:27" x14ac:dyDescent="0.2">
      <c r="A23" s="3">
        <v>19</v>
      </c>
      <c r="B23" s="2">
        <v>0</v>
      </c>
      <c r="C23" s="2">
        <v>1</v>
      </c>
      <c r="D23" s="2">
        <v>0</v>
      </c>
      <c r="E23" s="2">
        <v>1</v>
      </c>
      <c r="F23" s="2">
        <v>0</v>
      </c>
      <c r="G23" s="2">
        <v>0</v>
      </c>
      <c r="H23" s="2">
        <v>0</v>
      </c>
      <c r="I23" s="2">
        <v>133</v>
      </c>
      <c r="J23" s="2">
        <v>3</v>
      </c>
      <c r="K23" s="2">
        <v>1</v>
      </c>
      <c r="L23" s="2">
        <v>29</v>
      </c>
      <c r="M23" s="2">
        <v>21</v>
      </c>
      <c r="N23" s="2">
        <v>0</v>
      </c>
      <c r="O23" s="2">
        <v>4</v>
      </c>
      <c r="P23" s="2">
        <v>1</v>
      </c>
      <c r="Q23" s="2">
        <v>194</v>
      </c>
    </row>
    <row r="24" spans="1:27" x14ac:dyDescent="0.2">
      <c r="A24" s="3">
        <v>20</v>
      </c>
      <c r="B24" s="2">
        <v>0</v>
      </c>
      <c r="C24" s="2">
        <v>1</v>
      </c>
      <c r="D24" s="2">
        <v>1</v>
      </c>
      <c r="E24" s="2">
        <v>1</v>
      </c>
      <c r="F24" s="2">
        <v>0</v>
      </c>
      <c r="G24" s="2">
        <v>0</v>
      </c>
      <c r="H24" s="2">
        <v>0</v>
      </c>
      <c r="I24" s="2">
        <v>115</v>
      </c>
      <c r="J24" s="2">
        <v>1</v>
      </c>
      <c r="K24" s="2">
        <v>1</v>
      </c>
      <c r="L24" s="2">
        <v>17</v>
      </c>
      <c r="M24" s="2">
        <v>12</v>
      </c>
      <c r="N24" s="2">
        <v>0</v>
      </c>
      <c r="O24" s="2">
        <v>1</v>
      </c>
      <c r="P24" s="2">
        <v>0</v>
      </c>
      <c r="Q24" s="2">
        <v>150</v>
      </c>
    </row>
    <row r="25" spans="1:27" x14ac:dyDescent="0.2">
      <c r="A25" s="3">
        <v>21</v>
      </c>
      <c r="B25" s="2">
        <v>1</v>
      </c>
      <c r="C25" s="2">
        <v>5</v>
      </c>
      <c r="D25" s="2">
        <v>2</v>
      </c>
      <c r="E25" s="2">
        <v>1</v>
      </c>
      <c r="F25" s="2">
        <v>1</v>
      </c>
      <c r="G25" s="2">
        <v>0</v>
      </c>
      <c r="H25" s="2">
        <v>1</v>
      </c>
      <c r="I25" s="2">
        <v>82</v>
      </c>
      <c r="J25" s="2">
        <v>2</v>
      </c>
      <c r="K25" s="2">
        <v>2</v>
      </c>
      <c r="L25" s="2">
        <v>18</v>
      </c>
      <c r="M25" s="2">
        <v>9</v>
      </c>
      <c r="N25" s="2">
        <v>1</v>
      </c>
      <c r="O25" s="2">
        <v>1</v>
      </c>
      <c r="P25" s="2">
        <v>4</v>
      </c>
      <c r="Q25" s="2">
        <v>130</v>
      </c>
    </row>
    <row r="26" spans="1:27" x14ac:dyDescent="0.2">
      <c r="A26" s="3">
        <v>22</v>
      </c>
      <c r="B26" s="2">
        <v>0</v>
      </c>
      <c r="C26" s="2">
        <v>2</v>
      </c>
      <c r="D26" s="2">
        <v>0</v>
      </c>
      <c r="E26" s="2">
        <v>1</v>
      </c>
      <c r="F26" s="2">
        <v>0</v>
      </c>
      <c r="G26" s="2">
        <v>0</v>
      </c>
      <c r="H26" s="2">
        <v>2</v>
      </c>
      <c r="I26" s="2">
        <v>126</v>
      </c>
      <c r="J26" s="2">
        <v>2</v>
      </c>
      <c r="K26" s="2">
        <v>2</v>
      </c>
      <c r="L26" s="2">
        <v>30</v>
      </c>
      <c r="M26" s="2">
        <v>17</v>
      </c>
      <c r="N26" s="2">
        <v>1</v>
      </c>
      <c r="O26" s="2">
        <v>1</v>
      </c>
      <c r="P26" s="2">
        <v>1</v>
      </c>
      <c r="Q26" s="2">
        <v>185</v>
      </c>
    </row>
    <row r="27" spans="1:27" x14ac:dyDescent="0.2">
      <c r="A27" s="3">
        <v>23</v>
      </c>
      <c r="B27" s="2">
        <v>0</v>
      </c>
      <c r="C27" s="2">
        <v>0</v>
      </c>
      <c r="D27" s="2">
        <v>0</v>
      </c>
      <c r="E27" s="2">
        <v>0</v>
      </c>
      <c r="F27" s="2">
        <v>0</v>
      </c>
      <c r="G27" s="2">
        <v>0</v>
      </c>
      <c r="H27" s="2">
        <v>0</v>
      </c>
      <c r="I27" s="2">
        <v>113</v>
      </c>
      <c r="J27" s="2">
        <v>1</v>
      </c>
      <c r="K27" s="2">
        <v>1</v>
      </c>
      <c r="L27" s="2">
        <v>26</v>
      </c>
      <c r="M27" s="2">
        <v>16</v>
      </c>
      <c r="N27" s="2">
        <v>3</v>
      </c>
      <c r="O27" s="2">
        <v>3</v>
      </c>
      <c r="P27" s="2">
        <v>1</v>
      </c>
      <c r="Q27" s="2">
        <v>164</v>
      </c>
    </row>
    <row r="28" spans="1:27" x14ac:dyDescent="0.2">
      <c r="A28" s="3">
        <v>24</v>
      </c>
      <c r="B28" s="2">
        <v>0</v>
      </c>
      <c r="C28" s="2">
        <v>2</v>
      </c>
      <c r="D28" s="2">
        <v>1</v>
      </c>
      <c r="E28" s="2">
        <v>2</v>
      </c>
      <c r="F28" s="2">
        <v>0</v>
      </c>
      <c r="G28" s="2">
        <v>0</v>
      </c>
      <c r="H28" s="2">
        <v>0</v>
      </c>
      <c r="I28" s="2">
        <v>144</v>
      </c>
      <c r="J28" s="2">
        <v>6</v>
      </c>
      <c r="K28" s="2">
        <v>3</v>
      </c>
      <c r="L28" s="2">
        <v>30</v>
      </c>
      <c r="M28" s="2">
        <v>17</v>
      </c>
      <c r="N28" s="2">
        <v>3</v>
      </c>
      <c r="O28" s="2">
        <v>1</v>
      </c>
      <c r="P28" s="2">
        <v>1</v>
      </c>
      <c r="Q28" s="2">
        <v>210</v>
      </c>
    </row>
    <row r="29" spans="1:27" x14ac:dyDescent="0.2">
      <c r="A29" s="3">
        <v>25</v>
      </c>
      <c r="B29" s="2">
        <v>0</v>
      </c>
      <c r="C29" s="2">
        <v>2</v>
      </c>
      <c r="D29" s="2">
        <v>1</v>
      </c>
      <c r="E29" s="2">
        <v>3</v>
      </c>
      <c r="F29" s="2">
        <v>1</v>
      </c>
      <c r="G29" s="2">
        <v>1</v>
      </c>
      <c r="H29" s="2">
        <v>0</v>
      </c>
      <c r="I29" s="2">
        <v>145</v>
      </c>
      <c r="J29" s="2">
        <v>0</v>
      </c>
      <c r="K29" s="2">
        <v>2</v>
      </c>
      <c r="L29" s="2">
        <v>30</v>
      </c>
      <c r="M29" s="2">
        <v>24</v>
      </c>
      <c r="N29" s="2">
        <v>1</v>
      </c>
      <c r="O29" s="2">
        <v>4</v>
      </c>
      <c r="P29" s="2">
        <v>3</v>
      </c>
      <c r="Q29" s="2">
        <v>217</v>
      </c>
    </row>
    <row r="30" spans="1:27" x14ac:dyDescent="0.2">
      <c r="A30" s="3">
        <v>26</v>
      </c>
      <c r="B30" s="2">
        <v>1</v>
      </c>
      <c r="C30" s="2">
        <v>4</v>
      </c>
      <c r="D30" s="2">
        <v>0</v>
      </c>
      <c r="E30" s="2">
        <v>0</v>
      </c>
      <c r="F30" s="2">
        <v>1</v>
      </c>
      <c r="G30" s="2">
        <v>0</v>
      </c>
      <c r="H30" s="2">
        <v>0</v>
      </c>
      <c r="I30" s="2">
        <v>115</v>
      </c>
      <c r="J30" s="2">
        <v>2</v>
      </c>
      <c r="K30" s="2">
        <v>1</v>
      </c>
      <c r="L30" s="2">
        <v>24</v>
      </c>
      <c r="M30" s="2">
        <v>17</v>
      </c>
      <c r="N30" s="2">
        <v>0</v>
      </c>
      <c r="O30" s="2">
        <v>1</v>
      </c>
      <c r="P30" s="2">
        <v>0</v>
      </c>
      <c r="Q30" s="2">
        <v>166</v>
      </c>
    </row>
    <row r="31" spans="1:27" x14ac:dyDescent="0.2">
      <c r="A31" s="3">
        <v>27</v>
      </c>
      <c r="B31" s="2">
        <v>2</v>
      </c>
      <c r="C31" s="2">
        <v>2</v>
      </c>
      <c r="D31" s="2">
        <v>0</v>
      </c>
      <c r="E31" s="2">
        <v>2</v>
      </c>
      <c r="F31" s="2">
        <v>1</v>
      </c>
      <c r="G31" s="2">
        <v>0</v>
      </c>
      <c r="H31" s="2">
        <v>0</v>
      </c>
      <c r="I31" s="2">
        <v>151</v>
      </c>
      <c r="J31" s="2">
        <v>1</v>
      </c>
      <c r="K31" s="2">
        <v>1</v>
      </c>
      <c r="L31" s="2">
        <v>34</v>
      </c>
      <c r="M31" s="2">
        <v>18</v>
      </c>
      <c r="N31" s="2">
        <v>0</v>
      </c>
      <c r="O31" s="2">
        <v>0</v>
      </c>
      <c r="P31" s="2">
        <v>1</v>
      </c>
      <c r="Q31" s="2">
        <v>213</v>
      </c>
    </row>
    <row r="32" spans="1:27" x14ac:dyDescent="0.2">
      <c r="A32" s="3">
        <v>28</v>
      </c>
      <c r="B32" s="2">
        <v>2</v>
      </c>
      <c r="C32" s="2">
        <v>4</v>
      </c>
      <c r="D32" s="2">
        <v>1</v>
      </c>
      <c r="E32" s="2">
        <v>2</v>
      </c>
      <c r="F32" s="2">
        <v>0</v>
      </c>
      <c r="G32" s="2">
        <v>0</v>
      </c>
      <c r="H32" s="2">
        <v>1</v>
      </c>
      <c r="I32" s="2">
        <v>157</v>
      </c>
      <c r="J32" s="2">
        <v>1</v>
      </c>
      <c r="K32" s="2">
        <v>2</v>
      </c>
      <c r="L32" s="2">
        <v>33</v>
      </c>
      <c r="M32" s="2">
        <v>23</v>
      </c>
      <c r="N32" s="2">
        <v>0</v>
      </c>
      <c r="O32" s="2">
        <v>2</v>
      </c>
      <c r="P32" s="2">
        <v>1</v>
      </c>
      <c r="Q32" s="2">
        <v>229</v>
      </c>
    </row>
    <row r="33" spans="1:17" x14ac:dyDescent="0.2">
      <c r="A33" s="3">
        <v>29</v>
      </c>
      <c r="B33" s="2">
        <v>2</v>
      </c>
      <c r="C33" s="2">
        <v>2</v>
      </c>
      <c r="D33" s="2">
        <v>2</v>
      </c>
      <c r="E33" s="2">
        <v>0</v>
      </c>
      <c r="F33" s="2">
        <v>0</v>
      </c>
      <c r="G33" s="2">
        <v>0</v>
      </c>
      <c r="H33" s="2">
        <v>0</v>
      </c>
      <c r="I33" s="2">
        <v>169</v>
      </c>
      <c r="J33" s="2">
        <v>2</v>
      </c>
      <c r="K33" s="2">
        <v>1</v>
      </c>
      <c r="L33" s="2">
        <v>39</v>
      </c>
      <c r="M33" s="2">
        <v>18</v>
      </c>
      <c r="N33" s="2">
        <v>0</v>
      </c>
      <c r="O33" s="2">
        <v>4</v>
      </c>
      <c r="P33" s="2">
        <v>0</v>
      </c>
      <c r="Q33" s="2">
        <v>239</v>
      </c>
    </row>
    <row r="34" spans="1:17" x14ac:dyDescent="0.2">
      <c r="A34" s="3">
        <v>30</v>
      </c>
      <c r="B34" s="2">
        <v>1</v>
      </c>
      <c r="C34" s="2">
        <v>2</v>
      </c>
      <c r="D34" s="2">
        <v>0</v>
      </c>
      <c r="E34" s="2">
        <v>5</v>
      </c>
      <c r="F34" s="2">
        <v>1</v>
      </c>
      <c r="G34" s="2">
        <v>0</v>
      </c>
      <c r="H34" s="2">
        <v>1</v>
      </c>
      <c r="I34" s="2">
        <v>144</v>
      </c>
      <c r="J34" s="2">
        <v>3</v>
      </c>
      <c r="K34" s="2">
        <v>0</v>
      </c>
      <c r="L34" s="2">
        <v>35</v>
      </c>
      <c r="M34" s="2">
        <v>14</v>
      </c>
      <c r="N34" s="2">
        <v>1</v>
      </c>
      <c r="O34" s="2">
        <v>3</v>
      </c>
      <c r="P34" s="2">
        <v>0</v>
      </c>
      <c r="Q34" s="2">
        <v>210</v>
      </c>
    </row>
    <row r="35" spans="1:17" x14ac:dyDescent="0.2">
      <c r="A35" s="3">
        <v>31</v>
      </c>
      <c r="B35" s="2">
        <v>1</v>
      </c>
      <c r="C35" s="2">
        <v>3</v>
      </c>
      <c r="D35" s="2">
        <v>4</v>
      </c>
      <c r="E35" s="2">
        <v>2</v>
      </c>
      <c r="F35" s="2">
        <v>0</v>
      </c>
      <c r="G35" s="2">
        <v>0</v>
      </c>
      <c r="H35" s="2">
        <v>2</v>
      </c>
      <c r="I35" s="2">
        <v>142</v>
      </c>
      <c r="J35" s="2">
        <v>4</v>
      </c>
      <c r="K35" s="2">
        <v>2</v>
      </c>
      <c r="L35" s="2">
        <v>32</v>
      </c>
      <c r="M35" s="2">
        <v>17</v>
      </c>
      <c r="N35" s="2">
        <v>0</v>
      </c>
      <c r="O35" s="2">
        <v>2</v>
      </c>
      <c r="P35" s="2">
        <v>0</v>
      </c>
      <c r="Q35" s="2">
        <v>211</v>
      </c>
    </row>
    <row r="36" spans="1:17" x14ac:dyDescent="0.2">
      <c r="A36" s="3">
        <v>32</v>
      </c>
      <c r="B36" s="2">
        <v>0</v>
      </c>
      <c r="C36" s="2">
        <v>3</v>
      </c>
      <c r="D36" s="2">
        <v>1</v>
      </c>
      <c r="E36" s="2">
        <v>1</v>
      </c>
      <c r="F36" s="2">
        <v>1</v>
      </c>
      <c r="G36" s="2">
        <v>0</v>
      </c>
      <c r="H36" s="2">
        <v>0</v>
      </c>
      <c r="I36" s="2">
        <v>148</v>
      </c>
      <c r="J36" s="2">
        <v>3</v>
      </c>
      <c r="K36" s="2">
        <v>2</v>
      </c>
      <c r="L36" s="2">
        <v>40</v>
      </c>
      <c r="M36" s="2">
        <v>15</v>
      </c>
      <c r="N36" s="2">
        <v>1</v>
      </c>
      <c r="O36" s="2">
        <v>5</v>
      </c>
      <c r="P36" s="2">
        <v>0</v>
      </c>
      <c r="Q36" s="2">
        <v>220</v>
      </c>
    </row>
    <row r="37" spans="1:17" x14ac:dyDescent="0.2">
      <c r="A37" s="3">
        <v>33</v>
      </c>
      <c r="B37" s="2">
        <v>4</v>
      </c>
      <c r="C37" s="2">
        <v>4</v>
      </c>
      <c r="D37" s="2">
        <v>0</v>
      </c>
      <c r="E37" s="2">
        <v>2</v>
      </c>
      <c r="F37" s="2">
        <v>0</v>
      </c>
      <c r="G37" s="2">
        <v>0</v>
      </c>
      <c r="H37" s="2">
        <v>1</v>
      </c>
      <c r="I37" s="2">
        <v>163</v>
      </c>
      <c r="J37" s="2">
        <v>5</v>
      </c>
      <c r="K37" s="2">
        <v>2</v>
      </c>
      <c r="L37" s="2">
        <v>32</v>
      </c>
      <c r="M37" s="2">
        <v>24</v>
      </c>
      <c r="N37" s="2">
        <v>0</v>
      </c>
      <c r="O37" s="2">
        <v>2</v>
      </c>
      <c r="P37" s="2">
        <v>1</v>
      </c>
      <c r="Q37" s="2">
        <v>240</v>
      </c>
    </row>
    <row r="38" spans="1:17" x14ac:dyDescent="0.2">
      <c r="A38" s="3">
        <v>34</v>
      </c>
      <c r="B38" s="2">
        <v>1</v>
      </c>
      <c r="C38" s="2">
        <v>4</v>
      </c>
      <c r="D38" s="2">
        <v>0</v>
      </c>
      <c r="E38" s="2">
        <v>2</v>
      </c>
      <c r="F38" s="2">
        <v>1</v>
      </c>
      <c r="G38" s="2">
        <v>0</v>
      </c>
      <c r="H38" s="2">
        <v>0</v>
      </c>
      <c r="I38" s="2">
        <v>152</v>
      </c>
      <c r="J38" s="2">
        <v>3</v>
      </c>
      <c r="K38" s="2">
        <v>0</v>
      </c>
      <c r="L38" s="2">
        <v>24</v>
      </c>
      <c r="M38" s="2">
        <v>18</v>
      </c>
      <c r="N38" s="2">
        <v>2</v>
      </c>
      <c r="O38" s="2">
        <v>3</v>
      </c>
      <c r="P38" s="2">
        <v>0</v>
      </c>
      <c r="Q38" s="2">
        <v>210</v>
      </c>
    </row>
    <row r="39" spans="1:17" x14ac:dyDescent="0.2">
      <c r="A39" s="3">
        <v>35</v>
      </c>
      <c r="B39" s="2">
        <v>3</v>
      </c>
      <c r="C39" s="2">
        <v>1</v>
      </c>
      <c r="D39" s="2">
        <v>0</v>
      </c>
      <c r="E39" s="2">
        <v>1</v>
      </c>
      <c r="F39" s="2">
        <v>0</v>
      </c>
      <c r="G39" s="2">
        <v>0</v>
      </c>
      <c r="H39" s="2">
        <v>1</v>
      </c>
      <c r="I39" s="2">
        <v>116</v>
      </c>
      <c r="J39" s="2">
        <v>6</v>
      </c>
      <c r="K39" s="2">
        <v>0</v>
      </c>
      <c r="L39" s="2">
        <v>24</v>
      </c>
      <c r="M39" s="2">
        <v>13</v>
      </c>
      <c r="N39" s="2">
        <v>0</v>
      </c>
      <c r="O39" s="2">
        <v>2</v>
      </c>
      <c r="P39" s="2">
        <v>1</v>
      </c>
      <c r="Q39" s="2">
        <v>168</v>
      </c>
    </row>
    <row r="40" spans="1:17" x14ac:dyDescent="0.2">
      <c r="A40" s="3">
        <v>36</v>
      </c>
      <c r="B40" s="2">
        <v>0</v>
      </c>
      <c r="C40" s="2">
        <v>3</v>
      </c>
      <c r="D40" s="2">
        <v>1</v>
      </c>
      <c r="E40" s="2">
        <v>0</v>
      </c>
      <c r="F40" s="2">
        <v>0</v>
      </c>
      <c r="G40" s="2">
        <v>0</v>
      </c>
      <c r="H40" s="2">
        <v>0</v>
      </c>
      <c r="I40" s="2">
        <v>143</v>
      </c>
      <c r="J40" s="2">
        <v>3</v>
      </c>
      <c r="K40" s="2">
        <v>0</v>
      </c>
      <c r="L40" s="2">
        <v>23</v>
      </c>
      <c r="M40" s="2">
        <v>11</v>
      </c>
      <c r="N40" s="2">
        <v>0</v>
      </c>
      <c r="O40" s="2">
        <v>2</v>
      </c>
      <c r="P40" s="2">
        <v>2</v>
      </c>
      <c r="Q40" s="2">
        <v>188</v>
      </c>
    </row>
    <row r="41" spans="1:17" x14ac:dyDescent="0.2">
      <c r="A41" s="3">
        <v>37</v>
      </c>
      <c r="B41" s="2">
        <v>1</v>
      </c>
      <c r="C41" s="2">
        <v>0</v>
      </c>
      <c r="D41" s="2">
        <v>0</v>
      </c>
      <c r="E41" s="2">
        <v>2</v>
      </c>
      <c r="F41" s="2">
        <v>0</v>
      </c>
      <c r="G41" s="2">
        <v>0</v>
      </c>
      <c r="H41" s="2">
        <v>0</v>
      </c>
      <c r="I41" s="2">
        <v>129</v>
      </c>
      <c r="J41" s="2">
        <v>3</v>
      </c>
      <c r="K41" s="2">
        <v>0</v>
      </c>
      <c r="L41" s="2">
        <v>21</v>
      </c>
      <c r="M41" s="2">
        <v>16</v>
      </c>
      <c r="N41" s="2">
        <v>0</v>
      </c>
      <c r="O41" s="2">
        <v>3</v>
      </c>
      <c r="P41" s="2">
        <v>1</v>
      </c>
      <c r="Q41" s="2">
        <v>176</v>
      </c>
    </row>
    <row r="42" spans="1:17" x14ac:dyDescent="0.2">
      <c r="A42" s="3">
        <v>38</v>
      </c>
      <c r="B42" s="2">
        <v>0</v>
      </c>
      <c r="C42" s="2">
        <v>1</v>
      </c>
      <c r="D42" s="2">
        <v>0</v>
      </c>
      <c r="E42" s="2">
        <v>2</v>
      </c>
      <c r="F42" s="2">
        <v>1</v>
      </c>
      <c r="G42" s="2">
        <v>0</v>
      </c>
      <c r="H42" s="2">
        <v>0</v>
      </c>
      <c r="I42" s="2">
        <v>151</v>
      </c>
      <c r="J42" s="2">
        <v>8</v>
      </c>
      <c r="K42" s="2">
        <v>1</v>
      </c>
      <c r="L42" s="2">
        <v>23</v>
      </c>
      <c r="M42" s="2">
        <v>19</v>
      </c>
      <c r="N42" s="2">
        <v>1</v>
      </c>
      <c r="O42" s="2">
        <v>2</v>
      </c>
      <c r="P42" s="2">
        <v>3</v>
      </c>
      <c r="Q42" s="2">
        <v>212</v>
      </c>
    </row>
    <row r="43" spans="1:17" x14ac:dyDescent="0.2">
      <c r="A43" s="3">
        <v>39</v>
      </c>
      <c r="B43" s="2">
        <v>0</v>
      </c>
      <c r="C43" s="2">
        <v>0</v>
      </c>
      <c r="D43" s="2">
        <v>0</v>
      </c>
      <c r="E43" s="2">
        <v>0</v>
      </c>
      <c r="F43" s="2">
        <v>2</v>
      </c>
      <c r="G43" s="2">
        <v>0</v>
      </c>
      <c r="H43" s="2">
        <v>0</v>
      </c>
      <c r="I43" s="2">
        <v>126</v>
      </c>
      <c r="J43" s="2">
        <v>4</v>
      </c>
      <c r="K43" s="2">
        <v>0</v>
      </c>
      <c r="L43" s="2">
        <v>32</v>
      </c>
      <c r="M43" s="2">
        <v>22</v>
      </c>
      <c r="N43" s="2">
        <v>0</v>
      </c>
      <c r="O43" s="2">
        <v>3</v>
      </c>
      <c r="P43" s="2">
        <v>1</v>
      </c>
      <c r="Q43" s="2">
        <v>190</v>
      </c>
    </row>
    <row r="44" spans="1:17" x14ac:dyDescent="0.2">
      <c r="A44" s="3">
        <v>40</v>
      </c>
      <c r="B44" s="2">
        <v>3</v>
      </c>
      <c r="C44" s="2">
        <v>1</v>
      </c>
      <c r="D44" s="2">
        <v>1</v>
      </c>
      <c r="E44" s="2">
        <v>2</v>
      </c>
      <c r="F44" s="2">
        <v>0</v>
      </c>
      <c r="G44" s="2">
        <v>0</v>
      </c>
      <c r="H44" s="2">
        <v>0</v>
      </c>
      <c r="I44" s="2">
        <v>142</v>
      </c>
      <c r="J44" s="2">
        <v>2</v>
      </c>
      <c r="K44" s="2">
        <v>1</v>
      </c>
      <c r="L44" s="2">
        <v>25</v>
      </c>
      <c r="M44" s="2">
        <v>17</v>
      </c>
      <c r="N44" s="2">
        <v>0</v>
      </c>
      <c r="O44" s="2">
        <v>2</v>
      </c>
      <c r="P44" s="2">
        <v>2</v>
      </c>
      <c r="Q44" s="2">
        <v>198</v>
      </c>
    </row>
    <row r="45" spans="1:17" x14ac:dyDescent="0.2">
      <c r="A45" s="3">
        <v>41</v>
      </c>
      <c r="B45" s="2">
        <v>0</v>
      </c>
      <c r="C45" s="2">
        <v>1</v>
      </c>
      <c r="D45" s="2">
        <v>1</v>
      </c>
      <c r="E45" s="2">
        <v>0</v>
      </c>
      <c r="F45" s="2">
        <v>1</v>
      </c>
      <c r="G45" s="2">
        <v>0</v>
      </c>
      <c r="H45" s="2">
        <v>0</v>
      </c>
      <c r="I45" s="2">
        <v>146</v>
      </c>
      <c r="J45" s="2">
        <v>4</v>
      </c>
      <c r="K45" s="2">
        <v>1</v>
      </c>
      <c r="L45" s="2">
        <v>22</v>
      </c>
      <c r="M45" s="2">
        <v>19</v>
      </c>
      <c r="N45" s="2">
        <v>0</v>
      </c>
      <c r="O45" s="2">
        <v>2</v>
      </c>
      <c r="P45" s="2">
        <v>2</v>
      </c>
      <c r="Q45" s="2">
        <v>199</v>
      </c>
    </row>
    <row r="46" spans="1:17" x14ac:dyDescent="0.2">
      <c r="A46" s="3">
        <v>42</v>
      </c>
      <c r="B46" s="2">
        <v>1</v>
      </c>
      <c r="C46" s="2">
        <v>3</v>
      </c>
      <c r="D46" s="2">
        <v>0</v>
      </c>
      <c r="E46" s="2">
        <v>2</v>
      </c>
      <c r="F46" s="2">
        <v>0</v>
      </c>
      <c r="G46" s="2">
        <v>0</v>
      </c>
      <c r="H46" s="2">
        <v>1</v>
      </c>
      <c r="I46" s="2">
        <v>153</v>
      </c>
      <c r="J46" s="2">
        <v>5</v>
      </c>
      <c r="K46" s="2">
        <v>1</v>
      </c>
      <c r="L46" s="2">
        <v>30</v>
      </c>
      <c r="M46" s="2">
        <v>28</v>
      </c>
      <c r="N46" s="2">
        <v>1</v>
      </c>
      <c r="O46" s="2">
        <v>1</v>
      </c>
      <c r="P46" s="2">
        <v>3</v>
      </c>
      <c r="Q46" s="2">
        <v>229</v>
      </c>
    </row>
    <row r="47" spans="1:17" x14ac:dyDescent="0.2">
      <c r="A47" s="3">
        <v>43</v>
      </c>
      <c r="B47" s="2">
        <v>0</v>
      </c>
      <c r="C47" s="2">
        <v>2</v>
      </c>
      <c r="D47" s="2">
        <v>0</v>
      </c>
      <c r="E47" s="2">
        <v>1</v>
      </c>
      <c r="F47" s="2">
        <v>0</v>
      </c>
      <c r="G47" s="2">
        <v>0</v>
      </c>
      <c r="H47" s="2">
        <v>1</v>
      </c>
      <c r="I47" s="2">
        <v>141</v>
      </c>
      <c r="J47" s="2">
        <v>5</v>
      </c>
      <c r="K47" s="2">
        <v>1</v>
      </c>
      <c r="L47" s="2">
        <v>26</v>
      </c>
      <c r="M47" s="2">
        <v>17</v>
      </c>
      <c r="N47" s="2">
        <v>1</v>
      </c>
      <c r="O47" s="2">
        <v>2</v>
      </c>
      <c r="P47" s="2">
        <v>0</v>
      </c>
      <c r="Q47" s="2">
        <v>197</v>
      </c>
    </row>
    <row r="48" spans="1:17" x14ac:dyDescent="0.2">
      <c r="A48" s="3">
        <v>44</v>
      </c>
      <c r="B48" s="2">
        <v>2</v>
      </c>
      <c r="C48" s="2">
        <v>1</v>
      </c>
      <c r="D48" s="2">
        <v>0</v>
      </c>
      <c r="E48" s="2">
        <v>1</v>
      </c>
      <c r="F48" s="2">
        <v>0</v>
      </c>
      <c r="G48" s="2">
        <v>0</v>
      </c>
      <c r="H48" s="2">
        <v>0</v>
      </c>
      <c r="I48" s="2">
        <v>166</v>
      </c>
      <c r="J48" s="2">
        <v>5</v>
      </c>
      <c r="K48" s="2">
        <v>0</v>
      </c>
      <c r="L48" s="2">
        <v>27</v>
      </c>
      <c r="M48" s="2">
        <v>32</v>
      </c>
      <c r="N48" s="2">
        <v>1</v>
      </c>
      <c r="O48" s="2">
        <v>2</v>
      </c>
      <c r="P48" s="2">
        <v>2</v>
      </c>
      <c r="Q48" s="2">
        <v>239</v>
      </c>
    </row>
    <row r="49" spans="1:17" x14ac:dyDescent="0.2">
      <c r="A49" s="3">
        <v>45</v>
      </c>
      <c r="B49" s="2">
        <v>0</v>
      </c>
      <c r="C49" s="2">
        <v>2</v>
      </c>
      <c r="D49" s="2">
        <v>2</v>
      </c>
      <c r="E49" s="2">
        <v>2</v>
      </c>
      <c r="F49" s="2">
        <v>0</v>
      </c>
      <c r="G49" s="2">
        <v>0</v>
      </c>
      <c r="H49" s="2">
        <v>0</v>
      </c>
      <c r="I49" s="2">
        <v>197</v>
      </c>
      <c r="J49" s="2">
        <v>6</v>
      </c>
      <c r="K49" s="2">
        <v>2</v>
      </c>
      <c r="L49" s="2">
        <v>29</v>
      </c>
      <c r="M49" s="2">
        <v>22</v>
      </c>
      <c r="N49" s="2">
        <v>1</v>
      </c>
      <c r="O49" s="2">
        <v>4</v>
      </c>
      <c r="P49" s="2">
        <v>1</v>
      </c>
      <c r="Q49" s="2">
        <v>268</v>
      </c>
    </row>
    <row r="50" spans="1:17" x14ac:dyDescent="0.2">
      <c r="A50" s="3">
        <v>46</v>
      </c>
      <c r="B50" s="2">
        <v>2</v>
      </c>
      <c r="C50" s="2">
        <v>1</v>
      </c>
      <c r="D50" s="2">
        <v>1</v>
      </c>
      <c r="E50" s="2">
        <v>1</v>
      </c>
      <c r="F50" s="2">
        <v>0</v>
      </c>
      <c r="G50" s="2">
        <v>0</v>
      </c>
      <c r="H50" s="2">
        <v>1</v>
      </c>
      <c r="I50" s="2">
        <v>227</v>
      </c>
      <c r="J50" s="2">
        <v>5</v>
      </c>
      <c r="K50" s="2">
        <v>1</v>
      </c>
      <c r="L50" s="2">
        <v>36</v>
      </c>
      <c r="M50" s="2">
        <v>37</v>
      </c>
      <c r="N50" s="2">
        <v>0</v>
      </c>
      <c r="O50" s="2">
        <v>3</v>
      </c>
      <c r="P50" s="2">
        <v>1</v>
      </c>
      <c r="Q50" s="2">
        <v>316</v>
      </c>
    </row>
    <row r="51" spans="1:17" x14ac:dyDescent="0.2">
      <c r="A51" s="3">
        <v>47</v>
      </c>
      <c r="B51" s="2">
        <v>0</v>
      </c>
      <c r="C51" s="2">
        <v>0</v>
      </c>
      <c r="D51" s="2">
        <v>0</v>
      </c>
      <c r="E51" s="2">
        <v>1</v>
      </c>
      <c r="F51" s="2">
        <v>1</v>
      </c>
      <c r="G51" s="2">
        <v>0</v>
      </c>
      <c r="H51" s="2">
        <v>0</v>
      </c>
      <c r="I51" s="2">
        <v>176</v>
      </c>
      <c r="J51" s="2">
        <v>2</v>
      </c>
      <c r="K51" s="2">
        <v>0</v>
      </c>
      <c r="L51" s="2">
        <v>24</v>
      </c>
      <c r="M51" s="2">
        <v>26</v>
      </c>
      <c r="N51" s="2">
        <v>0</v>
      </c>
      <c r="O51" s="2">
        <v>2</v>
      </c>
      <c r="P51" s="2">
        <v>4</v>
      </c>
      <c r="Q51" s="2">
        <v>236</v>
      </c>
    </row>
    <row r="52" spans="1:17" x14ac:dyDescent="0.2">
      <c r="A52" s="3">
        <v>48</v>
      </c>
      <c r="B52" s="2">
        <v>1</v>
      </c>
      <c r="C52" s="2">
        <v>0</v>
      </c>
      <c r="D52" s="2">
        <v>2</v>
      </c>
      <c r="E52" s="2">
        <v>2</v>
      </c>
      <c r="F52" s="2">
        <v>0</v>
      </c>
      <c r="G52" s="2">
        <v>0</v>
      </c>
      <c r="H52" s="2">
        <v>0</v>
      </c>
      <c r="I52" s="2">
        <v>207</v>
      </c>
      <c r="J52" s="2">
        <v>3</v>
      </c>
      <c r="K52" s="2">
        <v>3</v>
      </c>
      <c r="L52" s="2">
        <v>35</v>
      </c>
      <c r="M52" s="2">
        <v>31</v>
      </c>
      <c r="N52" s="2">
        <v>0</v>
      </c>
      <c r="O52" s="2">
        <v>3</v>
      </c>
      <c r="P52" s="2">
        <v>2</v>
      </c>
      <c r="Q52" s="2">
        <v>289</v>
      </c>
    </row>
    <row r="53" spans="1:17" x14ac:dyDescent="0.2">
      <c r="A53" s="3">
        <v>49</v>
      </c>
      <c r="B53" s="2">
        <v>2</v>
      </c>
      <c r="C53" s="2">
        <v>2</v>
      </c>
      <c r="D53" s="2">
        <v>1</v>
      </c>
      <c r="E53" s="2">
        <v>2</v>
      </c>
      <c r="F53" s="2">
        <v>0</v>
      </c>
      <c r="G53" s="2">
        <v>0</v>
      </c>
      <c r="H53" s="2">
        <v>0</v>
      </c>
      <c r="I53" s="2">
        <v>191</v>
      </c>
      <c r="J53" s="2">
        <v>3</v>
      </c>
      <c r="K53" s="2">
        <v>2</v>
      </c>
      <c r="L53" s="2">
        <v>43</v>
      </c>
      <c r="M53" s="2">
        <v>34</v>
      </c>
      <c r="N53" s="2">
        <v>0</v>
      </c>
      <c r="O53" s="2">
        <v>1</v>
      </c>
      <c r="P53" s="2">
        <v>1</v>
      </c>
      <c r="Q53" s="2">
        <v>282</v>
      </c>
    </row>
    <row r="54" spans="1:17" x14ac:dyDescent="0.2">
      <c r="A54" s="3">
        <v>50</v>
      </c>
      <c r="B54" s="2">
        <v>0</v>
      </c>
      <c r="C54" s="2">
        <v>0</v>
      </c>
      <c r="D54" s="2">
        <v>4</v>
      </c>
      <c r="E54" s="2">
        <v>1</v>
      </c>
      <c r="F54" s="2">
        <v>0</v>
      </c>
      <c r="G54" s="2">
        <v>0</v>
      </c>
      <c r="H54" s="2">
        <v>2</v>
      </c>
      <c r="I54" s="2">
        <v>191</v>
      </c>
      <c r="J54" s="2">
        <v>3</v>
      </c>
      <c r="K54" s="2">
        <v>0</v>
      </c>
      <c r="L54" s="2">
        <v>28</v>
      </c>
      <c r="M54" s="2">
        <v>25</v>
      </c>
      <c r="N54" s="2">
        <v>0</v>
      </c>
      <c r="O54" s="2">
        <v>3</v>
      </c>
      <c r="P54" s="2">
        <v>1</v>
      </c>
      <c r="Q54" s="2">
        <v>258</v>
      </c>
    </row>
    <row r="55" spans="1:17" x14ac:dyDescent="0.2">
      <c r="A55" s="3">
        <v>51</v>
      </c>
      <c r="B55" s="2">
        <v>1</v>
      </c>
      <c r="C55" s="2">
        <v>0</v>
      </c>
      <c r="D55" s="2">
        <v>2</v>
      </c>
      <c r="E55" s="2">
        <v>0</v>
      </c>
      <c r="F55" s="2">
        <v>0</v>
      </c>
      <c r="G55" s="2">
        <v>0</v>
      </c>
      <c r="H55" s="2">
        <v>1</v>
      </c>
      <c r="I55" s="2">
        <v>111</v>
      </c>
      <c r="J55" s="2">
        <v>3</v>
      </c>
      <c r="K55" s="2">
        <v>1</v>
      </c>
      <c r="L55" s="2">
        <v>20</v>
      </c>
      <c r="M55" s="2">
        <v>16</v>
      </c>
      <c r="N55" s="2">
        <v>0</v>
      </c>
      <c r="O55" s="2">
        <v>1</v>
      </c>
      <c r="P55" s="2">
        <v>1</v>
      </c>
      <c r="Q55" s="2">
        <v>157</v>
      </c>
    </row>
    <row r="56" spans="1:17" x14ac:dyDescent="0.2">
      <c r="A56" s="3">
        <v>52</v>
      </c>
      <c r="B56" s="2">
        <v>0</v>
      </c>
      <c r="C56" s="2">
        <v>1</v>
      </c>
      <c r="D56" s="2">
        <v>0</v>
      </c>
      <c r="E56" s="2">
        <v>0</v>
      </c>
      <c r="F56" s="2">
        <v>0</v>
      </c>
      <c r="G56" s="2">
        <v>0</v>
      </c>
      <c r="H56" s="2">
        <v>0</v>
      </c>
      <c r="I56" s="2">
        <v>54</v>
      </c>
      <c r="J56" s="2">
        <v>0</v>
      </c>
      <c r="K56" s="2">
        <v>0</v>
      </c>
      <c r="L56" s="2">
        <v>5</v>
      </c>
      <c r="M56" s="2">
        <v>12</v>
      </c>
      <c r="N56" s="2">
        <v>0</v>
      </c>
      <c r="O56" s="2">
        <v>1</v>
      </c>
      <c r="P56" s="2">
        <v>0</v>
      </c>
      <c r="Q56" s="2">
        <v>73</v>
      </c>
    </row>
    <row r="57" spans="1:17" x14ac:dyDescent="0.2">
      <c r="A57" s="3" t="s">
        <v>14</v>
      </c>
      <c r="B57" s="2">
        <v>43</v>
      </c>
      <c r="C57" s="2">
        <v>81</v>
      </c>
      <c r="D57" s="2">
        <v>52</v>
      </c>
      <c r="E57" s="2">
        <v>73</v>
      </c>
      <c r="F57" s="2">
        <v>17</v>
      </c>
      <c r="G57" s="2">
        <v>1</v>
      </c>
      <c r="H57" s="2">
        <v>22</v>
      </c>
      <c r="I57" s="2">
        <v>7270</v>
      </c>
      <c r="J57" s="2">
        <v>143</v>
      </c>
      <c r="K57" s="2">
        <v>69</v>
      </c>
      <c r="L57" s="2">
        <v>1441</v>
      </c>
      <c r="M57" s="2">
        <v>945</v>
      </c>
      <c r="N57" s="2">
        <v>24</v>
      </c>
      <c r="O57" s="2">
        <v>122</v>
      </c>
      <c r="P57" s="2">
        <v>67</v>
      </c>
      <c r="Q57" s="2">
        <v>10370</v>
      </c>
    </row>
  </sheetData>
  <mergeCells count="3">
    <mergeCell ref="A1:Q1"/>
    <mergeCell ref="A2:A3"/>
    <mergeCell ref="B2:Q2"/>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314E14-CCD6-4AF1-B88A-094D3763D025}">
  <dimension ref="A1:AA57"/>
  <sheetViews>
    <sheetView topLeftCell="G1" workbookViewId="0">
      <selection activeCell="T6" sqref="T6:T17"/>
    </sheetView>
  </sheetViews>
  <sheetFormatPr baseColWidth="10" defaultColWidth="8.83203125" defaultRowHeight="15" x14ac:dyDescent="0.2"/>
  <cols>
    <col min="1" max="1" width="19.5" customWidth="1"/>
    <col min="2" max="2" width="9.5" customWidth="1"/>
    <col min="3" max="3" width="10.6640625" customWidth="1"/>
    <col min="4" max="4" width="12.5" customWidth="1"/>
    <col min="6" max="6" width="10.1640625" customWidth="1"/>
    <col min="7" max="7" width="12.1640625" customWidth="1"/>
    <col min="9" max="9" width="11.83203125" customWidth="1"/>
    <col min="10" max="10" width="9.83203125" customWidth="1"/>
    <col min="11" max="11" width="9.5" customWidth="1"/>
    <col min="14" max="14" width="14" customWidth="1"/>
    <col min="15" max="15" width="9.83203125" customWidth="1"/>
  </cols>
  <sheetData>
    <row r="1" spans="1:27" x14ac:dyDescent="0.2">
      <c r="A1" s="19" t="s">
        <v>30</v>
      </c>
      <c r="B1" s="19"/>
      <c r="C1" s="19"/>
      <c r="D1" s="19"/>
      <c r="E1" s="19"/>
      <c r="F1" s="19"/>
      <c r="G1" s="19"/>
      <c r="H1" s="19"/>
      <c r="I1" s="19"/>
      <c r="J1" s="19"/>
      <c r="K1" s="19"/>
      <c r="L1" s="19"/>
      <c r="M1" s="19"/>
      <c r="N1" s="19"/>
      <c r="O1" s="19"/>
      <c r="P1" s="19"/>
      <c r="Q1" s="19"/>
    </row>
    <row r="2" spans="1:27" x14ac:dyDescent="0.2">
      <c r="A2" s="20" t="s">
        <v>17</v>
      </c>
      <c r="B2" s="21" t="s">
        <v>16</v>
      </c>
      <c r="C2" s="21"/>
      <c r="D2" s="21"/>
      <c r="E2" s="21"/>
      <c r="F2" s="21"/>
      <c r="G2" s="21"/>
      <c r="H2" s="21"/>
      <c r="I2" s="21"/>
      <c r="J2" s="21"/>
      <c r="K2" s="21"/>
      <c r="L2" s="21"/>
      <c r="M2" s="21"/>
      <c r="N2" s="21"/>
      <c r="O2" s="21"/>
      <c r="P2" s="21"/>
      <c r="Q2" s="21"/>
      <c r="S2" t="s">
        <v>76</v>
      </c>
      <c r="V2" t="s">
        <v>77</v>
      </c>
      <c r="W2" t="s">
        <v>78</v>
      </c>
      <c r="AA2" t="s">
        <v>79</v>
      </c>
    </row>
    <row r="3" spans="1:27" x14ac:dyDescent="0.2">
      <c r="A3" s="20"/>
      <c r="B3" s="1" t="s">
        <v>0</v>
      </c>
      <c r="C3" s="1" t="s">
        <v>1</v>
      </c>
      <c r="D3" s="1" t="s">
        <v>2</v>
      </c>
      <c r="E3" s="1" t="s">
        <v>3</v>
      </c>
      <c r="F3" s="1" t="s">
        <v>4</v>
      </c>
      <c r="G3" s="1" t="s">
        <v>5</v>
      </c>
      <c r="H3" s="1" t="s">
        <v>6</v>
      </c>
      <c r="I3" s="1" t="s">
        <v>7</v>
      </c>
      <c r="J3" s="1" t="s">
        <v>8</v>
      </c>
      <c r="K3" s="1" t="s">
        <v>9</v>
      </c>
      <c r="L3" s="1" t="s">
        <v>10</v>
      </c>
      <c r="M3" s="1" t="s">
        <v>11</v>
      </c>
      <c r="N3" s="1" t="s">
        <v>15</v>
      </c>
      <c r="O3" s="1" t="s">
        <v>12</v>
      </c>
      <c r="P3" s="1" t="s">
        <v>13</v>
      </c>
      <c r="Q3" s="1" t="s">
        <v>14</v>
      </c>
      <c r="S3" s="22"/>
      <c r="T3" s="1"/>
      <c r="U3" s="1"/>
      <c r="V3" s="1"/>
      <c r="W3" s="1"/>
      <c r="X3" s="1"/>
      <c r="Y3" s="1"/>
      <c r="Z3" s="1"/>
      <c r="AA3" s="1"/>
    </row>
    <row r="4" spans="1:27" x14ac:dyDescent="0.2">
      <c r="A4" s="3">
        <v>0</v>
      </c>
      <c r="B4" s="2">
        <v>1</v>
      </c>
      <c r="C4" s="2">
        <v>1</v>
      </c>
      <c r="D4" s="2">
        <v>1</v>
      </c>
      <c r="E4" s="2">
        <v>1</v>
      </c>
      <c r="F4" s="2">
        <v>0</v>
      </c>
      <c r="G4" s="2">
        <v>0</v>
      </c>
      <c r="H4" s="2">
        <v>0</v>
      </c>
      <c r="I4" s="2">
        <v>152</v>
      </c>
      <c r="J4" s="2">
        <v>2</v>
      </c>
      <c r="K4" s="2">
        <v>1</v>
      </c>
      <c r="L4" s="2">
        <v>22</v>
      </c>
      <c r="M4" s="2">
        <v>17</v>
      </c>
      <c r="N4" s="2">
        <v>0</v>
      </c>
      <c r="O4" s="2">
        <v>1</v>
      </c>
      <c r="P4" s="2">
        <v>0</v>
      </c>
      <c r="Q4" s="2">
        <v>199</v>
      </c>
      <c r="T4" s="2"/>
    </row>
    <row r="5" spans="1:27" x14ac:dyDescent="0.2">
      <c r="A5" s="3">
        <v>1</v>
      </c>
      <c r="B5" s="2">
        <v>0</v>
      </c>
      <c r="C5" s="2">
        <v>0</v>
      </c>
      <c r="D5" s="2">
        <v>0</v>
      </c>
      <c r="E5" s="2">
        <v>1</v>
      </c>
      <c r="F5" s="2">
        <v>0</v>
      </c>
      <c r="G5" s="2">
        <v>0</v>
      </c>
      <c r="H5" s="2">
        <v>0</v>
      </c>
      <c r="I5" s="2">
        <v>178</v>
      </c>
      <c r="J5" s="2">
        <v>4</v>
      </c>
      <c r="K5" s="2">
        <v>2</v>
      </c>
      <c r="L5" s="2">
        <v>27</v>
      </c>
      <c r="M5" s="2">
        <v>15</v>
      </c>
      <c r="N5" s="2">
        <v>0</v>
      </c>
      <c r="O5" s="2">
        <v>0</v>
      </c>
      <c r="P5" s="2">
        <v>1</v>
      </c>
      <c r="Q5" s="2">
        <v>228</v>
      </c>
      <c r="S5" s="2"/>
      <c r="T5" s="2">
        <f>0+365*5+1</f>
        <v>1826</v>
      </c>
    </row>
    <row r="6" spans="1:27" x14ac:dyDescent="0.2">
      <c r="A6" s="3">
        <v>2</v>
      </c>
      <c r="B6" s="2">
        <v>0</v>
      </c>
      <c r="C6" s="2">
        <v>0</v>
      </c>
      <c r="D6" s="2">
        <v>2</v>
      </c>
      <c r="E6" s="2">
        <v>2</v>
      </c>
      <c r="F6" s="2">
        <v>0</v>
      </c>
      <c r="G6" s="2">
        <v>0</v>
      </c>
      <c r="H6" s="2">
        <v>1</v>
      </c>
      <c r="I6" s="2">
        <v>146</v>
      </c>
      <c r="J6" s="2">
        <v>4</v>
      </c>
      <c r="K6" s="2">
        <v>1</v>
      </c>
      <c r="L6" s="2">
        <v>12</v>
      </c>
      <c r="M6" s="2">
        <v>15</v>
      </c>
      <c r="N6" s="2">
        <v>0</v>
      </c>
      <c r="O6" s="2">
        <v>0</v>
      </c>
      <c r="P6" s="2">
        <v>0</v>
      </c>
      <c r="Q6" s="2">
        <v>183</v>
      </c>
      <c r="R6" s="1" t="s">
        <v>63</v>
      </c>
      <c r="S6">
        <f>SUM(I$4:I$7)+(4/7)*I$8</f>
        <v>702.71428571428567</v>
      </c>
      <c r="T6">
        <f>31+365*5+1</f>
        <v>1857</v>
      </c>
      <c r="V6">
        <f>SUM(L$4:L$7)+(4/7)*L$8</f>
        <v>90.428571428571431</v>
      </c>
      <c r="W6">
        <f>SUM(M$4:M$7)+(4/7)*M$8</f>
        <v>65.571428571428569</v>
      </c>
      <c r="AA6">
        <f>SUM(Q$4:Q$7)+(4/7)*Q$8</f>
        <v>898.28571428571422</v>
      </c>
    </row>
    <row r="7" spans="1:27" x14ac:dyDescent="0.2">
      <c r="A7" s="3">
        <v>3</v>
      </c>
      <c r="B7" s="2">
        <v>1</v>
      </c>
      <c r="C7" s="2">
        <v>0</v>
      </c>
      <c r="D7" s="2">
        <v>1</v>
      </c>
      <c r="E7" s="2">
        <v>0</v>
      </c>
      <c r="F7" s="2">
        <v>0</v>
      </c>
      <c r="G7" s="2">
        <v>0</v>
      </c>
      <c r="H7" s="2">
        <v>0</v>
      </c>
      <c r="I7" s="2">
        <v>153</v>
      </c>
      <c r="J7" s="2">
        <v>2</v>
      </c>
      <c r="K7" s="2">
        <v>1</v>
      </c>
      <c r="L7" s="2">
        <v>22</v>
      </c>
      <c r="M7" s="2">
        <v>14</v>
      </c>
      <c r="N7" s="2">
        <v>0</v>
      </c>
      <c r="O7" s="2">
        <v>3</v>
      </c>
      <c r="P7" s="2">
        <v>1</v>
      </c>
      <c r="Q7" s="2">
        <v>198</v>
      </c>
      <c r="R7" s="1" t="s">
        <v>64</v>
      </c>
      <c r="S7">
        <f>(3/7)*I$8+SUM(I$9:I$11)+(4/7)*I$12</f>
        <v>437.57142857142856</v>
      </c>
      <c r="T7">
        <f>T6+28</f>
        <v>1885</v>
      </c>
      <c r="V7">
        <f>(3/7)*L$8+SUM(L$9:L$11)+(4/7)*L$12</f>
        <v>83.857142857142861</v>
      </c>
      <c r="W7">
        <f>(3/7)*M$8+SUM(M$9:M$11)+(4/7)*M$12</f>
        <v>34.857142857142854</v>
      </c>
      <c r="AA7">
        <f>(3/7)*Q$8+SUM(Q$9:Q$11)+(4/7)*Q$12</f>
        <v>584.42857142857144</v>
      </c>
    </row>
    <row r="8" spans="1:27" x14ac:dyDescent="0.2">
      <c r="A8" s="3">
        <v>4</v>
      </c>
      <c r="B8" s="2">
        <v>0</v>
      </c>
      <c r="C8" s="2">
        <v>1</v>
      </c>
      <c r="D8" s="2">
        <v>0</v>
      </c>
      <c r="E8" s="2">
        <v>0</v>
      </c>
      <c r="F8" s="2">
        <v>0</v>
      </c>
      <c r="G8" s="2">
        <v>0</v>
      </c>
      <c r="H8" s="2">
        <v>0</v>
      </c>
      <c r="I8" s="2">
        <v>129</v>
      </c>
      <c r="J8" s="2">
        <v>0</v>
      </c>
      <c r="K8" s="2">
        <v>2</v>
      </c>
      <c r="L8" s="2">
        <v>13</v>
      </c>
      <c r="M8" s="2">
        <v>8</v>
      </c>
      <c r="N8" s="2">
        <v>1</v>
      </c>
      <c r="O8" s="2">
        <v>3</v>
      </c>
      <c r="P8" s="2">
        <v>1</v>
      </c>
      <c r="Q8" s="2">
        <v>158</v>
      </c>
      <c r="R8" s="1" t="s">
        <v>65</v>
      </c>
      <c r="S8">
        <f>(3/7)*I$12+SUM(I$13:I$15)+(7/7)*I$16</f>
        <v>428.71428571428572</v>
      </c>
      <c r="T8">
        <f>T7+31</f>
        <v>1916</v>
      </c>
      <c r="V8">
        <f>(3/7)*L$12+SUM(L$13:L$15)+(7/7)*L$16</f>
        <v>71.714285714285722</v>
      </c>
      <c r="W8">
        <f>(3/7)*M$12+SUM(M$13:M$15)+(7/7)*M$16</f>
        <v>36.571428571428569</v>
      </c>
      <c r="AA8">
        <f>(3/7)*Q$12+SUM(Q$13:Q$15)+(7/7)*Q$16</f>
        <v>564.28571428571422</v>
      </c>
    </row>
    <row r="9" spans="1:27" x14ac:dyDescent="0.2">
      <c r="A9" s="3">
        <v>5</v>
      </c>
      <c r="B9" s="2">
        <v>0</v>
      </c>
      <c r="C9" s="2">
        <v>0</v>
      </c>
      <c r="D9" s="2">
        <v>1</v>
      </c>
      <c r="E9" s="2">
        <v>1</v>
      </c>
      <c r="F9" s="2">
        <v>0</v>
      </c>
      <c r="G9" s="2">
        <v>0</v>
      </c>
      <c r="H9" s="2">
        <v>1</v>
      </c>
      <c r="I9" s="2">
        <v>115</v>
      </c>
      <c r="J9" s="2">
        <v>1</v>
      </c>
      <c r="K9" s="2">
        <v>0</v>
      </c>
      <c r="L9" s="2">
        <v>17</v>
      </c>
      <c r="M9" s="2">
        <v>10</v>
      </c>
      <c r="N9" s="2">
        <v>0</v>
      </c>
      <c r="O9" s="2">
        <v>2</v>
      </c>
      <c r="P9" s="2">
        <v>0</v>
      </c>
      <c r="Q9" s="2">
        <v>148</v>
      </c>
      <c r="R9" s="1" t="s">
        <v>66</v>
      </c>
      <c r="S9">
        <f>(0/7)*I$16+SUM(I$17:I$20)+(2/7)*I$21</f>
        <v>421</v>
      </c>
      <c r="T9">
        <f>T8+30</f>
        <v>1946</v>
      </c>
      <c r="V9">
        <f>(0/7)*L$16+SUM(L$17:L$20)+(2/7)*L$21</f>
        <v>59.428571428571431</v>
      </c>
      <c r="W9">
        <f>(0/7)*M$16+SUM(M$17:M$20)+(2/7)*M$21</f>
        <v>47.428571428571431</v>
      </c>
      <c r="AA9">
        <f>(0/7)*Q$16+SUM(Q$17:Q$20)+(2/7)*Q$21</f>
        <v>552</v>
      </c>
    </row>
    <row r="10" spans="1:27" x14ac:dyDescent="0.2">
      <c r="A10" s="3">
        <v>6</v>
      </c>
      <c r="B10" s="2">
        <v>0</v>
      </c>
      <c r="C10" s="2">
        <v>0</v>
      </c>
      <c r="D10" s="2">
        <v>0</v>
      </c>
      <c r="E10" s="2">
        <v>2</v>
      </c>
      <c r="F10" s="2">
        <v>0</v>
      </c>
      <c r="G10" s="2">
        <v>0</v>
      </c>
      <c r="H10" s="2">
        <v>0</v>
      </c>
      <c r="I10" s="2">
        <v>93</v>
      </c>
      <c r="J10" s="2">
        <v>2</v>
      </c>
      <c r="K10" s="2">
        <v>0</v>
      </c>
      <c r="L10" s="2">
        <v>21</v>
      </c>
      <c r="M10" s="2">
        <v>9</v>
      </c>
      <c r="N10" s="2">
        <v>1</v>
      </c>
      <c r="O10" s="2">
        <v>2</v>
      </c>
      <c r="P10" s="2">
        <v>0</v>
      </c>
      <c r="Q10" s="2">
        <v>130</v>
      </c>
      <c r="R10" s="1" t="s">
        <v>67</v>
      </c>
      <c r="S10">
        <f>(5/7)*I$21+SUM(I$22:I$24)+(5/7)*I$25</f>
        <v>481</v>
      </c>
      <c r="T10">
        <f>T9+31</f>
        <v>1977</v>
      </c>
      <c r="V10">
        <f>(5/7)*L$21+SUM(L$22:L$24)+(5/7)*L$25</f>
        <v>83.285714285714278</v>
      </c>
      <c r="W10">
        <f>(5/7)*M$21+SUM(M$22:M$24)+(5/7)*M$25</f>
        <v>56.571428571428569</v>
      </c>
      <c r="AA10">
        <f>(5/7)*Q$21+SUM(Q$22:Q$24)+(5/7)*Q$25</f>
        <v>663</v>
      </c>
    </row>
    <row r="11" spans="1:27" x14ac:dyDescent="0.2">
      <c r="A11" s="3">
        <v>7</v>
      </c>
      <c r="B11" s="2">
        <v>0</v>
      </c>
      <c r="C11" s="2">
        <v>0</v>
      </c>
      <c r="D11" s="2">
        <v>1</v>
      </c>
      <c r="E11" s="2">
        <v>2</v>
      </c>
      <c r="F11" s="2">
        <v>1</v>
      </c>
      <c r="G11" s="2">
        <v>0</v>
      </c>
      <c r="H11" s="2">
        <v>1</v>
      </c>
      <c r="I11" s="2">
        <v>108</v>
      </c>
      <c r="J11" s="2">
        <v>0</v>
      </c>
      <c r="K11" s="2">
        <v>2</v>
      </c>
      <c r="L11" s="2">
        <v>22</v>
      </c>
      <c r="M11" s="2">
        <v>5</v>
      </c>
      <c r="N11" s="2">
        <v>0</v>
      </c>
      <c r="O11" s="2">
        <v>3</v>
      </c>
      <c r="P11" s="2">
        <v>0</v>
      </c>
      <c r="Q11" s="2">
        <v>145</v>
      </c>
      <c r="R11" s="1" t="s">
        <v>68</v>
      </c>
      <c r="S11">
        <f>(2/7)*I$25+SUM(I$26:I$28)+(7/7)*I$29</f>
        <v>430</v>
      </c>
      <c r="T11">
        <f>T10+30</f>
        <v>2007</v>
      </c>
      <c r="V11">
        <f>(2/7)*L$25+SUM(L$26:L$28)+(7/7)*L$29</f>
        <v>97.285714285714292</v>
      </c>
      <c r="W11">
        <f>(2/7)*M$25+SUM(M$26:M$28)+(7/7)*M$29</f>
        <v>43</v>
      </c>
      <c r="AA11">
        <f>(2/7)*Q$25+SUM(Q$26:Q$28)+(7/7)*Q$29</f>
        <v>611</v>
      </c>
    </row>
    <row r="12" spans="1:27" x14ac:dyDescent="0.2">
      <c r="A12" s="3">
        <v>8</v>
      </c>
      <c r="B12" s="2">
        <v>1</v>
      </c>
      <c r="C12" s="2">
        <v>0</v>
      </c>
      <c r="D12" s="2">
        <v>2</v>
      </c>
      <c r="E12" s="2">
        <v>0</v>
      </c>
      <c r="F12" s="2">
        <v>0</v>
      </c>
      <c r="G12" s="2">
        <v>0</v>
      </c>
      <c r="H12" s="2">
        <v>0</v>
      </c>
      <c r="I12" s="2">
        <v>116</v>
      </c>
      <c r="J12" s="2">
        <v>0</v>
      </c>
      <c r="K12" s="2">
        <v>0</v>
      </c>
      <c r="L12" s="2">
        <v>32</v>
      </c>
      <c r="M12" s="2">
        <v>13</v>
      </c>
      <c r="N12" s="2">
        <v>0</v>
      </c>
      <c r="O12" s="2">
        <v>0</v>
      </c>
      <c r="P12" s="2">
        <v>0</v>
      </c>
      <c r="Q12" s="2">
        <v>164</v>
      </c>
      <c r="R12" s="1" t="s">
        <v>69</v>
      </c>
      <c r="S12">
        <f>(0/7)*I$29+SUM(I$30:I$33)+(3/7)*I$34</f>
        <v>494.57142857142856</v>
      </c>
      <c r="T12">
        <f>T11+31</f>
        <v>2038</v>
      </c>
      <c r="V12">
        <f>(0/7)*L$29+SUM(L$30:L$33)+(3/7)*L$34</f>
        <v>103.28571428571428</v>
      </c>
      <c r="W12">
        <f>(0/7)*M$29+SUM(M$30:M$33)+(3/7)*M$34</f>
        <v>52.857142857142854</v>
      </c>
      <c r="AA12">
        <f>(0/7)*Q$29+SUM(Q$30:Q$33)+(3/7)*Q$34</f>
        <v>689.57142857142856</v>
      </c>
    </row>
    <row r="13" spans="1:27" x14ac:dyDescent="0.2">
      <c r="A13" s="3">
        <v>9</v>
      </c>
      <c r="B13" s="2">
        <v>0</v>
      </c>
      <c r="C13" s="2">
        <v>2</v>
      </c>
      <c r="D13" s="2">
        <v>1</v>
      </c>
      <c r="E13" s="2">
        <v>0</v>
      </c>
      <c r="F13" s="2">
        <v>0</v>
      </c>
      <c r="G13" s="2">
        <v>0</v>
      </c>
      <c r="H13" s="2">
        <v>1</v>
      </c>
      <c r="I13" s="2">
        <v>114</v>
      </c>
      <c r="J13" s="2">
        <v>2</v>
      </c>
      <c r="K13" s="2">
        <v>0</v>
      </c>
      <c r="L13" s="2">
        <v>23</v>
      </c>
      <c r="M13" s="2">
        <v>10</v>
      </c>
      <c r="N13" s="2">
        <v>1</v>
      </c>
      <c r="O13" s="2">
        <v>0</v>
      </c>
      <c r="P13" s="2">
        <v>1</v>
      </c>
      <c r="Q13" s="2">
        <v>155</v>
      </c>
      <c r="R13" s="1" t="s">
        <v>70</v>
      </c>
      <c r="S13">
        <f>(4/7)*I$34+SUM(I$35:I$37)+(6/7)*I$38</f>
        <v>448</v>
      </c>
      <c r="T13">
        <f>T12+31</f>
        <v>2069</v>
      </c>
      <c r="V13">
        <f>(4/7)*L$34+SUM(L$35:L$37)+(6/7)*L$38</f>
        <v>87.714285714285708</v>
      </c>
      <c r="W13">
        <f>(4/7)*M$34+SUM(M$35:M$37)+(6/7)*M$38</f>
        <v>37.571428571428569</v>
      </c>
      <c r="AA13">
        <f>(4/7)*Q$34+SUM(Q$35:Q$37)+(6/7)*Q$38</f>
        <v>609.85714285714289</v>
      </c>
    </row>
    <row r="14" spans="1:27" x14ac:dyDescent="0.2">
      <c r="A14" s="3">
        <v>10</v>
      </c>
      <c r="B14" s="2">
        <v>0</v>
      </c>
      <c r="C14" s="2">
        <v>0</v>
      </c>
      <c r="D14" s="2">
        <v>0</v>
      </c>
      <c r="E14" s="2">
        <v>1</v>
      </c>
      <c r="F14" s="2">
        <v>1</v>
      </c>
      <c r="G14" s="2">
        <v>0</v>
      </c>
      <c r="H14" s="2">
        <v>0</v>
      </c>
      <c r="I14" s="2">
        <v>102</v>
      </c>
      <c r="J14" s="2">
        <v>1</v>
      </c>
      <c r="K14" s="2">
        <v>1</v>
      </c>
      <c r="L14" s="2">
        <v>14</v>
      </c>
      <c r="M14" s="2">
        <v>7</v>
      </c>
      <c r="N14" s="2">
        <v>0</v>
      </c>
      <c r="O14" s="2">
        <v>0</v>
      </c>
      <c r="P14" s="2">
        <v>0</v>
      </c>
      <c r="Q14" s="2">
        <v>127</v>
      </c>
      <c r="R14" s="1" t="s">
        <v>71</v>
      </c>
      <c r="S14">
        <f>(1/7)*I$38+SUM(I$39:I$42)+(1/7)*I$43</f>
        <v>389.85714285714289</v>
      </c>
      <c r="T14">
        <f>T13+30</f>
        <v>2099</v>
      </c>
      <c r="V14">
        <f>(1/7)*L$38+SUM(L$39:L$42)+(1/7)*L$43</f>
        <v>76.285714285714292</v>
      </c>
      <c r="W14">
        <f>(1/7)*M$38+SUM(M$39:M$42)+(1/7)*M$43</f>
        <v>32</v>
      </c>
      <c r="AA14">
        <f>(1/7)*Q$38+SUM(Q$39:Q$42)+(1/7)*Q$43</f>
        <v>538</v>
      </c>
    </row>
    <row r="15" spans="1:27" x14ac:dyDescent="0.2">
      <c r="A15" s="3">
        <v>11</v>
      </c>
      <c r="B15" s="2">
        <v>0</v>
      </c>
      <c r="C15" s="2">
        <v>0</v>
      </c>
      <c r="D15" s="2">
        <v>0</v>
      </c>
      <c r="E15" s="2">
        <v>2</v>
      </c>
      <c r="F15" s="2">
        <v>0</v>
      </c>
      <c r="G15" s="2">
        <v>0</v>
      </c>
      <c r="H15" s="2">
        <v>0</v>
      </c>
      <c r="I15" s="2">
        <v>90</v>
      </c>
      <c r="J15" s="2">
        <v>2</v>
      </c>
      <c r="K15" s="2">
        <v>1</v>
      </c>
      <c r="L15" s="2">
        <v>10</v>
      </c>
      <c r="M15" s="2">
        <v>8</v>
      </c>
      <c r="N15" s="2">
        <v>0</v>
      </c>
      <c r="O15" s="2">
        <v>2</v>
      </c>
      <c r="P15" s="2">
        <v>2</v>
      </c>
      <c r="Q15" s="2">
        <v>117</v>
      </c>
      <c r="R15" s="1" t="s">
        <v>72</v>
      </c>
      <c r="S15">
        <f>(6/7)*I$43+SUM(I$44:I$46)+(4/7)*I$47</f>
        <v>461.71428571428567</v>
      </c>
      <c r="T15">
        <f>T14+31</f>
        <v>2130</v>
      </c>
      <c r="V15">
        <f>(6/7)*L$43+SUM(L$44:L$46)+(4/7)*L$47</f>
        <v>76</v>
      </c>
      <c r="W15">
        <f>(6/7)*M$43+SUM(M$44:M$46)+(4/7)*M$47</f>
        <v>51.857142857142854</v>
      </c>
      <c r="AA15">
        <f>(6/7)*Q$43+SUM(Q$44:Q$46)+(4/7)*Q$47</f>
        <v>622.71428571428567</v>
      </c>
    </row>
    <row r="16" spans="1:27" x14ac:dyDescent="0.2">
      <c r="A16" s="3">
        <v>12</v>
      </c>
      <c r="B16" s="2">
        <v>0</v>
      </c>
      <c r="C16" s="2">
        <v>0</v>
      </c>
      <c r="D16" s="2">
        <v>2</v>
      </c>
      <c r="E16" s="2">
        <v>0</v>
      </c>
      <c r="F16" s="2">
        <v>0</v>
      </c>
      <c r="G16" s="2">
        <v>0</v>
      </c>
      <c r="H16" s="2">
        <v>0</v>
      </c>
      <c r="I16" s="2">
        <v>73</v>
      </c>
      <c r="J16" s="2">
        <v>0</v>
      </c>
      <c r="K16" s="2">
        <v>0</v>
      </c>
      <c r="L16" s="2">
        <v>11</v>
      </c>
      <c r="M16" s="2">
        <v>6</v>
      </c>
      <c r="N16" s="2">
        <v>0</v>
      </c>
      <c r="O16" s="2">
        <v>0</v>
      </c>
      <c r="P16" s="2">
        <v>3</v>
      </c>
      <c r="Q16" s="2">
        <v>95</v>
      </c>
      <c r="R16" s="1" t="s">
        <v>73</v>
      </c>
      <c r="S16">
        <f>(3/7)*I$47+SUM(I$48:I$50)+(6/7)*I$51</f>
        <v>362.42857142857139</v>
      </c>
      <c r="T16">
        <f>T15+30</f>
        <v>2160</v>
      </c>
      <c r="V16">
        <f>(3/7)*L$47+SUM(L$48:L$50)+(6/7)*L$51</f>
        <v>75</v>
      </c>
      <c r="W16">
        <f>(3/7)*M$47+SUM(M$48:M$50)+(6/7)*M$51</f>
        <v>42.142857142857146</v>
      </c>
      <c r="AA16">
        <f>(3/7)*Q$47+SUM(Q$48:Q$50)+(6/7)*Q$51</f>
        <v>523.42857142857144</v>
      </c>
    </row>
    <row r="17" spans="1:27" x14ac:dyDescent="0.2">
      <c r="A17" s="3">
        <v>13</v>
      </c>
      <c r="B17" s="2">
        <v>2</v>
      </c>
      <c r="C17" s="2">
        <v>0</v>
      </c>
      <c r="D17" s="2">
        <v>1</v>
      </c>
      <c r="E17" s="2">
        <v>2</v>
      </c>
      <c r="F17" s="2">
        <v>0</v>
      </c>
      <c r="G17" s="2">
        <v>0</v>
      </c>
      <c r="H17" s="2">
        <v>1</v>
      </c>
      <c r="I17" s="2">
        <v>98</v>
      </c>
      <c r="J17" s="2">
        <v>1</v>
      </c>
      <c r="K17" s="2">
        <v>0</v>
      </c>
      <c r="L17" s="2">
        <v>9</v>
      </c>
      <c r="M17" s="2">
        <v>17</v>
      </c>
      <c r="N17" s="2">
        <v>0</v>
      </c>
      <c r="O17" s="2">
        <v>1</v>
      </c>
      <c r="P17" s="2">
        <v>0</v>
      </c>
      <c r="Q17" s="2">
        <v>132</v>
      </c>
      <c r="R17" s="1" t="s">
        <v>74</v>
      </c>
      <c r="S17">
        <f>(1/7)*I$51+SUM(I$52:I$55)+(7/7)*I$56</f>
        <v>464.42857142857144</v>
      </c>
      <c r="T17">
        <f>T16+31</f>
        <v>2191</v>
      </c>
      <c r="V17">
        <f>(1/7)*L$51+SUM(L$52:L$55)+(7/7)*L$56</f>
        <v>62.714285714285715</v>
      </c>
      <c r="W17">
        <f>(1/7)*M$51+SUM(M$52:M$55)+(7/7)*M$56</f>
        <v>63.571428571428569</v>
      </c>
      <c r="AA17">
        <f>(1/7)*Q$51+SUM(Q$52:Q$55)+(7/7)*Q$56</f>
        <v>630.42857142857144</v>
      </c>
    </row>
    <row r="18" spans="1:27" x14ac:dyDescent="0.2">
      <c r="A18" s="3">
        <v>14</v>
      </c>
      <c r="B18" s="2">
        <v>0</v>
      </c>
      <c r="C18" s="2">
        <v>0</v>
      </c>
      <c r="D18" s="2">
        <v>1</v>
      </c>
      <c r="E18" s="2">
        <v>0</v>
      </c>
      <c r="F18" s="2">
        <v>1</v>
      </c>
      <c r="G18" s="2">
        <v>0</v>
      </c>
      <c r="H18" s="2">
        <v>1</v>
      </c>
      <c r="I18" s="2">
        <v>87</v>
      </c>
      <c r="J18" s="2">
        <v>0</v>
      </c>
      <c r="K18" s="2">
        <v>0</v>
      </c>
      <c r="L18" s="2">
        <v>18</v>
      </c>
      <c r="M18" s="2">
        <v>10</v>
      </c>
      <c r="N18" s="2">
        <v>0</v>
      </c>
      <c r="O18" s="2">
        <v>0</v>
      </c>
      <c r="P18" s="2">
        <v>1</v>
      </c>
      <c r="Q18" s="2">
        <v>119</v>
      </c>
      <c r="R18" s="1" t="s">
        <v>75</v>
      </c>
      <c r="S18">
        <f>SUM(S6:S17)</f>
        <v>5522</v>
      </c>
      <c r="V18">
        <f>SUM(V6:V17)</f>
        <v>966.99999999999989</v>
      </c>
      <c r="W18">
        <f>SUM(W6:W17)</f>
        <v>564</v>
      </c>
      <c r="AA18">
        <f>SUM(AA6:AA17)</f>
        <v>7487</v>
      </c>
    </row>
    <row r="19" spans="1:27" x14ac:dyDescent="0.2">
      <c r="A19" s="3">
        <v>15</v>
      </c>
      <c r="B19" s="2">
        <v>2</v>
      </c>
      <c r="C19" s="2">
        <v>0</v>
      </c>
      <c r="D19" s="2">
        <v>1</v>
      </c>
      <c r="E19" s="2">
        <v>0</v>
      </c>
      <c r="F19" s="2">
        <v>0</v>
      </c>
      <c r="G19" s="2">
        <v>0</v>
      </c>
      <c r="H19" s="2">
        <v>0</v>
      </c>
      <c r="I19" s="2">
        <v>115</v>
      </c>
      <c r="J19" s="2">
        <v>0</v>
      </c>
      <c r="K19" s="2">
        <v>0</v>
      </c>
      <c r="L19" s="2">
        <v>15</v>
      </c>
      <c r="M19" s="2">
        <v>10</v>
      </c>
      <c r="N19" s="2">
        <v>0</v>
      </c>
      <c r="O19" s="2">
        <v>1</v>
      </c>
      <c r="P19" s="2">
        <v>0</v>
      </c>
      <c r="Q19" s="2">
        <v>144</v>
      </c>
    </row>
    <row r="20" spans="1:27" x14ac:dyDescent="0.2">
      <c r="A20" s="3">
        <v>16</v>
      </c>
      <c r="B20" s="2">
        <v>1</v>
      </c>
      <c r="C20" s="2">
        <v>1</v>
      </c>
      <c r="D20" s="2">
        <v>0</v>
      </c>
      <c r="E20" s="2">
        <v>0</v>
      </c>
      <c r="F20" s="2">
        <v>0</v>
      </c>
      <c r="G20" s="2">
        <v>0</v>
      </c>
      <c r="H20" s="2">
        <v>1</v>
      </c>
      <c r="I20" s="2">
        <v>97</v>
      </c>
      <c r="J20" s="2">
        <v>1</v>
      </c>
      <c r="K20" s="2">
        <v>0</v>
      </c>
      <c r="L20" s="2">
        <v>12</v>
      </c>
      <c r="M20" s="2">
        <v>9</v>
      </c>
      <c r="N20" s="2">
        <v>0</v>
      </c>
      <c r="O20" s="2">
        <v>2</v>
      </c>
      <c r="P20" s="2">
        <v>1</v>
      </c>
      <c r="Q20" s="2">
        <v>125</v>
      </c>
    </row>
    <row r="21" spans="1:27" x14ac:dyDescent="0.2">
      <c r="A21" s="3">
        <v>17</v>
      </c>
      <c r="B21" s="2">
        <v>0</v>
      </c>
      <c r="C21" s="2">
        <v>1</v>
      </c>
      <c r="D21" s="2">
        <v>0</v>
      </c>
      <c r="E21" s="2">
        <v>0</v>
      </c>
      <c r="F21" s="2">
        <v>0</v>
      </c>
      <c r="G21" s="2">
        <v>0</v>
      </c>
      <c r="H21" s="2">
        <v>0</v>
      </c>
      <c r="I21" s="2">
        <v>84</v>
      </c>
      <c r="J21" s="2">
        <v>1</v>
      </c>
      <c r="K21" s="2">
        <v>1</v>
      </c>
      <c r="L21" s="2">
        <v>19</v>
      </c>
      <c r="M21" s="2">
        <v>5</v>
      </c>
      <c r="N21" s="2">
        <v>0</v>
      </c>
      <c r="O21" s="2">
        <v>1</v>
      </c>
      <c r="P21" s="2">
        <v>0</v>
      </c>
      <c r="Q21" s="2">
        <v>112</v>
      </c>
    </row>
    <row r="22" spans="1:27" x14ac:dyDescent="0.2">
      <c r="A22" s="3">
        <v>18</v>
      </c>
      <c r="B22" s="2">
        <v>0</v>
      </c>
      <c r="C22" s="2">
        <v>2</v>
      </c>
      <c r="D22" s="2">
        <v>1</v>
      </c>
      <c r="E22" s="2">
        <v>1</v>
      </c>
      <c r="F22" s="2">
        <v>0</v>
      </c>
      <c r="G22" s="2">
        <v>0</v>
      </c>
      <c r="H22" s="2">
        <v>1</v>
      </c>
      <c r="I22" s="2">
        <v>111</v>
      </c>
      <c r="J22" s="2">
        <v>3</v>
      </c>
      <c r="K22" s="2">
        <v>1</v>
      </c>
      <c r="L22" s="2">
        <v>15</v>
      </c>
      <c r="M22" s="2">
        <v>8</v>
      </c>
      <c r="N22" s="2">
        <v>0</v>
      </c>
      <c r="O22" s="2">
        <v>2</v>
      </c>
      <c r="P22" s="2">
        <v>0</v>
      </c>
      <c r="Q22" s="2">
        <v>145</v>
      </c>
    </row>
    <row r="23" spans="1:27" x14ac:dyDescent="0.2">
      <c r="A23" s="3">
        <v>19</v>
      </c>
      <c r="B23" s="2">
        <v>0</v>
      </c>
      <c r="C23" s="2">
        <v>2</v>
      </c>
      <c r="D23" s="2">
        <v>0</v>
      </c>
      <c r="E23" s="2">
        <v>1</v>
      </c>
      <c r="F23" s="2">
        <v>0</v>
      </c>
      <c r="G23" s="2">
        <v>0</v>
      </c>
      <c r="H23" s="2">
        <v>1</v>
      </c>
      <c r="I23" s="2">
        <v>109</v>
      </c>
      <c r="J23" s="2">
        <v>1</v>
      </c>
      <c r="K23" s="2">
        <v>0</v>
      </c>
      <c r="L23" s="2">
        <v>21</v>
      </c>
      <c r="M23" s="2">
        <v>13</v>
      </c>
      <c r="N23" s="2">
        <v>1</v>
      </c>
      <c r="O23" s="2">
        <v>1</v>
      </c>
      <c r="P23" s="2">
        <v>0</v>
      </c>
      <c r="Q23" s="2">
        <v>150</v>
      </c>
    </row>
    <row r="24" spans="1:27" x14ac:dyDescent="0.2">
      <c r="A24" s="3">
        <v>20</v>
      </c>
      <c r="B24" s="2">
        <v>0</v>
      </c>
      <c r="C24" s="2">
        <v>1</v>
      </c>
      <c r="D24" s="2">
        <v>2</v>
      </c>
      <c r="E24" s="2">
        <v>1</v>
      </c>
      <c r="F24" s="2">
        <v>0</v>
      </c>
      <c r="G24" s="2">
        <v>1</v>
      </c>
      <c r="H24" s="2">
        <v>0</v>
      </c>
      <c r="I24" s="2">
        <v>136</v>
      </c>
      <c r="J24" s="2">
        <v>4</v>
      </c>
      <c r="K24" s="2">
        <v>0</v>
      </c>
      <c r="L24" s="2">
        <v>18</v>
      </c>
      <c r="M24" s="2">
        <v>22</v>
      </c>
      <c r="N24" s="2">
        <v>0</v>
      </c>
      <c r="O24" s="2">
        <v>2</v>
      </c>
      <c r="P24" s="2">
        <v>1</v>
      </c>
      <c r="Q24" s="2">
        <v>188</v>
      </c>
    </row>
    <row r="25" spans="1:27" x14ac:dyDescent="0.2">
      <c r="A25" s="3">
        <v>21</v>
      </c>
      <c r="B25" s="2">
        <v>1</v>
      </c>
      <c r="C25" s="2">
        <v>2</v>
      </c>
      <c r="D25" s="2">
        <v>3</v>
      </c>
      <c r="E25" s="2">
        <v>0</v>
      </c>
      <c r="F25" s="2">
        <v>1</v>
      </c>
      <c r="G25" s="2">
        <v>0</v>
      </c>
      <c r="H25" s="2">
        <v>0</v>
      </c>
      <c r="I25" s="2">
        <v>91</v>
      </c>
      <c r="J25" s="2">
        <v>2</v>
      </c>
      <c r="K25" s="2">
        <v>2</v>
      </c>
      <c r="L25" s="2">
        <v>22</v>
      </c>
      <c r="M25" s="2">
        <v>14</v>
      </c>
      <c r="N25" s="2">
        <v>0</v>
      </c>
      <c r="O25" s="2">
        <v>2</v>
      </c>
      <c r="P25" s="2">
        <v>0</v>
      </c>
      <c r="Q25" s="2">
        <v>140</v>
      </c>
    </row>
    <row r="26" spans="1:27" x14ac:dyDescent="0.2">
      <c r="A26" s="3">
        <v>22</v>
      </c>
      <c r="B26" s="2">
        <v>0</v>
      </c>
      <c r="C26" s="2">
        <v>1</v>
      </c>
      <c r="D26" s="2">
        <v>0</v>
      </c>
      <c r="E26" s="2">
        <v>0</v>
      </c>
      <c r="F26" s="2">
        <v>1</v>
      </c>
      <c r="G26" s="2">
        <v>0</v>
      </c>
      <c r="H26" s="2">
        <v>0</v>
      </c>
      <c r="I26" s="2">
        <v>106</v>
      </c>
      <c r="J26" s="2">
        <v>0</v>
      </c>
      <c r="K26" s="2">
        <v>4</v>
      </c>
      <c r="L26" s="2">
        <v>25</v>
      </c>
      <c r="M26" s="2">
        <v>6</v>
      </c>
      <c r="N26" s="2">
        <v>1</v>
      </c>
      <c r="O26" s="2">
        <v>0</v>
      </c>
      <c r="P26" s="2">
        <v>1</v>
      </c>
      <c r="Q26" s="2">
        <v>145</v>
      </c>
    </row>
    <row r="27" spans="1:27" x14ac:dyDescent="0.2">
      <c r="A27" s="3">
        <v>23</v>
      </c>
      <c r="B27" s="2">
        <v>0</v>
      </c>
      <c r="C27" s="2">
        <v>2</v>
      </c>
      <c r="D27" s="2">
        <v>0</v>
      </c>
      <c r="E27" s="2">
        <v>1</v>
      </c>
      <c r="F27" s="2">
        <v>0</v>
      </c>
      <c r="G27" s="2">
        <v>0</v>
      </c>
      <c r="H27" s="2">
        <v>0</v>
      </c>
      <c r="I27" s="2">
        <v>85</v>
      </c>
      <c r="J27" s="2">
        <v>4</v>
      </c>
      <c r="K27" s="2">
        <v>0</v>
      </c>
      <c r="L27" s="2">
        <v>23</v>
      </c>
      <c r="M27" s="2">
        <v>9</v>
      </c>
      <c r="N27" s="2">
        <v>0</v>
      </c>
      <c r="O27" s="2">
        <v>1</v>
      </c>
      <c r="P27" s="2">
        <v>1</v>
      </c>
      <c r="Q27" s="2">
        <v>126</v>
      </c>
    </row>
    <row r="28" spans="1:27" x14ac:dyDescent="0.2">
      <c r="A28" s="3">
        <v>24</v>
      </c>
      <c r="B28" s="2">
        <v>0</v>
      </c>
      <c r="C28" s="2">
        <v>2</v>
      </c>
      <c r="D28" s="2">
        <v>1</v>
      </c>
      <c r="E28" s="2">
        <v>2</v>
      </c>
      <c r="F28" s="2">
        <v>0</v>
      </c>
      <c r="G28" s="2">
        <v>0</v>
      </c>
      <c r="H28" s="2">
        <v>0</v>
      </c>
      <c r="I28" s="2">
        <v>109</v>
      </c>
      <c r="J28" s="2">
        <v>2</v>
      </c>
      <c r="K28" s="2">
        <v>1</v>
      </c>
      <c r="L28" s="2">
        <v>20</v>
      </c>
      <c r="M28" s="2">
        <v>7</v>
      </c>
      <c r="N28" s="2">
        <v>0</v>
      </c>
      <c r="O28" s="2">
        <v>0</v>
      </c>
      <c r="P28" s="2">
        <v>0</v>
      </c>
      <c r="Q28" s="2">
        <v>144</v>
      </c>
    </row>
    <row r="29" spans="1:27" x14ac:dyDescent="0.2">
      <c r="A29" s="3">
        <v>25</v>
      </c>
      <c r="B29" s="2">
        <v>0</v>
      </c>
      <c r="C29" s="2">
        <v>2</v>
      </c>
      <c r="D29" s="2">
        <v>2</v>
      </c>
      <c r="E29" s="2">
        <v>2</v>
      </c>
      <c r="F29" s="2">
        <v>0</v>
      </c>
      <c r="G29" s="2">
        <v>0</v>
      </c>
      <c r="H29" s="2">
        <v>1</v>
      </c>
      <c r="I29" s="2">
        <v>104</v>
      </c>
      <c r="J29" s="2">
        <v>2</v>
      </c>
      <c r="K29" s="2">
        <v>1</v>
      </c>
      <c r="L29" s="2">
        <v>23</v>
      </c>
      <c r="M29" s="2">
        <v>17</v>
      </c>
      <c r="N29" s="2">
        <v>0</v>
      </c>
      <c r="O29" s="2">
        <v>2</v>
      </c>
      <c r="P29" s="2">
        <v>0</v>
      </c>
      <c r="Q29" s="2">
        <v>156</v>
      </c>
    </row>
    <row r="30" spans="1:27" x14ac:dyDescent="0.2">
      <c r="A30" s="3">
        <v>26</v>
      </c>
      <c r="B30" s="2">
        <v>0</v>
      </c>
      <c r="C30" s="2">
        <v>0</v>
      </c>
      <c r="D30" s="2">
        <v>0</v>
      </c>
      <c r="E30" s="2">
        <v>0</v>
      </c>
      <c r="F30" s="2">
        <v>1</v>
      </c>
      <c r="G30" s="2">
        <v>0</v>
      </c>
      <c r="H30" s="2">
        <v>0</v>
      </c>
      <c r="I30" s="2">
        <v>99</v>
      </c>
      <c r="J30" s="2">
        <v>1</v>
      </c>
      <c r="K30" s="2">
        <v>0</v>
      </c>
      <c r="L30" s="2">
        <v>24</v>
      </c>
      <c r="M30" s="2">
        <v>8</v>
      </c>
      <c r="N30" s="2">
        <v>1</v>
      </c>
      <c r="O30" s="2">
        <v>2</v>
      </c>
      <c r="P30" s="2">
        <v>0</v>
      </c>
      <c r="Q30" s="2">
        <v>136</v>
      </c>
    </row>
    <row r="31" spans="1:27" x14ac:dyDescent="0.2">
      <c r="A31" s="3">
        <v>27</v>
      </c>
      <c r="B31" s="2">
        <v>0</v>
      </c>
      <c r="C31" s="2">
        <v>0</v>
      </c>
      <c r="D31" s="2">
        <v>0</v>
      </c>
      <c r="E31" s="2">
        <v>2</v>
      </c>
      <c r="F31" s="2">
        <v>1</v>
      </c>
      <c r="G31" s="2">
        <v>0</v>
      </c>
      <c r="H31" s="2">
        <v>0</v>
      </c>
      <c r="I31" s="2">
        <v>112</v>
      </c>
      <c r="J31" s="2">
        <v>0</v>
      </c>
      <c r="K31" s="2">
        <v>1</v>
      </c>
      <c r="L31" s="2">
        <v>21</v>
      </c>
      <c r="M31" s="2">
        <v>12</v>
      </c>
      <c r="N31" s="2">
        <v>2</v>
      </c>
      <c r="O31" s="2">
        <v>2</v>
      </c>
      <c r="P31" s="2">
        <v>0</v>
      </c>
      <c r="Q31" s="2">
        <v>153</v>
      </c>
    </row>
    <row r="32" spans="1:27" x14ac:dyDescent="0.2">
      <c r="A32" s="3">
        <v>28</v>
      </c>
      <c r="B32" s="2">
        <v>0</v>
      </c>
      <c r="C32" s="2">
        <v>0</v>
      </c>
      <c r="D32" s="2">
        <v>1</v>
      </c>
      <c r="E32" s="2">
        <v>0</v>
      </c>
      <c r="F32" s="2">
        <v>1</v>
      </c>
      <c r="G32" s="2">
        <v>0</v>
      </c>
      <c r="H32" s="2">
        <v>0</v>
      </c>
      <c r="I32" s="2">
        <v>120</v>
      </c>
      <c r="J32" s="2">
        <v>2</v>
      </c>
      <c r="K32" s="2">
        <v>0</v>
      </c>
      <c r="L32" s="2">
        <v>18</v>
      </c>
      <c r="M32" s="2">
        <v>17</v>
      </c>
      <c r="N32" s="2">
        <v>0</v>
      </c>
      <c r="O32" s="2">
        <v>3</v>
      </c>
      <c r="P32" s="2">
        <v>0</v>
      </c>
      <c r="Q32" s="2">
        <v>162</v>
      </c>
    </row>
    <row r="33" spans="1:17" x14ac:dyDescent="0.2">
      <c r="A33" s="3">
        <v>29</v>
      </c>
      <c r="B33" s="2">
        <v>2</v>
      </c>
      <c r="C33" s="2">
        <v>2</v>
      </c>
      <c r="D33" s="2">
        <v>3</v>
      </c>
      <c r="E33" s="2">
        <v>1</v>
      </c>
      <c r="F33" s="2">
        <v>0</v>
      </c>
      <c r="G33" s="2">
        <v>0</v>
      </c>
      <c r="H33" s="2">
        <v>0</v>
      </c>
      <c r="I33" s="2">
        <v>110</v>
      </c>
      <c r="J33" s="2">
        <v>1</v>
      </c>
      <c r="K33" s="2">
        <v>3</v>
      </c>
      <c r="L33" s="2">
        <v>30</v>
      </c>
      <c r="M33" s="2">
        <v>12</v>
      </c>
      <c r="N33" s="2">
        <v>1</v>
      </c>
      <c r="O33" s="2">
        <v>1</v>
      </c>
      <c r="P33" s="2">
        <v>1</v>
      </c>
      <c r="Q33" s="2">
        <v>167</v>
      </c>
    </row>
    <row r="34" spans="1:17" x14ac:dyDescent="0.2">
      <c r="A34" s="3">
        <v>30</v>
      </c>
      <c r="B34" s="2">
        <v>1</v>
      </c>
      <c r="C34" s="2">
        <v>0</v>
      </c>
      <c r="D34" s="2">
        <v>0</v>
      </c>
      <c r="E34" s="2">
        <v>0</v>
      </c>
      <c r="F34" s="2">
        <v>0</v>
      </c>
      <c r="G34" s="2">
        <v>0</v>
      </c>
      <c r="H34" s="2">
        <v>0</v>
      </c>
      <c r="I34" s="2">
        <v>125</v>
      </c>
      <c r="J34" s="2">
        <v>2</v>
      </c>
      <c r="K34" s="2">
        <v>1</v>
      </c>
      <c r="L34" s="2">
        <v>24</v>
      </c>
      <c r="M34" s="2">
        <v>9</v>
      </c>
      <c r="N34" s="2">
        <v>0</v>
      </c>
      <c r="O34" s="2">
        <v>3</v>
      </c>
      <c r="P34" s="2">
        <v>2</v>
      </c>
      <c r="Q34" s="2">
        <v>167</v>
      </c>
    </row>
    <row r="35" spans="1:17" x14ac:dyDescent="0.2">
      <c r="A35" s="3">
        <v>31</v>
      </c>
      <c r="B35" s="2">
        <v>0</v>
      </c>
      <c r="C35" s="2">
        <v>0</v>
      </c>
      <c r="D35" s="2">
        <v>2</v>
      </c>
      <c r="E35" s="2">
        <v>0</v>
      </c>
      <c r="F35" s="2">
        <v>0</v>
      </c>
      <c r="G35" s="2">
        <v>0</v>
      </c>
      <c r="H35" s="2">
        <v>0</v>
      </c>
      <c r="I35" s="2">
        <v>107</v>
      </c>
      <c r="J35" s="2">
        <v>0</v>
      </c>
      <c r="K35" s="2">
        <v>1</v>
      </c>
      <c r="L35" s="2">
        <v>21</v>
      </c>
      <c r="M35" s="2">
        <v>6</v>
      </c>
      <c r="N35" s="2">
        <v>0</v>
      </c>
      <c r="O35" s="2">
        <v>0</v>
      </c>
      <c r="P35" s="2">
        <v>0</v>
      </c>
      <c r="Q35" s="2">
        <v>137</v>
      </c>
    </row>
    <row r="36" spans="1:17" x14ac:dyDescent="0.2">
      <c r="A36" s="3">
        <v>32</v>
      </c>
      <c r="B36" s="2">
        <v>0</v>
      </c>
      <c r="C36" s="2">
        <v>0</v>
      </c>
      <c r="D36" s="2">
        <v>0</v>
      </c>
      <c r="E36" s="2">
        <v>2</v>
      </c>
      <c r="F36" s="2">
        <v>1</v>
      </c>
      <c r="G36" s="2">
        <v>0</v>
      </c>
      <c r="H36" s="2">
        <v>0</v>
      </c>
      <c r="I36" s="2">
        <v>100</v>
      </c>
      <c r="J36" s="2">
        <v>2</v>
      </c>
      <c r="K36" s="2">
        <v>1</v>
      </c>
      <c r="L36" s="2">
        <v>19</v>
      </c>
      <c r="M36" s="2">
        <v>11</v>
      </c>
      <c r="N36" s="2">
        <v>3</v>
      </c>
      <c r="O36" s="2">
        <v>3</v>
      </c>
      <c r="P36" s="2">
        <v>1</v>
      </c>
      <c r="Q36" s="2">
        <v>143</v>
      </c>
    </row>
    <row r="37" spans="1:17" x14ac:dyDescent="0.2">
      <c r="A37" s="3">
        <v>33</v>
      </c>
      <c r="B37" s="2">
        <v>0</v>
      </c>
      <c r="C37" s="2">
        <v>0</v>
      </c>
      <c r="D37" s="2">
        <v>0</v>
      </c>
      <c r="E37" s="2">
        <v>1</v>
      </c>
      <c r="F37" s="2">
        <v>0</v>
      </c>
      <c r="G37" s="2">
        <v>0</v>
      </c>
      <c r="H37" s="2">
        <v>0</v>
      </c>
      <c r="I37" s="2">
        <v>89</v>
      </c>
      <c r="J37" s="2">
        <v>1</v>
      </c>
      <c r="K37" s="2">
        <v>3</v>
      </c>
      <c r="L37" s="2">
        <v>16</v>
      </c>
      <c r="M37" s="2">
        <v>6</v>
      </c>
      <c r="N37" s="2">
        <v>0</v>
      </c>
      <c r="O37" s="2">
        <v>1</v>
      </c>
      <c r="P37" s="2">
        <v>0</v>
      </c>
      <c r="Q37" s="2">
        <v>117</v>
      </c>
    </row>
    <row r="38" spans="1:17" x14ac:dyDescent="0.2">
      <c r="A38" s="3">
        <v>34</v>
      </c>
      <c r="B38" s="2">
        <v>0</v>
      </c>
      <c r="C38" s="2">
        <v>1</v>
      </c>
      <c r="D38" s="2">
        <v>0</v>
      </c>
      <c r="E38" s="2">
        <v>0</v>
      </c>
      <c r="F38" s="2">
        <v>1</v>
      </c>
      <c r="G38" s="2">
        <v>0</v>
      </c>
      <c r="H38" s="2">
        <v>0</v>
      </c>
      <c r="I38" s="2">
        <v>94</v>
      </c>
      <c r="J38" s="2">
        <v>3</v>
      </c>
      <c r="K38" s="2">
        <v>0</v>
      </c>
      <c r="L38" s="2">
        <v>21</v>
      </c>
      <c r="M38" s="2">
        <v>11</v>
      </c>
      <c r="N38" s="2">
        <v>1</v>
      </c>
      <c r="O38" s="2">
        <v>4</v>
      </c>
      <c r="P38" s="2">
        <v>1</v>
      </c>
      <c r="Q38" s="2">
        <v>137</v>
      </c>
    </row>
    <row r="39" spans="1:17" x14ac:dyDescent="0.2">
      <c r="A39" s="3">
        <v>35</v>
      </c>
      <c r="B39" s="2">
        <v>2</v>
      </c>
      <c r="C39" s="2">
        <v>0</v>
      </c>
      <c r="D39" s="2">
        <v>1</v>
      </c>
      <c r="E39" s="2">
        <v>1</v>
      </c>
      <c r="F39" s="2">
        <v>1</v>
      </c>
      <c r="G39" s="2">
        <v>0</v>
      </c>
      <c r="H39" s="2">
        <v>0</v>
      </c>
      <c r="I39" s="2">
        <v>91</v>
      </c>
      <c r="J39" s="2">
        <v>4</v>
      </c>
      <c r="K39" s="2">
        <v>1</v>
      </c>
      <c r="L39" s="2">
        <v>21</v>
      </c>
      <c r="M39" s="2">
        <v>5</v>
      </c>
      <c r="N39" s="2">
        <v>0</v>
      </c>
      <c r="O39" s="2">
        <v>0</v>
      </c>
      <c r="P39" s="2">
        <v>1</v>
      </c>
      <c r="Q39" s="2">
        <v>128</v>
      </c>
    </row>
    <row r="40" spans="1:17" x14ac:dyDescent="0.2">
      <c r="A40" s="3">
        <v>36</v>
      </c>
      <c r="B40" s="2">
        <v>0</v>
      </c>
      <c r="C40" s="2">
        <v>2</v>
      </c>
      <c r="D40" s="2">
        <v>0</v>
      </c>
      <c r="E40" s="2">
        <v>1</v>
      </c>
      <c r="F40" s="2">
        <v>1</v>
      </c>
      <c r="G40" s="2">
        <v>0</v>
      </c>
      <c r="H40" s="2">
        <v>0</v>
      </c>
      <c r="I40" s="2">
        <v>91</v>
      </c>
      <c r="J40" s="2">
        <v>1</v>
      </c>
      <c r="K40" s="2">
        <v>1</v>
      </c>
      <c r="L40" s="2">
        <v>15</v>
      </c>
      <c r="M40" s="2">
        <v>11</v>
      </c>
      <c r="N40" s="2">
        <v>0</v>
      </c>
      <c r="O40" s="2">
        <v>3</v>
      </c>
      <c r="P40" s="2">
        <v>1</v>
      </c>
      <c r="Q40" s="2">
        <v>127</v>
      </c>
    </row>
    <row r="41" spans="1:17" x14ac:dyDescent="0.2">
      <c r="A41" s="3">
        <v>37</v>
      </c>
      <c r="B41" s="2">
        <v>0</v>
      </c>
      <c r="C41" s="2">
        <v>1</v>
      </c>
      <c r="D41" s="2">
        <v>1</v>
      </c>
      <c r="E41" s="2">
        <v>0</v>
      </c>
      <c r="F41" s="2">
        <v>0</v>
      </c>
      <c r="G41" s="2">
        <v>0</v>
      </c>
      <c r="H41" s="2">
        <v>0</v>
      </c>
      <c r="I41" s="2">
        <v>82</v>
      </c>
      <c r="J41" s="2">
        <v>4</v>
      </c>
      <c r="K41" s="2">
        <v>0</v>
      </c>
      <c r="L41" s="2">
        <v>20</v>
      </c>
      <c r="M41" s="2">
        <v>8</v>
      </c>
      <c r="N41" s="2">
        <v>1</v>
      </c>
      <c r="O41" s="2">
        <v>0</v>
      </c>
      <c r="P41" s="2">
        <v>1</v>
      </c>
      <c r="Q41" s="2">
        <v>118</v>
      </c>
    </row>
    <row r="42" spans="1:17" x14ac:dyDescent="0.2">
      <c r="A42" s="3">
        <v>38</v>
      </c>
      <c r="B42" s="2">
        <v>2</v>
      </c>
      <c r="C42" s="2">
        <v>1</v>
      </c>
      <c r="D42" s="2">
        <v>0</v>
      </c>
      <c r="E42" s="2">
        <v>3</v>
      </c>
      <c r="F42" s="2">
        <v>0</v>
      </c>
      <c r="G42" s="2">
        <v>0</v>
      </c>
      <c r="H42" s="2">
        <v>0</v>
      </c>
      <c r="I42" s="2">
        <v>100</v>
      </c>
      <c r="J42" s="2">
        <v>0</v>
      </c>
      <c r="K42" s="2">
        <v>1</v>
      </c>
      <c r="L42" s="2">
        <v>15</v>
      </c>
      <c r="M42" s="2">
        <v>5</v>
      </c>
      <c r="N42" s="2">
        <v>0</v>
      </c>
      <c r="O42" s="2">
        <v>0</v>
      </c>
      <c r="P42" s="2">
        <v>1</v>
      </c>
      <c r="Q42" s="2">
        <v>128</v>
      </c>
    </row>
    <row r="43" spans="1:17" x14ac:dyDescent="0.2">
      <c r="A43" s="3">
        <v>39</v>
      </c>
      <c r="B43" s="2">
        <v>1</v>
      </c>
      <c r="C43" s="2">
        <v>0</v>
      </c>
      <c r="D43" s="2">
        <v>1</v>
      </c>
      <c r="E43" s="2">
        <v>1</v>
      </c>
      <c r="F43" s="2">
        <v>1</v>
      </c>
      <c r="G43" s="2">
        <v>0</v>
      </c>
      <c r="H43" s="2">
        <v>0</v>
      </c>
      <c r="I43" s="2">
        <v>87</v>
      </c>
      <c r="J43" s="2">
        <v>2</v>
      </c>
      <c r="K43" s="2">
        <v>0</v>
      </c>
      <c r="L43" s="2">
        <v>16</v>
      </c>
      <c r="M43" s="2">
        <v>10</v>
      </c>
      <c r="N43" s="2">
        <v>0</v>
      </c>
      <c r="O43" s="2">
        <v>3</v>
      </c>
      <c r="P43" s="2">
        <v>0</v>
      </c>
      <c r="Q43" s="2">
        <v>122</v>
      </c>
    </row>
    <row r="44" spans="1:17" x14ac:dyDescent="0.2">
      <c r="A44" s="3">
        <v>40</v>
      </c>
      <c r="B44" s="2">
        <v>0</v>
      </c>
      <c r="C44" s="2">
        <v>1</v>
      </c>
      <c r="D44" s="2">
        <v>0</v>
      </c>
      <c r="E44" s="2">
        <v>2</v>
      </c>
      <c r="F44" s="2">
        <v>1</v>
      </c>
      <c r="G44" s="2">
        <v>0</v>
      </c>
      <c r="H44" s="2">
        <v>1</v>
      </c>
      <c r="I44" s="2">
        <v>109</v>
      </c>
      <c r="J44" s="2">
        <v>1</v>
      </c>
      <c r="K44" s="2">
        <v>1</v>
      </c>
      <c r="L44" s="2">
        <v>12</v>
      </c>
      <c r="M44" s="2">
        <v>13</v>
      </c>
      <c r="N44" s="2">
        <v>0</v>
      </c>
      <c r="O44" s="2">
        <v>2</v>
      </c>
      <c r="P44" s="2">
        <v>0</v>
      </c>
      <c r="Q44" s="2">
        <v>143</v>
      </c>
    </row>
    <row r="45" spans="1:17" x14ac:dyDescent="0.2">
      <c r="A45" s="3">
        <v>41</v>
      </c>
      <c r="B45" s="2">
        <v>0</v>
      </c>
      <c r="C45" s="2">
        <v>3</v>
      </c>
      <c r="D45" s="2">
        <v>0</v>
      </c>
      <c r="E45" s="2">
        <v>2</v>
      </c>
      <c r="F45" s="2">
        <v>0</v>
      </c>
      <c r="G45" s="2">
        <v>0</v>
      </c>
      <c r="H45" s="2">
        <v>0</v>
      </c>
      <c r="I45" s="2">
        <v>107</v>
      </c>
      <c r="J45" s="2">
        <v>0</v>
      </c>
      <c r="K45" s="2">
        <v>0</v>
      </c>
      <c r="L45" s="2">
        <v>15</v>
      </c>
      <c r="M45" s="2">
        <v>13</v>
      </c>
      <c r="N45" s="2">
        <v>0</v>
      </c>
      <c r="O45" s="2">
        <v>1</v>
      </c>
      <c r="P45" s="2">
        <v>0</v>
      </c>
      <c r="Q45" s="2">
        <v>141</v>
      </c>
    </row>
    <row r="46" spans="1:17" x14ac:dyDescent="0.2">
      <c r="A46" s="3">
        <v>42</v>
      </c>
      <c r="B46" s="2">
        <v>0</v>
      </c>
      <c r="C46" s="2">
        <v>1</v>
      </c>
      <c r="D46" s="2">
        <v>0</v>
      </c>
      <c r="E46" s="2">
        <v>0</v>
      </c>
      <c r="F46" s="2">
        <v>0</v>
      </c>
      <c r="G46" s="2">
        <v>0</v>
      </c>
      <c r="H46" s="2">
        <v>0</v>
      </c>
      <c r="I46" s="2">
        <v>118</v>
      </c>
      <c r="J46" s="2">
        <v>0</v>
      </c>
      <c r="K46" s="2">
        <v>0</v>
      </c>
      <c r="L46" s="2">
        <v>25</v>
      </c>
      <c r="M46" s="2">
        <v>11</v>
      </c>
      <c r="N46" s="2">
        <v>0</v>
      </c>
      <c r="O46" s="2">
        <v>2</v>
      </c>
      <c r="P46" s="2">
        <v>0</v>
      </c>
      <c r="Q46" s="2">
        <v>157</v>
      </c>
    </row>
    <row r="47" spans="1:17" x14ac:dyDescent="0.2">
      <c r="A47" s="3">
        <v>43</v>
      </c>
      <c r="B47" s="2">
        <v>1</v>
      </c>
      <c r="C47" s="2">
        <v>3</v>
      </c>
      <c r="D47" s="2">
        <v>4</v>
      </c>
      <c r="E47" s="2">
        <v>0</v>
      </c>
      <c r="F47" s="2">
        <v>0</v>
      </c>
      <c r="G47" s="2">
        <v>0</v>
      </c>
      <c r="H47" s="2">
        <v>0</v>
      </c>
      <c r="I47" s="2">
        <v>93</v>
      </c>
      <c r="J47" s="2">
        <v>2</v>
      </c>
      <c r="K47" s="2">
        <v>0</v>
      </c>
      <c r="L47" s="2">
        <v>18</v>
      </c>
      <c r="M47" s="2">
        <v>11</v>
      </c>
      <c r="N47" s="2">
        <v>1</v>
      </c>
      <c r="O47" s="2">
        <v>2</v>
      </c>
      <c r="P47" s="2">
        <v>0</v>
      </c>
      <c r="Q47" s="2">
        <v>135</v>
      </c>
    </row>
    <row r="48" spans="1:17" x14ac:dyDescent="0.2">
      <c r="A48" s="3">
        <v>44</v>
      </c>
      <c r="B48" s="2">
        <v>1</v>
      </c>
      <c r="C48" s="2">
        <v>2</v>
      </c>
      <c r="D48" s="2">
        <v>2</v>
      </c>
      <c r="E48" s="2">
        <v>0</v>
      </c>
      <c r="F48" s="2">
        <v>0</v>
      </c>
      <c r="G48" s="2">
        <v>0</v>
      </c>
      <c r="H48" s="2">
        <v>0</v>
      </c>
      <c r="I48" s="2">
        <v>95</v>
      </c>
      <c r="J48" s="2">
        <v>2</v>
      </c>
      <c r="K48" s="2">
        <v>1</v>
      </c>
      <c r="L48" s="2">
        <v>22</v>
      </c>
      <c r="M48" s="2">
        <v>10</v>
      </c>
      <c r="N48" s="2">
        <v>1</v>
      </c>
      <c r="O48" s="2">
        <v>0</v>
      </c>
      <c r="P48" s="2">
        <v>1</v>
      </c>
      <c r="Q48" s="2">
        <v>137</v>
      </c>
    </row>
    <row r="49" spans="1:17" x14ac:dyDescent="0.2">
      <c r="A49" s="3">
        <v>45</v>
      </c>
      <c r="B49" s="2">
        <v>3</v>
      </c>
      <c r="C49" s="2">
        <v>0</v>
      </c>
      <c r="D49" s="2">
        <v>2</v>
      </c>
      <c r="E49" s="2">
        <v>2</v>
      </c>
      <c r="F49" s="2">
        <v>0</v>
      </c>
      <c r="G49" s="2">
        <v>0</v>
      </c>
      <c r="H49" s="2">
        <v>1</v>
      </c>
      <c r="I49" s="2">
        <v>86</v>
      </c>
      <c r="J49" s="2">
        <v>2</v>
      </c>
      <c r="K49" s="2">
        <v>0</v>
      </c>
      <c r="L49" s="2">
        <v>14</v>
      </c>
      <c r="M49" s="2">
        <v>7</v>
      </c>
      <c r="N49" s="2">
        <v>1</v>
      </c>
      <c r="O49" s="2">
        <v>0</v>
      </c>
      <c r="P49" s="2">
        <v>1</v>
      </c>
      <c r="Q49" s="2">
        <v>119</v>
      </c>
    </row>
    <row r="50" spans="1:17" x14ac:dyDescent="0.2">
      <c r="A50" s="3">
        <v>46</v>
      </c>
      <c r="B50" s="2">
        <v>0</v>
      </c>
      <c r="C50" s="2">
        <v>1</v>
      </c>
      <c r="D50" s="2">
        <v>0</v>
      </c>
      <c r="E50" s="2">
        <v>1</v>
      </c>
      <c r="F50" s="2">
        <v>1</v>
      </c>
      <c r="G50" s="2">
        <v>0</v>
      </c>
      <c r="H50" s="2">
        <v>0</v>
      </c>
      <c r="I50" s="2">
        <v>61</v>
      </c>
      <c r="J50" s="2">
        <v>0</v>
      </c>
      <c r="K50" s="2">
        <v>0</v>
      </c>
      <c r="L50" s="2">
        <v>15</v>
      </c>
      <c r="M50" s="2">
        <v>11</v>
      </c>
      <c r="N50" s="2">
        <v>0</v>
      </c>
      <c r="O50" s="2">
        <v>3</v>
      </c>
      <c r="P50" s="2">
        <v>0</v>
      </c>
      <c r="Q50" s="2">
        <v>93</v>
      </c>
    </row>
    <row r="51" spans="1:17" x14ac:dyDescent="0.2">
      <c r="A51" s="3">
        <v>47</v>
      </c>
      <c r="B51" s="2">
        <v>0</v>
      </c>
      <c r="C51" s="2">
        <v>3</v>
      </c>
      <c r="D51" s="2">
        <v>2</v>
      </c>
      <c r="E51" s="2">
        <v>0</v>
      </c>
      <c r="F51" s="2">
        <v>0</v>
      </c>
      <c r="G51" s="2">
        <v>0</v>
      </c>
      <c r="H51" s="2">
        <v>1</v>
      </c>
      <c r="I51" s="2">
        <v>94</v>
      </c>
      <c r="J51" s="2">
        <v>1</v>
      </c>
      <c r="K51" s="2">
        <v>2</v>
      </c>
      <c r="L51" s="2">
        <v>19</v>
      </c>
      <c r="M51" s="2">
        <v>11</v>
      </c>
      <c r="N51" s="2">
        <v>2</v>
      </c>
      <c r="O51" s="2">
        <v>1</v>
      </c>
      <c r="P51" s="2">
        <v>0</v>
      </c>
      <c r="Q51" s="2">
        <v>136</v>
      </c>
    </row>
    <row r="52" spans="1:17" x14ac:dyDescent="0.2">
      <c r="A52" s="3">
        <v>48</v>
      </c>
      <c r="B52" s="2">
        <v>0</v>
      </c>
      <c r="C52" s="2">
        <v>0</v>
      </c>
      <c r="D52" s="2">
        <v>0</v>
      </c>
      <c r="E52" s="2">
        <v>2</v>
      </c>
      <c r="F52" s="2">
        <v>1</v>
      </c>
      <c r="G52" s="2">
        <v>0</v>
      </c>
      <c r="H52" s="2">
        <v>0</v>
      </c>
      <c r="I52" s="2">
        <v>111</v>
      </c>
      <c r="J52" s="2">
        <v>3</v>
      </c>
      <c r="K52" s="2">
        <v>1</v>
      </c>
      <c r="L52" s="2">
        <v>24</v>
      </c>
      <c r="M52" s="2">
        <v>16</v>
      </c>
      <c r="N52" s="2">
        <v>0</v>
      </c>
      <c r="O52" s="2">
        <v>2</v>
      </c>
      <c r="P52" s="2">
        <v>0</v>
      </c>
      <c r="Q52" s="2">
        <v>160</v>
      </c>
    </row>
    <row r="53" spans="1:17" x14ac:dyDescent="0.2">
      <c r="A53" s="3">
        <v>49</v>
      </c>
      <c r="B53" s="2">
        <v>0</v>
      </c>
      <c r="C53" s="2">
        <v>3</v>
      </c>
      <c r="D53" s="2">
        <v>0</v>
      </c>
      <c r="E53" s="2">
        <v>1</v>
      </c>
      <c r="F53" s="2">
        <v>1</v>
      </c>
      <c r="G53" s="2">
        <v>0</v>
      </c>
      <c r="H53" s="2">
        <v>0</v>
      </c>
      <c r="I53" s="2">
        <v>119</v>
      </c>
      <c r="J53" s="2">
        <v>5</v>
      </c>
      <c r="K53" s="2">
        <v>1</v>
      </c>
      <c r="L53" s="2">
        <v>13</v>
      </c>
      <c r="M53" s="2">
        <v>16</v>
      </c>
      <c r="N53" s="2">
        <v>1</v>
      </c>
      <c r="O53" s="2">
        <v>1</v>
      </c>
      <c r="P53" s="2">
        <v>1</v>
      </c>
      <c r="Q53" s="2">
        <v>162</v>
      </c>
    </row>
    <row r="54" spans="1:17" x14ac:dyDescent="0.2">
      <c r="A54" s="3">
        <v>50</v>
      </c>
      <c r="B54" s="2">
        <v>0</v>
      </c>
      <c r="C54" s="2">
        <v>1</v>
      </c>
      <c r="D54" s="2">
        <v>1</v>
      </c>
      <c r="E54" s="2">
        <v>0</v>
      </c>
      <c r="F54" s="2">
        <v>0</v>
      </c>
      <c r="G54" s="2">
        <v>0</v>
      </c>
      <c r="H54" s="2">
        <v>1</v>
      </c>
      <c r="I54" s="2">
        <v>120</v>
      </c>
      <c r="J54" s="2">
        <v>0</v>
      </c>
      <c r="K54" s="2">
        <v>1</v>
      </c>
      <c r="L54" s="2">
        <v>9</v>
      </c>
      <c r="M54" s="2">
        <v>13</v>
      </c>
      <c r="N54" s="2">
        <v>0</v>
      </c>
      <c r="O54" s="2">
        <v>1</v>
      </c>
      <c r="P54" s="2">
        <v>0</v>
      </c>
      <c r="Q54" s="2">
        <v>147</v>
      </c>
    </row>
    <row r="55" spans="1:17" x14ac:dyDescent="0.2">
      <c r="A55" s="3">
        <v>51</v>
      </c>
      <c r="B55" s="2">
        <v>1</v>
      </c>
      <c r="C55" s="2">
        <v>0</v>
      </c>
      <c r="D55" s="2">
        <v>3</v>
      </c>
      <c r="E55" s="2">
        <v>1</v>
      </c>
      <c r="F55" s="2">
        <v>0</v>
      </c>
      <c r="G55" s="2">
        <v>0</v>
      </c>
      <c r="H55" s="2">
        <v>0</v>
      </c>
      <c r="I55" s="2">
        <v>93</v>
      </c>
      <c r="J55" s="2">
        <v>0</v>
      </c>
      <c r="K55" s="2">
        <v>0</v>
      </c>
      <c r="L55" s="2">
        <v>10</v>
      </c>
      <c r="M55" s="2">
        <v>14</v>
      </c>
      <c r="N55" s="2">
        <v>0</v>
      </c>
      <c r="O55" s="2">
        <v>1</v>
      </c>
      <c r="P55" s="2">
        <v>1</v>
      </c>
      <c r="Q55" s="2">
        <v>124</v>
      </c>
    </row>
    <row r="56" spans="1:17" x14ac:dyDescent="0.2">
      <c r="A56" s="3">
        <v>52</v>
      </c>
      <c r="B56" s="2">
        <v>1</v>
      </c>
      <c r="C56" s="2">
        <v>0</v>
      </c>
      <c r="D56" s="2">
        <v>0</v>
      </c>
      <c r="E56" s="2">
        <v>0</v>
      </c>
      <c r="F56" s="2">
        <v>0</v>
      </c>
      <c r="G56" s="2">
        <v>0</v>
      </c>
      <c r="H56" s="2">
        <v>0</v>
      </c>
      <c r="I56" s="2">
        <v>8</v>
      </c>
      <c r="J56" s="2">
        <v>0</v>
      </c>
      <c r="K56" s="2">
        <v>0</v>
      </c>
      <c r="L56" s="2">
        <v>4</v>
      </c>
      <c r="M56" s="2">
        <v>3</v>
      </c>
      <c r="N56" s="2">
        <v>1</v>
      </c>
      <c r="O56" s="2">
        <v>1</v>
      </c>
      <c r="P56" s="2">
        <v>0</v>
      </c>
      <c r="Q56" s="2">
        <v>18</v>
      </c>
    </row>
    <row r="57" spans="1:17" x14ac:dyDescent="0.2">
      <c r="A57" s="3" t="s">
        <v>14</v>
      </c>
      <c r="B57" s="2">
        <v>24</v>
      </c>
      <c r="C57" s="2">
        <v>45</v>
      </c>
      <c r="D57" s="2">
        <v>46</v>
      </c>
      <c r="E57" s="2">
        <v>45</v>
      </c>
      <c r="F57" s="2">
        <v>17</v>
      </c>
      <c r="G57" s="2">
        <v>1</v>
      </c>
      <c r="H57" s="2">
        <v>14</v>
      </c>
      <c r="I57" s="2">
        <v>5522</v>
      </c>
      <c r="J57" s="2">
        <v>80</v>
      </c>
      <c r="K57" s="2">
        <v>41</v>
      </c>
      <c r="L57" s="2">
        <v>967</v>
      </c>
      <c r="M57" s="2">
        <v>564</v>
      </c>
      <c r="N57" s="2">
        <v>21</v>
      </c>
      <c r="O57" s="2">
        <v>73</v>
      </c>
      <c r="P57" s="2">
        <v>27</v>
      </c>
      <c r="Q57" s="2">
        <v>7487</v>
      </c>
    </row>
  </sheetData>
  <mergeCells count="3">
    <mergeCell ref="A1:Q1"/>
    <mergeCell ref="A2:A3"/>
    <mergeCell ref="B2:Q2"/>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940387-633E-4F02-9F78-A908B84B733D}">
  <dimension ref="A1:AA57"/>
  <sheetViews>
    <sheetView topLeftCell="F1" workbookViewId="0">
      <selection activeCell="T6" sqref="T6:T17"/>
    </sheetView>
  </sheetViews>
  <sheetFormatPr baseColWidth="10" defaultColWidth="8.83203125" defaultRowHeight="15" x14ac:dyDescent="0.2"/>
  <cols>
    <col min="1" max="1" width="20.5" customWidth="1"/>
    <col min="2" max="2" width="9.5" customWidth="1"/>
    <col min="3" max="3" width="9.83203125" customWidth="1"/>
    <col min="4" max="4" width="12.5" customWidth="1"/>
    <col min="6" max="6" width="10.5" customWidth="1"/>
    <col min="7" max="7" width="12.5" customWidth="1"/>
    <col min="9" max="9" width="11.6640625" customWidth="1"/>
    <col min="10" max="10" width="10" customWidth="1"/>
    <col min="11" max="11" width="10.33203125" customWidth="1"/>
    <col min="14" max="14" width="14" customWidth="1"/>
    <col min="15" max="15" width="9.6640625" customWidth="1"/>
  </cols>
  <sheetData>
    <row r="1" spans="1:27" x14ac:dyDescent="0.2">
      <c r="A1" s="19" t="s">
        <v>31</v>
      </c>
      <c r="B1" s="19"/>
      <c r="C1" s="19"/>
      <c r="D1" s="19"/>
      <c r="E1" s="19"/>
      <c r="F1" s="19"/>
      <c r="G1" s="19"/>
      <c r="H1" s="19"/>
      <c r="I1" s="19"/>
      <c r="J1" s="19"/>
      <c r="K1" s="19"/>
      <c r="L1" s="19"/>
      <c r="M1" s="19"/>
      <c r="N1" s="19"/>
      <c r="O1" s="19"/>
      <c r="P1" s="19"/>
      <c r="Q1" s="19"/>
    </row>
    <row r="2" spans="1:27" x14ac:dyDescent="0.2">
      <c r="A2" s="20" t="s">
        <v>17</v>
      </c>
      <c r="B2" s="21" t="s">
        <v>16</v>
      </c>
      <c r="C2" s="21"/>
      <c r="D2" s="21"/>
      <c r="E2" s="21"/>
      <c r="F2" s="21"/>
      <c r="G2" s="21"/>
      <c r="H2" s="21"/>
      <c r="I2" s="21"/>
      <c r="J2" s="21"/>
      <c r="K2" s="21"/>
      <c r="L2" s="21"/>
      <c r="M2" s="21"/>
      <c r="N2" s="21"/>
      <c r="O2" s="21"/>
      <c r="P2" s="21"/>
      <c r="Q2" s="21"/>
      <c r="S2" t="s">
        <v>76</v>
      </c>
      <c r="V2" t="s">
        <v>77</v>
      </c>
      <c r="W2" t="s">
        <v>78</v>
      </c>
      <c r="AA2" t="s">
        <v>79</v>
      </c>
    </row>
    <row r="3" spans="1:27" x14ac:dyDescent="0.2">
      <c r="A3" s="20"/>
      <c r="B3" s="1" t="s">
        <v>0</v>
      </c>
      <c r="C3" s="1" t="s">
        <v>1</v>
      </c>
      <c r="D3" s="1" t="s">
        <v>2</v>
      </c>
      <c r="E3" s="1" t="s">
        <v>3</v>
      </c>
      <c r="F3" s="1" t="s">
        <v>4</v>
      </c>
      <c r="G3" s="1" t="s">
        <v>5</v>
      </c>
      <c r="H3" s="1" t="s">
        <v>6</v>
      </c>
      <c r="I3" s="1" t="s">
        <v>7</v>
      </c>
      <c r="J3" s="1" t="s">
        <v>8</v>
      </c>
      <c r="K3" s="1" t="s">
        <v>9</v>
      </c>
      <c r="L3" s="1" t="s">
        <v>10</v>
      </c>
      <c r="M3" s="1" t="s">
        <v>11</v>
      </c>
      <c r="N3" s="1" t="s">
        <v>15</v>
      </c>
      <c r="O3" s="1" t="s">
        <v>12</v>
      </c>
      <c r="P3" s="1" t="s">
        <v>13</v>
      </c>
      <c r="Q3" s="1" t="s">
        <v>14</v>
      </c>
      <c r="S3" s="22"/>
      <c r="T3" s="1"/>
      <c r="U3" s="1"/>
      <c r="V3" s="1"/>
      <c r="W3" s="1"/>
      <c r="X3" s="1"/>
      <c r="Y3" s="1"/>
      <c r="Z3" s="1"/>
      <c r="AA3" s="1"/>
    </row>
    <row r="4" spans="1:27" x14ac:dyDescent="0.2">
      <c r="A4" s="3">
        <v>1</v>
      </c>
      <c r="B4" s="2">
        <v>0</v>
      </c>
      <c r="C4" s="2">
        <v>2</v>
      </c>
      <c r="D4" s="2">
        <v>0</v>
      </c>
      <c r="E4" s="2">
        <v>0</v>
      </c>
      <c r="F4" s="2">
        <v>0</v>
      </c>
      <c r="G4" s="2">
        <v>1</v>
      </c>
      <c r="H4" s="2">
        <v>0</v>
      </c>
      <c r="I4" s="2">
        <v>79</v>
      </c>
      <c r="J4" s="2">
        <v>1</v>
      </c>
      <c r="K4" s="2">
        <v>0</v>
      </c>
      <c r="L4" s="2">
        <v>21</v>
      </c>
      <c r="M4" s="2">
        <v>5</v>
      </c>
      <c r="N4" s="2">
        <v>0</v>
      </c>
      <c r="O4" s="2">
        <v>1</v>
      </c>
      <c r="P4" s="2">
        <v>0</v>
      </c>
      <c r="Q4" s="2">
        <v>110</v>
      </c>
      <c r="T4" s="2"/>
    </row>
    <row r="5" spans="1:27" x14ac:dyDescent="0.2">
      <c r="A5" s="3">
        <v>2</v>
      </c>
      <c r="B5" s="2">
        <v>3</v>
      </c>
      <c r="C5" s="2">
        <v>1</v>
      </c>
      <c r="D5" s="2">
        <v>0</v>
      </c>
      <c r="E5" s="2">
        <v>2</v>
      </c>
      <c r="F5" s="2">
        <v>0</v>
      </c>
      <c r="G5" s="2">
        <v>0</v>
      </c>
      <c r="H5" s="2">
        <v>1</v>
      </c>
      <c r="I5" s="2">
        <v>88</v>
      </c>
      <c r="J5" s="2">
        <v>2</v>
      </c>
      <c r="K5" s="2">
        <v>1</v>
      </c>
      <c r="L5" s="2">
        <v>18</v>
      </c>
      <c r="M5" s="2">
        <v>10</v>
      </c>
      <c r="N5" s="2">
        <v>0</v>
      </c>
      <c r="O5" s="2">
        <v>1</v>
      </c>
      <c r="P5" s="2">
        <v>0</v>
      </c>
      <c r="Q5" s="2">
        <v>127</v>
      </c>
      <c r="S5" s="2"/>
      <c r="T5" s="2">
        <f>0+365*4+1</f>
        <v>1461</v>
      </c>
    </row>
    <row r="6" spans="1:27" x14ac:dyDescent="0.2">
      <c r="A6" s="3">
        <v>3</v>
      </c>
      <c r="B6" s="2">
        <v>0</v>
      </c>
      <c r="C6" s="2">
        <v>0</v>
      </c>
      <c r="D6" s="2">
        <v>0</v>
      </c>
      <c r="E6" s="2">
        <v>1</v>
      </c>
      <c r="F6" s="2">
        <v>0</v>
      </c>
      <c r="G6" s="2">
        <v>0</v>
      </c>
      <c r="H6" s="2">
        <v>0</v>
      </c>
      <c r="I6" s="2">
        <v>90</v>
      </c>
      <c r="J6" s="2">
        <v>0</v>
      </c>
      <c r="K6" s="2">
        <v>0</v>
      </c>
      <c r="L6" s="2">
        <v>22</v>
      </c>
      <c r="M6" s="2">
        <v>17</v>
      </c>
      <c r="N6" s="2">
        <v>0</v>
      </c>
      <c r="O6" s="2">
        <v>2</v>
      </c>
      <c r="P6" s="2">
        <v>0</v>
      </c>
      <c r="Q6" s="2">
        <v>132</v>
      </c>
      <c r="R6" s="1" t="s">
        <v>63</v>
      </c>
      <c r="S6">
        <f>SUM(I$4:I$7)+(3/7)*I$8</f>
        <v>370.42857142857144</v>
      </c>
      <c r="T6">
        <f>31+365*4+1</f>
        <v>1492</v>
      </c>
      <c r="V6">
        <f>SUM(L$4:L$7)+(3/7)*L$8</f>
        <v>83.857142857142861</v>
      </c>
      <c r="W6">
        <f>SUM(M$4:M$7)+(3/7)*M$8</f>
        <v>47.428571428571431</v>
      </c>
      <c r="AA6">
        <f>SUM(Q$4:Q$7)+(3/7)*Q$8</f>
        <v>532.14285714285711</v>
      </c>
    </row>
    <row r="7" spans="1:27" x14ac:dyDescent="0.2">
      <c r="A7" s="3">
        <v>4</v>
      </c>
      <c r="B7" s="2">
        <v>0</v>
      </c>
      <c r="C7" s="2">
        <v>2</v>
      </c>
      <c r="D7" s="2">
        <v>1</v>
      </c>
      <c r="E7" s="2">
        <v>0</v>
      </c>
      <c r="F7" s="2">
        <v>0</v>
      </c>
      <c r="G7" s="2">
        <v>0</v>
      </c>
      <c r="H7" s="2">
        <v>0</v>
      </c>
      <c r="I7" s="2">
        <v>80</v>
      </c>
      <c r="J7" s="2">
        <v>1</v>
      </c>
      <c r="K7" s="2">
        <v>2</v>
      </c>
      <c r="L7" s="2">
        <v>13</v>
      </c>
      <c r="M7" s="2">
        <v>12</v>
      </c>
      <c r="N7" s="2">
        <v>0</v>
      </c>
      <c r="O7" s="2">
        <v>0</v>
      </c>
      <c r="P7" s="2">
        <v>2</v>
      </c>
      <c r="Q7" s="2">
        <v>113</v>
      </c>
      <c r="R7" s="1" t="s">
        <v>64</v>
      </c>
      <c r="S7">
        <f>(4/7)*I$8+SUM(I$9:I$11)+(3/7)*I$12</f>
        <v>290</v>
      </c>
      <c r="T7">
        <f>T6+28</f>
        <v>1520</v>
      </c>
      <c r="V7">
        <f>(4/7)*L$8+SUM(L$9:L$11)+(3/7)*L$12</f>
        <v>64.142857142857139</v>
      </c>
      <c r="W7">
        <f>(4/7)*M$8+SUM(M$9:M$11)+(3/7)*M$12</f>
        <v>24.571428571428569</v>
      </c>
      <c r="AA7">
        <f>(4/7)*Q$8+SUM(Q$9:Q$11)+(3/7)*Q$12</f>
        <v>416</v>
      </c>
    </row>
    <row r="8" spans="1:27" x14ac:dyDescent="0.2">
      <c r="A8" s="3">
        <v>5</v>
      </c>
      <c r="B8" s="2">
        <v>1</v>
      </c>
      <c r="C8" s="2">
        <v>0</v>
      </c>
      <c r="D8" s="2">
        <v>1</v>
      </c>
      <c r="E8" s="2">
        <v>0</v>
      </c>
      <c r="F8" s="2">
        <v>1</v>
      </c>
      <c r="G8" s="2">
        <v>0</v>
      </c>
      <c r="H8" s="2">
        <v>0</v>
      </c>
      <c r="I8" s="2">
        <v>78</v>
      </c>
      <c r="J8" s="2">
        <v>0</v>
      </c>
      <c r="K8" s="2">
        <v>3</v>
      </c>
      <c r="L8" s="2">
        <v>23</v>
      </c>
      <c r="M8" s="2">
        <v>8</v>
      </c>
      <c r="N8" s="2">
        <v>0</v>
      </c>
      <c r="O8" s="2">
        <v>2</v>
      </c>
      <c r="P8" s="2">
        <v>0</v>
      </c>
      <c r="Q8" s="2">
        <v>117</v>
      </c>
      <c r="R8" s="1" t="s">
        <v>65</v>
      </c>
      <c r="S8">
        <f>(4/7)*I$12+SUM(I$13:I$15)+(6/7)*I$16</f>
        <v>264</v>
      </c>
      <c r="T8">
        <f>T7+31</f>
        <v>1551</v>
      </c>
      <c r="V8">
        <f>(4/7)*L$12+SUM(L$13:L$15)+(6/7)*L$16</f>
        <v>74.285714285714278</v>
      </c>
      <c r="W8">
        <f>(4/7)*M$12+SUM(M$13:M$15)+(6/7)*M$16</f>
        <v>42</v>
      </c>
      <c r="AA8">
        <f>(4/7)*Q$12+SUM(Q$13:Q$15)+(6/7)*Q$16</f>
        <v>408.71428571428567</v>
      </c>
    </row>
    <row r="9" spans="1:27" x14ac:dyDescent="0.2">
      <c r="A9" s="3">
        <v>6</v>
      </c>
      <c r="B9" s="2">
        <v>1</v>
      </c>
      <c r="C9" s="2">
        <v>1</v>
      </c>
      <c r="D9" s="2">
        <v>0</v>
      </c>
      <c r="E9" s="2">
        <v>1</v>
      </c>
      <c r="F9" s="2">
        <v>0</v>
      </c>
      <c r="G9" s="2">
        <v>0</v>
      </c>
      <c r="H9" s="2">
        <v>2</v>
      </c>
      <c r="I9" s="2">
        <v>67</v>
      </c>
      <c r="J9" s="2">
        <v>1</v>
      </c>
      <c r="K9" s="2">
        <v>1</v>
      </c>
      <c r="L9" s="2">
        <v>15</v>
      </c>
      <c r="M9" s="2">
        <v>5</v>
      </c>
      <c r="N9" s="2">
        <v>0</v>
      </c>
      <c r="O9" s="2">
        <v>1</v>
      </c>
      <c r="P9" s="2">
        <v>2</v>
      </c>
      <c r="Q9" s="2">
        <v>97</v>
      </c>
      <c r="R9" s="1" t="s">
        <v>66</v>
      </c>
      <c r="S9">
        <f>(1/7)*I$16+SUM(I$17:I$20)+(1/7)*I$21</f>
        <v>305.71428571428572</v>
      </c>
      <c r="T9">
        <f>T8+30</f>
        <v>1581</v>
      </c>
      <c r="V9">
        <f>(1/7)*L$16+SUM(L$17:L$20)+(1/7)*L$21</f>
        <v>87.428571428571416</v>
      </c>
      <c r="W9">
        <f>(1/7)*M$16+SUM(M$17:M$20)+(1/7)*M$21</f>
        <v>36.571428571428569</v>
      </c>
      <c r="AA9">
        <f>(1/7)*Q$16+SUM(Q$17:Q$20)+(1/7)*Q$21</f>
        <v>457.14285714285717</v>
      </c>
    </row>
    <row r="10" spans="1:27" x14ac:dyDescent="0.2">
      <c r="A10" s="3">
        <v>7</v>
      </c>
      <c r="B10" s="2">
        <v>1</v>
      </c>
      <c r="C10" s="2">
        <v>0</v>
      </c>
      <c r="D10" s="2">
        <v>0</v>
      </c>
      <c r="E10" s="2">
        <v>3</v>
      </c>
      <c r="F10" s="2">
        <v>0</v>
      </c>
      <c r="G10" s="2">
        <v>0</v>
      </c>
      <c r="H10" s="2">
        <v>2</v>
      </c>
      <c r="I10" s="2">
        <v>81</v>
      </c>
      <c r="J10" s="2">
        <v>1</v>
      </c>
      <c r="K10" s="2">
        <v>2</v>
      </c>
      <c r="L10" s="2">
        <v>17</v>
      </c>
      <c r="M10" s="2">
        <v>7</v>
      </c>
      <c r="N10" s="2">
        <v>3</v>
      </c>
      <c r="O10" s="2">
        <v>0</v>
      </c>
      <c r="P10" s="2">
        <v>1</v>
      </c>
      <c r="Q10" s="2">
        <v>118</v>
      </c>
      <c r="R10" s="1" t="s">
        <v>67</v>
      </c>
      <c r="S10">
        <f>(6/7)*I$21+SUM(I$22:I$24)+(4/7)*I$25</f>
        <v>310.71428571428567</v>
      </c>
      <c r="T10">
        <f>T9+31</f>
        <v>1612</v>
      </c>
      <c r="V10">
        <f>(6/7)*L$21+SUM(L$22:L$24)+(4/7)*L$25</f>
        <v>67</v>
      </c>
      <c r="W10">
        <f>(6/7)*M$21+SUM(M$22:M$24)+(4/7)*M$25</f>
        <v>39.285714285714285</v>
      </c>
      <c r="AA10">
        <f>(6/7)*Q$21+SUM(Q$22:Q$24)+(4/7)*Q$25</f>
        <v>442.71428571428572</v>
      </c>
    </row>
    <row r="11" spans="1:27" x14ac:dyDescent="0.2">
      <c r="A11" s="3">
        <v>8</v>
      </c>
      <c r="B11" s="2">
        <v>1</v>
      </c>
      <c r="C11" s="2">
        <v>0</v>
      </c>
      <c r="D11" s="2">
        <v>0</v>
      </c>
      <c r="E11" s="2">
        <v>1</v>
      </c>
      <c r="F11" s="2">
        <v>0</v>
      </c>
      <c r="G11" s="2">
        <v>0</v>
      </c>
      <c r="H11" s="2">
        <v>0</v>
      </c>
      <c r="I11" s="2">
        <v>70</v>
      </c>
      <c r="J11" s="2">
        <v>0</v>
      </c>
      <c r="K11" s="2">
        <v>0</v>
      </c>
      <c r="L11" s="2">
        <v>13</v>
      </c>
      <c r="M11" s="2">
        <v>5</v>
      </c>
      <c r="N11" s="2">
        <v>0</v>
      </c>
      <c r="O11" s="2">
        <v>2</v>
      </c>
      <c r="P11" s="2">
        <v>1</v>
      </c>
      <c r="Q11" s="2">
        <v>93</v>
      </c>
      <c r="R11" s="1" t="s">
        <v>68</v>
      </c>
      <c r="S11">
        <f>(3/7)*I$25+SUM(I$26:I$28)+(6/7)*I$29</f>
        <v>290.85714285714283</v>
      </c>
      <c r="T11">
        <f>T10+30</f>
        <v>1642</v>
      </c>
      <c r="V11">
        <f>(3/7)*L$25+SUM(L$26:L$28)+(6/7)*L$29</f>
        <v>63.857142857142854</v>
      </c>
      <c r="W11">
        <f>(3/7)*M$25+SUM(M$26:M$28)+(6/7)*M$29</f>
        <v>33.571428571428569</v>
      </c>
      <c r="AA11">
        <f>(3/7)*Q$25+SUM(Q$26:Q$28)+(6/7)*Q$29</f>
        <v>417.28571428571428</v>
      </c>
    </row>
    <row r="12" spans="1:27" x14ac:dyDescent="0.2">
      <c r="A12" s="3">
        <v>9</v>
      </c>
      <c r="B12" s="2">
        <v>1</v>
      </c>
      <c r="C12" s="2">
        <v>1</v>
      </c>
      <c r="D12" s="2">
        <v>0</v>
      </c>
      <c r="E12" s="2">
        <v>3</v>
      </c>
      <c r="F12" s="2">
        <v>0</v>
      </c>
      <c r="G12" s="2">
        <v>0</v>
      </c>
      <c r="H12" s="2">
        <v>1</v>
      </c>
      <c r="I12" s="2">
        <v>64</v>
      </c>
      <c r="J12" s="2">
        <v>0</v>
      </c>
      <c r="K12" s="2">
        <v>2</v>
      </c>
      <c r="L12" s="2">
        <v>14</v>
      </c>
      <c r="M12" s="2">
        <v>7</v>
      </c>
      <c r="N12" s="2">
        <v>1</v>
      </c>
      <c r="O12" s="2">
        <v>2</v>
      </c>
      <c r="P12" s="2">
        <v>0</v>
      </c>
      <c r="Q12" s="2">
        <v>96</v>
      </c>
      <c r="R12" s="1" t="s">
        <v>69</v>
      </c>
      <c r="S12">
        <f>(1/7)*I$29+SUM(I$30:I$33)+(2/7)*I$34</f>
        <v>345.57142857142856</v>
      </c>
      <c r="T12">
        <f>T11+31</f>
        <v>1673</v>
      </c>
      <c r="V12">
        <f>(1/7)*L$29+SUM(L$30:L$33)+(2/7)*L$34</f>
        <v>105.42857142857143</v>
      </c>
      <c r="W12">
        <f>(1/7)*M$29+SUM(M$30:M$33)+(2/7)*M$34</f>
        <v>33.857142857142861</v>
      </c>
      <c r="AA12">
        <f>(1/7)*Q$29+SUM(Q$30:Q$33)+(2/7)*Q$34</f>
        <v>522.85714285714289</v>
      </c>
    </row>
    <row r="13" spans="1:27" x14ac:dyDescent="0.2">
      <c r="A13" s="3">
        <v>10</v>
      </c>
      <c r="B13" s="2">
        <v>1</v>
      </c>
      <c r="C13" s="2">
        <v>1</v>
      </c>
      <c r="D13" s="2">
        <v>1</v>
      </c>
      <c r="E13" s="2">
        <v>1</v>
      </c>
      <c r="F13" s="2">
        <v>0</v>
      </c>
      <c r="G13" s="2">
        <v>0</v>
      </c>
      <c r="H13" s="2">
        <v>0</v>
      </c>
      <c r="I13" s="2">
        <v>74</v>
      </c>
      <c r="J13" s="2">
        <v>2</v>
      </c>
      <c r="K13" s="2">
        <v>1</v>
      </c>
      <c r="L13" s="2">
        <v>18</v>
      </c>
      <c r="M13" s="2">
        <v>12</v>
      </c>
      <c r="N13" s="2">
        <v>0</v>
      </c>
      <c r="O13" s="2">
        <v>1</v>
      </c>
      <c r="P13" s="2">
        <v>0</v>
      </c>
      <c r="Q13" s="2">
        <v>112</v>
      </c>
      <c r="R13" s="1" t="s">
        <v>70</v>
      </c>
      <c r="S13">
        <f>(5/7)*I$34+SUM(I$35:I$37)+(5/7)*I$38</f>
        <v>364.14285714285717</v>
      </c>
      <c r="T13">
        <f>T12+31</f>
        <v>1704</v>
      </c>
      <c r="V13">
        <f>(5/7)*L$34+SUM(L$35:L$37)+(5/7)*L$38</f>
        <v>75.857142857142861</v>
      </c>
      <c r="W13">
        <f>(5/7)*M$34+SUM(M$35:M$37)+(5/7)*M$38</f>
        <v>46.714285714285715</v>
      </c>
      <c r="AA13">
        <f>(5/7)*Q$34+SUM(Q$35:Q$37)+(5/7)*Q$38</f>
        <v>522.28571428571422</v>
      </c>
    </row>
    <row r="14" spans="1:27" x14ac:dyDescent="0.2">
      <c r="A14" s="3">
        <v>11</v>
      </c>
      <c r="B14" s="2">
        <v>1</v>
      </c>
      <c r="C14" s="2">
        <v>1</v>
      </c>
      <c r="D14" s="2">
        <v>0</v>
      </c>
      <c r="E14" s="2">
        <v>0</v>
      </c>
      <c r="F14" s="2">
        <v>0</v>
      </c>
      <c r="G14" s="2">
        <v>0</v>
      </c>
      <c r="H14" s="2">
        <v>1</v>
      </c>
      <c r="I14" s="2">
        <v>47</v>
      </c>
      <c r="J14" s="2">
        <v>0</v>
      </c>
      <c r="K14" s="2">
        <v>1</v>
      </c>
      <c r="L14" s="2">
        <v>15</v>
      </c>
      <c r="M14" s="2">
        <v>9</v>
      </c>
      <c r="N14" s="2">
        <v>0</v>
      </c>
      <c r="O14" s="2">
        <v>0</v>
      </c>
      <c r="P14" s="2">
        <v>0</v>
      </c>
      <c r="Q14" s="2">
        <v>75</v>
      </c>
      <c r="R14" s="1" t="s">
        <v>71</v>
      </c>
      <c r="S14">
        <f>(2/7)*I$38+SUM(I$39:I$41)+(7/7)*I$42</f>
        <v>323.57142857142856</v>
      </c>
      <c r="T14">
        <f>T13+30</f>
        <v>1734</v>
      </c>
      <c r="V14">
        <f>(2/7)*L$38+SUM(L$39:L$41)+(7/7)*L$42</f>
        <v>58.142857142857146</v>
      </c>
      <c r="W14">
        <f>(2/7)*M$38+SUM(M$39:M$41)+(7/7)*M$42</f>
        <v>26</v>
      </c>
      <c r="AA14">
        <f>(2/7)*Q$38+SUM(Q$39:Q$41)+(7/7)*Q$42</f>
        <v>444.85714285714283</v>
      </c>
    </row>
    <row r="15" spans="1:27" x14ac:dyDescent="0.2">
      <c r="A15" s="3">
        <v>12</v>
      </c>
      <c r="B15" s="2">
        <v>1</v>
      </c>
      <c r="C15" s="2">
        <v>0</v>
      </c>
      <c r="D15" s="2">
        <v>0</v>
      </c>
      <c r="E15" s="2">
        <v>0</v>
      </c>
      <c r="F15" s="2">
        <v>1</v>
      </c>
      <c r="G15" s="2">
        <v>0</v>
      </c>
      <c r="H15" s="2">
        <v>0</v>
      </c>
      <c r="I15" s="2">
        <v>55</v>
      </c>
      <c r="J15" s="2">
        <v>2</v>
      </c>
      <c r="K15" s="2">
        <v>1</v>
      </c>
      <c r="L15" s="2">
        <v>17</v>
      </c>
      <c r="M15" s="2">
        <v>11</v>
      </c>
      <c r="N15" s="2">
        <v>0</v>
      </c>
      <c r="O15" s="2">
        <v>0</v>
      </c>
      <c r="P15" s="2">
        <v>0</v>
      </c>
      <c r="Q15" s="2">
        <v>88</v>
      </c>
      <c r="R15" s="1" t="s">
        <v>72</v>
      </c>
      <c r="S15">
        <f>(0/7)*I$42+SUM(I$43:I$46)+(3/7)*I$47</f>
        <v>477.85714285714283</v>
      </c>
      <c r="T15">
        <f>T14+31</f>
        <v>1765</v>
      </c>
      <c r="V15">
        <f>(0/7)*L$42+SUM(L$43:L$46)+(3/7)*L$47</f>
        <v>82.428571428571431</v>
      </c>
      <c r="W15">
        <f>(0/7)*M$42+SUM(M$43:M$46)+(3/7)*M$47</f>
        <v>46.857142857142854</v>
      </c>
      <c r="AA15">
        <f>(0/7)*Q$42+SUM(Q$43:Q$46)+(3/7)*Q$47</f>
        <v>643.42857142857144</v>
      </c>
    </row>
    <row r="16" spans="1:27" x14ac:dyDescent="0.2">
      <c r="A16" s="3">
        <v>13</v>
      </c>
      <c r="B16" s="2">
        <v>0</v>
      </c>
      <c r="C16" s="2">
        <v>2</v>
      </c>
      <c r="D16" s="2">
        <v>2</v>
      </c>
      <c r="E16" s="2">
        <v>1</v>
      </c>
      <c r="F16" s="2">
        <v>0</v>
      </c>
      <c r="G16" s="2">
        <v>0</v>
      </c>
      <c r="H16" s="2">
        <v>0</v>
      </c>
      <c r="I16" s="2">
        <v>60</v>
      </c>
      <c r="J16" s="2">
        <v>0</v>
      </c>
      <c r="K16" s="2">
        <v>1</v>
      </c>
      <c r="L16" s="2">
        <v>19</v>
      </c>
      <c r="M16" s="2">
        <v>7</v>
      </c>
      <c r="N16" s="2">
        <v>0</v>
      </c>
      <c r="O16" s="2">
        <v>0</v>
      </c>
      <c r="P16" s="2">
        <v>0</v>
      </c>
      <c r="Q16" s="2">
        <v>92</v>
      </c>
      <c r="R16" s="1" t="s">
        <v>73</v>
      </c>
      <c r="S16">
        <f>(4/7)*I$47+SUM(I$48:I$50)+(5/7)*I$51</f>
        <v>721.14285714285711</v>
      </c>
      <c r="T16">
        <f>T15+30</f>
        <v>1795</v>
      </c>
      <c r="V16">
        <f>(4/7)*L$47+SUM(L$48:L$50)+(5/7)*L$51</f>
        <v>128.57142857142856</v>
      </c>
      <c r="W16">
        <f>(4/7)*M$47+SUM(M$48:M$50)+(5/7)*M$51</f>
        <v>64.714285714285708</v>
      </c>
      <c r="AA16">
        <f>(4/7)*Q$47+SUM(Q$48:Q$50)+(5/7)*Q$51</f>
        <v>953.85714285714289</v>
      </c>
    </row>
    <row r="17" spans="1:27" x14ac:dyDescent="0.2">
      <c r="A17" s="3">
        <v>14</v>
      </c>
      <c r="B17" s="2">
        <v>0</v>
      </c>
      <c r="C17" s="2">
        <v>1</v>
      </c>
      <c r="D17" s="2">
        <v>1</v>
      </c>
      <c r="E17" s="2">
        <v>2</v>
      </c>
      <c r="F17" s="2">
        <v>0</v>
      </c>
      <c r="G17" s="2">
        <v>0</v>
      </c>
      <c r="H17" s="2">
        <v>2</v>
      </c>
      <c r="I17" s="2">
        <v>59</v>
      </c>
      <c r="J17" s="2">
        <v>0</v>
      </c>
      <c r="K17" s="2">
        <v>0</v>
      </c>
      <c r="L17" s="2">
        <v>17</v>
      </c>
      <c r="M17" s="2">
        <v>8</v>
      </c>
      <c r="N17" s="2">
        <v>0</v>
      </c>
      <c r="O17" s="2">
        <v>1</v>
      </c>
      <c r="P17" s="2">
        <v>0</v>
      </c>
      <c r="Q17" s="2">
        <v>91</v>
      </c>
      <c r="R17" s="1" t="s">
        <v>74</v>
      </c>
      <c r="S17">
        <f>(2/7)*I$51+SUM(I$52:I$55)+(7/7)*I$56</f>
        <v>905</v>
      </c>
      <c r="T17">
        <f>T16+31</f>
        <v>1826</v>
      </c>
      <c r="V17">
        <f>(2/7)*L$51+SUM(L$52:L$55)+(7/7)*L$56</f>
        <v>146</v>
      </c>
      <c r="W17">
        <f>(2/7)*M$51+SUM(M$52:M$55)+(7/7)*M$56</f>
        <v>85.428571428571431</v>
      </c>
      <c r="AA17">
        <f>(2/7)*Q$51+SUM(Q$52:Q$55)+(7/7)*Q$56</f>
        <v>1184.7142857142858</v>
      </c>
    </row>
    <row r="18" spans="1:27" x14ac:dyDescent="0.2">
      <c r="A18" s="3">
        <v>15</v>
      </c>
      <c r="B18" s="2">
        <v>1</v>
      </c>
      <c r="C18" s="2">
        <v>1</v>
      </c>
      <c r="D18" s="2">
        <v>1</v>
      </c>
      <c r="E18" s="2">
        <v>1</v>
      </c>
      <c r="F18" s="2">
        <v>1</v>
      </c>
      <c r="G18" s="2">
        <v>0</v>
      </c>
      <c r="H18" s="2">
        <v>0</v>
      </c>
      <c r="I18" s="2">
        <v>64</v>
      </c>
      <c r="J18" s="2">
        <v>0</v>
      </c>
      <c r="K18" s="2">
        <v>2</v>
      </c>
      <c r="L18" s="2">
        <v>20</v>
      </c>
      <c r="M18" s="2">
        <v>6</v>
      </c>
      <c r="N18" s="2">
        <v>0</v>
      </c>
      <c r="O18" s="2">
        <v>1</v>
      </c>
      <c r="P18" s="2">
        <v>0</v>
      </c>
      <c r="Q18" s="2">
        <v>98</v>
      </c>
      <c r="R18" s="1" t="s">
        <v>75</v>
      </c>
      <c r="S18">
        <f>SUM(S6:S17)</f>
        <v>4969</v>
      </c>
      <c r="V18">
        <f>SUM(V6:V17)</f>
        <v>1037</v>
      </c>
      <c r="W18">
        <f>SUM(W6:W17)</f>
        <v>526.99999999999989</v>
      </c>
      <c r="AA18">
        <f>SUM(AA6:AA17)</f>
        <v>6946</v>
      </c>
    </row>
    <row r="19" spans="1:27" x14ac:dyDescent="0.2">
      <c r="A19" s="3">
        <v>16</v>
      </c>
      <c r="B19" s="2">
        <v>0</v>
      </c>
      <c r="C19" s="2">
        <v>0</v>
      </c>
      <c r="D19" s="2">
        <v>0</v>
      </c>
      <c r="E19" s="2">
        <v>0</v>
      </c>
      <c r="F19" s="2">
        <v>1</v>
      </c>
      <c r="G19" s="2">
        <v>0</v>
      </c>
      <c r="H19" s="2">
        <v>1</v>
      </c>
      <c r="I19" s="2">
        <v>79</v>
      </c>
      <c r="J19" s="2">
        <v>1</v>
      </c>
      <c r="K19" s="2">
        <v>2</v>
      </c>
      <c r="L19" s="2">
        <v>22</v>
      </c>
      <c r="M19" s="2">
        <v>9</v>
      </c>
      <c r="N19" s="2">
        <v>0</v>
      </c>
      <c r="O19" s="2">
        <v>0</v>
      </c>
      <c r="P19" s="2">
        <v>0</v>
      </c>
      <c r="Q19" s="2">
        <v>115</v>
      </c>
    </row>
    <row r="20" spans="1:27" x14ac:dyDescent="0.2">
      <c r="A20" s="3">
        <v>17</v>
      </c>
      <c r="B20" s="2">
        <v>0</v>
      </c>
      <c r="C20" s="2">
        <v>0</v>
      </c>
      <c r="D20" s="2">
        <v>2</v>
      </c>
      <c r="E20" s="2">
        <v>0</v>
      </c>
      <c r="F20" s="2">
        <v>0</v>
      </c>
      <c r="G20" s="2">
        <v>0</v>
      </c>
      <c r="H20" s="2">
        <v>0</v>
      </c>
      <c r="I20" s="2">
        <v>81</v>
      </c>
      <c r="J20" s="2">
        <v>0</v>
      </c>
      <c r="K20" s="2">
        <v>2</v>
      </c>
      <c r="L20" s="2">
        <v>23</v>
      </c>
      <c r="M20" s="2">
        <v>11</v>
      </c>
      <c r="N20" s="2">
        <v>0</v>
      </c>
      <c r="O20" s="2">
        <v>1</v>
      </c>
      <c r="P20" s="2">
        <v>0</v>
      </c>
      <c r="Q20" s="2">
        <v>120</v>
      </c>
    </row>
    <row r="21" spans="1:27" x14ac:dyDescent="0.2">
      <c r="A21" s="3">
        <v>18</v>
      </c>
      <c r="B21" s="2">
        <v>1</v>
      </c>
      <c r="C21" s="2">
        <v>1</v>
      </c>
      <c r="D21" s="2">
        <v>1</v>
      </c>
      <c r="E21" s="2">
        <v>2</v>
      </c>
      <c r="F21" s="2">
        <v>1</v>
      </c>
      <c r="G21" s="2">
        <v>0</v>
      </c>
      <c r="H21" s="2">
        <v>0</v>
      </c>
      <c r="I21" s="2">
        <v>99</v>
      </c>
      <c r="J21" s="2">
        <v>1</v>
      </c>
      <c r="K21" s="2">
        <v>1</v>
      </c>
      <c r="L21" s="2">
        <v>19</v>
      </c>
      <c r="M21" s="2">
        <v>11</v>
      </c>
      <c r="N21" s="2">
        <v>0</v>
      </c>
      <c r="O21" s="2">
        <v>2</v>
      </c>
      <c r="P21" s="2">
        <v>1</v>
      </c>
      <c r="Q21" s="2">
        <v>140</v>
      </c>
    </row>
    <row r="22" spans="1:27" x14ac:dyDescent="0.2">
      <c r="A22" s="3">
        <v>19</v>
      </c>
      <c r="B22" s="2">
        <v>0</v>
      </c>
      <c r="C22" s="2">
        <v>1</v>
      </c>
      <c r="D22" s="2">
        <v>0</v>
      </c>
      <c r="E22" s="2">
        <v>1</v>
      </c>
      <c r="F22" s="2">
        <v>0</v>
      </c>
      <c r="G22" s="2">
        <v>0</v>
      </c>
      <c r="H22" s="2">
        <v>0</v>
      </c>
      <c r="I22" s="2">
        <v>68</v>
      </c>
      <c r="J22" s="2">
        <v>0</v>
      </c>
      <c r="K22" s="2">
        <v>0</v>
      </c>
      <c r="L22" s="2">
        <v>10</v>
      </c>
      <c r="M22" s="2">
        <v>6</v>
      </c>
      <c r="N22" s="2">
        <v>0</v>
      </c>
      <c r="O22" s="2">
        <v>2</v>
      </c>
      <c r="P22" s="2">
        <v>0</v>
      </c>
      <c r="Q22" s="2">
        <v>88</v>
      </c>
    </row>
    <row r="23" spans="1:27" x14ac:dyDescent="0.2">
      <c r="A23" s="3">
        <v>20</v>
      </c>
      <c r="B23" s="2">
        <v>0</v>
      </c>
      <c r="C23" s="2">
        <v>0</v>
      </c>
      <c r="D23" s="2">
        <v>1</v>
      </c>
      <c r="E23" s="2">
        <v>2</v>
      </c>
      <c r="F23" s="2">
        <v>2</v>
      </c>
      <c r="G23" s="2">
        <v>0</v>
      </c>
      <c r="H23" s="2">
        <v>1</v>
      </c>
      <c r="I23" s="2">
        <v>68</v>
      </c>
      <c r="J23" s="2">
        <v>1</v>
      </c>
      <c r="K23" s="2">
        <v>0</v>
      </c>
      <c r="L23" s="2">
        <v>17</v>
      </c>
      <c r="M23" s="2">
        <v>9</v>
      </c>
      <c r="N23" s="2">
        <v>0</v>
      </c>
      <c r="O23" s="2">
        <v>0</v>
      </c>
      <c r="P23" s="2">
        <v>0</v>
      </c>
      <c r="Q23" s="2">
        <v>101</v>
      </c>
    </row>
    <row r="24" spans="1:27" x14ac:dyDescent="0.2">
      <c r="A24" s="3">
        <v>21</v>
      </c>
      <c r="B24" s="2">
        <v>0</v>
      </c>
      <c r="C24" s="2">
        <v>0</v>
      </c>
      <c r="D24" s="2">
        <v>1</v>
      </c>
      <c r="E24" s="2">
        <v>2</v>
      </c>
      <c r="F24" s="2">
        <v>0</v>
      </c>
      <c r="G24" s="2">
        <v>0</v>
      </c>
      <c r="H24" s="2">
        <v>0</v>
      </c>
      <c r="I24" s="2">
        <v>55</v>
      </c>
      <c r="J24" s="2">
        <v>0</v>
      </c>
      <c r="K24" s="2">
        <v>0</v>
      </c>
      <c r="L24" s="2">
        <v>18</v>
      </c>
      <c r="M24" s="2">
        <v>12</v>
      </c>
      <c r="N24" s="2">
        <v>0</v>
      </c>
      <c r="O24" s="2">
        <v>0</v>
      </c>
      <c r="P24" s="2">
        <v>0</v>
      </c>
      <c r="Q24" s="2">
        <v>88</v>
      </c>
    </row>
    <row r="25" spans="1:27" x14ac:dyDescent="0.2">
      <c r="A25" s="3">
        <v>22</v>
      </c>
      <c r="B25" s="2">
        <v>0</v>
      </c>
      <c r="C25" s="2">
        <v>0</v>
      </c>
      <c r="D25" s="2">
        <v>1</v>
      </c>
      <c r="E25" s="2">
        <v>2</v>
      </c>
      <c r="F25" s="2">
        <v>0</v>
      </c>
      <c r="G25" s="2">
        <v>0</v>
      </c>
      <c r="H25" s="2">
        <v>0</v>
      </c>
      <c r="I25" s="2">
        <v>61</v>
      </c>
      <c r="J25" s="2">
        <v>0</v>
      </c>
      <c r="K25" s="2">
        <v>0</v>
      </c>
      <c r="L25" s="2">
        <v>10</v>
      </c>
      <c r="M25" s="2">
        <v>5</v>
      </c>
      <c r="N25" s="2">
        <v>0</v>
      </c>
      <c r="O25" s="2">
        <v>1</v>
      </c>
      <c r="P25" s="2">
        <v>0</v>
      </c>
      <c r="Q25" s="2">
        <v>80</v>
      </c>
    </row>
    <row r="26" spans="1:27" x14ac:dyDescent="0.2">
      <c r="A26" s="3">
        <v>23</v>
      </c>
      <c r="B26" s="2">
        <v>1</v>
      </c>
      <c r="C26" s="2">
        <v>0</v>
      </c>
      <c r="D26" s="2">
        <v>1</v>
      </c>
      <c r="E26" s="2">
        <v>0</v>
      </c>
      <c r="F26" s="2">
        <v>0</v>
      </c>
      <c r="G26" s="2">
        <v>0</v>
      </c>
      <c r="H26" s="2">
        <v>2</v>
      </c>
      <c r="I26" s="2">
        <v>67</v>
      </c>
      <c r="J26" s="2">
        <v>2</v>
      </c>
      <c r="K26" s="2">
        <v>1</v>
      </c>
      <c r="L26" s="2">
        <v>14</v>
      </c>
      <c r="M26" s="2">
        <v>7</v>
      </c>
      <c r="N26" s="2">
        <v>1</v>
      </c>
      <c r="O26" s="2">
        <v>2</v>
      </c>
      <c r="P26" s="2">
        <v>0</v>
      </c>
      <c r="Q26" s="2">
        <v>98</v>
      </c>
    </row>
    <row r="27" spans="1:27" x14ac:dyDescent="0.2">
      <c r="A27" s="3">
        <v>24</v>
      </c>
      <c r="B27" s="2">
        <v>0</v>
      </c>
      <c r="C27" s="2">
        <v>0</v>
      </c>
      <c r="D27" s="2">
        <v>1</v>
      </c>
      <c r="E27" s="2">
        <v>2</v>
      </c>
      <c r="F27" s="2">
        <v>1</v>
      </c>
      <c r="G27" s="2">
        <v>0</v>
      </c>
      <c r="H27" s="2">
        <v>0</v>
      </c>
      <c r="I27" s="2">
        <v>64</v>
      </c>
      <c r="J27" s="2">
        <v>0</v>
      </c>
      <c r="K27" s="2">
        <v>0</v>
      </c>
      <c r="L27" s="2">
        <v>12</v>
      </c>
      <c r="M27" s="2">
        <v>10</v>
      </c>
      <c r="N27" s="2">
        <v>1</v>
      </c>
      <c r="O27" s="2">
        <v>0</v>
      </c>
      <c r="P27" s="2">
        <v>2</v>
      </c>
      <c r="Q27" s="2">
        <v>93</v>
      </c>
    </row>
    <row r="28" spans="1:27" x14ac:dyDescent="0.2">
      <c r="A28" s="3">
        <v>25</v>
      </c>
      <c r="B28" s="2">
        <v>0</v>
      </c>
      <c r="C28" s="2">
        <v>0</v>
      </c>
      <c r="D28" s="2">
        <v>0</v>
      </c>
      <c r="E28" s="2">
        <v>1</v>
      </c>
      <c r="F28" s="2">
        <v>1</v>
      </c>
      <c r="G28" s="2">
        <v>0</v>
      </c>
      <c r="H28" s="2">
        <v>0</v>
      </c>
      <c r="I28" s="2">
        <v>72</v>
      </c>
      <c r="J28" s="2">
        <v>1</v>
      </c>
      <c r="K28" s="2">
        <v>0</v>
      </c>
      <c r="L28" s="2">
        <v>19</v>
      </c>
      <c r="M28" s="2">
        <v>5</v>
      </c>
      <c r="N28" s="2">
        <v>1</v>
      </c>
      <c r="O28" s="2">
        <v>1</v>
      </c>
      <c r="P28" s="2">
        <v>1</v>
      </c>
      <c r="Q28" s="2">
        <v>102</v>
      </c>
    </row>
    <row r="29" spans="1:27" x14ac:dyDescent="0.2">
      <c r="A29" s="3">
        <v>26</v>
      </c>
      <c r="B29" s="2">
        <v>0</v>
      </c>
      <c r="C29" s="2">
        <v>0</v>
      </c>
      <c r="D29" s="2">
        <v>1</v>
      </c>
      <c r="E29" s="2">
        <v>2</v>
      </c>
      <c r="F29" s="2">
        <v>0</v>
      </c>
      <c r="G29" s="2">
        <v>0</v>
      </c>
      <c r="H29" s="2">
        <v>0</v>
      </c>
      <c r="I29" s="2">
        <v>72</v>
      </c>
      <c r="J29" s="2">
        <v>0</v>
      </c>
      <c r="K29" s="2">
        <v>0</v>
      </c>
      <c r="L29" s="2">
        <v>17</v>
      </c>
      <c r="M29" s="2">
        <v>11</v>
      </c>
      <c r="N29" s="2">
        <v>0</v>
      </c>
      <c r="O29" s="2">
        <v>2</v>
      </c>
      <c r="P29" s="2">
        <v>0</v>
      </c>
      <c r="Q29" s="2">
        <v>105</v>
      </c>
    </row>
    <row r="30" spans="1:27" x14ac:dyDescent="0.2">
      <c r="A30" s="3">
        <v>27</v>
      </c>
      <c r="B30" s="2">
        <v>2</v>
      </c>
      <c r="C30" s="2">
        <v>1</v>
      </c>
      <c r="D30" s="2">
        <v>0</v>
      </c>
      <c r="E30" s="2">
        <v>1</v>
      </c>
      <c r="F30" s="2">
        <v>0</v>
      </c>
      <c r="G30" s="2">
        <v>0</v>
      </c>
      <c r="H30" s="2">
        <v>0</v>
      </c>
      <c r="I30" s="2">
        <v>50</v>
      </c>
      <c r="J30" s="2">
        <v>2</v>
      </c>
      <c r="K30" s="2">
        <v>0</v>
      </c>
      <c r="L30" s="2">
        <v>16</v>
      </c>
      <c r="M30" s="2">
        <v>6</v>
      </c>
      <c r="N30" s="2">
        <v>0</v>
      </c>
      <c r="O30" s="2">
        <v>1</v>
      </c>
      <c r="P30" s="2">
        <v>0</v>
      </c>
      <c r="Q30" s="2">
        <v>79</v>
      </c>
    </row>
    <row r="31" spans="1:27" x14ac:dyDescent="0.2">
      <c r="A31" s="3">
        <v>28</v>
      </c>
      <c r="B31" s="2">
        <v>1</v>
      </c>
      <c r="C31" s="2">
        <v>0</v>
      </c>
      <c r="D31" s="2">
        <v>1</v>
      </c>
      <c r="E31" s="2">
        <v>3</v>
      </c>
      <c r="F31" s="2">
        <v>1</v>
      </c>
      <c r="G31" s="2">
        <v>0</v>
      </c>
      <c r="H31" s="2">
        <v>1</v>
      </c>
      <c r="I31" s="2">
        <v>79</v>
      </c>
      <c r="J31" s="2">
        <v>1</v>
      </c>
      <c r="K31" s="2">
        <v>1</v>
      </c>
      <c r="L31" s="2">
        <v>22</v>
      </c>
      <c r="M31" s="2">
        <v>8</v>
      </c>
      <c r="N31" s="2">
        <v>1</v>
      </c>
      <c r="O31" s="2">
        <v>1</v>
      </c>
      <c r="P31" s="2">
        <v>1</v>
      </c>
      <c r="Q31" s="2">
        <v>121</v>
      </c>
    </row>
    <row r="32" spans="1:27" x14ac:dyDescent="0.2">
      <c r="A32" s="3">
        <v>29</v>
      </c>
      <c r="B32" s="2">
        <v>0</v>
      </c>
      <c r="C32" s="2">
        <v>0</v>
      </c>
      <c r="D32" s="2">
        <v>0</v>
      </c>
      <c r="E32" s="2">
        <v>3</v>
      </c>
      <c r="F32" s="2">
        <v>0</v>
      </c>
      <c r="G32" s="2">
        <v>0</v>
      </c>
      <c r="H32" s="2">
        <v>0</v>
      </c>
      <c r="I32" s="2">
        <v>83</v>
      </c>
      <c r="J32" s="2">
        <v>0</v>
      </c>
      <c r="K32" s="2">
        <v>0</v>
      </c>
      <c r="L32" s="2">
        <v>27</v>
      </c>
      <c r="M32" s="2">
        <v>7</v>
      </c>
      <c r="N32" s="2">
        <v>1</v>
      </c>
      <c r="O32" s="2">
        <v>2</v>
      </c>
      <c r="P32" s="2">
        <v>1</v>
      </c>
      <c r="Q32" s="2">
        <v>124</v>
      </c>
    </row>
    <row r="33" spans="1:17" x14ac:dyDescent="0.2">
      <c r="A33" s="3">
        <v>30</v>
      </c>
      <c r="B33" s="2">
        <v>1</v>
      </c>
      <c r="C33" s="2">
        <v>1</v>
      </c>
      <c r="D33" s="2">
        <v>0</v>
      </c>
      <c r="E33" s="2">
        <v>3</v>
      </c>
      <c r="F33" s="2">
        <v>1</v>
      </c>
      <c r="G33" s="2">
        <v>0</v>
      </c>
      <c r="H33" s="2">
        <v>0</v>
      </c>
      <c r="I33" s="2">
        <v>93</v>
      </c>
      <c r="J33" s="2">
        <v>0</v>
      </c>
      <c r="K33" s="2">
        <v>0</v>
      </c>
      <c r="L33" s="2">
        <v>32</v>
      </c>
      <c r="M33" s="2">
        <v>9</v>
      </c>
      <c r="N33" s="2">
        <v>1</v>
      </c>
      <c r="O33" s="2">
        <v>2</v>
      </c>
      <c r="P33" s="2">
        <v>0</v>
      </c>
      <c r="Q33" s="2">
        <v>143</v>
      </c>
    </row>
    <row r="34" spans="1:17" x14ac:dyDescent="0.2">
      <c r="A34" s="3">
        <v>31</v>
      </c>
      <c r="B34" s="2">
        <v>0</v>
      </c>
      <c r="C34" s="2">
        <v>0</v>
      </c>
      <c r="D34" s="2">
        <v>0</v>
      </c>
      <c r="E34" s="2">
        <v>1</v>
      </c>
      <c r="F34" s="2">
        <v>0</v>
      </c>
      <c r="G34" s="2">
        <v>0</v>
      </c>
      <c r="H34" s="2">
        <v>0</v>
      </c>
      <c r="I34" s="2">
        <v>106</v>
      </c>
      <c r="J34" s="2">
        <v>3</v>
      </c>
      <c r="K34" s="2">
        <v>1</v>
      </c>
      <c r="L34" s="2">
        <v>21</v>
      </c>
      <c r="M34" s="2">
        <v>8</v>
      </c>
      <c r="N34" s="2">
        <v>1</v>
      </c>
      <c r="O34" s="2">
        <v>2</v>
      </c>
      <c r="P34" s="2">
        <v>0</v>
      </c>
      <c r="Q34" s="2">
        <v>143</v>
      </c>
    </row>
    <row r="35" spans="1:17" x14ac:dyDescent="0.2">
      <c r="A35" s="3">
        <v>32</v>
      </c>
      <c r="B35" s="2">
        <v>1</v>
      </c>
      <c r="C35" s="2">
        <v>1</v>
      </c>
      <c r="D35" s="2">
        <v>1</v>
      </c>
      <c r="E35" s="2">
        <v>0</v>
      </c>
      <c r="F35" s="2">
        <v>0</v>
      </c>
      <c r="G35" s="2">
        <v>0</v>
      </c>
      <c r="H35" s="2">
        <v>0</v>
      </c>
      <c r="I35" s="2">
        <v>71</v>
      </c>
      <c r="J35" s="2">
        <v>1</v>
      </c>
      <c r="K35" s="2">
        <v>0</v>
      </c>
      <c r="L35" s="2">
        <v>17</v>
      </c>
      <c r="M35" s="2">
        <v>10</v>
      </c>
      <c r="N35" s="2">
        <v>0</v>
      </c>
      <c r="O35" s="2">
        <v>2</v>
      </c>
      <c r="P35" s="2">
        <v>1</v>
      </c>
      <c r="Q35" s="2">
        <v>105</v>
      </c>
    </row>
    <row r="36" spans="1:17" x14ac:dyDescent="0.2">
      <c r="A36" s="3">
        <v>33</v>
      </c>
      <c r="B36" s="2">
        <v>1</v>
      </c>
      <c r="C36" s="2">
        <v>1</v>
      </c>
      <c r="D36" s="2">
        <v>0</v>
      </c>
      <c r="E36" s="2">
        <v>0</v>
      </c>
      <c r="F36" s="2">
        <v>0</v>
      </c>
      <c r="G36" s="2">
        <v>0</v>
      </c>
      <c r="H36" s="2">
        <v>0</v>
      </c>
      <c r="I36" s="2">
        <v>78</v>
      </c>
      <c r="J36" s="2">
        <v>0</v>
      </c>
      <c r="K36" s="2">
        <v>1</v>
      </c>
      <c r="L36" s="2">
        <v>25</v>
      </c>
      <c r="M36" s="2">
        <v>14</v>
      </c>
      <c r="N36" s="2">
        <v>0</v>
      </c>
      <c r="O36" s="2">
        <v>1</v>
      </c>
      <c r="P36" s="2">
        <v>0</v>
      </c>
      <c r="Q36" s="2">
        <v>121</v>
      </c>
    </row>
    <row r="37" spans="1:17" x14ac:dyDescent="0.2">
      <c r="A37" s="3">
        <v>34</v>
      </c>
      <c r="B37" s="2">
        <v>0</v>
      </c>
      <c r="C37" s="2">
        <v>0</v>
      </c>
      <c r="D37" s="2">
        <v>0</v>
      </c>
      <c r="E37" s="2">
        <v>3</v>
      </c>
      <c r="F37" s="2">
        <v>0</v>
      </c>
      <c r="G37" s="2">
        <v>0</v>
      </c>
      <c r="H37" s="2">
        <v>1</v>
      </c>
      <c r="I37" s="2">
        <v>83</v>
      </c>
      <c r="J37" s="2">
        <v>3</v>
      </c>
      <c r="K37" s="2">
        <v>2</v>
      </c>
      <c r="L37" s="2">
        <v>11</v>
      </c>
      <c r="M37" s="2">
        <v>12</v>
      </c>
      <c r="N37" s="2">
        <v>0</v>
      </c>
      <c r="O37" s="2">
        <v>0</v>
      </c>
      <c r="P37" s="2">
        <v>2</v>
      </c>
      <c r="Q37" s="2">
        <v>117</v>
      </c>
    </row>
    <row r="38" spans="1:17" x14ac:dyDescent="0.2">
      <c r="A38" s="3">
        <v>35</v>
      </c>
      <c r="B38" s="2">
        <v>1</v>
      </c>
      <c r="C38" s="2">
        <v>1</v>
      </c>
      <c r="D38" s="2">
        <v>2</v>
      </c>
      <c r="E38" s="2">
        <v>1</v>
      </c>
      <c r="F38" s="2">
        <v>0</v>
      </c>
      <c r="G38" s="2">
        <v>1</v>
      </c>
      <c r="H38" s="2">
        <v>0</v>
      </c>
      <c r="I38" s="2">
        <v>79</v>
      </c>
      <c r="J38" s="2">
        <v>2</v>
      </c>
      <c r="K38" s="2">
        <v>0</v>
      </c>
      <c r="L38" s="2">
        <v>11</v>
      </c>
      <c r="M38" s="2">
        <v>7</v>
      </c>
      <c r="N38" s="2">
        <v>1</v>
      </c>
      <c r="O38" s="2">
        <v>2</v>
      </c>
      <c r="P38" s="2">
        <v>0</v>
      </c>
      <c r="Q38" s="2">
        <v>108</v>
      </c>
    </row>
    <row r="39" spans="1:17" x14ac:dyDescent="0.2">
      <c r="A39" s="3">
        <v>36</v>
      </c>
      <c r="B39" s="2">
        <v>0</v>
      </c>
      <c r="C39" s="2">
        <v>0</v>
      </c>
      <c r="D39" s="2">
        <v>1</v>
      </c>
      <c r="E39" s="2">
        <v>1</v>
      </c>
      <c r="F39" s="2">
        <v>0</v>
      </c>
      <c r="G39" s="2">
        <v>0</v>
      </c>
      <c r="H39" s="2">
        <v>0</v>
      </c>
      <c r="I39" s="2">
        <v>55</v>
      </c>
      <c r="J39" s="2">
        <v>1</v>
      </c>
      <c r="K39" s="2">
        <v>1</v>
      </c>
      <c r="L39" s="2">
        <v>7</v>
      </c>
      <c r="M39" s="2">
        <v>8</v>
      </c>
      <c r="N39" s="2">
        <v>1</v>
      </c>
      <c r="O39" s="2">
        <v>0</v>
      </c>
      <c r="P39" s="2">
        <v>0</v>
      </c>
      <c r="Q39" s="2">
        <v>75</v>
      </c>
    </row>
    <row r="40" spans="1:17" x14ac:dyDescent="0.2">
      <c r="A40" s="3">
        <v>37</v>
      </c>
      <c r="B40" s="2">
        <v>3</v>
      </c>
      <c r="C40" s="2">
        <v>0</v>
      </c>
      <c r="D40" s="2">
        <v>1</v>
      </c>
      <c r="E40" s="2">
        <v>1</v>
      </c>
      <c r="F40" s="2">
        <v>0</v>
      </c>
      <c r="G40" s="2">
        <v>0</v>
      </c>
      <c r="H40" s="2">
        <v>0</v>
      </c>
      <c r="I40" s="2">
        <v>78</v>
      </c>
      <c r="J40" s="2">
        <v>3</v>
      </c>
      <c r="K40" s="2">
        <v>2</v>
      </c>
      <c r="L40" s="2">
        <v>20</v>
      </c>
      <c r="M40" s="2">
        <v>2</v>
      </c>
      <c r="N40" s="2">
        <v>0</v>
      </c>
      <c r="O40" s="2">
        <v>2</v>
      </c>
      <c r="P40" s="2">
        <v>1</v>
      </c>
      <c r="Q40" s="2">
        <v>113</v>
      </c>
    </row>
    <row r="41" spans="1:17" x14ac:dyDescent="0.2">
      <c r="A41" s="3">
        <v>38</v>
      </c>
      <c r="B41" s="2">
        <v>1</v>
      </c>
      <c r="C41" s="2">
        <v>0</v>
      </c>
      <c r="D41" s="2">
        <v>1</v>
      </c>
      <c r="E41" s="2">
        <v>0</v>
      </c>
      <c r="F41" s="2">
        <v>0</v>
      </c>
      <c r="G41" s="2">
        <v>0</v>
      </c>
      <c r="H41" s="2">
        <v>0</v>
      </c>
      <c r="I41" s="2">
        <v>91</v>
      </c>
      <c r="J41" s="2">
        <v>1</v>
      </c>
      <c r="K41" s="2">
        <v>0</v>
      </c>
      <c r="L41" s="2">
        <v>13</v>
      </c>
      <c r="M41" s="2">
        <v>8</v>
      </c>
      <c r="N41" s="2">
        <v>0</v>
      </c>
      <c r="O41" s="2">
        <v>0</v>
      </c>
      <c r="P41" s="2">
        <v>2</v>
      </c>
      <c r="Q41" s="2">
        <v>117</v>
      </c>
    </row>
    <row r="42" spans="1:17" x14ac:dyDescent="0.2">
      <c r="A42" s="3">
        <v>39</v>
      </c>
      <c r="B42" s="2">
        <v>0</v>
      </c>
      <c r="C42" s="2">
        <v>0</v>
      </c>
      <c r="D42" s="2">
        <v>2</v>
      </c>
      <c r="E42" s="2">
        <v>1</v>
      </c>
      <c r="F42" s="2">
        <v>1</v>
      </c>
      <c r="G42" s="2">
        <v>1</v>
      </c>
      <c r="H42" s="2">
        <v>0</v>
      </c>
      <c r="I42" s="2">
        <v>77</v>
      </c>
      <c r="J42" s="2">
        <v>4</v>
      </c>
      <c r="K42" s="2">
        <v>2</v>
      </c>
      <c r="L42" s="2">
        <v>15</v>
      </c>
      <c r="M42" s="2">
        <v>6</v>
      </c>
      <c r="N42" s="2">
        <v>0</v>
      </c>
      <c r="O42" s="2">
        <v>0</v>
      </c>
      <c r="P42" s="2">
        <v>0</v>
      </c>
      <c r="Q42" s="2">
        <v>109</v>
      </c>
    </row>
    <row r="43" spans="1:17" x14ac:dyDescent="0.2">
      <c r="A43" s="3">
        <v>40</v>
      </c>
      <c r="B43" s="2">
        <v>0</v>
      </c>
      <c r="C43" s="2">
        <v>0</v>
      </c>
      <c r="D43" s="2">
        <v>1</v>
      </c>
      <c r="E43" s="2">
        <v>3</v>
      </c>
      <c r="F43" s="2">
        <v>2</v>
      </c>
      <c r="G43" s="2">
        <v>0</v>
      </c>
      <c r="H43" s="2">
        <v>0</v>
      </c>
      <c r="I43" s="2">
        <v>78</v>
      </c>
      <c r="J43" s="2">
        <v>4</v>
      </c>
      <c r="K43" s="2">
        <v>1</v>
      </c>
      <c r="L43" s="2">
        <v>17</v>
      </c>
      <c r="M43" s="2">
        <v>10</v>
      </c>
      <c r="N43" s="2">
        <v>0</v>
      </c>
      <c r="O43" s="2">
        <v>1</v>
      </c>
      <c r="P43" s="2">
        <v>1</v>
      </c>
      <c r="Q43" s="2">
        <v>118</v>
      </c>
    </row>
    <row r="44" spans="1:17" x14ac:dyDescent="0.2">
      <c r="A44" s="3">
        <v>41</v>
      </c>
      <c r="B44" s="2">
        <v>1</v>
      </c>
      <c r="C44" s="2">
        <v>1</v>
      </c>
      <c r="D44" s="2">
        <v>2</v>
      </c>
      <c r="E44" s="2">
        <v>0</v>
      </c>
      <c r="F44" s="2">
        <v>0</v>
      </c>
      <c r="G44" s="2">
        <v>0</v>
      </c>
      <c r="H44" s="2">
        <v>0</v>
      </c>
      <c r="I44" s="2">
        <v>92</v>
      </c>
      <c r="J44" s="2">
        <v>1</v>
      </c>
      <c r="K44" s="2">
        <v>0</v>
      </c>
      <c r="L44" s="2">
        <v>15</v>
      </c>
      <c r="M44" s="2">
        <v>9</v>
      </c>
      <c r="N44" s="2">
        <v>1</v>
      </c>
      <c r="O44" s="2">
        <v>0</v>
      </c>
      <c r="P44" s="2">
        <v>0</v>
      </c>
      <c r="Q44" s="2">
        <v>122</v>
      </c>
    </row>
    <row r="45" spans="1:17" x14ac:dyDescent="0.2">
      <c r="A45" s="3">
        <v>42</v>
      </c>
      <c r="B45" s="2">
        <v>0</v>
      </c>
      <c r="C45" s="2">
        <v>0</v>
      </c>
      <c r="D45" s="2">
        <v>1</v>
      </c>
      <c r="E45" s="2">
        <v>1</v>
      </c>
      <c r="F45" s="2">
        <v>1</v>
      </c>
      <c r="G45" s="2">
        <v>0</v>
      </c>
      <c r="H45" s="2">
        <v>0</v>
      </c>
      <c r="I45" s="2">
        <v>103</v>
      </c>
      <c r="J45" s="2">
        <v>0</v>
      </c>
      <c r="K45" s="2">
        <v>0</v>
      </c>
      <c r="L45" s="2">
        <v>21</v>
      </c>
      <c r="M45" s="2">
        <v>15</v>
      </c>
      <c r="N45" s="2">
        <v>0</v>
      </c>
      <c r="O45" s="2">
        <v>0</v>
      </c>
      <c r="P45" s="2">
        <v>0</v>
      </c>
      <c r="Q45" s="2">
        <v>142</v>
      </c>
    </row>
    <row r="46" spans="1:17" x14ac:dyDescent="0.2">
      <c r="A46" s="3">
        <v>43</v>
      </c>
      <c r="B46" s="2">
        <v>1</v>
      </c>
      <c r="C46" s="2">
        <v>0</v>
      </c>
      <c r="D46" s="2">
        <v>0</v>
      </c>
      <c r="E46" s="2">
        <v>0</v>
      </c>
      <c r="F46" s="2">
        <v>1</v>
      </c>
      <c r="G46" s="2">
        <v>0</v>
      </c>
      <c r="H46" s="2">
        <v>1</v>
      </c>
      <c r="I46" s="2">
        <v>138</v>
      </c>
      <c r="J46" s="2">
        <v>2</v>
      </c>
      <c r="K46" s="2">
        <v>2</v>
      </c>
      <c r="L46" s="2">
        <v>20</v>
      </c>
      <c r="M46" s="2">
        <v>9</v>
      </c>
      <c r="N46" s="2">
        <v>0</v>
      </c>
      <c r="O46" s="2">
        <v>3</v>
      </c>
      <c r="P46" s="2">
        <v>0</v>
      </c>
      <c r="Q46" s="2">
        <v>177</v>
      </c>
    </row>
    <row r="47" spans="1:17" x14ac:dyDescent="0.2">
      <c r="A47" s="3">
        <v>44</v>
      </c>
      <c r="B47" s="2">
        <v>1</v>
      </c>
      <c r="C47" s="2">
        <v>1</v>
      </c>
      <c r="D47" s="2">
        <v>0</v>
      </c>
      <c r="E47" s="2">
        <v>2</v>
      </c>
      <c r="F47" s="2">
        <v>0</v>
      </c>
      <c r="G47" s="2">
        <v>0</v>
      </c>
      <c r="H47" s="2">
        <v>0</v>
      </c>
      <c r="I47" s="2">
        <v>156</v>
      </c>
      <c r="J47" s="2">
        <v>1</v>
      </c>
      <c r="K47" s="2">
        <v>1</v>
      </c>
      <c r="L47" s="2">
        <v>22</v>
      </c>
      <c r="M47" s="2">
        <v>9</v>
      </c>
      <c r="N47" s="2">
        <v>0</v>
      </c>
      <c r="O47" s="2">
        <v>3</v>
      </c>
      <c r="P47" s="2">
        <v>1</v>
      </c>
      <c r="Q47" s="2">
        <v>197</v>
      </c>
    </row>
    <row r="48" spans="1:17" x14ac:dyDescent="0.2">
      <c r="A48" s="3">
        <v>45</v>
      </c>
      <c r="B48" s="2">
        <v>0</v>
      </c>
      <c r="C48" s="2">
        <v>1</v>
      </c>
      <c r="D48" s="2">
        <v>1</v>
      </c>
      <c r="E48" s="2">
        <v>0</v>
      </c>
      <c r="F48" s="2">
        <v>0</v>
      </c>
      <c r="G48" s="2">
        <v>0</v>
      </c>
      <c r="H48" s="2">
        <v>0</v>
      </c>
      <c r="I48" s="2">
        <v>137</v>
      </c>
      <c r="J48" s="2">
        <v>3</v>
      </c>
      <c r="K48" s="2">
        <v>0</v>
      </c>
      <c r="L48" s="2">
        <v>33</v>
      </c>
      <c r="M48" s="2">
        <v>12</v>
      </c>
      <c r="N48" s="2">
        <v>1</v>
      </c>
      <c r="O48" s="2">
        <v>0</v>
      </c>
      <c r="P48" s="2">
        <v>1</v>
      </c>
      <c r="Q48" s="2">
        <v>189</v>
      </c>
    </row>
    <row r="49" spans="1:17" x14ac:dyDescent="0.2">
      <c r="A49" s="3">
        <v>46</v>
      </c>
      <c r="B49" s="2">
        <v>0</v>
      </c>
      <c r="C49" s="2">
        <v>0</v>
      </c>
      <c r="D49" s="2">
        <v>0</v>
      </c>
      <c r="E49" s="2">
        <v>2</v>
      </c>
      <c r="F49" s="2">
        <v>0</v>
      </c>
      <c r="G49" s="2">
        <v>0</v>
      </c>
      <c r="H49" s="2">
        <v>1</v>
      </c>
      <c r="I49" s="2">
        <v>180</v>
      </c>
      <c r="J49" s="2">
        <v>7</v>
      </c>
      <c r="K49" s="2">
        <v>0</v>
      </c>
      <c r="L49" s="2">
        <v>32</v>
      </c>
      <c r="M49" s="2">
        <v>11</v>
      </c>
      <c r="N49" s="2">
        <v>1</v>
      </c>
      <c r="O49" s="2">
        <v>0</v>
      </c>
      <c r="P49" s="2">
        <v>2</v>
      </c>
      <c r="Q49" s="2">
        <v>236</v>
      </c>
    </row>
    <row r="50" spans="1:17" x14ac:dyDescent="0.2">
      <c r="A50" s="3">
        <v>47</v>
      </c>
      <c r="B50" s="2">
        <v>0</v>
      </c>
      <c r="C50" s="2">
        <v>0</v>
      </c>
      <c r="D50" s="2">
        <v>1</v>
      </c>
      <c r="E50" s="2">
        <v>1</v>
      </c>
      <c r="F50" s="2">
        <v>0</v>
      </c>
      <c r="G50" s="2">
        <v>0</v>
      </c>
      <c r="H50" s="2">
        <v>0</v>
      </c>
      <c r="I50" s="2">
        <v>145</v>
      </c>
      <c r="J50" s="2">
        <v>1</v>
      </c>
      <c r="K50" s="2">
        <v>2</v>
      </c>
      <c r="L50" s="2">
        <v>26</v>
      </c>
      <c r="M50" s="2">
        <v>18</v>
      </c>
      <c r="N50" s="2">
        <v>0</v>
      </c>
      <c r="O50" s="2">
        <v>2</v>
      </c>
      <c r="P50" s="2">
        <v>1</v>
      </c>
      <c r="Q50" s="2">
        <v>197</v>
      </c>
    </row>
    <row r="51" spans="1:17" x14ac:dyDescent="0.2">
      <c r="A51" s="3">
        <v>48</v>
      </c>
      <c r="B51" s="2">
        <v>0</v>
      </c>
      <c r="C51" s="2">
        <v>3</v>
      </c>
      <c r="D51" s="2">
        <v>0</v>
      </c>
      <c r="E51" s="2">
        <v>0</v>
      </c>
      <c r="F51" s="2">
        <v>0</v>
      </c>
      <c r="G51" s="2">
        <v>0</v>
      </c>
      <c r="H51" s="2">
        <v>0</v>
      </c>
      <c r="I51" s="2">
        <v>238</v>
      </c>
      <c r="J51" s="2">
        <v>2</v>
      </c>
      <c r="K51" s="2">
        <v>2</v>
      </c>
      <c r="L51" s="2">
        <v>35</v>
      </c>
      <c r="M51" s="2">
        <v>26</v>
      </c>
      <c r="N51" s="2">
        <v>0</v>
      </c>
      <c r="O51" s="2">
        <v>1</v>
      </c>
      <c r="P51" s="2">
        <v>0</v>
      </c>
      <c r="Q51" s="2">
        <v>307</v>
      </c>
    </row>
    <row r="52" spans="1:17" x14ac:dyDescent="0.2">
      <c r="A52" s="3">
        <v>49</v>
      </c>
      <c r="B52" s="2">
        <v>1</v>
      </c>
      <c r="C52" s="2">
        <v>1</v>
      </c>
      <c r="D52" s="2">
        <v>0</v>
      </c>
      <c r="E52" s="2">
        <v>0</v>
      </c>
      <c r="F52" s="2">
        <v>1</v>
      </c>
      <c r="G52" s="2">
        <v>0</v>
      </c>
      <c r="H52" s="2">
        <v>0</v>
      </c>
      <c r="I52" s="2">
        <v>213</v>
      </c>
      <c r="J52" s="2">
        <v>3</v>
      </c>
      <c r="K52" s="2">
        <v>2</v>
      </c>
      <c r="L52" s="2">
        <v>31</v>
      </c>
      <c r="M52" s="2">
        <v>19</v>
      </c>
      <c r="N52" s="2">
        <v>0</v>
      </c>
      <c r="O52" s="2">
        <v>2</v>
      </c>
      <c r="P52" s="2">
        <v>3</v>
      </c>
      <c r="Q52" s="2">
        <v>276</v>
      </c>
    </row>
    <row r="53" spans="1:17" x14ac:dyDescent="0.2">
      <c r="A53" s="3">
        <v>50</v>
      </c>
      <c r="B53" s="2">
        <v>1</v>
      </c>
      <c r="C53" s="2">
        <v>2</v>
      </c>
      <c r="D53" s="2">
        <v>0</v>
      </c>
      <c r="E53" s="2">
        <v>0</v>
      </c>
      <c r="F53" s="2">
        <v>0</v>
      </c>
      <c r="G53" s="2">
        <v>0</v>
      </c>
      <c r="H53" s="2">
        <v>1</v>
      </c>
      <c r="I53" s="2">
        <v>221</v>
      </c>
      <c r="J53" s="2">
        <v>2</v>
      </c>
      <c r="K53" s="2">
        <v>1</v>
      </c>
      <c r="L53" s="2">
        <v>41</v>
      </c>
      <c r="M53" s="2">
        <v>20</v>
      </c>
      <c r="N53" s="2">
        <v>1</v>
      </c>
      <c r="O53" s="2">
        <v>4</v>
      </c>
      <c r="P53" s="2">
        <v>0</v>
      </c>
      <c r="Q53" s="2">
        <v>294</v>
      </c>
    </row>
    <row r="54" spans="1:17" x14ac:dyDescent="0.2">
      <c r="A54" s="3">
        <v>51</v>
      </c>
      <c r="B54" s="2">
        <v>0</v>
      </c>
      <c r="C54" s="2">
        <v>1</v>
      </c>
      <c r="D54" s="2">
        <v>1</v>
      </c>
      <c r="E54" s="2">
        <v>1</v>
      </c>
      <c r="F54" s="2">
        <v>0</v>
      </c>
      <c r="G54" s="2">
        <v>0</v>
      </c>
      <c r="H54" s="2">
        <v>1</v>
      </c>
      <c r="I54" s="2">
        <v>226</v>
      </c>
      <c r="J54" s="2">
        <v>3</v>
      </c>
      <c r="K54" s="2">
        <v>0</v>
      </c>
      <c r="L54" s="2">
        <v>36</v>
      </c>
      <c r="M54" s="2">
        <v>19</v>
      </c>
      <c r="N54" s="2">
        <v>0</v>
      </c>
      <c r="O54" s="2">
        <v>2</v>
      </c>
      <c r="P54" s="2">
        <v>0</v>
      </c>
      <c r="Q54" s="2">
        <v>290</v>
      </c>
    </row>
    <row r="55" spans="1:17" x14ac:dyDescent="0.2">
      <c r="A55" s="3">
        <v>52</v>
      </c>
      <c r="B55" s="2">
        <v>0</v>
      </c>
      <c r="C55" s="2">
        <v>1</v>
      </c>
      <c r="D55" s="2">
        <v>2</v>
      </c>
      <c r="E55" s="2">
        <v>4</v>
      </c>
      <c r="F55" s="2">
        <v>0</v>
      </c>
      <c r="G55" s="2">
        <v>0</v>
      </c>
      <c r="H55" s="2">
        <v>0</v>
      </c>
      <c r="I55" s="2">
        <v>167</v>
      </c>
      <c r="J55" s="2">
        <v>3</v>
      </c>
      <c r="K55" s="2">
        <v>1</v>
      </c>
      <c r="L55" s="2">
        <v>28</v>
      </c>
      <c r="M55" s="2">
        <v>20</v>
      </c>
      <c r="N55" s="2">
        <v>0</v>
      </c>
      <c r="O55" s="2">
        <v>1</v>
      </c>
      <c r="P55" s="2">
        <v>0</v>
      </c>
      <c r="Q55" s="2">
        <v>227</v>
      </c>
    </row>
    <row r="56" spans="1:17" x14ac:dyDescent="0.2">
      <c r="A56" s="3">
        <v>53</v>
      </c>
      <c r="B56" s="2">
        <v>0</v>
      </c>
      <c r="C56" s="2">
        <v>0</v>
      </c>
      <c r="D56" s="2">
        <v>0</v>
      </c>
      <c r="E56" s="2">
        <v>0</v>
      </c>
      <c r="F56" s="2">
        <v>0</v>
      </c>
      <c r="G56" s="2">
        <v>0</v>
      </c>
      <c r="H56" s="2">
        <v>0</v>
      </c>
      <c r="I56" s="2">
        <v>10</v>
      </c>
      <c r="J56" s="2">
        <v>0</v>
      </c>
      <c r="K56" s="2">
        <v>0</v>
      </c>
      <c r="L56" s="2">
        <v>0</v>
      </c>
      <c r="M56" s="2">
        <v>0</v>
      </c>
      <c r="N56" s="2">
        <v>0</v>
      </c>
      <c r="O56" s="2">
        <v>0</v>
      </c>
      <c r="P56" s="2">
        <v>0</v>
      </c>
      <c r="Q56" s="2">
        <v>10</v>
      </c>
    </row>
    <row r="57" spans="1:17" x14ac:dyDescent="0.2">
      <c r="A57" s="3" t="s">
        <v>14</v>
      </c>
      <c r="B57" s="2">
        <v>30</v>
      </c>
      <c r="C57" s="2">
        <v>31</v>
      </c>
      <c r="D57" s="2">
        <v>34</v>
      </c>
      <c r="E57" s="2">
        <v>62</v>
      </c>
      <c r="F57" s="2">
        <v>17</v>
      </c>
      <c r="G57" s="2">
        <v>3</v>
      </c>
      <c r="H57" s="2">
        <v>19</v>
      </c>
      <c r="I57" s="2">
        <v>4969</v>
      </c>
      <c r="J57" s="2">
        <v>69</v>
      </c>
      <c r="K57" s="2">
        <v>45</v>
      </c>
      <c r="L57" s="2">
        <v>1037</v>
      </c>
      <c r="M57" s="2">
        <v>527</v>
      </c>
      <c r="N57" s="2">
        <v>17</v>
      </c>
      <c r="O57" s="2">
        <v>59</v>
      </c>
      <c r="P57" s="2">
        <v>27</v>
      </c>
      <c r="Q57" s="2">
        <v>6946</v>
      </c>
    </row>
  </sheetData>
  <mergeCells count="3">
    <mergeCell ref="A1:Q1"/>
    <mergeCell ref="A2:A3"/>
    <mergeCell ref="B2:Q2"/>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BB3FCD-C919-4649-9EA6-28DF90D46F1B}">
  <dimension ref="A1:AA57"/>
  <sheetViews>
    <sheetView topLeftCell="F1" workbookViewId="0">
      <selection activeCell="T6" sqref="T6:T17"/>
    </sheetView>
  </sheetViews>
  <sheetFormatPr baseColWidth="10" defaultColWidth="8.83203125" defaultRowHeight="15" x14ac:dyDescent="0.2"/>
  <cols>
    <col min="1" max="1" width="18.5" customWidth="1"/>
    <col min="2" max="2" width="9.5" customWidth="1"/>
    <col min="3" max="3" width="10.1640625" customWidth="1"/>
    <col min="4" max="4" width="11.5" customWidth="1"/>
    <col min="6" max="6" width="10.1640625" customWidth="1"/>
    <col min="7" max="7" width="11.83203125" customWidth="1"/>
    <col min="9" max="9" width="11.33203125" customWidth="1"/>
    <col min="10" max="10" width="9.83203125" customWidth="1"/>
    <col min="11" max="11" width="9.5" customWidth="1"/>
    <col min="14" max="14" width="14.5" customWidth="1"/>
    <col min="15" max="15" width="9.5" customWidth="1"/>
  </cols>
  <sheetData>
    <row r="1" spans="1:27" x14ac:dyDescent="0.2">
      <c r="A1" s="19" t="s">
        <v>32</v>
      </c>
      <c r="B1" s="19"/>
      <c r="C1" s="19"/>
      <c r="D1" s="19"/>
      <c r="E1" s="19"/>
      <c r="F1" s="19"/>
      <c r="G1" s="19"/>
      <c r="H1" s="19"/>
      <c r="I1" s="19"/>
      <c r="J1" s="19"/>
      <c r="K1" s="19"/>
      <c r="L1" s="19"/>
      <c r="M1" s="19"/>
      <c r="N1" s="19"/>
      <c r="O1" s="19"/>
      <c r="P1" s="19"/>
      <c r="Q1" s="19"/>
    </row>
    <row r="2" spans="1:27" x14ac:dyDescent="0.2">
      <c r="A2" s="20" t="s">
        <v>17</v>
      </c>
      <c r="B2" s="21" t="s">
        <v>16</v>
      </c>
      <c r="C2" s="21"/>
      <c r="D2" s="21"/>
      <c r="E2" s="21"/>
      <c r="F2" s="21"/>
      <c r="G2" s="21"/>
      <c r="H2" s="21"/>
      <c r="I2" s="21"/>
      <c r="J2" s="21"/>
      <c r="K2" s="21"/>
      <c r="L2" s="21"/>
      <c r="M2" s="21"/>
      <c r="N2" s="21"/>
      <c r="O2" s="21"/>
      <c r="P2" s="21"/>
      <c r="Q2" s="21"/>
      <c r="S2" t="s">
        <v>76</v>
      </c>
      <c r="V2" t="s">
        <v>77</v>
      </c>
      <c r="W2" t="s">
        <v>78</v>
      </c>
      <c r="AA2" t="s">
        <v>79</v>
      </c>
    </row>
    <row r="3" spans="1:27" x14ac:dyDescent="0.2">
      <c r="A3" s="20"/>
      <c r="B3" s="1" t="s">
        <v>0</v>
      </c>
      <c r="C3" s="1" t="s">
        <v>1</v>
      </c>
      <c r="D3" s="1" t="s">
        <v>2</v>
      </c>
      <c r="E3" s="1" t="s">
        <v>3</v>
      </c>
      <c r="F3" s="1" t="s">
        <v>4</v>
      </c>
      <c r="G3" s="1" t="s">
        <v>5</v>
      </c>
      <c r="H3" s="1" t="s">
        <v>6</v>
      </c>
      <c r="I3" s="1" t="s">
        <v>7</v>
      </c>
      <c r="J3" s="1" t="s">
        <v>8</v>
      </c>
      <c r="K3" s="1" t="s">
        <v>9</v>
      </c>
      <c r="L3" s="1" t="s">
        <v>10</v>
      </c>
      <c r="M3" s="1" t="s">
        <v>11</v>
      </c>
      <c r="N3" s="1" t="s">
        <v>15</v>
      </c>
      <c r="O3" s="1" t="s">
        <v>12</v>
      </c>
      <c r="P3" s="1" t="s">
        <v>13</v>
      </c>
      <c r="Q3" s="1" t="s">
        <v>14</v>
      </c>
      <c r="S3" s="22"/>
      <c r="T3" s="1"/>
      <c r="U3" s="1"/>
      <c r="V3" s="1"/>
      <c r="W3" s="1"/>
      <c r="X3" s="1"/>
      <c r="Y3" s="1"/>
      <c r="Z3" s="1"/>
      <c r="AA3" s="1"/>
    </row>
    <row r="4" spans="1:27" x14ac:dyDescent="0.2">
      <c r="A4" s="3">
        <v>0</v>
      </c>
      <c r="B4" s="2">
        <v>0</v>
      </c>
      <c r="C4" s="2">
        <v>0</v>
      </c>
      <c r="D4" s="2">
        <v>0</v>
      </c>
      <c r="E4" s="2">
        <v>0</v>
      </c>
      <c r="F4" s="2">
        <v>0</v>
      </c>
      <c r="G4" s="2">
        <v>0</v>
      </c>
      <c r="H4" s="2">
        <v>0</v>
      </c>
      <c r="I4" s="2">
        <v>12</v>
      </c>
      <c r="J4" s="2">
        <v>1</v>
      </c>
      <c r="K4" s="2">
        <v>0</v>
      </c>
      <c r="L4" s="2">
        <v>5</v>
      </c>
      <c r="M4" s="2">
        <v>2</v>
      </c>
      <c r="N4" s="2">
        <v>0</v>
      </c>
      <c r="O4" s="2">
        <v>0</v>
      </c>
      <c r="P4" s="2">
        <v>0</v>
      </c>
      <c r="Q4" s="2">
        <v>20</v>
      </c>
      <c r="T4" s="2"/>
    </row>
    <row r="5" spans="1:27" x14ac:dyDescent="0.2">
      <c r="A5" s="3">
        <v>1</v>
      </c>
      <c r="B5" s="2">
        <v>1</v>
      </c>
      <c r="C5" s="2">
        <v>2</v>
      </c>
      <c r="D5" s="2">
        <v>0</v>
      </c>
      <c r="E5" s="2">
        <v>0</v>
      </c>
      <c r="F5" s="2">
        <v>1</v>
      </c>
      <c r="G5" s="2">
        <v>0</v>
      </c>
      <c r="H5" s="2">
        <v>1</v>
      </c>
      <c r="I5" s="2">
        <v>101</v>
      </c>
      <c r="J5" s="2">
        <v>4</v>
      </c>
      <c r="K5" s="2">
        <v>2</v>
      </c>
      <c r="L5" s="2">
        <v>15</v>
      </c>
      <c r="M5" s="2">
        <v>10</v>
      </c>
      <c r="N5" s="2">
        <v>1</v>
      </c>
      <c r="O5" s="2">
        <v>2</v>
      </c>
      <c r="P5" s="2">
        <v>1</v>
      </c>
      <c r="Q5" s="2">
        <v>141</v>
      </c>
      <c r="S5" s="2"/>
      <c r="T5" s="2">
        <f>0+365*3</f>
        <v>1095</v>
      </c>
    </row>
    <row r="6" spans="1:27" x14ac:dyDescent="0.2">
      <c r="A6" s="3">
        <v>2</v>
      </c>
      <c r="B6" s="2">
        <v>0</v>
      </c>
      <c r="C6" s="2">
        <v>0</v>
      </c>
      <c r="D6" s="2">
        <v>4</v>
      </c>
      <c r="E6" s="2">
        <v>3</v>
      </c>
      <c r="F6" s="2">
        <v>0</v>
      </c>
      <c r="G6" s="2">
        <v>0</v>
      </c>
      <c r="H6" s="2">
        <v>0</v>
      </c>
      <c r="I6" s="2">
        <v>99</v>
      </c>
      <c r="J6" s="2">
        <v>0</v>
      </c>
      <c r="K6" s="2">
        <v>0</v>
      </c>
      <c r="L6" s="2">
        <v>20</v>
      </c>
      <c r="M6" s="2">
        <v>13</v>
      </c>
      <c r="N6" s="2">
        <v>1</v>
      </c>
      <c r="O6" s="2">
        <v>1</v>
      </c>
      <c r="P6" s="2">
        <v>0</v>
      </c>
      <c r="Q6" s="2">
        <v>141</v>
      </c>
      <c r="R6" s="1" t="s">
        <v>63</v>
      </c>
      <c r="S6">
        <f>SUM(I$4:I$8)+(1/7)*I$9</f>
        <v>414.57142857142856</v>
      </c>
      <c r="T6">
        <f>31+365*3</f>
        <v>1126</v>
      </c>
      <c r="V6">
        <f>SUM(L$4:L$8)+(1/7)*L$9</f>
        <v>80.285714285714292</v>
      </c>
      <c r="W6">
        <f>SUM(M$4:M$8)+(1/7)*M$9</f>
        <v>47.857142857142854</v>
      </c>
      <c r="AA6">
        <f>SUM(Q$4:Q$8)+(1/7)*Q$9</f>
        <v>581.28571428571433</v>
      </c>
    </row>
    <row r="7" spans="1:27" x14ac:dyDescent="0.2">
      <c r="A7" s="3">
        <v>3</v>
      </c>
      <c r="B7" s="2">
        <v>0</v>
      </c>
      <c r="C7" s="2">
        <v>0</v>
      </c>
      <c r="D7" s="2">
        <v>0</v>
      </c>
      <c r="E7" s="2">
        <v>0</v>
      </c>
      <c r="F7" s="2">
        <v>0</v>
      </c>
      <c r="G7" s="2">
        <v>0</v>
      </c>
      <c r="H7" s="2">
        <v>0</v>
      </c>
      <c r="I7" s="2">
        <v>85</v>
      </c>
      <c r="J7" s="2">
        <v>1</v>
      </c>
      <c r="K7" s="2">
        <v>0</v>
      </c>
      <c r="L7" s="2">
        <v>21</v>
      </c>
      <c r="M7" s="2">
        <v>14</v>
      </c>
      <c r="N7" s="2">
        <v>1</v>
      </c>
      <c r="O7" s="2">
        <v>3</v>
      </c>
      <c r="P7" s="2">
        <v>0</v>
      </c>
      <c r="Q7" s="2">
        <v>125</v>
      </c>
      <c r="R7" s="1" t="s">
        <v>64</v>
      </c>
      <c r="S7">
        <f>(6/7)*I$9+SUM(I$10:I$12)+(2/7)*I$13</f>
        <v>340.42857142857144</v>
      </c>
      <c r="T7">
        <f>T6+28+1</f>
        <v>1155</v>
      </c>
      <c r="V7">
        <f>(6/7)*L$9+SUM(L$10:L$12)+(2/7)*L$13</f>
        <v>64.714285714285722</v>
      </c>
      <c r="W7">
        <f>(6/7)*M$9+SUM(M$10:M$12)+(2/7)*M$13</f>
        <v>42.142857142857139</v>
      </c>
      <c r="AA7">
        <f>(6/7)*Q$9+SUM(Q$10:Q$12)+(2/7)*Q$13</f>
        <v>464.14285714285717</v>
      </c>
    </row>
    <row r="8" spans="1:27" x14ac:dyDescent="0.2">
      <c r="A8" s="3">
        <v>4</v>
      </c>
      <c r="B8" s="2">
        <v>0</v>
      </c>
      <c r="C8" s="2">
        <v>1</v>
      </c>
      <c r="D8" s="2">
        <v>0</v>
      </c>
      <c r="E8" s="2">
        <v>0</v>
      </c>
      <c r="F8" s="2">
        <v>1</v>
      </c>
      <c r="G8" s="2">
        <v>0</v>
      </c>
      <c r="H8" s="2">
        <v>0</v>
      </c>
      <c r="I8" s="2">
        <v>105</v>
      </c>
      <c r="J8" s="2">
        <v>0</v>
      </c>
      <c r="K8" s="2">
        <v>4</v>
      </c>
      <c r="L8" s="2">
        <v>17</v>
      </c>
      <c r="M8" s="2">
        <v>7</v>
      </c>
      <c r="N8" s="2">
        <v>0</v>
      </c>
      <c r="O8" s="2">
        <v>2</v>
      </c>
      <c r="P8" s="2">
        <v>0</v>
      </c>
      <c r="Q8" s="2">
        <v>137</v>
      </c>
      <c r="R8" s="1" t="s">
        <v>65</v>
      </c>
      <c r="S8">
        <f>(5/7)*I$13+SUM(I$14:I$16)+(5/7)*I$17</f>
        <v>427.85714285714289</v>
      </c>
      <c r="T8">
        <f>T7+31</f>
        <v>1186</v>
      </c>
      <c r="V8">
        <f>(5/7)*L$13+SUM(L$14:L$16)+(5/7)*L$17</f>
        <v>79.428571428571431</v>
      </c>
      <c r="W8">
        <f>(5/7)*M$13+SUM(M$14:M$16)+(5/7)*M$17</f>
        <v>42.142857142857146</v>
      </c>
      <c r="AA8">
        <f>(5/7)*Q$13+SUM(Q$14:Q$16)+(5/7)*Q$17</f>
        <v>574.42857142857144</v>
      </c>
    </row>
    <row r="9" spans="1:27" x14ac:dyDescent="0.2">
      <c r="A9" s="3">
        <v>5</v>
      </c>
      <c r="B9" s="2">
        <v>0</v>
      </c>
      <c r="C9" s="2">
        <v>0</v>
      </c>
      <c r="D9" s="2">
        <v>0</v>
      </c>
      <c r="E9" s="2">
        <v>1</v>
      </c>
      <c r="F9" s="2">
        <v>0</v>
      </c>
      <c r="G9" s="2">
        <v>0</v>
      </c>
      <c r="H9" s="2">
        <v>1</v>
      </c>
      <c r="I9" s="2">
        <v>88</v>
      </c>
      <c r="J9" s="2">
        <v>0</v>
      </c>
      <c r="K9" s="2">
        <v>1</v>
      </c>
      <c r="L9" s="2">
        <v>16</v>
      </c>
      <c r="M9" s="2">
        <v>13</v>
      </c>
      <c r="N9" s="2">
        <v>0</v>
      </c>
      <c r="O9" s="2">
        <v>1</v>
      </c>
      <c r="P9" s="2">
        <v>0</v>
      </c>
      <c r="Q9" s="2">
        <v>121</v>
      </c>
      <c r="R9" s="1" t="s">
        <v>66</v>
      </c>
      <c r="S9">
        <f>(2/7)*I$17+SUM(I$18:I$20)+(7/7)*I$21</f>
        <v>369.14285714285717</v>
      </c>
      <c r="T9">
        <f>T8+30</f>
        <v>1216</v>
      </c>
      <c r="V9">
        <f>(2/7)*L$17+SUM(L$18:L$20)+(7/7)*L$21</f>
        <v>73.571428571428569</v>
      </c>
      <c r="W9">
        <f>(2/7)*M$17+SUM(M$18:M$20)+(7/7)*M$21</f>
        <v>57.857142857142854</v>
      </c>
      <c r="AA9">
        <f>(2/7)*Q$17+SUM(Q$18:Q$20)+(7/7)*Q$21</f>
        <v>529.14285714285711</v>
      </c>
    </row>
    <row r="10" spans="1:27" x14ac:dyDescent="0.2">
      <c r="A10" s="3">
        <v>6</v>
      </c>
      <c r="B10" s="2">
        <v>0</v>
      </c>
      <c r="C10" s="2">
        <v>1</v>
      </c>
      <c r="D10" s="2">
        <v>1</v>
      </c>
      <c r="E10" s="2">
        <v>0</v>
      </c>
      <c r="F10" s="2">
        <v>0</v>
      </c>
      <c r="G10" s="2">
        <v>0</v>
      </c>
      <c r="H10" s="2">
        <v>0</v>
      </c>
      <c r="I10" s="2">
        <v>83</v>
      </c>
      <c r="J10" s="2">
        <v>0</v>
      </c>
      <c r="K10" s="2">
        <v>0</v>
      </c>
      <c r="L10" s="2">
        <v>17</v>
      </c>
      <c r="M10" s="2">
        <v>11</v>
      </c>
      <c r="N10" s="2">
        <v>0</v>
      </c>
      <c r="O10" s="2">
        <v>1</v>
      </c>
      <c r="P10" s="2">
        <v>0</v>
      </c>
      <c r="Q10" s="2">
        <v>114</v>
      </c>
      <c r="R10" s="1" t="s">
        <v>67</v>
      </c>
      <c r="S10">
        <f>(0/7)*I$21+SUM(I$22:I$25)+(3/7)*I$26</f>
        <v>318.85714285714283</v>
      </c>
      <c r="T10">
        <f>T9+31</f>
        <v>1247</v>
      </c>
      <c r="V10">
        <f>(0/7)*L$21+SUM(L$22:L$25)+(3/7)*L$26</f>
        <v>79.571428571428569</v>
      </c>
      <c r="W10">
        <f>(0/7)*M$21+SUM(M$22:M$25)+(3/7)*M$26</f>
        <v>32.714285714285715</v>
      </c>
      <c r="AA10">
        <f>(0/7)*Q$21+SUM(Q$22:Q$25)+(3/7)*Q$26</f>
        <v>459</v>
      </c>
    </row>
    <row r="11" spans="1:27" x14ac:dyDescent="0.2">
      <c r="A11" s="3">
        <v>7</v>
      </c>
      <c r="B11" s="2">
        <v>0</v>
      </c>
      <c r="C11" s="2">
        <v>1</v>
      </c>
      <c r="D11" s="2">
        <v>0</v>
      </c>
      <c r="E11" s="2">
        <v>0</v>
      </c>
      <c r="F11" s="2">
        <v>0</v>
      </c>
      <c r="G11" s="2">
        <v>0</v>
      </c>
      <c r="H11" s="2">
        <v>0</v>
      </c>
      <c r="I11" s="2">
        <v>84</v>
      </c>
      <c r="J11" s="2">
        <v>0</v>
      </c>
      <c r="K11" s="2">
        <v>0</v>
      </c>
      <c r="L11" s="2">
        <v>14</v>
      </c>
      <c r="M11" s="2">
        <v>10</v>
      </c>
      <c r="N11" s="2">
        <v>0</v>
      </c>
      <c r="O11" s="2">
        <v>2</v>
      </c>
      <c r="P11" s="2">
        <v>0</v>
      </c>
      <c r="Q11" s="2">
        <v>111</v>
      </c>
      <c r="R11" s="1" t="s">
        <v>68</v>
      </c>
      <c r="S11">
        <f>(4/7)*I$26+SUM(I$27:I$29)+(5/7)*I$30</f>
        <v>333.71428571428567</v>
      </c>
      <c r="T11">
        <f>T10+30</f>
        <v>1277</v>
      </c>
      <c r="V11">
        <f>(4/7)*L$26+SUM(L$27:L$29)+(5/7)*L$30</f>
        <v>73.285714285714292</v>
      </c>
      <c r="W11">
        <f>(4/7)*M$26+SUM(M$27:M$29)+(5/7)*M$30</f>
        <v>28.428571428571427</v>
      </c>
      <c r="AA11">
        <f>(4/7)*Q$26+SUM(Q$27:Q$29)+(5/7)*Q$30</f>
        <v>454.85714285714289</v>
      </c>
    </row>
    <row r="12" spans="1:27" x14ac:dyDescent="0.2">
      <c r="A12" s="3">
        <v>8</v>
      </c>
      <c r="B12" s="2">
        <v>0</v>
      </c>
      <c r="C12" s="2">
        <v>1</v>
      </c>
      <c r="D12" s="2">
        <v>0</v>
      </c>
      <c r="E12" s="2">
        <v>1</v>
      </c>
      <c r="F12" s="2">
        <v>0</v>
      </c>
      <c r="G12" s="2">
        <v>0</v>
      </c>
      <c r="H12" s="2">
        <v>0</v>
      </c>
      <c r="I12" s="2">
        <v>66</v>
      </c>
      <c r="J12" s="2">
        <v>0</v>
      </c>
      <c r="K12" s="2">
        <v>1</v>
      </c>
      <c r="L12" s="2">
        <v>16</v>
      </c>
      <c r="M12" s="2">
        <v>6</v>
      </c>
      <c r="N12" s="2">
        <v>1</v>
      </c>
      <c r="O12" s="2">
        <v>1</v>
      </c>
      <c r="P12" s="2">
        <v>1</v>
      </c>
      <c r="Q12" s="2">
        <v>94</v>
      </c>
      <c r="R12" s="1" t="s">
        <v>69</v>
      </c>
      <c r="S12">
        <f>(2/7)*I$30+SUM(I$31:I$34)+(1/7)*I$35</f>
        <v>327.57142857142861</v>
      </c>
      <c r="T12">
        <f>T11+31</f>
        <v>1308</v>
      </c>
      <c r="V12">
        <f>(2/7)*L$30+SUM(L$31:L$34)+(1/7)*L$35</f>
        <v>75.857142857142847</v>
      </c>
      <c r="W12">
        <f>(2/7)*M$30+SUM(M$31:M$34)+(1/7)*M$35</f>
        <v>50.857142857142854</v>
      </c>
      <c r="AA12">
        <f>(2/7)*Q$30+SUM(Q$31:Q$34)+(1/7)*Q$35</f>
        <v>483.28571428571428</v>
      </c>
    </row>
    <row r="13" spans="1:27" x14ac:dyDescent="0.2">
      <c r="A13" s="3">
        <v>9</v>
      </c>
      <c r="B13" s="2">
        <v>0</v>
      </c>
      <c r="C13" s="2">
        <v>1</v>
      </c>
      <c r="D13" s="2">
        <v>0</v>
      </c>
      <c r="E13" s="2">
        <v>0</v>
      </c>
      <c r="F13" s="2">
        <v>0</v>
      </c>
      <c r="G13" s="2">
        <v>0</v>
      </c>
      <c r="H13" s="2">
        <v>0</v>
      </c>
      <c r="I13" s="2">
        <v>112</v>
      </c>
      <c r="J13" s="2">
        <v>2</v>
      </c>
      <c r="K13" s="2">
        <v>0</v>
      </c>
      <c r="L13" s="2">
        <v>14</v>
      </c>
      <c r="M13" s="2">
        <v>14</v>
      </c>
      <c r="N13" s="2">
        <v>1</v>
      </c>
      <c r="O13" s="2">
        <v>0</v>
      </c>
      <c r="P13" s="2">
        <v>1</v>
      </c>
      <c r="Q13" s="2">
        <v>145</v>
      </c>
      <c r="R13" s="1" t="s">
        <v>70</v>
      </c>
      <c r="S13">
        <f>(6/7)*I$35+SUM(I$36:I$38)+(4/7)*I$39</f>
        <v>369.71428571428567</v>
      </c>
      <c r="T13">
        <f>T12+31</f>
        <v>1339</v>
      </c>
      <c r="V13">
        <f>(6/7)*L$35+SUM(L$36:L$38)+(4/7)*L$39</f>
        <v>55.714285714285708</v>
      </c>
      <c r="W13">
        <f>(6/7)*M$35+SUM(M$36:M$38)+(4/7)*M$39</f>
        <v>30.714285714285715</v>
      </c>
      <c r="AA13">
        <f>(6/7)*Q$35+SUM(Q$36:Q$38)+(4/7)*Q$39</f>
        <v>495.42857142857139</v>
      </c>
    </row>
    <row r="14" spans="1:27" x14ac:dyDescent="0.2">
      <c r="A14" s="3">
        <v>10</v>
      </c>
      <c r="B14" s="2">
        <v>0</v>
      </c>
      <c r="C14" s="2">
        <v>0</v>
      </c>
      <c r="D14" s="2">
        <v>0</v>
      </c>
      <c r="E14" s="2">
        <v>0</v>
      </c>
      <c r="F14" s="2">
        <v>0</v>
      </c>
      <c r="G14" s="2">
        <v>0</v>
      </c>
      <c r="H14" s="2">
        <v>0</v>
      </c>
      <c r="I14" s="2">
        <v>92</v>
      </c>
      <c r="J14" s="2">
        <v>1</v>
      </c>
      <c r="K14" s="2">
        <v>0</v>
      </c>
      <c r="L14" s="2">
        <v>18</v>
      </c>
      <c r="M14" s="2">
        <v>6</v>
      </c>
      <c r="N14" s="2">
        <v>0</v>
      </c>
      <c r="O14" s="2">
        <v>2</v>
      </c>
      <c r="P14" s="2">
        <v>1</v>
      </c>
      <c r="Q14" s="2">
        <v>120</v>
      </c>
      <c r="R14" s="1" t="s">
        <v>71</v>
      </c>
      <c r="S14">
        <f>(3/7)*I$39+SUM(I$40:I$42)+(6/7)*I$43</f>
        <v>284</v>
      </c>
      <c r="T14">
        <f>T13+30</f>
        <v>1369</v>
      </c>
      <c r="V14">
        <f>(3/7)*L$39+SUM(L$40:L$42)+(6/7)*L$43</f>
        <v>68.142857142857139</v>
      </c>
      <c r="W14">
        <f>(3/7)*M$39+SUM(M$40:M$42)+(6/7)*M$43</f>
        <v>26.428571428571427</v>
      </c>
      <c r="AA14">
        <f>(3/7)*Q$39+SUM(Q$40:Q$42)+(6/7)*Q$43</f>
        <v>392.42857142857144</v>
      </c>
    </row>
    <row r="15" spans="1:27" x14ac:dyDescent="0.2">
      <c r="A15" s="3">
        <v>11</v>
      </c>
      <c r="B15" s="2">
        <v>0</v>
      </c>
      <c r="C15" s="2">
        <v>2</v>
      </c>
      <c r="D15" s="2">
        <v>1</v>
      </c>
      <c r="E15" s="2">
        <v>1</v>
      </c>
      <c r="F15" s="2">
        <v>1</v>
      </c>
      <c r="G15" s="2">
        <v>0</v>
      </c>
      <c r="H15" s="2">
        <v>0</v>
      </c>
      <c r="I15" s="2">
        <v>83</v>
      </c>
      <c r="J15" s="2">
        <v>0</v>
      </c>
      <c r="K15" s="2">
        <v>0</v>
      </c>
      <c r="L15" s="2">
        <v>17</v>
      </c>
      <c r="M15" s="2">
        <v>9</v>
      </c>
      <c r="N15" s="2">
        <v>0</v>
      </c>
      <c r="O15" s="2">
        <v>1</v>
      </c>
      <c r="P15" s="2">
        <v>1</v>
      </c>
      <c r="Q15" s="2">
        <v>116</v>
      </c>
      <c r="R15" s="1" t="s">
        <v>72</v>
      </c>
      <c r="S15">
        <f>(1/7)*I$43+SUM(I$44:I$47)+(2/7)*I$48</f>
        <v>425.14285714285717</v>
      </c>
      <c r="T15">
        <f>T14+31</f>
        <v>1400</v>
      </c>
      <c r="V15">
        <f>(1/7)*L$43+SUM(L$44:L$47)+(2/7)*L$48</f>
        <v>60.714285714285715</v>
      </c>
      <c r="W15">
        <f>(1/7)*M$43+SUM(M$44:M$47)+(2/7)*M$48</f>
        <v>42.714285714285708</v>
      </c>
      <c r="AA15">
        <f>(1/7)*Q$43+SUM(Q$44:Q$47)+(2/7)*Q$48</f>
        <v>553</v>
      </c>
    </row>
    <row r="16" spans="1:27" x14ac:dyDescent="0.2">
      <c r="A16" s="3">
        <v>12</v>
      </c>
      <c r="B16" s="2">
        <v>1</v>
      </c>
      <c r="C16" s="2">
        <v>0</v>
      </c>
      <c r="D16" s="2">
        <v>1</v>
      </c>
      <c r="E16" s="2">
        <v>1</v>
      </c>
      <c r="F16" s="2">
        <v>0</v>
      </c>
      <c r="G16" s="2">
        <v>0</v>
      </c>
      <c r="H16" s="2">
        <v>0</v>
      </c>
      <c r="I16" s="2">
        <v>100</v>
      </c>
      <c r="J16" s="2">
        <v>0</v>
      </c>
      <c r="K16" s="2">
        <v>1</v>
      </c>
      <c r="L16" s="2">
        <v>23</v>
      </c>
      <c r="M16" s="2">
        <v>10</v>
      </c>
      <c r="N16" s="2">
        <v>0</v>
      </c>
      <c r="O16" s="2">
        <v>0</v>
      </c>
      <c r="P16" s="2">
        <v>0</v>
      </c>
      <c r="Q16" s="2">
        <v>137</v>
      </c>
      <c r="R16" s="1" t="s">
        <v>73</v>
      </c>
      <c r="S16">
        <f>(5/7)*I$48+SUM(I$49:I$51)+(4/7)*I$52</f>
        <v>427.14285714285711</v>
      </c>
      <c r="T16">
        <f>T15+30</f>
        <v>1430</v>
      </c>
      <c r="V16">
        <f>(5/7)*L$48+SUM(L$49:L$51)+(4/7)*L$52</f>
        <v>90</v>
      </c>
      <c r="W16">
        <f>(5/7)*M$48+SUM(M$49:M$51)+(4/7)*M$52</f>
        <v>47.857142857142861</v>
      </c>
      <c r="AA16">
        <f>(5/7)*Q$48+SUM(Q$49:Q$51)+(4/7)*Q$52</f>
        <v>590</v>
      </c>
    </row>
    <row r="17" spans="1:27" x14ac:dyDescent="0.2">
      <c r="A17" s="3">
        <v>13</v>
      </c>
      <c r="B17" s="2">
        <v>1</v>
      </c>
      <c r="C17" s="2">
        <v>1</v>
      </c>
      <c r="D17" s="2">
        <v>1</v>
      </c>
      <c r="E17" s="2">
        <v>0</v>
      </c>
      <c r="F17" s="2">
        <v>0</v>
      </c>
      <c r="G17" s="2">
        <v>0</v>
      </c>
      <c r="H17" s="2">
        <v>1</v>
      </c>
      <c r="I17" s="2">
        <v>102</v>
      </c>
      <c r="J17" s="2">
        <v>3</v>
      </c>
      <c r="K17" s="2">
        <v>0</v>
      </c>
      <c r="L17" s="2">
        <v>16</v>
      </c>
      <c r="M17" s="2">
        <v>10</v>
      </c>
      <c r="N17" s="2">
        <v>0</v>
      </c>
      <c r="O17" s="2">
        <v>2</v>
      </c>
      <c r="P17" s="2">
        <v>0</v>
      </c>
      <c r="Q17" s="2">
        <v>137</v>
      </c>
      <c r="R17" s="1" t="s">
        <v>74</v>
      </c>
      <c r="S17">
        <f>(3/7)*I$52+SUM(I$53:I$55)+(7/7)*I$56</f>
        <v>398.85714285714283</v>
      </c>
      <c r="T17">
        <f>T16+31</f>
        <v>1461</v>
      </c>
      <c r="V17">
        <f>(3/7)*L$52+SUM(L$53:L$55)+(7/7)*L$56</f>
        <v>95.714285714285708</v>
      </c>
      <c r="W17">
        <f>(3/7)*M$52+SUM(M$53:M$55)+(7/7)*M$56</f>
        <v>49.285714285714285</v>
      </c>
      <c r="AA17">
        <f>(3/7)*Q$52+SUM(Q$53:Q$55)+(7/7)*Q$56</f>
        <v>577</v>
      </c>
    </row>
    <row r="18" spans="1:27" x14ac:dyDescent="0.2">
      <c r="A18" s="3">
        <v>14</v>
      </c>
      <c r="B18" s="2">
        <v>1</v>
      </c>
      <c r="C18" s="2">
        <v>0</v>
      </c>
      <c r="D18" s="2">
        <v>1</v>
      </c>
      <c r="E18" s="2">
        <v>1</v>
      </c>
      <c r="F18" s="2">
        <v>2</v>
      </c>
      <c r="G18" s="2">
        <v>1</v>
      </c>
      <c r="H18" s="2">
        <v>0</v>
      </c>
      <c r="I18" s="2">
        <v>72</v>
      </c>
      <c r="J18" s="2">
        <v>1</v>
      </c>
      <c r="K18" s="2">
        <v>1</v>
      </c>
      <c r="L18" s="2">
        <v>22</v>
      </c>
      <c r="M18" s="2">
        <v>14</v>
      </c>
      <c r="N18" s="2">
        <v>0</v>
      </c>
      <c r="O18" s="2">
        <v>1</v>
      </c>
      <c r="P18" s="2">
        <v>1</v>
      </c>
      <c r="Q18" s="2">
        <v>118</v>
      </c>
      <c r="R18" s="1" t="s">
        <v>75</v>
      </c>
      <c r="S18">
        <f>SUM(S6:S17)</f>
        <v>4437</v>
      </c>
      <c r="V18">
        <f>SUM(V6:V17)</f>
        <v>896.99999999999977</v>
      </c>
      <c r="W18">
        <f>SUM(W6:W17)</f>
        <v>499.00000000000006</v>
      </c>
      <c r="AA18">
        <f>SUM(AA6:AA17)</f>
        <v>6154</v>
      </c>
    </row>
    <row r="19" spans="1:27" x14ac:dyDescent="0.2">
      <c r="A19" s="3">
        <v>15</v>
      </c>
      <c r="B19" s="2">
        <v>0</v>
      </c>
      <c r="C19" s="2">
        <v>0</v>
      </c>
      <c r="D19" s="2">
        <v>1</v>
      </c>
      <c r="E19" s="2">
        <v>0</v>
      </c>
      <c r="F19" s="2">
        <v>0</v>
      </c>
      <c r="G19" s="2">
        <v>0</v>
      </c>
      <c r="H19" s="2">
        <v>0</v>
      </c>
      <c r="I19" s="2">
        <v>89</v>
      </c>
      <c r="J19" s="2">
        <v>0</v>
      </c>
      <c r="K19" s="2">
        <v>0</v>
      </c>
      <c r="L19" s="2">
        <v>8</v>
      </c>
      <c r="M19" s="2">
        <v>7</v>
      </c>
      <c r="N19" s="2">
        <v>1</v>
      </c>
      <c r="O19" s="2">
        <v>0</v>
      </c>
      <c r="P19" s="2">
        <v>0</v>
      </c>
      <c r="Q19" s="2">
        <v>106</v>
      </c>
    </row>
    <row r="20" spans="1:27" x14ac:dyDescent="0.2">
      <c r="A20" s="3">
        <v>16</v>
      </c>
      <c r="B20" s="2">
        <v>0</v>
      </c>
      <c r="C20" s="2">
        <v>0</v>
      </c>
      <c r="D20" s="2">
        <v>1</v>
      </c>
      <c r="E20" s="2">
        <v>1</v>
      </c>
      <c r="F20" s="2">
        <v>0</v>
      </c>
      <c r="G20" s="2">
        <v>0</v>
      </c>
      <c r="H20" s="2">
        <v>0</v>
      </c>
      <c r="I20" s="2">
        <v>85</v>
      </c>
      <c r="J20" s="2">
        <v>2</v>
      </c>
      <c r="K20" s="2">
        <v>0</v>
      </c>
      <c r="L20" s="2">
        <v>20</v>
      </c>
      <c r="M20" s="2">
        <v>19</v>
      </c>
      <c r="N20" s="2">
        <v>0</v>
      </c>
      <c r="O20" s="2">
        <v>1</v>
      </c>
      <c r="P20" s="2">
        <v>1</v>
      </c>
      <c r="Q20" s="2">
        <v>130</v>
      </c>
    </row>
    <row r="21" spans="1:27" x14ac:dyDescent="0.2">
      <c r="A21" s="3">
        <v>17</v>
      </c>
      <c r="B21" s="2">
        <v>1</v>
      </c>
      <c r="C21" s="2">
        <v>2</v>
      </c>
      <c r="D21" s="2">
        <v>0</v>
      </c>
      <c r="E21" s="2">
        <v>2</v>
      </c>
      <c r="F21" s="2">
        <v>0</v>
      </c>
      <c r="G21" s="2">
        <v>0</v>
      </c>
      <c r="H21" s="2">
        <v>0</v>
      </c>
      <c r="I21" s="2">
        <v>94</v>
      </c>
      <c r="J21" s="2">
        <v>1</v>
      </c>
      <c r="K21" s="2">
        <v>1</v>
      </c>
      <c r="L21" s="2">
        <v>19</v>
      </c>
      <c r="M21" s="2">
        <v>15</v>
      </c>
      <c r="N21" s="2">
        <v>0</v>
      </c>
      <c r="O21" s="2">
        <v>1</v>
      </c>
      <c r="P21" s="2">
        <v>0</v>
      </c>
      <c r="Q21" s="2">
        <v>136</v>
      </c>
    </row>
    <row r="22" spans="1:27" x14ac:dyDescent="0.2">
      <c r="A22" s="3">
        <v>18</v>
      </c>
      <c r="B22" s="2">
        <v>1</v>
      </c>
      <c r="C22" s="2">
        <v>1</v>
      </c>
      <c r="D22" s="2">
        <v>0</v>
      </c>
      <c r="E22" s="2">
        <v>2</v>
      </c>
      <c r="F22" s="2">
        <v>2</v>
      </c>
      <c r="G22" s="2">
        <v>0</v>
      </c>
      <c r="H22" s="2">
        <v>0</v>
      </c>
      <c r="I22" s="2">
        <v>60</v>
      </c>
      <c r="J22" s="2">
        <v>1</v>
      </c>
      <c r="K22" s="2">
        <v>0</v>
      </c>
      <c r="L22" s="2">
        <v>22</v>
      </c>
      <c r="M22" s="2">
        <v>11</v>
      </c>
      <c r="N22" s="2">
        <v>0</v>
      </c>
      <c r="O22" s="2">
        <v>0</v>
      </c>
      <c r="P22" s="2">
        <v>1</v>
      </c>
      <c r="Q22" s="2">
        <v>101</v>
      </c>
    </row>
    <row r="23" spans="1:27" x14ac:dyDescent="0.2">
      <c r="A23" s="3">
        <v>19</v>
      </c>
      <c r="B23" s="2">
        <v>0</v>
      </c>
      <c r="C23" s="2">
        <v>0</v>
      </c>
      <c r="D23" s="2">
        <v>1</v>
      </c>
      <c r="E23" s="2">
        <v>0</v>
      </c>
      <c r="F23" s="2">
        <v>0</v>
      </c>
      <c r="G23" s="2">
        <v>0</v>
      </c>
      <c r="H23" s="2">
        <v>0</v>
      </c>
      <c r="I23" s="2">
        <v>87</v>
      </c>
      <c r="J23" s="2">
        <v>1</v>
      </c>
      <c r="K23" s="2">
        <v>1</v>
      </c>
      <c r="L23" s="2">
        <v>14</v>
      </c>
      <c r="M23" s="2">
        <v>12</v>
      </c>
      <c r="N23" s="2">
        <v>0</v>
      </c>
      <c r="O23" s="2">
        <v>1</v>
      </c>
      <c r="P23" s="2">
        <v>0</v>
      </c>
      <c r="Q23" s="2">
        <v>117</v>
      </c>
    </row>
    <row r="24" spans="1:27" x14ac:dyDescent="0.2">
      <c r="A24" s="3">
        <v>20</v>
      </c>
      <c r="B24" s="2">
        <v>1</v>
      </c>
      <c r="C24" s="2">
        <v>0</v>
      </c>
      <c r="D24" s="2">
        <v>2</v>
      </c>
      <c r="E24" s="2">
        <v>0</v>
      </c>
      <c r="F24" s="2">
        <v>0</v>
      </c>
      <c r="G24" s="2">
        <v>0</v>
      </c>
      <c r="H24" s="2">
        <v>0</v>
      </c>
      <c r="I24" s="2">
        <v>79</v>
      </c>
      <c r="J24" s="2">
        <v>3</v>
      </c>
      <c r="K24" s="2">
        <v>1</v>
      </c>
      <c r="L24" s="2">
        <v>21</v>
      </c>
      <c r="M24" s="2">
        <v>4</v>
      </c>
      <c r="N24" s="2">
        <v>0</v>
      </c>
      <c r="O24" s="2">
        <v>0</v>
      </c>
      <c r="P24" s="2">
        <v>0</v>
      </c>
      <c r="Q24" s="2">
        <v>111</v>
      </c>
    </row>
    <row r="25" spans="1:27" x14ac:dyDescent="0.2">
      <c r="A25" s="3">
        <v>21</v>
      </c>
      <c r="B25" s="2">
        <v>0</v>
      </c>
      <c r="C25" s="2">
        <v>0</v>
      </c>
      <c r="D25" s="2">
        <v>2</v>
      </c>
      <c r="E25" s="2">
        <v>2</v>
      </c>
      <c r="F25" s="2">
        <v>1</v>
      </c>
      <c r="G25" s="2">
        <v>0</v>
      </c>
      <c r="H25" s="2">
        <v>0</v>
      </c>
      <c r="I25" s="2">
        <v>68</v>
      </c>
      <c r="J25" s="2">
        <v>1</v>
      </c>
      <c r="K25" s="2">
        <v>1</v>
      </c>
      <c r="L25" s="2">
        <v>17</v>
      </c>
      <c r="M25" s="2">
        <v>4</v>
      </c>
      <c r="N25" s="2">
        <v>1</v>
      </c>
      <c r="O25" s="2">
        <v>0</v>
      </c>
      <c r="P25" s="2">
        <v>0</v>
      </c>
      <c r="Q25" s="2">
        <v>97</v>
      </c>
    </row>
    <row r="26" spans="1:27" x14ac:dyDescent="0.2">
      <c r="A26" s="3">
        <v>22</v>
      </c>
      <c r="B26" s="2">
        <v>0</v>
      </c>
      <c r="C26" s="2">
        <v>1</v>
      </c>
      <c r="D26" s="2">
        <v>0</v>
      </c>
      <c r="E26" s="2">
        <v>0</v>
      </c>
      <c r="F26" s="2">
        <v>0</v>
      </c>
      <c r="G26" s="2">
        <v>0</v>
      </c>
      <c r="H26" s="2">
        <v>0</v>
      </c>
      <c r="I26" s="2">
        <v>58</v>
      </c>
      <c r="J26" s="2">
        <v>0</v>
      </c>
      <c r="K26" s="2">
        <v>0</v>
      </c>
      <c r="L26" s="2">
        <v>13</v>
      </c>
      <c r="M26" s="2">
        <v>4</v>
      </c>
      <c r="N26" s="2">
        <v>0</v>
      </c>
      <c r="O26" s="2">
        <v>0</v>
      </c>
      <c r="P26" s="2">
        <v>1</v>
      </c>
      <c r="Q26" s="2">
        <v>77</v>
      </c>
    </row>
    <row r="27" spans="1:27" x14ac:dyDescent="0.2">
      <c r="A27" s="3">
        <v>23</v>
      </c>
      <c r="B27" s="2">
        <v>0</v>
      </c>
      <c r="C27" s="2">
        <v>1</v>
      </c>
      <c r="D27" s="2">
        <v>1</v>
      </c>
      <c r="E27" s="2">
        <v>0</v>
      </c>
      <c r="F27" s="2">
        <v>0</v>
      </c>
      <c r="G27" s="2">
        <v>0</v>
      </c>
      <c r="H27" s="2">
        <v>0</v>
      </c>
      <c r="I27" s="2">
        <v>90</v>
      </c>
      <c r="J27" s="2">
        <v>1</v>
      </c>
      <c r="K27" s="2">
        <v>1</v>
      </c>
      <c r="L27" s="2">
        <v>17</v>
      </c>
      <c r="M27" s="2">
        <v>9</v>
      </c>
      <c r="N27" s="2">
        <v>1</v>
      </c>
      <c r="O27" s="2">
        <v>1</v>
      </c>
      <c r="P27" s="2">
        <v>0</v>
      </c>
      <c r="Q27" s="2">
        <v>122</v>
      </c>
    </row>
    <row r="28" spans="1:27" x14ac:dyDescent="0.2">
      <c r="A28" s="3">
        <v>24</v>
      </c>
      <c r="B28" s="2">
        <v>0</v>
      </c>
      <c r="C28" s="2">
        <v>1</v>
      </c>
      <c r="D28" s="2">
        <v>0</v>
      </c>
      <c r="E28" s="2">
        <v>0</v>
      </c>
      <c r="F28" s="2">
        <v>1</v>
      </c>
      <c r="G28" s="2">
        <v>0</v>
      </c>
      <c r="H28" s="2">
        <v>0</v>
      </c>
      <c r="I28" s="2">
        <v>67</v>
      </c>
      <c r="J28" s="2">
        <v>0</v>
      </c>
      <c r="K28" s="2">
        <v>0</v>
      </c>
      <c r="L28" s="2">
        <v>17</v>
      </c>
      <c r="M28" s="2">
        <v>6</v>
      </c>
      <c r="N28" s="2">
        <v>0</v>
      </c>
      <c r="O28" s="2">
        <v>2</v>
      </c>
      <c r="P28" s="2">
        <v>0</v>
      </c>
      <c r="Q28" s="2">
        <v>94</v>
      </c>
    </row>
    <row r="29" spans="1:27" x14ac:dyDescent="0.2">
      <c r="A29" s="3">
        <v>25</v>
      </c>
      <c r="B29" s="2">
        <v>0</v>
      </c>
      <c r="C29" s="2">
        <v>1</v>
      </c>
      <c r="D29" s="2">
        <v>0</v>
      </c>
      <c r="E29" s="2">
        <v>0</v>
      </c>
      <c r="F29" s="2">
        <v>1</v>
      </c>
      <c r="G29" s="2">
        <v>0</v>
      </c>
      <c r="H29" s="2">
        <v>0</v>
      </c>
      <c r="I29" s="2">
        <v>80</v>
      </c>
      <c r="J29" s="2">
        <v>0</v>
      </c>
      <c r="K29" s="2">
        <v>0</v>
      </c>
      <c r="L29" s="2">
        <v>19</v>
      </c>
      <c r="M29" s="2">
        <v>4</v>
      </c>
      <c r="N29" s="2">
        <v>0</v>
      </c>
      <c r="O29" s="2">
        <v>2</v>
      </c>
      <c r="P29" s="2">
        <v>0</v>
      </c>
      <c r="Q29" s="2">
        <v>107</v>
      </c>
    </row>
    <row r="30" spans="1:27" x14ac:dyDescent="0.2">
      <c r="A30" s="3">
        <v>26</v>
      </c>
      <c r="B30" s="2">
        <v>0</v>
      </c>
      <c r="C30" s="2">
        <v>1</v>
      </c>
      <c r="D30" s="2">
        <v>0</v>
      </c>
      <c r="E30" s="2">
        <v>1</v>
      </c>
      <c r="F30" s="2">
        <v>1</v>
      </c>
      <c r="G30" s="2">
        <v>0</v>
      </c>
      <c r="H30" s="2">
        <v>0</v>
      </c>
      <c r="I30" s="2">
        <v>89</v>
      </c>
      <c r="J30" s="2">
        <v>2</v>
      </c>
      <c r="K30" s="2">
        <v>0</v>
      </c>
      <c r="L30" s="2">
        <v>18</v>
      </c>
      <c r="M30" s="2">
        <v>10</v>
      </c>
      <c r="N30" s="2">
        <v>0</v>
      </c>
      <c r="O30" s="2">
        <v>0</v>
      </c>
      <c r="P30" s="2">
        <v>1</v>
      </c>
      <c r="Q30" s="2">
        <v>123</v>
      </c>
    </row>
    <row r="31" spans="1:27" x14ac:dyDescent="0.2">
      <c r="A31" s="3">
        <v>27</v>
      </c>
      <c r="B31" s="2">
        <v>0</v>
      </c>
      <c r="C31" s="2">
        <v>0</v>
      </c>
      <c r="D31" s="2">
        <v>0</v>
      </c>
      <c r="E31" s="2">
        <v>2</v>
      </c>
      <c r="F31" s="2">
        <v>0</v>
      </c>
      <c r="G31" s="2">
        <v>0</v>
      </c>
      <c r="H31" s="2">
        <v>0</v>
      </c>
      <c r="I31" s="2">
        <v>73</v>
      </c>
      <c r="J31" s="2">
        <v>1</v>
      </c>
      <c r="K31" s="2">
        <v>2</v>
      </c>
      <c r="L31" s="2">
        <v>13</v>
      </c>
      <c r="M31" s="2">
        <v>5</v>
      </c>
      <c r="N31" s="2">
        <v>0</v>
      </c>
      <c r="O31" s="2">
        <v>3</v>
      </c>
      <c r="P31" s="2">
        <v>1</v>
      </c>
      <c r="Q31" s="2">
        <v>100</v>
      </c>
    </row>
    <row r="32" spans="1:27" x14ac:dyDescent="0.2">
      <c r="A32" s="3">
        <v>28</v>
      </c>
      <c r="B32" s="2">
        <v>1</v>
      </c>
      <c r="C32" s="2">
        <v>1</v>
      </c>
      <c r="D32" s="2">
        <v>1</v>
      </c>
      <c r="E32" s="2">
        <v>1</v>
      </c>
      <c r="F32" s="2">
        <v>1</v>
      </c>
      <c r="G32" s="2">
        <v>0</v>
      </c>
      <c r="H32" s="2">
        <v>0</v>
      </c>
      <c r="I32" s="2">
        <v>63</v>
      </c>
      <c r="J32" s="2">
        <v>1</v>
      </c>
      <c r="K32" s="2">
        <v>0</v>
      </c>
      <c r="L32" s="2">
        <v>15</v>
      </c>
      <c r="M32" s="2">
        <v>10</v>
      </c>
      <c r="N32" s="2">
        <v>0</v>
      </c>
      <c r="O32" s="2">
        <v>2</v>
      </c>
      <c r="P32" s="2">
        <v>0</v>
      </c>
      <c r="Q32" s="2">
        <v>96</v>
      </c>
    </row>
    <row r="33" spans="1:17" x14ac:dyDescent="0.2">
      <c r="A33" s="3">
        <v>29</v>
      </c>
      <c r="B33" s="2">
        <v>0</v>
      </c>
      <c r="C33" s="2">
        <v>1</v>
      </c>
      <c r="D33" s="2">
        <v>0</v>
      </c>
      <c r="E33" s="2">
        <v>1</v>
      </c>
      <c r="F33" s="2">
        <v>0</v>
      </c>
      <c r="G33" s="2">
        <v>0</v>
      </c>
      <c r="H33" s="2">
        <v>0</v>
      </c>
      <c r="I33" s="2">
        <v>80</v>
      </c>
      <c r="J33" s="2">
        <v>2</v>
      </c>
      <c r="K33" s="2">
        <v>0</v>
      </c>
      <c r="L33" s="2">
        <v>23</v>
      </c>
      <c r="M33" s="2">
        <v>18</v>
      </c>
      <c r="N33" s="2">
        <v>0</v>
      </c>
      <c r="O33" s="2">
        <v>2</v>
      </c>
      <c r="P33" s="2">
        <v>0</v>
      </c>
      <c r="Q33" s="2">
        <v>127</v>
      </c>
    </row>
    <row r="34" spans="1:17" x14ac:dyDescent="0.2">
      <c r="A34" s="3">
        <v>30</v>
      </c>
      <c r="B34" s="2">
        <v>1</v>
      </c>
      <c r="C34" s="2">
        <v>0</v>
      </c>
      <c r="D34" s="2">
        <v>0</v>
      </c>
      <c r="E34" s="2">
        <v>0</v>
      </c>
      <c r="F34" s="2">
        <v>0</v>
      </c>
      <c r="G34" s="2">
        <v>0</v>
      </c>
      <c r="H34" s="2">
        <v>0</v>
      </c>
      <c r="I34" s="2">
        <v>76</v>
      </c>
      <c r="J34" s="2">
        <v>1</v>
      </c>
      <c r="K34" s="2">
        <v>0</v>
      </c>
      <c r="L34" s="2">
        <v>18</v>
      </c>
      <c r="M34" s="2">
        <v>14</v>
      </c>
      <c r="N34" s="2">
        <v>0</v>
      </c>
      <c r="O34" s="2">
        <v>1</v>
      </c>
      <c r="P34" s="2">
        <v>0</v>
      </c>
      <c r="Q34" s="2">
        <v>111</v>
      </c>
    </row>
    <row r="35" spans="1:17" x14ac:dyDescent="0.2">
      <c r="A35" s="3">
        <v>31</v>
      </c>
      <c r="B35" s="2">
        <v>0</v>
      </c>
      <c r="C35" s="2">
        <v>1</v>
      </c>
      <c r="D35" s="2">
        <v>0</v>
      </c>
      <c r="E35" s="2">
        <v>2</v>
      </c>
      <c r="F35" s="2">
        <v>1</v>
      </c>
      <c r="G35" s="2">
        <v>0</v>
      </c>
      <c r="H35" s="2">
        <v>0</v>
      </c>
      <c r="I35" s="2">
        <v>71</v>
      </c>
      <c r="J35" s="2">
        <v>2</v>
      </c>
      <c r="K35" s="2">
        <v>1</v>
      </c>
      <c r="L35" s="2">
        <v>12</v>
      </c>
      <c r="M35" s="2">
        <v>7</v>
      </c>
      <c r="N35" s="2">
        <v>0</v>
      </c>
      <c r="O35" s="2">
        <v>2</v>
      </c>
      <c r="P35" s="2">
        <v>0</v>
      </c>
      <c r="Q35" s="2">
        <v>99</v>
      </c>
    </row>
    <row r="36" spans="1:17" x14ac:dyDescent="0.2">
      <c r="A36" s="3">
        <v>32</v>
      </c>
      <c r="B36" s="2">
        <v>1</v>
      </c>
      <c r="C36" s="2">
        <v>0</v>
      </c>
      <c r="D36" s="2">
        <v>2</v>
      </c>
      <c r="E36" s="2">
        <v>0</v>
      </c>
      <c r="F36" s="2">
        <v>0</v>
      </c>
      <c r="G36" s="2">
        <v>0</v>
      </c>
      <c r="H36" s="2">
        <v>0</v>
      </c>
      <c r="I36" s="2">
        <v>109</v>
      </c>
      <c r="J36" s="2">
        <v>0</v>
      </c>
      <c r="K36" s="2">
        <v>1</v>
      </c>
      <c r="L36" s="2">
        <v>9</v>
      </c>
      <c r="M36" s="2">
        <v>3</v>
      </c>
      <c r="N36" s="2">
        <v>0</v>
      </c>
      <c r="O36" s="2">
        <v>1</v>
      </c>
      <c r="P36" s="2">
        <v>0</v>
      </c>
      <c r="Q36" s="2">
        <v>126</v>
      </c>
    </row>
    <row r="37" spans="1:17" x14ac:dyDescent="0.2">
      <c r="A37" s="3">
        <v>33</v>
      </c>
      <c r="B37" s="2">
        <v>0</v>
      </c>
      <c r="C37" s="2">
        <v>1</v>
      </c>
      <c r="D37" s="2">
        <v>2</v>
      </c>
      <c r="E37" s="2">
        <v>0</v>
      </c>
      <c r="F37" s="2">
        <v>1</v>
      </c>
      <c r="G37" s="2">
        <v>0</v>
      </c>
      <c r="H37" s="2">
        <v>0</v>
      </c>
      <c r="I37" s="2">
        <v>88</v>
      </c>
      <c r="J37" s="2">
        <v>1</v>
      </c>
      <c r="K37" s="2">
        <v>0</v>
      </c>
      <c r="L37" s="2">
        <v>15</v>
      </c>
      <c r="M37" s="2">
        <v>9</v>
      </c>
      <c r="N37" s="2">
        <v>0</v>
      </c>
      <c r="O37" s="2">
        <v>2</v>
      </c>
      <c r="P37" s="2">
        <v>1</v>
      </c>
      <c r="Q37" s="2">
        <v>120</v>
      </c>
    </row>
    <row r="38" spans="1:17" x14ac:dyDescent="0.2">
      <c r="A38" s="3">
        <v>34</v>
      </c>
      <c r="B38" s="2">
        <v>0</v>
      </c>
      <c r="C38" s="2">
        <v>2</v>
      </c>
      <c r="D38" s="2">
        <v>2</v>
      </c>
      <c r="E38" s="2">
        <v>3</v>
      </c>
      <c r="F38" s="2">
        <v>0</v>
      </c>
      <c r="G38" s="2">
        <v>0</v>
      </c>
      <c r="H38" s="2">
        <v>1</v>
      </c>
      <c r="I38" s="2">
        <v>81</v>
      </c>
      <c r="J38" s="2">
        <v>3</v>
      </c>
      <c r="K38" s="2">
        <v>0</v>
      </c>
      <c r="L38" s="2">
        <v>10</v>
      </c>
      <c r="M38" s="2">
        <v>7</v>
      </c>
      <c r="N38" s="2">
        <v>0</v>
      </c>
      <c r="O38" s="2">
        <v>2</v>
      </c>
      <c r="P38" s="2">
        <v>1</v>
      </c>
      <c r="Q38" s="2">
        <v>112</v>
      </c>
    </row>
    <row r="39" spans="1:17" x14ac:dyDescent="0.2">
      <c r="A39" s="3">
        <v>35</v>
      </c>
      <c r="B39" s="2">
        <v>0</v>
      </c>
      <c r="C39" s="2">
        <v>1</v>
      </c>
      <c r="D39" s="2">
        <v>2</v>
      </c>
      <c r="E39" s="2">
        <v>1</v>
      </c>
      <c r="F39" s="2">
        <v>1</v>
      </c>
      <c r="G39" s="2">
        <v>0</v>
      </c>
      <c r="H39" s="2">
        <v>1</v>
      </c>
      <c r="I39" s="2">
        <v>54</v>
      </c>
      <c r="J39" s="2">
        <v>1</v>
      </c>
      <c r="K39" s="2">
        <v>1</v>
      </c>
      <c r="L39" s="2">
        <v>20</v>
      </c>
      <c r="M39" s="2">
        <v>10</v>
      </c>
      <c r="N39" s="2">
        <v>0</v>
      </c>
      <c r="O39" s="2">
        <v>0</v>
      </c>
      <c r="P39" s="2">
        <v>0</v>
      </c>
      <c r="Q39" s="2">
        <v>92</v>
      </c>
    </row>
    <row r="40" spans="1:17" x14ac:dyDescent="0.2">
      <c r="A40" s="3">
        <v>36</v>
      </c>
      <c r="B40" s="2">
        <v>0</v>
      </c>
      <c r="C40" s="2">
        <v>0</v>
      </c>
      <c r="D40" s="2">
        <v>1</v>
      </c>
      <c r="E40" s="2">
        <v>0</v>
      </c>
      <c r="F40" s="2">
        <v>0</v>
      </c>
      <c r="G40" s="2">
        <v>0</v>
      </c>
      <c r="H40" s="2">
        <v>0</v>
      </c>
      <c r="I40" s="2">
        <v>70</v>
      </c>
      <c r="J40" s="2">
        <v>0</v>
      </c>
      <c r="K40" s="2">
        <v>1</v>
      </c>
      <c r="L40" s="2">
        <v>14</v>
      </c>
      <c r="M40" s="2">
        <v>5</v>
      </c>
      <c r="N40" s="2">
        <v>0</v>
      </c>
      <c r="O40" s="2">
        <v>1</v>
      </c>
      <c r="P40" s="2">
        <v>0</v>
      </c>
      <c r="Q40" s="2">
        <v>92</v>
      </c>
    </row>
    <row r="41" spans="1:17" x14ac:dyDescent="0.2">
      <c r="A41" s="3">
        <v>37</v>
      </c>
      <c r="B41" s="2">
        <v>0</v>
      </c>
      <c r="C41" s="2">
        <v>0</v>
      </c>
      <c r="D41" s="2">
        <v>0</v>
      </c>
      <c r="E41" s="2">
        <v>1</v>
      </c>
      <c r="F41" s="2">
        <v>1</v>
      </c>
      <c r="G41" s="2">
        <v>0</v>
      </c>
      <c r="H41" s="2">
        <v>0</v>
      </c>
      <c r="I41" s="2">
        <v>59</v>
      </c>
      <c r="J41" s="2">
        <v>0</v>
      </c>
      <c r="K41" s="2">
        <v>0</v>
      </c>
      <c r="L41" s="2">
        <v>21</v>
      </c>
      <c r="M41" s="2">
        <v>9</v>
      </c>
      <c r="N41" s="2">
        <v>0</v>
      </c>
      <c r="O41" s="2">
        <v>0</v>
      </c>
      <c r="P41" s="2">
        <v>0</v>
      </c>
      <c r="Q41" s="2">
        <v>91</v>
      </c>
    </row>
    <row r="42" spans="1:17" x14ac:dyDescent="0.2">
      <c r="A42" s="3">
        <v>38</v>
      </c>
      <c r="B42" s="2">
        <v>0</v>
      </c>
      <c r="C42" s="2">
        <v>0</v>
      </c>
      <c r="D42" s="2">
        <v>2</v>
      </c>
      <c r="E42" s="2">
        <v>0</v>
      </c>
      <c r="F42" s="2">
        <v>0</v>
      </c>
      <c r="G42" s="2">
        <v>0</v>
      </c>
      <c r="H42" s="2">
        <v>0</v>
      </c>
      <c r="I42" s="2">
        <v>65</v>
      </c>
      <c r="J42" s="2">
        <v>0</v>
      </c>
      <c r="K42" s="2">
        <v>0</v>
      </c>
      <c r="L42" s="2">
        <v>10</v>
      </c>
      <c r="M42" s="2">
        <v>3</v>
      </c>
      <c r="N42" s="2">
        <v>0</v>
      </c>
      <c r="O42" s="2">
        <v>0</v>
      </c>
      <c r="P42" s="2">
        <v>0</v>
      </c>
      <c r="Q42" s="2">
        <v>80</v>
      </c>
    </row>
    <row r="43" spans="1:17" x14ac:dyDescent="0.2">
      <c r="A43" s="3">
        <v>39</v>
      </c>
      <c r="B43" s="2">
        <v>0</v>
      </c>
      <c r="C43" s="2">
        <v>0</v>
      </c>
      <c r="D43" s="2">
        <v>1</v>
      </c>
      <c r="E43" s="2">
        <v>0</v>
      </c>
      <c r="F43" s="2">
        <v>0</v>
      </c>
      <c r="G43" s="2">
        <v>0</v>
      </c>
      <c r="H43" s="2">
        <v>1</v>
      </c>
      <c r="I43" s="2">
        <v>78</v>
      </c>
      <c r="J43" s="2">
        <v>1</v>
      </c>
      <c r="K43" s="2">
        <v>0</v>
      </c>
      <c r="L43" s="2">
        <v>17</v>
      </c>
      <c r="M43" s="2">
        <v>6</v>
      </c>
      <c r="N43" s="2">
        <v>1</v>
      </c>
      <c r="O43" s="2">
        <v>0</v>
      </c>
      <c r="P43" s="2">
        <v>0</v>
      </c>
      <c r="Q43" s="2">
        <v>105</v>
      </c>
    </row>
    <row r="44" spans="1:17" x14ac:dyDescent="0.2">
      <c r="A44" s="3">
        <v>40</v>
      </c>
      <c r="B44" s="2">
        <v>0</v>
      </c>
      <c r="C44" s="2">
        <v>0</v>
      </c>
      <c r="D44" s="2">
        <v>2</v>
      </c>
      <c r="E44" s="2">
        <v>0</v>
      </c>
      <c r="F44" s="2">
        <v>0</v>
      </c>
      <c r="G44" s="2">
        <v>0</v>
      </c>
      <c r="H44" s="2">
        <v>0</v>
      </c>
      <c r="I44" s="2">
        <v>97</v>
      </c>
      <c r="J44" s="2">
        <v>1</v>
      </c>
      <c r="K44" s="2">
        <v>1</v>
      </c>
      <c r="L44" s="2">
        <v>10</v>
      </c>
      <c r="M44" s="2">
        <v>7</v>
      </c>
      <c r="N44" s="2">
        <v>0</v>
      </c>
      <c r="O44" s="2">
        <v>1</v>
      </c>
      <c r="P44" s="2">
        <v>0</v>
      </c>
      <c r="Q44" s="2">
        <v>119</v>
      </c>
    </row>
    <row r="45" spans="1:17" x14ac:dyDescent="0.2">
      <c r="A45" s="3">
        <v>41</v>
      </c>
      <c r="B45" s="2">
        <v>0</v>
      </c>
      <c r="C45" s="2">
        <v>0</v>
      </c>
      <c r="D45" s="2">
        <v>1</v>
      </c>
      <c r="E45" s="2">
        <v>1</v>
      </c>
      <c r="F45" s="2">
        <v>0</v>
      </c>
      <c r="G45" s="2">
        <v>0</v>
      </c>
      <c r="H45" s="2">
        <v>0</v>
      </c>
      <c r="I45" s="2">
        <v>80</v>
      </c>
      <c r="J45" s="2">
        <v>0</v>
      </c>
      <c r="K45" s="2">
        <v>1</v>
      </c>
      <c r="L45" s="2">
        <v>16</v>
      </c>
      <c r="M45" s="2">
        <v>11</v>
      </c>
      <c r="N45" s="2">
        <v>0</v>
      </c>
      <c r="O45" s="2">
        <v>1</v>
      </c>
      <c r="P45" s="2">
        <v>0</v>
      </c>
      <c r="Q45" s="2">
        <v>111</v>
      </c>
    </row>
    <row r="46" spans="1:17" x14ac:dyDescent="0.2">
      <c r="A46" s="3">
        <v>42</v>
      </c>
      <c r="B46" s="2">
        <v>0</v>
      </c>
      <c r="C46" s="2">
        <v>1</v>
      </c>
      <c r="D46" s="2">
        <v>1</v>
      </c>
      <c r="E46" s="2">
        <v>0</v>
      </c>
      <c r="F46" s="2">
        <v>0</v>
      </c>
      <c r="G46" s="2">
        <v>0</v>
      </c>
      <c r="H46" s="2">
        <v>0</v>
      </c>
      <c r="I46" s="2">
        <v>112</v>
      </c>
      <c r="J46" s="2">
        <v>3</v>
      </c>
      <c r="K46" s="2">
        <v>2</v>
      </c>
      <c r="L46" s="2">
        <v>15</v>
      </c>
      <c r="M46" s="2">
        <v>13</v>
      </c>
      <c r="N46" s="2">
        <v>0</v>
      </c>
      <c r="O46" s="2">
        <v>1</v>
      </c>
      <c r="P46" s="2">
        <v>1</v>
      </c>
      <c r="Q46" s="2">
        <v>149</v>
      </c>
    </row>
    <row r="47" spans="1:17" x14ac:dyDescent="0.2">
      <c r="A47" s="3">
        <v>43</v>
      </c>
      <c r="B47" s="2">
        <v>0</v>
      </c>
      <c r="C47" s="2">
        <v>0</v>
      </c>
      <c r="D47" s="2">
        <v>1</v>
      </c>
      <c r="E47" s="2">
        <v>2</v>
      </c>
      <c r="F47" s="2">
        <v>0</v>
      </c>
      <c r="G47" s="2">
        <v>0</v>
      </c>
      <c r="H47" s="2">
        <v>0</v>
      </c>
      <c r="I47" s="2">
        <v>95</v>
      </c>
      <c r="J47" s="2">
        <v>0</v>
      </c>
      <c r="K47" s="2">
        <v>1</v>
      </c>
      <c r="L47" s="2">
        <v>13</v>
      </c>
      <c r="M47" s="2">
        <v>8</v>
      </c>
      <c r="N47" s="2">
        <v>0</v>
      </c>
      <c r="O47" s="2">
        <v>1</v>
      </c>
      <c r="P47" s="2">
        <v>0</v>
      </c>
      <c r="Q47" s="2">
        <v>121</v>
      </c>
    </row>
    <row r="48" spans="1:17" x14ac:dyDescent="0.2">
      <c r="A48" s="3">
        <v>44</v>
      </c>
      <c r="B48" s="2">
        <v>0</v>
      </c>
      <c r="C48" s="2">
        <v>0</v>
      </c>
      <c r="D48" s="2">
        <v>0</v>
      </c>
      <c r="E48" s="2">
        <v>0</v>
      </c>
      <c r="F48" s="2">
        <v>0</v>
      </c>
      <c r="G48" s="2">
        <v>0</v>
      </c>
      <c r="H48" s="2">
        <v>1</v>
      </c>
      <c r="I48" s="2">
        <v>105</v>
      </c>
      <c r="J48" s="2">
        <v>0</v>
      </c>
      <c r="K48" s="2">
        <v>0</v>
      </c>
      <c r="L48" s="2">
        <v>15</v>
      </c>
      <c r="M48" s="2">
        <v>10</v>
      </c>
      <c r="N48" s="2">
        <v>0</v>
      </c>
      <c r="O48" s="2">
        <v>0</v>
      </c>
      <c r="P48" s="2">
        <v>2</v>
      </c>
      <c r="Q48" s="2">
        <v>133</v>
      </c>
    </row>
    <row r="49" spans="1:17" x14ac:dyDescent="0.2">
      <c r="A49" s="3">
        <v>45</v>
      </c>
      <c r="B49" s="2">
        <v>0</v>
      </c>
      <c r="C49" s="2">
        <v>0</v>
      </c>
      <c r="D49" s="2">
        <v>2</v>
      </c>
      <c r="E49" s="2">
        <v>0</v>
      </c>
      <c r="F49" s="2">
        <v>0</v>
      </c>
      <c r="G49" s="2">
        <v>0</v>
      </c>
      <c r="H49" s="2">
        <v>1</v>
      </c>
      <c r="I49" s="2">
        <v>95</v>
      </c>
      <c r="J49" s="2">
        <v>1</v>
      </c>
      <c r="K49" s="2">
        <v>1</v>
      </c>
      <c r="L49" s="2">
        <v>16</v>
      </c>
      <c r="M49" s="2">
        <v>12</v>
      </c>
      <c r="N49" s="2">
        <v>0</v>
      </c>
      <c r="O49" s="2">
        <v>2</v>
      </c>
      <c r="P49" s="2">
        <v>0</v>
      </c>
      <c r="Q49" s="2">
        <v>130</v>
      </c>
    </row>
    <row r="50" spans="1:17" x14ac:dyDescent="0.2">
      <c r="A50" s="3">
        <v>46</v>
      </c>
      <c r="B50" s="2">
        <v>2</v>
      </c>
      <c r="C50" s="2">
        <v>1</v>
      </c>
      <c r="D50" s="2">
        <v>3</v>
      </c>
      <c r="E50" s="2">
        <v>1</v>
      </c>
      <c r="F50" s="2">
        <v>0</v>
      </c>
      <c r="G50" s="2">
        <v>0</v>
      </c>
      <c r="H50" s="2">
        <v>0</v>
      </c>
      <c r="I50" s="2">
        <v>109</v>
      </c>
      <c r="J50" s="2">
        <v>0</v>
      </c>
      <c r="K50" s="2">
        <v>1</v>
      </c>
      <c r="L50" s="2">
        <v>27</v>
      </c>
      <c r="M50" s="2">
        <v>13</v>
      </c>
      <c r="N50" s="2">
        <v>0</v>
      </c>
      <c r="O50" s="2">
        <v>2</v>
      </c>
      <c r="P50" s="2">
        <v>0</v>
      </c>
      <c r="Q50" s="2">
        <v>159</v>
      </c>
    </row>
    <row r="51" spans="1:17" x14ac:dyDescent="0.2">
      <c r="A51" s="3">
        <v>47</v>
      </c>
      <c r="B51" s="2">
        <v>1</v>
      </c>
      <c r="C51" s="2">
        <v>0</v>
      </c>
      <c r="D51" s="2">
        <v>0</v>
      </c>
      <c r="E51" s="2">
        <v>1</v>
      </c>
      <c r="F51" s="2">
        <v>0</v>
      </c>
      <c r="G51" s="2">
        <v>0</v>
      </c>
      <c r="H51" s="2">
        <v>0</v>
      </c>
      <c r="I51" s="2">
        <v>83</v>
      </c>
      <c r="J51" s="2">
        <v>1</v>
      </c>
      <c r="K51" s="2">
        <v>0</v>
      </c>
      <c r="L51" s="2">
        <v>18</v>
      </c>
      <c r="M51" s="2">
        <v>10</v>
      </c>
      <c r="N51" s="2">
        <v>0</v>
      </c>
      <c r="O51" s="2">
        <v>0</v>
      </c>
      <c r="P51" s="2">
        <v>0</v>
      </c>
      <c r="Q51" s="2">
        <v>114</v>
      </c>
    </row>
    <row r="52" spans="1:17" x14ac:dyDescent="0.2">
      <c r="A52" s="3">
        <v>48</v>
      </c>
      <c r="B52" s="2">
        <v>0</v>
      </c>
      <c r="C52" s="2">
        <v>1</v>
      </c>
      <c r="D52" s="2">
        <v>0</v>
      </c>
      <c r="E52" s="2">
        <v>1</v>
      </c>
      <c r="F52" s="2">
        <v>0</v>
      </c>
      <c r="G52" s="2">
        <v>0</v>
      </c>
      <c r="H52" s="2">
        <v>0</v>
      </c>
      <c r="I52" s="2">
        <v>114</v>
      </c>
      <c r="J52" s="2">
        <v>2</v>
      </c>
      <c r="K52" s="2">
        <v>1</v>
      </c>
      <c r="L52" s="2">
        <v>32</v>
      </c>
      <c r="M52" s="2">
        <v>10</v>
      </c>
      <c r="N52" s="2">
        <v>0</v>
      </c>
      <c r="O52" s="2">
        <v>0</v>
      </c>
      <c r="P52" s="2">
        <v>0</v>
      </c>
      <c r="Q52" s="2">
        <v>161</v>
      </c>
    </row>
    <row r="53" spans="1:17" x14ac:dyDescent="0.2">
      <c r="A53" s="3">
        <v>49</v>
      </c>
      <c r="B53" s="2">
        <v>0</v>
      </c>
      <c r="C53" s="2">
        <v>1</v>
      </c>
      <c r="D53" s="2">
        <v>2</v>
      </c>
      <c r="E53" s="2">
        <v>1</v>
      </c>
      <c r="F53" s="2">
        <v>0</v>
      </c>
      <c r="G53" s="2">
        <v>1</v>
      </c>
      <c r="H53" s="2">
        <v>1</v>
      </c>
      <c r="I53" s="2">
        <v>91</v>
      </c>
      <c r="J53" s="2">
        <v>0</v>
      </c>
      <c r="K53" s="2">
        <v>1</v>
      </c>
      <c r="L53" s="2">
        <v>26</v>
      </c>
      <c r="M53" s="2">
        <v>13</v>
      </c>
      <c r="N53" s="2">
        <v>0</v>
      </c>
      <c r="O53" s="2">
        <v>0</v>
      </c>
      <c r="P53" s="2">
        <v>0</v>
      </c>
      <c r="Q53" s="2">
        <v>137</v>
      </c>
    </row>
    <row r="54" spans="1:17" x14ac:dyDescent="0.2">
      <c r="A54" s="3">
        <v>50</v>
      </c>
      <c r="B54" s="2">
        <v>1</v>
      </c>
      <c r="C54" s="2">
        <v>0</v>
      </c>
      <c r="D54" s="2">
        <v>0</v>
      </c>
      <c r="E54" s="2">
        <v>0</v>
      </c>
      <c r="F54" s="2">
        <v>1</v>
      </c>
      <c r="G54" s="2">
        <v>0</v>
      </c>
      <c r="H54" s="2">
        <v>2</v>
      </c>
      <c r="I54" s="2">
        <v>97</v>
      </c>
      <c r="J54" s="2">
        <v>0</v>
      </c>
      <c r="K54" s="2">
        <v>2</v>
      </c>
      <c r="L54" s="2">
        <v>19</v>
      </c>
      <c r="M54" s="2">
        <v>11</v>
      </c>
      <c r="N54" s="2">
        <v>1</v>
      </c>
      <c r="O54" s="2">
        <v>1</v>
      </c>
      <c r="P54" s="2">
        <v>0</v>
      </c>
      <c r="Q54" s="2">
        <v>135</v>
      </c>
    </row>
    <row r="55" spans="1:17" x14ac:dyDescent="0.2">
      <c r="A55" s="3">
        <v>51</v>
      </c>
      <c r="B55" s="2">
        <v>1</v>
      </c>
      <c r="C55" s="2">
        <v>2</v>
      </c>
      <c r="D55" s="2">
        <v>0</v>
      </c>
      <c r="E55" s="2">
        <v>0</v>
      </c>
      <c r="F55" s="2">
        <v>0</v>
      </c>
      <c r="G55" s="2">
        <v>0</v>
      </c>
      <c r="H55" s="2">
        <v>1</v>
      </c>
      <c r="I55" s="2">
        <v>88</v>
      </c>
      <c r="J55" s="2">
        <v>3</v>
      </c>
      <c r="K55" s="2">
        <v>1</v>
      </c>
      <c r="L55" s="2">
        <v>20</v>
      </c>
      <c r="M55" s="2">
        <v>12</v>
      </c>
      <c r="N55" s="2">
        <v>0</v>
      </c>
      <c r="O55" s="2">
        <v>2</v>
      </c>
      <c r="P55" s="2">
        <v>1</v>
      </c>
      <c r="Q55" s="2">
        <v>131</v>
      </c>
    </row>
    <row r="56" spans="1:17" x14ac:dyDescent="0.2">
      <c r="A56" s="3">
        <v>52</v>
      </c>
      <c r="B56" s="2">
        <v>0</v>
      </c>
      <c r="C56" s="2">
        <v>0</v>
      </c>
      <c r="D56" s="2">
        <v>0</v>
      </c>
      <c r="E56" s="2">
        <v>0</v>
      </c>
      <c r="F56" s="2">
        <v>1</v>
      </c>
      <c r="G56" s="2">
        <v>0</v>
      </c>
      <c r="H56" s="2">
        <v>0</v>
      </c>
      <c r="I56" s="2">
        <v>74</v>
      </c>
      <c r="J56" s="2">
        <v>1</v>
      </c>
      <c r="K56" s="2">
        <v>2</v>
      </c>
      <c r="L56" s="2">
        <v>17</v>
      </c>
      <c r="M56" s="2">
        <v>9</v>
      </c>
      <c r="N56" s="2">
        <v>0</v>
      </c>
      <c r="O56" s="2">
        <v>1</v>
      </c>
      <c r="P56" s="2">
        <v>0</v>
      </c>
      <c r="Q56" s="2">
        <v>105</v>
      </c>
    </row>
    <row r="57" spans="1:17" x14ac:dyDescent="0.2">
      <c r="A57" s="3" t="s">
        <v>14</v>
      </c>
      <c r="B57" s="2">
        <v>15</v>
      </c>
      <c r="C57" s="2">
        <v>31</v>
      </c>
      <c r="D57" s="2">
        <v>42</v>
      </c>
      <c r="E57" s="2">
        <v>34</v>
      </c>
      <c r="F57" s="2">
        <v>18</v>
      </c>
      <c r="G57" s="2">
        <v>2</v>
      </c>
      <c r="H57" s="2">
        <v>12</v>
      </c>
      <c r="I57" s="2">
        <v>4437</v>
      </c>
      <c r="J57" s="2">
        <v>50</v>
      </c>
      <c r="K57" s="2">
        <v>35</v>
      </c>
      <c r="L57" s="2">
        <v>897</v>
      </c>
      <c r="M57" s="2">
        <v>499</v>
      </c>
      <c r="N57" s="2">
        <v>10</v>
      </c>
      <c r="O57" s="2">
        <v>55</v>
      </c>
      <c r="P57" s="2">
        <v>17</v>
      </c>
      <c r="Q57" s="2">
        <v>6154</v>
      </c>
    </row>
  </sheetData>
  <mergeCells count="3">
    <mergeCell ref="A1:Q1"/>
    <mergeCell ref="A2:A3"/>
    <mergeCell ref="B2:Q2"/>
  </mergeCells>
  <pageMargins left="0.7" right="0.7" top="0.75" bottom="0.75" header="0.3" footer="0.3"/>
  <pageSetup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ED333-AB70-422E-A2B8-34319CA7B2C1}">
  <dimension ref="A1:AA57"/>
  <sheetViews>
    <sheetView topLeftCell="E1" workbookViewId="0">
      <selection activeCell="T6" sqref="T6:T17"/>
    </sheetView>
  </sheetViews>
  <sheetFormatPr baseColWidth="10" defaultColWidth="8.83203125" defaultRowHeight="15" x14ac:dyDescent="0.2"/>
  <cols>
    <col min="1" max="1" width="18.5" customWidth="1"/>
    <col min="2" max="2" width="10.5" customWidth="1"/>
    <col min="3" max="3" width="10" customWidth="1"/>
    <col min="4" max="4" width="12.1640625" customWidth="1"/>
    <col min="6" max="6" width="10.5" customWidth="1"/>
    <col min="7" max="7" width="12.1640625" customWidth="1"/>
    <col min="9" max="9" width="11.5" customWidth="1"/>
    <col min="10" max="10" width="10.83203125" customWidth="1"/>
    <col min="11" max="11" width="10.5" customWidth="1"/>
    <col min="14" max="14" width="13.83203125" customWidth="1"/>
    <col min="15" max="15" width="11.1640625" customWidth="1"/>
  </cols>
  <sheetData>
    <row r="1" spans="1:27" x14ac:dyDescent="0.2">
      <c r="A1" s="19" t="s">
        <v>33</v>
      </c>
      <c r="B1" s="19"/>
      <c r="C1" s="19"/>
      <c r="D1" s="19"/>
      <c r="E1" s="19"/>
      <c r="F1" s="19"/>
      <c r="G1" s="19"/>
      <c r="H1" s="19"/>
      <c r="I1" s="19"/>
      <c r="J1" s="19"/>
      <c r="K1" s="19"/>
      <c r="L1" s="19"/>
      <c r="M1" s="19"/>
      <c r="N1" s="19"/>
      <c r="O1" s="19"/>
      <c r="P1" s="19"/>
      <c r="Q1" s="19"/>
    </row>
    <row r="2" spans="1:27" x14ac:dyDescent="0.2">
      <c r="A2" s="20" t="s">
        <v>17</v>
      </c>
      <c r="B2" s="21" t="s">
        <v>16</v>
      </c>
      <c r="C2" s="21"/>
      <c r="D2" s="21"/>
      <c r="E2" s="21"/>
      <c r="F2" s="21"/>
      <c r="G2" s="21"/>
      <c r="H2" s="21"/>
      <c r="I2" s="21"/>
      <c r="J2" s="21"/>
      <c r="K2" s="21"/>
      <c r="L2" s="21"/>
      <c r="M2" s="21"/>
      <c r="N2" s="21"/>
      <c r="O2" s="21"/>
      <c r="P2" s="21"/>
      <c r="Q2" s="21"/>
      <c r="S2" t="s">
        <v>76</v>
      </c>
      <c r="V2" t="s">
        <v>77</v>
      </c>
      <c r="W2" t="s">
        <v>78</v>
      </c>
      <c r="AA2" t="s">
        <v>79</v>
      </c>
    </row>
    <row r="3" spans="1:27" x14ac:dyDescent="0.2">
      <c r="A3" s="20"/>
      <c r="B3" s="1" t="s">
        <v>0</v>
      </c>
      <c r="C3" s="1" t="s">
        <v>1</v>
      </c>
      <c r="D3" s="1" t="s">
        <v>2</v>
      </c>
      <c r="E3" s="1" t="s">
        <v>3</v>
      </c>
      <c r="F3" s="1" t="s">
        <v>4</v>
      </c>
      <c r="G3" s="1" t="s">
        <v>5</v>
      </c>
      <c r="H3" s="1" t="s">
        <v>6</v>
      </c>
      <c r="I3" s="1" t="s">
        <v>7</v>
      </c>
      <c r="J3" s="1" t="s">
        <v>8</v>
      </c>
      <c r="K3" s="1" t="s">
        <v>9</v>
      </c>
      <c r="L3" s="1" t="s">
        <v>10</v>
      </c>
      <c r="M3" s="1" t="s">
        <v>11</v>
      </c>
      <c r="N3" s="1" t="s">
        <v>15</v>
      </c>
      <c r="O3" s="1" t="s">
        <v>12</v>
      </c>
      <c r="P3" s="1" t="s">
        <v>13</v>
      </c>
      <c r="Q3" s="1" t="s">
        <v>14</v>
      </c>
      <c r="S3" s="22"/>
      <c r="T3" s="1"/>
      <c r="U3" s="1"/>
      <c r="V3" s="1"/>
      <c r="W3" s="1"/>
      <c r="X3" s="1"/>
      <c r="Y3" s="1"/>
      <c r="Z3" s="1"/>
      <c r="AA3" s="1"/>
    </row>
    <row r="4" spans="1:27" x14ac:dyDescent="0.2">
      <c r="A4" s="3">
        <v>0</v>
      </c>
      <c r="B4" s="2">
        <v>0</v>
      </c>
      <c r="C4" s="2">
        <v>1</v>
      </c>
      <c r="D4" s="2">
        <v>0</v>
      </c>
      <c r="E4" s="2">
        <v>0</v>
      </c>
      <c r="F4" s="2">
        <v>0</v>
      </c>
      <c r="G4" s="2">
        <v>0</v>
      </c>
      <c r="H4" s="2">
        <v>0</v>
      </c>
      <c r="I4" s="2">
        <v>13</v>
      </c>
      <c r="J4" s="2">
        <v>0</v>
      </c>
      <c r="K4" s="2">
        <v>0</v>
      </c>
      <c r="L4" s="2">
        <v>5</v>
      </c>
      <c r="M4" s="2">
        <v>1</v>
      </c>
      <c r="N4" s="2">
        <v>0</v>
      </c>
      <c r="O4" s="2">
        <v>0</v>
      </c>
      <c r="P4" s="2">
        <v>0</v>
      </c>
      <c r="Q4" s="2">
        <v>20</v>
      </c>
      <c r="T4" s="2"/>
    </row>
    <row r="5" spans="1:27" x14ac:dyDescent="0.2">
      <c r="A5" s="3">
        <v>1</v>
      </c>
      <c r="B5" s="2">
        <v>1</v>
      </c>
      <c r="C5" s="2">
        <v>1</v>
      </c>
      <c r="D5" s="2">
        <v>0</v>
      </c>
      <c r="E5" s="2">
        <v>1</v>
      </c>
      <c r="F5" s="2">
        <v>1</v>
      </c>
      <c r="G5" s="2">
        <v>0</v>
      </c>
      <c r="H5" s="2">
        <v>0</v>
      </c>
      <c r="I5" s="2">
        <v>59</v>
      </c>
      <c r="J5" s="2">
        <v>1</v>
      </c>
      <c r="K5" s="2">
        <v>1</v>
      </c>
      <c r="L5" s="2">
        <v>23</v>
      </c>
      <c r="M5" s="2">
        <v>7</v>
      </c>
      <c r="N5" s="2">
        <v>0</v>
      </c>
      <c r="O5" s="2">
        <v>0</v>
      </c>
      <c r="P5" s="2">
        <v>0</v>
      </c>
      <c r="Q5" s="2">
        <v>95</v>
      </c>
      <c r="S5" s="2"/>
      <c r="T5" s="2">
        <f>0+365*2</f>
        <v>730</v>
      </c>
    </row>
    <row r="6" spans="1:27" x14ac:dyDescent="0.2">
      <c r="A6" s="3">
        <v>2</v>
      </c>
      <c r="B6" s="2">
        <v>0</v>
      </c>
      <c r="C6" s="2">
        <v>0</v>
      </c>
      <c r="D6" s="2">
        <v>0</v>
      </c>
      <c r="E6" s="2">
        <v>0</v>
      </c>
      <c r="F6" s="2">
        <v>0</v>
      </c>
      <c r="G6" s="2">
        <v>0</v>
      </c>
      <c r="H6" s="2">
        <v>0</v>
      </c>
      <c r="I6" s="2">
        <v>55</v>
      </c>
      <c r="J6" s="2">
        <v>3</v>
      </c>
      <c r="K6" s="2">
        <v>4</v>
      </c>
      <c r="L6" s="2">
        <v>19</v>
      </c>
      <c r="M6" s="2">
        <v>6</v>
      </c>
      <c r="N6" s="2">
        <v>0</v>
      </c>
      <c r="O6" s="2">
        <v>2</v>
      </c>
      <c r="P6" s="2">
        <v>0</v>
      </c>
      <c r="Q6" s="2">
        <v>89</v>
      </c>
      <c r="R6" s="1" t="s">
        <v>63</v>
      </c>
      <c r="S6">
        <f>SUM(I$4:I$7)+(7/7)*I$8</f>
        <v>244</v>
      </c>
      <c r="T6">
        <f>31+365*2</f>
        <v>761</v>
      </c>
      <c r="V6">
        <f>SUM(L$4:L$7)+(7/7)*L$8</f>
        <v>96</v>
      </c>
      <c r="W6">
        <f>SUM(M$4:M$7)+(7/7)*M$8</f>
        <v>37</v>
      </c>
      <c r="AA6">
        <f>SUM(Q$4:Q$7)+(7/7)*Q$8</f>
        <v>410</v>
      </c>
    </row>
    <row r="7" spans="1:27" x14ac:dyDescent="0.2">
      <c r="A7" s="3">
        <v>3</v>
      </c>
      <c r="B7" s="2">
        <v>0</v>
      </c>
      <c r="C7" s="2">
        <v>1</v>
      </c>
      <c r="D7" s="2">
        <v>0</v>
      </c>
      <c r="E7" s="2">
        <v>1</v>
      </c>
      <c r="F7" s="2">
        <v>1</v>
      </c>
      <c r="G7" s="2">
        <v>0</v>
      </c>
      <c r="H7" s="2">
        <v>0</v>
      </c>
      <c r="I7" s="2">
        <v>56</v>
      </c>
      <c r="J7" s="2">
        <v>1</v>
      </c>
      <c r="K7" s="2">
        <v>1</v>
      </c>
      <c r="L7" s="2">
        <v>29</v>
      </c>
      <c r="M7" s="2">
        <v>9</v>
      </c>
      <c r="N7" s="2">
        <v>0</v>
      </c>
      <c r="O7" s="2">
        <v>1</v>
      </c>
      <c r="P7" s="2">
        <v>0</v>
      </c>
      <c r="Q7" s="2">
        <v>100</v>
      </c>
      <c r="R7" s="1" t="s">
        <v>64</v>
      </c>
      <c r="S7">
        <f>(0/7)*I$8+SUM(I$9:I$11)+(7/7)*I$12</f>
        <v>268</v>
      </c>
      <c r="T7">
        <f>T6+28</f>
        <v>789</v>
      </c>
      <c r="V7">
        <f>(0/7)*L$8+SUM(L$9:L$11)+(7/7)*L$12</f>
        <v>66</v>
      </c>
      <c r="W7">
        <f>(0/7)*M$8+SUM(M$9:M$11)+(7/7)*M$12</f>
        <v>32</v>
      </c>
      <c r="AA7">
        <f>(0/7)*Q$8+SUM(Q$9:Q$11)+(7/7)*Q$12</f>
        <v>380</v>
      </c>
    </row>
    <row r="8" spans="1:27" x14ac:dyDescent="0.2">
      <c r="A8" s="3">
        <v>4</v>
      </c>
      <c r="B8" s="2">
        <v>0</v>
      </c>
      <c r="C8" s="2">
        <v>0</v>
      </c>
      <c r="D8" s="2">
        <v>1</v>
      </c>
      <c r="E8" s="2">
        <v>0</v>
      </c>
      <c r="F8" s="2">
        <v>0</v>
      </c>
      <c r="G8" s="2">
        <v>1</v>
      </c>
      <c r="H8" s="2">
        <v>2</v>
      </c>
      <c r="I8" s="2">
        <v>61</v>
      </c>
      <c r="J8" s="2">
        <v>1</v>
      </c>
      <c r="K8" s="2">
        <v>2</v>
      </c>
      <c r="L8" s="2">
        <v>20</v>
      </c>
      <c r="M8" s="2">
        <v>14</v>
      </c>
      <c r="N8" s="2">
        <v>1</v>
      </c>
      <c r="O8" s="2">
        <v>3</v>
      </c>
      <c r="P8" s="2">
        <v>0</v>
      </c>
      <c r="Q8" s="2">
        <v>106</v>
      </c>
      <c r="R8" s="1" t="s">
        <v>65</v>
      </c>
      <c r="S8">
        <f>(0/7)*I$12+SUM(I$13:I$16)+(3/7)*I$17</f>
        <v>312.28571428571428</v>
      </c>
      <c r="T8">
        <f>T7+31</f>
        <v>820</v>
      </c>
      <c r="V8">
        <f>(0/7)*L$12+SUM(L$13:L$16)+(3/7)*L$17</f>
        <v>58.571428571428569</v>
      </c>
      <c r="W8">
        <f>(0/7)*M$12+SUM(M$13:M$16)+(3/7)*M$17</f>
        <v>37.571428571428569</v>
      </c>
      <c r="AA8">
        <f>(0/7)*Q$12+SUM(Q$13:Q$16)+(3/7)*Q$17</f>
        <v>432.57142857142856</v>
      </c>
    </row>
    <row r="9" spans="1:27" x14ac:dyDescent="0.2">
      <c r="A9" s="3">
        <v>5</v>
      </c>
      <c r="B9" s="2">
        <v>0</v>
      </c>
      <c r="C9" s="2">
        <v>1</v>
      </c>
      <c r="D9" s="2">
        <v>1</v>
      </c>
      <c r="E9" s="2">
        <v>0</v>
      </c>
      <c r="F9" s="2">
        <v>0</v>
      </c>
      <c r="G9" s="2">
        <v>0</v>
      </c>
      <c r="H9" s="2">
        <v>0</v>
      </c>
      <c r="I9" s="2">
        <v>70</v>
      </c>
      <c r="J9" s="2">
        <v>0</v>
      </c>
      <c r="K9" s="2">
        <v>1</v>
      </c>
      <c r="L9" s="2">
        <v>17</v>
      </c>
      <c r="M9" s="2">
        <v>6</v>
      </c>
      <c r="N9" s="2">
        <v>0</v>
      </c>
      <c r="O9" s="2">
        <v>0</v>
      </c>
      <c r="P9" s="2">
        <v>0</v>
      </c>
      <c r="Q9" s="2">
        <v>96</v>
      </c>
      <c r="R9" s="1" t="s">
        <v>66</v>
      </c>
      <c r="S9">
        <f>(4/7)*I$17+SUM(I$18:I$20)+(5/7)*I$21</f>
        <v>364.28571428571428</v>
      </c>
      <c r="T9">
        <f>T8+30</f>
        <v>850</v>
      </c>
      <c r="V9">
        <f>(4/7)*L$17+SUM(L$18:L$20)+(5/7)*L$21</f>
        <v>71.285714285714292</v>
      </c>
      <c r="W9">
        <f>(4/7)*M$17+SUM(M$18:M$20)+(5/7)*M$21</f>
        <v>48.285714285714292</v>
      </c>
      <c r="AA9">
        <f>(4/7)*Q$17+SUM(Q$18:Q$20)+(5/7)*Q$21</f>
        <v>517.42857142857144</v>
      </c>
    </row>
    <row r="10" spans="1:27" x14ac:dyDescent="0.2">
      <c r="A10" s="3">
        <v>6</v>
      </c>
      <c r="B10" s="2">
        <v>0</v>
      </c>
      <c r="C10" s="2">
        <v>0</v>
      </c>
      <c r="D10" s="2">
        <v>0</v>
      </c>
      <c r="E10" s="2">
        <v>0</v>
      </c>
      <c r="F10" s="2">
        <v>1</v>
      </c>
      <c r="G10" s="2">
        <v>0</v>
      </c>
      <c r="H10" s="2">
        <v>0</v>
      </c>
      <c r="I10" s="2">
        <v>69</v>
      </c>
      <c r="J10" s="2">
        <v>1</v>
      </c>
      <c r="K10" s="2">
        <v>1</v>
      </c>
      <c r="L10" s="2">
        <v>18</v>
      </c>
      <c r="M10" s="2">
        <v>10</v>
      </c>
      <c r="N10" s="2">
        <v>0</v>
      </c>
      <c r="O10" s="2">
        <v>1</v>
      </c>
      <c r="P10" s="2">
        <v>0</v>
      </c>
      <c r="Q10" s="2">
        <v>101</v>
      </c>
      <c r="R10" s="1" t="s">
        <v>67</v>
      </c>
      <c r="S10">
        <f>(2/7)*I$21+SUM(I$22:I$24)+(1/7)*I$25</f>
        <v>331.57142857142861</v>
      </c>
      <c r="T10">
        <f>T9+31</f>
        <v>881</v>
      </c>
      <c r="V10">
        <f>(2/7)*L$21+SUM(L$22:L$24)+(1/7)*L$25</f>
        <v>75</v>
      </c>
      <c r="W10">
        <f>(2/7)*M$21+SUM(M$22:M$24)+(1/7)*M$25</f>
        <v>42.142857142857139</v>
      </c>
      <c r="AA10">
        <f>(2/7)*Q$21+SUM(Q$22:Q$24)+(1/7)*Q$25</f>
        <v>471.71428571428572</v>
      </c>
    </row>
    <row r="11" spans="1:27" x14ac:dyDescent="0.2">
      <c r="A11" s="3">
        <v>7</v>
      </c>
      <c r="B11" s="2">
        <v>0</v>
      </c>
      <c r="C11" s="2">
        <v>1</v>
      </c>
      <c r="D11" s="2">
        <v>0</v>
      </c>
      <c r="E11" s="2">
        <v>1</v>
      </c>
      <c r="F11" s="2">
        <v>0</v>
      </c>
      <c r="G11" s="2">
        <v>0</v>
      </c>
      <c r="H11" s="2">
        <v>0</v>
      </c>
      <c r="I11" s="2">
        <v>55</v>
      </c>
      <c r="J11" s="2">
        <v>0</v>
      </c>
      <c r="K11" s="2">
        <v>0</v>
      </c>
      <c r="L11" s="2">
        <v>19</v>
      </c>
      <c r="M11" s="2">
        <v>9</v>
      </c>
      <c r="N11" s="2">
        <v>1</v>
      </c>
      <c r="O11" s="2">
        <v>0</v>
      </c>
      <c r="P11" s="2">
        <v>0</v>
      </c>
      <c r="Q11" s="2">
        <v>86</v>
      </c>
      <c r="R11" s="1" t="s">
        <v>68</v>
      </c>
      <c r="S11">
        <f>(6/7)*I$25+SUM(I$26:I$29)+(3/7)*I$30</f>
        <v>448.85714285714283</v>
      </c>
      <c r="T11">
        <f>T10+30</f>
        <v>911</v>
      </c>
      <c r="V11">
        <f>(6/7)*L$25+SUM(L$26:L$29)+(3/7)*L$30</f>
        <v>148.14285714285714</v>
      </c>
      <c r="W11">
        <f>(6/7)*M$25+SUM(M$26:M$29)+(3/7)*M$30</f>
        <v>48.714285714285715</v>
      </c>
      <c r="AA11">
        <f>(6/7)*Q$25+SUM(Q$26:Q$29)+(3/7)*Q$30</f>
        <v>700.14285714285711</v>
      </c>
    </row>
    <row r="12" spans="1:27" x14ac:dyDescent="0.2">
      <c r="A12" s="3">
        <v>8</v>
      </c>
      <c r="B12" s="2">
        <v>0</v>
      </c>
      <c r="C12" s="2">
        <v>0</v>
      </c>
      <c r="D12" s="2">
        <v>0</v>
      </c>
      <c r="E12" s="2">
        <v>2</v>
      </c>
      <c r="F12" s="2">
        <v>0</v>
      </c>
      <c r="G12" s="2">
        <v>0</v>
      </c>
      <c r="H12" s="2">
        <v>0</v>
      </c>
      <c r="I12" s="2">
        <v>74</v>
      </c>
      <c r="J12" s="2">
        <v>0</v>
      </c>
      <c r="K12" s="2">
        <v>0</v>
      </c>
      <c r="L12" s="2">
        <v>12</v>
      </c>
      <c r="M12" s="2">
        <v>7</v>
      </c>
      <c r="N12" s="2">
        <v>0</v>
      </c>
      <c r="O12" s="2">
        <v>2</v>
      </c>
      <c r="P12" s="2">
        <v>0</v>
      </c>
      <c r="Q12" s="2">
        <v>97</v>
      </c>
      <c r="R12" s="1" t="s">
        <v>69</v>
      </c>
      <c r="S12">
        <f>(4/7)*I$30+SUM(I$31:I$33)+(6/7)*I$34</f>
        <v>501.71428571428572</v>
      </c>
      <c r="T12">
        <f>T11+31</f>
        <v>942</v>
      </c>
      <c r="V12">
        <f>(4/7)*L$30+SUM(L$31:L$33)+(6/7)*L$34</f>
        <v>115.71428571428571</v>
      </c>
      <c r="W12">
        <f>(4/7)*M$30+SUM(M$31:M$33)+(6/7)*M$34</f>
        <v>60.428571428571431</v>
      </c>
      <c r="AA12">
        <f>(4/7)*Q$30+SUM(Q$31:Q$33)+(6/7)*Q$34</f>
        <v>727.71428571428567</v>
      </c>
    </row>
    <row r="13" spans="1:27" x14ac:dyDescent="0.2">
      <c r="A13" s="3">
        <v>9</v>
      </c>
      <c r="B13" s="2">
        <v>1</v>
      </c>
      <c r="C13" s="2">
        <v>0</v>
      </c>
      <c r="D13" s="2">
        <v>0</v>
      </c>
      <c r="E13" s="2">
        <v>0</v>
      </c>
      <c r="F13" s="2">
        <v>1</v>
      </c>
      <c r="G13" s="2">
        <v>0</v>
      </c>
      <c r="H13" s="2">
        <v>0</v>
      </c>
      <c r="I13" s="2">
        <v>70</v>
      </c>
      <c r="J13" s="2">
        <v>1</v>
      </c>
      <c r="K13" s="2">
        <v>1</v>
      </c>
      <c r="L13" s="2">
        <v>11</v>
      </c>
      <c r="M13" s="2">
        <v>11</v>
      </c>
      <c r="N13" s="2">
        <v>0</v>
      </c>
      <c r="O13" s="2">
        <v>1</v>
      </c>
      <c r="P13" s="2">
        <v>0</v>
      </c>
      <c r="Q13" s="2">
        <v>97</v>
      </c>
      <c r="R13" s="1" t="s">
        <v>70</v>
      </c>
      <c r="S13">
        <f>(1/7)*I$34+SUM(I$35:I$38)+(2/7)*I$39</f>
        <v>557.57142857142856</v>
      </c>
      <c r="T13">
        <f>T12+31</f>
        <v>973</v>
      </c>
      <c r="V13">
        <f>(1/7)*L$34+SUM(L$35:L$38)+(2/7)*L$39</f>
        <v>112.85714285714286</v>
      </c>
      <c r="W13">
        <f>(1/7)*M$34+SUM(M$35:M$38)+(2/7)*M$39</f>
        <v>68.714285714285708</v>
      </c>
      <c r="AA13">
        <f>(1/7)*Q$34+SUM(Q$35:Q$38)+(2/7)*Q$39</f>
        <v>778.71428571428578</v>
      </c>
    </row>
    <row r="14" spans="1:27" x14ac:dyDescent="0.2">
      <c r="A14" s="3">
        <v>10</v>
      </c>
      <c r="B14" s="2">
        <v>1</v>
      </c>
      <c r="C14" s="2">
        <v>1</v>
      </c>
      <c r="D14" s="2">
        <v>1</v>
      </c>
      <c r="E14" s="2">
        <v>0</v>
      </c>
      <c r="F14" s="2">
        <v>0</v>
      </c>
      <c r="G14" s="2">
        <v>0</v>
      </c>
      <c r="H14" s="2">
        <v>0</v>
      </c>
      <c r="I14" s="2">
        <v>60</v>
      </c>
      <c r="J14" s="2">
        <v>0</v>
      </c>
      <c r="K14" s="2">
        <v>0</v>
      </c>
      <c r="L14" s="2">
        <v>14</v>
      </c>
      <c r="M14" s="2">
        <v>9</v>
      </c>
      <c r="N14" s="2">
        <v>0</v>
      </c>
      <c r="O14" s="2">
        <v>0</v>
      </c>
      <c r="P14" s="2">
        <v>1</v>
      </c>
      <c r="Q14" s="2">
        <v>87</v>
      </c>
      <c r="R14" s="1" t="s">
        <v>71</v>
      </c>
      <c r="S14">
        <f>(5/7)*I$39+SUM(I$40:I$42)+(4/7)*I$43</f>
        <v>674.28571428571433</v>
      </c>
      <c r="T14">
        <f>T13+30</f>
        <v>1003</v>
      </c>
      <c r="V14">
        <f>(5/7)*L$39+SUM(L$40:L$42)+(4/7)*L$43</f>
        <v>146.28571428571428</v>
      </c>
      <c r="W14">
        <f>(5/7)*M$39+SUM(M$40:M$42)+(4/7)*M$43</f>
        <v>71.285714285714278</v>
      </c>
      <c r="AA14">
        <f>(5/7)*Q$39+SUM(Q$40:Q$42)+(4/7)*Q$43</f>
        <v>944.57142857142867</v>
      </c>
    </row>
    <row r="15" spans="1:27" x14ac:dyDescent="0.2">
      <c r="A15" s="3">
        <v>11</v>
      </c>
      <c r="B15" s="2">
        <v>1</v>
      </c>
      <c r="C15" s="2">
        <v>1</v>
      </c>
      <c r="D15" s="2">
        <v>0</v>
      </c>
      <c r="E15" s="2">
        <v>0</v>
      </c>
      <c r="F15" s="2">
        <v>0</v>
      </c>
      <c r="G15" s="2">
        <v>0</v>
      </c>
      <c r="H15" s="2">
        <v>0</v>
      </c>
      <c r="I15" s="2">
        <v>76</v>
      </c>
      <c r="J15" s="2">
        <v>1</v>
      </c>
      <c r="K15" s="2">
        <v>0</v>
      </c>
      <c r="L15" s="2">
        <v>19</v>
      </c>
      <c r="M15" s="2">
        <v>7</v>
      </c>
      <c r="N15" s="2">
        <v>0</v>
      </c>
      <c r="O15" s="2">
        <v>0</v>
      </c>
      <c r="P15" s="2">
        <v>0</v>
      </c>
      <c r="Q15" s="2">
        <v>105</v>
      </c>
      <c r="R15" s="1" t="s">
        <v>72</v>
      </c>
      <c r="S15">
        <f>(3/7)*I$43+SUM(I$44:I$46)+(7/7)*I$47</f>
        <v>553.42857142857144</v>
      </c>
      <c r="T15">
        <f>T14+31</f>
        <v>1034</v>
      </c>
      <c r="V15">
        <f>(3/7)*L$43+SUM(L$44:L$46)+(7/7)*L$47</f>
        <v>114.14285714285714</v>
      </c>
      <c r="W15">
        <f>(3/7)*M$43+SUM(M$44:M$46)+(7/7)*M$47</f>
        <v>78.857142857142861</v>
      </c>
      <c r="AA15">
        <f>(3/7)*Q$43+SUM(Q$44:Q$46)+(7/7)*Q$47</f>
        <v>786.14285714285711</v>
      </c>
    </row>
    <row r="16" spans="1:27" x14ac:dyDescent="0.2">
      <c r="A16" s="3">
        <v>12</v>
      </c>
      <c r="B16" s="2">
        <v>0</v>
      </c>
      <c r="C16" s="2">
        <v>0</v>
      </c>
      <c r="D16" s="2">
        <v>2</v>
      </c>
      <c r="E16" s="2">
        <v>1</v>
      </c>
      <c r="F16" s="2">
        <v>0</v>
      </c>
      <c r="G16" s="2">
        <v>0</v>
      </c>
      <c r="H16" s="2">
        <v>0</v>
      </c>
      <c r="I16" s="2">
        <v>78</v>
      </c>
      <c r="J16" s="2">
        <v>0</v>
      </c>
      <c r="K16" s="2">
        <v>2</v>
      </c>
      <c r="L16" s="2">
        <v>12</v>
      </c>
      <c r="M16" s="2">
        <v>8</v>
      </c>
      <c r="N16" s="2">
        <v>1</v>
      </c>
      <c r="O16" s="2">
        <v>3</v>
      </c>
      <c r="P16" s="2">
        <v>1</v>
      </c>
      <c r="Q16" s="2">
        <v>108</v>
      </c>
      <c r="R16" s="1" t="s">
        <v>73</v>
      </c>
      <c r="S16">
        <f>(0/7)*I$47+SUM(I$48:I$51)+(2/7)*I$52</f>
        <v>586.28571428571433</v>
      </c>
      <c r="T16">
        <f>T15+30</f>
        <v>1064</v>
      </c>
      <c r="V16">
        <f>(0/7)*L$47+SUM(L$48:L$51)+(2/7)*L$52</f>
        <v>109.14285714285714</v>
      </c>
      <c r="W16">
        <f>(0/7)*M$47+SUM(M$48:M$51)+(2/7)*M$52</f>
        <v>73.142857142857139</v>
      </c>
      <c r="AA16">
        <f>(0/7)*Q$47+SUM(Q$48:Q$51)+(2/7)*Q$52</f>
        <v>800</v>
      </c>
    </row>
    <row r="17" spans="1:27" x14ac:dyDescent="0.2">
      <c r="A17" s="3">
        <v>13</v>
      </c>
      <c r="B17" s="2">
        <v>1</v>
      </c>
      <c r="C17" s="2">
        <v>0</v>
      </c>
      <c r="D17" s="2">
        <v>1</v>
      </c>
      <c r="E17" s="2">
        <v>1</v>
      </c>
      <c r="F17" s="2">
        <v>0</v>
      </c>
      <c r="G17" s="2">
        <v>0</v>
      </c>
      <c r="H17" s="2">
        <v>0</v>
      </c>
      <c r="I17" s="2">
        <v>66</v>
      </c>
      <c r="J17" s="2">
        <v>0</v>
      </c>
      <c r="K17" s="2">
        <v>1</v>
      </c>
      <c r="L17" s="2">
        <v>6</v>
      </c>
      <c r="M17" s="2">
        <v>6</v>
      </c>
      <c r="N17" s="2">
        <v>0</v>
      </c>
      <c r="O17" s="2">
        <v>0</v>
      </c>
      <c r="P17" s="2">
        <v>1</v>
      </c>
      <c r="Q17" s="2">
        <v>83</v>
      </c>
      <c r="R17" s="1" t="s">
        <v>74</v>
      </c>
      <c r="S17">
        <f>(5/7)*I$52+SUM(I$53:I$55)+(7/7)*I$56</f>
        <v>505.71428571428572</v>
      </c>
      <c r="T17">
        <f>T16+31</f>
        <v>1095</v>
      </c>
      <c r="V17">
        <f>(5/7)*L$52+SUM(L$53:L$55)+(7/7)*L$56</f>
        <v>86.857142857142861</v>
      </c>
      <c r="W17">
        <f>(5/7)*M$52+SUM(M$53:M$55)+(7/7)*M$56</f>
        <v>56.857142857142861</v>
      </c>
      <c r="AA17">
        <f>(5/7)*Q$52+SUM(Q$53:Q$55)+(7/7)*Q$56</f>
        <v>684</v>
      </c>
    </row>
    <row r="18" spans="1:27" x14ac:dyDescent="0.2">
      <c r="A18" s="3">
        <v>14</v>
      </c>
      <c r="B18" s="2">
        <v>1</v>
      </c>
      <c r="C18" s="2">
        <v>3</v>
      </c>
      <c r="D18" s="2">
        <v>0</v>
      </c>
      <c r="E18" s="2">
        <v>0</v>
      </c>
      <c r="F18" s="2">
        <v>0</v>
      </c>
      <c r="G18" s="2">
        <v>0</v>
      </c>
      <c r="H18" s="2">
        <v>0</v>
      </c>
      <c r="I18" s="2">
        <v>56</v>
      </c>
      <c r="J18" s="2">
        <v>0</v>
      </c>
      <c r="K18" s="2">
        <v>0</v>
      </c>
      <c r="L18" s="2">
        <v>16</v>
      </c>
      <c r="M18" s="2">
        <v>7</v>
      </c>
      <c r="N18" s="2">
        <v>0</v>
      </c>
      <c r="O18" s="2">
        <v>0</v>
      </c>
      <c r="P18" s="2">
        <v>0</v>
      </c>
      <c r="Q18" s="2">
        <v>83</v>
      </c>
      <c r="R18" s="1" t="s">
        <v>75</v>
      </c>
      <c r="S18">
        <f>SUM(S6:S17)</f>
        <v>5348</v>
      </c>
      <c r="V18">
        <f>SUM(V6:V17)</f>
        <v>1200</v>
      </c>
      <c r="W18">
        <f>SUM(W6:W17)</f>
        <v>655</v>
      </c>
      <c r="AA18">
        <f>SUM(AA6:AA17)</f>
        <v>7633</v>
      </c>
    </row>
    <row r="19" spans="1:27" x14ac:dyDescent="0.2">
      <c r="A19" s="3">
        <v>15</v>
      </c>
      <c r="B19" s="2">
        <v>2</v>
      </c>
      <c r="C19" s="2">
        <v>1</v>
      </c>
      <c r="D19" s="2">
        <v>1</v>
      </c>
      <c r="E19" s="2">
        <v>1</v>
      </c>
      <c r="F19" s="2">
        <v>0</v>
      </c>
      <c r="G19" s="2">
        <v>0</v>
      </c>
      <c r="H19" s="2">
        <v>0</v>
      </c>
      <c r="I19" s="2">
        <v>96</v>
      </c>
      <c r="J19" s="2">
        <v>1</v>
      </c>
      <c r="K19" s="2">
        <v>3</v>
      </c>
      <c r="L19" s="2">
        <v>21</v>
      </c>
      <c r="M19" s="2">
        <v>10</v>
      </c>
      <c r="N19" s="2">
        <v>1</v>
      </c>
      <c r="O19" s="2">
        <v>1</v>
      </c>
      <c r="P19" s="2">
        <v>1</v>
      </c>
      <c r="Q19" s="2">
        <v>139</v>
      </c>
    </row>
    <row r="20" spans="1:27" x14ac:dyDescent="0.2">
      <c r="A20" s="3">
        <v>16</v>
      </c>
      <c r="B20" s="2">
        <v>0</v>
      </c>
      <c r="C20" s="2">
        <v>0</v>
      </c>
      <c r="D20" s="2">
        <v>1</v>
      </c>
      <c r="E20" s="2">
        <v>1</v>
      </c>
      <c r="F20" s="2">
        <v>2</v>
      </c>
      <c r="G20" s="2">
        <v>0</v>
      </c>
      <c r="H20" s="2">
        <v>1</v>
      </c>
      <c r="I20" s="2">
        <v>96</v>
      </c>
      <c r="J20" s="2">
        <v>1</v>
      </c>
      <c r="K20" s="2">
        <v>1</v>
      </c>
      <c r="L20" s="2">
        <v>18</v>
      </c>
      <c r="M20" s="2">
        <v>15</v>
      </c>
      <c r="N20" s="2">
        <v>0</v>
      </c>
      <c r="O20" s="2">
        <v>1</v>
      </c>
      <c r="P20" s="2">
        <v>1</v>
      </c>
      <c r="Q20" s="2">
        <v>138</v>
      </c>
      <c r="T20">
        <f>SUM(J$4:J$7)+(7/7)*J$8</f>
        <v>6</v>
      </c>
    </row>
    <row r="21" spans="1:27" x14ac:dyDescent="0.2">
      <c r="A21" s="3">
        <v>17</v>
      </c>
      <c r="B21" s="2">
        <v>0</v>
      </c>
      <c r="C21" s="2">
        <v>3</v>
      </c>
      <c r="D21" s="2">
        <v>0</v>
      </c>
      <c r="E21" s="2">
        <v>1</v>
      </c>
      <c r="F21" s="2">
        <v>0</v>
      </c>
      <c r="G21" s="2">
        <v>0</v>
      </c>
      <c r="H21" s="2">
        <v>1</v>
      </c>
      <c r="I21" s="2">
        <v>110</v>
      </c>
      <c r="J21" s="2">
        <v>0</v>
      </c>
      <c r="K21" s="2">
        <v>0</v>
      </c>
      <c r="L21" s="2">
        <v>18</v>
      </c>
      <c r="M21" s="2">
        <v>18</v>
      </c>
      <c r="N21" s="2">
        <v>0</v>
      </c>
      <c r="O21" s="2">
        <v>2</v>
      </c>
      <c r="P21" s="2">
        <v>1</v>
      </c>
      <c r="Q21" s="2">
        <v>154</v>
      </c>
      <c r="T21">
        <f>(0/7)*J$8+SUM(J$9:J$11)+(7/7)*J$12</f>
        <v>1</v>
      </c>
    </row>
    <row r="22" spans="1:27" x14ac:dyDescent="0.2">
      <c r="A22" s="3">
        <v>18</v>
      </c>
      <c r="B22" s="2">
        <v>1</v>
      </c>
      <c r="C22" s="2">
        <v>0</v>
      </c>
      <c r="D22" s="2">
        <v>0</v>
      </c>
      <c r="E22" s="2">
        <v>2</v>
      </c>
      <c r="F22" s="2">
        <v>0</v>
      </c>
      <c r="G22" s="2">
        <v>0</v>
      </c>
      <c r="H22" s="2">
        <v>0</v>
      </c>
      <c r="I22" s="2">
        <v>77</v>
      </c>
      <c r="J22" s="2">
        <v>0</v>
      </c>
      <c r="K22" s="2">
        <v>1</v>
      </c>
      <c r="L22" s="2">
        <v>20</v>
      </c>
      <c r="M22" s="2">
        <v>14</v>
      </c>
      <c r="N22" s="2">
        <v>0</v>
      </c>
      <c r="O22" s="2">
        <v>1</v>
      </c>
      <c r="P22" s="2">
        <v>1</v>
      </c>
      <c r="Q22" s="2">
        <v>117</v>
      </c>
      <c r="T22">
        <f>(0/7)*J$12+SUM(J$13:J$16)+(3/7)*J$17</f>
        <v>2</v>
      </c>
    </row>
    <row r="23" spans="1:27" x14ac:dyDescent="0.2">
      <c r="A23" s="3">
        <v>19</v>
      </c>
      <c r="B23" s="2">
        <v>0</v>
      </c>
      <c r="C23" s="2">
        <v>2</v>
      </c>
      <c r="D23" s="2">
        <v>0</v>
      </c>
      <c r="E23" s="2">
        <v>0</v>
      </c>
      <c r="F23" s="2">
        <v>0</v>
      </c>
      <c r="G23" s="2">
        <v>0</v>
      </c>
      <c r="H23" s="2">
        <v>0</v>
      </c>
      <c r="I23" s="2">
        <v>95</v>
      </c>
      <c r="J23" s="2">
        <v>1</v>
      </c>
      <c r="K23" s="2">
        <v>0</v>
      </c>
      <c r="L23" s="2">
        <v>24</v>
      </c>
      <c r="M23" s="2">
        <v>10</v>
      </c>
      <c r="N23" s="2">
        <v>1</v>
      </c>
      <c r="O23" s="2">
        <v>0</v>
      </c>
      <c r="P23" s="2">
        <v>1</v>
      </c>
      <c r="Q23" s="2">
        <v>134</v>
      </c>
      <c r="T23">
        <f>(4/7)*J$17+SUM(J$18:J$20)+(5/7)*J$21</f>
        <v>2</v>
      </c>
    </row>
    <row r="24" spans="1:27" x14ac:dyDescent="0.2">
      <c r="A24" s="3">
        <v>20</v>
      </c>
      <c r="B24" s="2">
        <v>0</v>
      </c>
      <c r="C24" s="2">
        <v>0</v>
      </c>
      <c r="D24" s="2">
        <v>1</v>
      </c>
      <c r="E24" s="2">
        <v>2</v>
      </c>
      <c r="F24" s="2">
        <v>0</v>
      </c>
      <c r="G24" s="2">
        <v>0</v>
      </c>
      <c r="H24" s="2">
        <v>0</v>
      </c>
      <c r="I24" s="2">
        <v>118</v>
      </c>
      <c r="J24" s="2">
        <v>1</v>
      </c>
      <c r="K24" s="2">
        <v>3</v>
      </c>
      <c r="L24" s="2">
        <v>23</v>
      </c>
      <c r="M24" s="2">
        <v>12</v>
      </c>
      <c r="N24" s="2">
        <v>0</v>
      </c>
      <c r="O24" s="2">
        <v>1</v>
      </c>
      <c r="P24" s="2">
        <v>1</v>
      </c>
      <c r="Q24" s="2">
        <v>162</v>
      </c>
      <c r="T24">
        <f>(2/7)*J$21+SUM(J$22:J$24)+(1/7)*J$25</f>
        <v>2</v>
      </c>
    </row>
    <row r="25" spans="1:27" x14ac:dyDescent="0.2">
      <c r="A25" s="3">
        <v>21</v>
      </c>
      <c r="B25" s="2">
        <v>0</v>
      </c>
      <c r="C25" s="2">
        <v>0</v>
      </c>
      <c r="D25" s="2">
        <v>0</v>
      </c>
      <c r="E25" s="2">
        <v>2</v>
      </c>
      <c r="F25" s="2">
        <v>0</v>
      </c>
      <c r="G25" s="2">
        <v>0</v>
      </c>
      <c r="H25" s="2">
        <v>0</v>
      </c>
      <c r="I25" s="2">
        <v>71</v>
      </c>
      <c r="J25" s="2">
        <v>0</v>
      </c>
      <c r="K25" s="2">
        <v>1</v>
      </c>
      <c r="L25" s="2">
        <v>20</v>
      </c>
      <c r="M25" s="2">
        <v>7</v>
      </c>
      <c r="N25" s="2">
        <v>1</v>
      </c>
      <c r="O25" s="2">
        <v>0</v>
      </c>
      <c r="P25" s="2">
        <v>1</v>
      </c>
      <c r="Q25" s="2">
        <v>103</v>
      </c>
      <c r="T25">
        <f>(6/7)*J$25+SUM(J$26:J$29)+(3/7)*J$30</f>
        <v>8.8571428571428577</v>
      </c>
    </row>
    <row r="26" spans="1:27" x14ac:dyDescent="0.2">
      <c r="A26" s="3">
        <v>22</v>
      </c>
      <c r="B26" s="2">
        <v>0</v>
      </c>
      <c r="C26" s="2">
        <v>2</v>
      </c>
      <c r="D26" s="2">
        <v>0</v>
      </c>
      <c r="E26" s="2">
        <v>0</v>
      </c>
      <c r="F26" s="2">
        <v>0</v>
      </c>
      <c r="G26" s="2">
        <v>0</v>
      </c>
      <c r="H26" s="2">
        <v>1</v>
      </c>
      <c r="I26" s="2">
        <v>79</v>
      </c>
      <c r="J26" s="2">
        <v>1</v>
      </c>
      <c r="K26" s="2">
        <v>2</v>
      </c>
      <c r="L26" s="2">
        <v>27</v>
      </c>
      <c r="M26" s="2">
        <v>5</v>
      </c>
      <c r="N26" s="2">
        <v>1</v>
      </c>
      <c r="O26" s="2">
        <v>0</v>
      </c>
      <c r="P26" s="2">
        <v>2</v>
      </c>
      <c r="Q26" s="2">
        <v>120</v>
      </c>
      <c r="T26">
        <f>(4/7)*J$30+SUM(J$31:J$33)+(6/7)*J$34</f>
        <v>4.1428571428571423</v>
      </c>
    </row>
    <row r="27" spans="1:27" x14ac:dyDescent="0.2">
      <c r="A27" s="3">
        <v>23</v>
      </c>
      <c r="B27" s="2">
        <v>0</v>
      </c>
      <c r="C27" s="2">
        <v>2</v>
      </c>
      <c r="D27" s="2">
        <v>1</v>
      </c>
      <c r="E27" s="2">
        <v>1</v>
      </c>
      <c r="F27" s="2">
        <v>2</v>
      </c>
      <c r="G27" s="2">
        <v>1</v>
      </c>
      <c r="H27" s="2">
        <v>1</v>
      </c>
      <c r="I27" s="2">
        <v>77</v>
      </c>
      <c r="J27" s="2">
        <v>2</v>
      </c>
      <c r="K27" s="2">
        <v>1</v>
      </c>
      <c r="L27" s="2">
        <v>34</v>
      </c>
      <c r="M27" s="2">
        <v>9</v>
      </c>
      <c r="N27" s="2">
        <v>0</v>
      </c>
      <c r="O27" s="2">
        <v>1</v>
      </c>
      <c r="P27" s="2">
        <v>0</v>
      </c>
      <c r="Q27" s="2">
        <v>132</v>
      </c>
      <c r="T27">
        <f>(1/7)*J$34+SUM(J$35:J$38)+(2/7)*J$39</f>
        <v>4.2857142857142856</v>
      </c>
    </row>
    <row r="28" spans="1:27" x14ac:dyDescent="0.2">
      <c r="A28" s="3">
        <v>24</v>
      </c>
      <c r="B28" s="2">
        <v>0</v>
      </c>
      <c r="C28" s="2">
        <v>0</v>
      </c>
      <c r="D28" s="2">
        <v>0</v>
      </c>
      <c r="E28" s="2">
        <v>1</v>
      </c>
      <c r="F28" s="2">
        <v>0</v>
      </c>
      <c r="G28" s="2">
        <v>0</v>
      </c>
      <c r="H28" s="2">
        <v>0</v>
      </c>
      <c r="I28" s="2">
        <v>85</v>
      </c>
      <c r="J28" s="2">
        <v>2</v>
      </c>
      <c r="K28" s="2">
        <v>2</v>
      </c>
      <c r="L28" s="2">
        <v>19</v>
      </c>
      <c r="M28" s="2">
        <v>11</v>
      </c>
      <c r="N28" s="2">
        <v>1</v>
      </c>
      <c r="O28" s="2">
        <v>4</v>
      </c>
      <c r="P28" s="2">
        <v>1</v>
      </c>
      <c r="Q28" s="2">
        <v>126</v>
      </c>
      <c r="T28">
        <f>(5/7)*J$39+SUM(J$40:J$42)+(4/7)*J$43</f>
        <v>10.857142857142856</v>
      </c>
    </row>
    <row r="29" spans="1:27" x14ac:dyDescent="0.2">
      <c r="A29" s="3">
        <v>25</v>
      </c>
      <c r="B29" s="2">
        <v>0</v>
      </c>
      <c r="C29" s="2">
        <v>4</v>
      </c>
      <c r="D29" s="2">
        <v>1</v>
      </c>
      <c r="E29" s="2">
        <v>1</v>
      </c>
      <c r="F29" s="2">
        <v>1</v>
      </c>
      <c r="G29" s="2">
        <v>1</v>
      </c>
      <c r="H29" s="2">
        <v>1</v>
      </c>
      <c r="I29" s="2">
        <v>105</v>
      </c>
      <c r="J29" s="2">
        <v>3</v>
      </c>
      <c r="K29" s="2">
        <v>0</v>
      </c>
      <c r="L29" s="2">
        <v>39</v>
      </c>
      <c r="M29" s="2">
        <v>13</v>
      </c>
      <c r="N29" s="2">
        <v>1</v>
      </c>
      <c r="O29" s="2">
        <v>1</v>
      </c>
      <c r="P29" s="2">
        <v>2</v>
      </c>
      <c r="Q29" s="2">
        <v>173</v>
      </c>
      <c r="T29">
        <f>(3/7)*J$43+SUM(J$44:J$46)+(7/7)*J$47</f>
        <v>8.8571428571428577</v>
      </c>
    </row>
    <row r="30" spans="1:27" x14ac:dyDescent="0.2">
      <c r="A30" s="3">
        <v>26</v>
      </c>
      <c r="B30" s="2">
        <v>0</v>
      </c>
      <c r="C30" s="2">
        <v>0</v>
      </c>
      <c r="D30" s="2">
        <v>0</v>
      </c>
      <c r="E30" s="2">
        <v>0</v>
      </c>
      <c r="F30" s="2">
        <v>0</v>
      </c>
      <c r="G30" s="2">
        <v>0</v>
      </c>
      <c r="H30" s="2">
        <v>0</v>
      </c>
      <c r="I30" s="2">
        <v>98</v>
      </c>
      <c r="J30" s="2">
        <v>2</v>
      </c>
      <c r="K30" s="2">
        <v>2</v>
      </c>
      <c r="L30" s="2">
        <v>28</v>
      </c>
      <c r="M30" s="2">
        <v>11</v>
      </c>
      <c r="N30" s="2">
        <v>0</v>
      </c>
      <c r="O30" s="2">
        <v>1</v>
      </c>
      <c r="P30" s="2">
        <v>0</v>
      </c>
      <c r="Q30" s="2">
        <v>142</v>
      </c>
      <c r="T30">
        <f>(0/7)*J$47+SUM(J$48:J$51)+(2/7)*J$52</f>
        <v>5</v>
      </c>
    </row>
    <row r="31" spans="1:27" x14ac:dyDescent="0.2">
      <c r="A31" s="3">
        <v>27</v>
      </c>
      <c r="B31" s="2">
        <v>0</v>
      </c>
      <c r="C31" s="2">
        <v>3</v>
      </c>
      <c r="D31" s="2">
        <v>0</v>
      </c>
      <c r="E31" s="2">
        <v>3</v>
      </c>
      <c r="F31" s="2">
        <v>0</v>
      </c>
      <c r="G31" s="2">
        <v>0</v>
      </c>
      <c r="H31" s="2">
        <v>0</v>
      </c>
      <c r="I31" s="2">
        <v>105</v>
      </c>
      <c r="J31" s="2">
        <v>1</v>
      </c>
      <c r="K31" s="2">
        <v>1</v>
      </c>
      <c r="L31" s="2">
        <v>24</v>
      </c>
      <c r="M31" s="2">
        <v>10</v>
      </c>
      <c r="N31" s="2">
        <v>0</v>
      </c>
      <c r="O31" s="2">
        <v>3</v>
      </c>
      <c r="P31" s="2">
        <v>1</v>
      </c>
      <c r="Q31" s="2">
        <v>151</v>
      </c>
      <c r="T31">
        <f>(5/7)*J$52+SUM(J$53:J$55)+(7/7)*J$56</f>
        <v>6</v>
      </c>
    </row>
    <row r="32" spans="1:27" x14ac:dyDescent="0.2">
      <c r="A32" s="3">
        <v>28</v>
      </c>
      <c r="B32" s="2">
        <v>3</v>
      </c>
      <c r="C32" s="2">
        <v>0</v>
      </c>
      <c r="D32" s="2">
        <v>0</v>
      </c>
      <c r="E32" s="2">
        <v>0</v>
      </c>
      <c r="F32" s="2">
        <v>1</v>
      </c>
      <c r="G32" s="2">
        <v>0</v>
      </c>
      <c r="H32" s="2">
        <v>0</v>
      </c>
      <c r="I32" s="2">
        <v>117</v>
      </c>
      <c r="J32" s="2">
        <v>1</v>
      </c>
      <c r="K32" s="2">
        <v>2</v>
      </c>
      <c r="L32" s="2">
        <v>31</v>
      </c>
      <c r="M32" s="2">
        <v>12</v>
      </c>
      <c r="N32" s="2">
        <v>2</v>
      </c>
      <c r="O32" s="2">
        <v>2</v>
      </c>
      <c r="P32" s="2">
        <v>2</v>
      </c>
      <c r="Q32" s="2">
        <v>173</v>
      </c>
      <c r="T32">
        <f>SUM(T20:T31)</f>
        <v>61</v>
      </c>
    </row>
    <row r="33" spans="1:17" x14ac:dyDescent="0.2">
      <c r="A33" s="3">
        <v>29</v>
      </c>
      <c r="B33" s="2">
        <v>1</v>
      </c>
      <c r="C33" s="2">
        <v>1</v>
      </c>
      <c r="D33" s="2">
        <v>0</v>
      </c>
      <c r="E33" s="2">
        <v>4</v>
      </c>
      <c r="F33" s="2">
        <v>0</v>
      </c>
      <c r="G33" s="2">
        <v>0</v>
      </c>
      <c r="H33" s="2">
        <v>0</v>
      </c>
      <c r="I33" s="2">
        <v>114</v>
      </c>
      <c r="J33" s="2">
        <v>1</v>
      </c>
      <c r="K33" s="2">
        <v>3</v>
      </c>
      <c r="L33" s="2">
        <v>25</v>
      </c>
      <c r="M33" s="2">
        <v>15</v>
      </c>
      <c r="N33" s="2">
        <v>0</v>
      </c>
      <c r="O33" s="2">
        <v>0</v>
      </c>
      <c r="P33" s="2">
        <v>0</v>
      </c>
      <c r="Q33" s="2">
        <v>164</v>
      </c>
    </row>
    <row r="34" spans="1:17" x14ac:dyDescent="0.2">
      <c r="A34" s="3">
        <v>30</v>
      </c>
      <c r="B34" s="2">
        <v>0</v>
      </c>
      <c r="C34" s="2">
        <v>1</v>
      </c>
      <c r="D34" s="2">
        <v>1</v>
      </c>
      <c r="E34" s="2">
        <v>4</v>
      </c>
      <c r="F34" s="2">
        <v>1</v>
      </c>
      <c r="G34" s="2">
        <v>0</v>
      </c>
      <c r="H34" s="2">
        <v>0</v>
      </c>
      <c r="I34" s="2">
        <v>128</v>
      </c>
      <c r="J34" s="2">
        <v>0</v>
      </c>
      <c r="K34" s="2">
        <v>1</v>
      </c>
      <c r="L34" s="2">
        <v>23</v>
      </c>
      <c r="M34" s="2">
        <v>20</v>
      </c>
      <c r="N34" s="2">
        <v>0</v>
      </c>
      <c r="O34" s="2">
        <v>2</v>
      </c>
      <c r="P34" s="2">
        <v>4</v>
      </c>
      <c r="Q34" s="2">
        <v>185</v>
      </c>
    </row>
    <row r="35" spans="1:17" x14ac:dyDescent="0.2">
      <c r="A35" s="3">
        <v>31</v>
      </c>
      <c r="B35" s="2">
        <v>0</v>
      </c>
      <c r="C35" s="2">
        <v>1</v>
      </c>
      <c r="D35" s="2">
        <v>1</v>
      </c>
      <c r="E35" s="2">
        <v>3</v>
      </c>
      <c r="F35" s="2">
        <v>0</v>
      </c>
      <c r="G35" s="2">
        <v>0</v>
      </c>
      <c r="H35" s="2">
        <v>0</v>
      </c>
      <c r="I35" s="2">
        <v>102</v>
      </c>
      <c r="J35" s="2">
        <v>2</v>
      </c>
      <c r="K35" s="2">
        <v>0</v>
      </c>
      <c r="L35" s="2">
        <v>14</v>
      </c>
      <c r="M35" s="2">
        <v>14</v>
      </c>
      <c r="N35" s="2">
        <v>0</v>
      </c>
      <c r="O35" s="2">
        <v>0</v>
      </c>
      <c r="P35" s="2">
        <v>3</v>
      </c>
      <c r="Q35" s="2">
        <v>140</v>
      </c>
    </row>
    <row r="36" spans="1:17" x14ac:dyDescent="0.2">
      <c r="A36" s="3">
        <v>32</v>
      </c>
      <c r="B36" s="2">
        <v>0</v>
      </c>
      <c r="C36" s="2">
        <v>1</v>
      </c>
      <c r="D36" s="2">
        <v>1</v>
      </c>
      <c r="E36" s="2">
        <v>1</v>
      </c>
      <c r="F36" s="2">
        <v>0</v>
      </c>
      <c r="G36" s="2">
        <v>0</v>
      </c>
      <c r="H36" s="2">
        <v>0</v>
      </c>
      <c r="I36" s="2">
        <v>138</v>
      </c>
      <c r="J36" s="2">
        <v>1</v>
      </c>
      <c r="K36" s="2">
        <v>2</v>
      </c>
      <c r="L36" s="2">
        <v>31</v>
      </c>
      <c r="M36" s="2">
        <v>19</v>
      </c>
      <c r="N36" s="2">
        <v>0</v>
      </c>
      <c r="O36" s="2">
        <v>1</v>
      </c>
      <c r="P36" s="2">
        <v>1</v>
      </c>
      <c r="Q36" s="2">
        <v>196</v>
      </c>
    </row>
    <row r="37" spans="1:17" x14ac:dyDescent="0.2">
      <c r="A37" s="3">
        <v>33</v>
      </c>
      <c r="B37" s="2">
        <v>1</v>
      </c>
      <c r="C37" s="2">
        <v>3</v>
      </c>
      <c r="D37" s="2">
        <v>0</v>
      </c>
      <c r="E37" s="2">
        <v>1</v>
      </c>
      <c r="F37" s="2">
        <v>1</v>
      </c>
      <c r="G37" s="2">
        <v>0</v>
      </c>
      <c r="H37" s="2">
        <v>0</v>
      </c>
      <c r="I37" s="2">
        <v>122</v>
      </c>
      <c r="J37" s="2">
        <v>0</v>
      </c>
      <c r="K37" s="2">
        <v>1</v>
      </c>
      <c r="L37" s="2">
        <v>25</v>
      </c>
      <c r="M37" s="2">
        <v>11</v>
      </c>
      <c r="N37" s="2">
        <v>0</v>
      </c>
      <c r="O37" s="2">
        <v>1</v>
      </c>
      <c r="P37" s="2">
        <v>0</v>
      </c>
      <c r="Q37" s="2">
        <v>166</v>
      </c>
    </row>
    <row r="38" spans="1:17" x14ac:dyDescent="0.2">
      <c r="A38" s="3">
        <v>34</v>
      </c>
      <c r="B38" s="2">
        <v>1</v>
      </c>
      <c r="C38" s="2">
        <v>0</v>
      </c>
      <c r="D38" s="2">
        <v>0</v>
      </c>
      <c r="E38" s="2">
        <v>3</v>
      </c>
      <c r="F38" s="2">
        <v>0</v>
      </c>
      <c r="G38" s="2">
        <v>0</v>
      </c>
      <c r="H38" s="2">
        <v>0</v>
      </c>
      <c r="I38" s="2">
        <v>127</v>
      </c>
      <c r="J38" s="2">
        <v>1</v>
      </c>
      <c r="K38" s="2">
        <v>1</v>
      </c>
      <c r="L38" s="2">
        <v>29</v>
      </c>
      <c r="M38" s="2">
        <v>17</v>
      </c>
      <c r="N38" s="2">
        <v>0</v>
      </c>
      <c r="O38" s="2">
        <v>1</v>
      </c>
      <c r="P38" s="2">
        <v>2</v>
      </c>
      <c r="Q38" s="2">
        <v>182</v>
      </c>
    </row>
    <row r="39" spans="1:17" x14ac:dyDescent="0.2">
      <c r="A39" s="3">
        <v>35</v>
      </c>
      <c r="B39" s="2">
        <v>1</v>
      </c>
      <c r="C39" s="2">
        <v>1</v>
      </c>
      <c r="D39" s="2">
        <v>0</v>
      </c>
      <c r="E39" s="2">
        <v>0</v>
      </c>
      <c r="F39" s="2">
        <v>2</v>
      </c>
      <c r="G39" s="2">
        <v>0</v>
      </c>
      <c r="H39" s="2">
        <v>1</v>
      </c>
      <c r="I39" s="2">
        <v>176</v>
      </c>
      <c r="J39" s="2">
        <v>1</v>
      </c>
      <c r="K39" s="2">
        <v>2</v>
      </c>
      <c r="L39" s="2">
        <v>37</v>
      </c>
      <c r="M39" s="2">
        <v>17</v>
      </c>
      <c r="N39" s="2">
        <v>0</v>
      </c>
      <c r="O39" s="2">
        <v>1</v>
      </c>
      <c r="P39" s="2">
        <v>0</v>
      </c>
      <c r="Q39" s="2">
        <v>239</v>
      </c>
    </row>
    <row r="40" spans="1:17" x14ac:dyDescent="0.2">
      <c r="A40" s="3">
        <v>36</v>
      </c>
      <c r="B40" s="2">
        <v>1</v>
      </c>
      <c r="C40" s="2">
        <v>1</v>
      </c>
      <c r="D40" s="2">
        <v>2</v>
      </c>
      <c r="E40" s="2">
        <v>0</v>
      </c>
      <c r="F40" s="2">
        <v>0</v>
      </c>
      <c r="G40" s="2">
        <v>0</v>
      </c>
      <c r="H40" s="2">
        <v>0</v>
      </c>
      <c r="I40" s="2">
        <v>135</v>
      </c>
      <c r="J40" s="2">
        <v>1</v>
      </c>
      <c r="K40" s="2">
        <v>2</v>
      </c>
      <c r="L40" s="2">
        <v>32</v>
      </c>
      <c r="M40" s="2">
        <v>12</v>
      </c>
      <c r="N40" s="2">
        <v>1</v>
      </c>
      <c r="O40" s="2">
        <v>1</v>
      </c>
      <c r="P40" s="2">
        <v>1</v>
      </c>
      <c r="Q40" s="2">
        <v>189</v>
      </c>
    </row>
    <row r="41" spans="1:17" x14ac:dyDescent="0.2">
      <c r="A41" s="3">
        <v>37</v>
      </c>
      <c r="B41" s="2">
        <v>1</v>
      </c>
      <c r="C41" s="2">
        <v>2</v>
      </c>
      <c r="D41" s="2">
        <v>0</v>
      </c>
      <c r="E41" s="2">
        <v>0</v>
      </c>
      <c r="F41" s="2">
        <v>0</v>
      </c>
      <c r="G41" s="2">
        <v>0</v>
      </c>
      <c r="H41" s="2">
        <v>0</v>
      </c>
      <c r="I41" s="2">
        <v>161</v>
      </c>
      <c r="J41" s="2">
        <v>4</v>
      </c>
      <c r="K41" s="2">
        <v>4</v>
      </c>
      <c r="L41" s="2">
        <v>25</v>
      </c>
      <c r="M41" s="2">
        <v>23</v>
      </c>
      <c r="N41" s="2">
        <v>0</v>
      </c>
      <c r="O41" s="2">
        <v>2</v>
      </c>
      <c r="P41" s="2">
        <v>0</v>
      </c>
      <c r="Q41" s="2">
        <v>222</v>
      </c>
    </row>
    <row r="42" spans="1:17" x14ac:dyDescent="0.2">
      <c r="A42" s="3">
        <v>38</v>
      </c>
      <c r="B42" s="2">
        <v>1</v>
      </c>
      <c r="C42" s="2">
        <v>2</v>
      </c>
      <c r="D42" s="2">
        <v>4</v>
      </c>
      <c r="E42" s="2">
        <v>0</v>
      </c>
      <c r="F42" s="2">
        <v>0</v>
      </c>
      <c r="G42" s="2">
        <v>0</v>
      </c>
      <c r="H42" s="2">
        <v>0</v>
      </c>
      <c r="I42" s="2">
        <v>176</v>
      </c>
      <c r="J42" s="2">
        <v>4</v>
      </c>
      <c r="K42" s="2">
        <v>5</v>
      </c>
      <c r="L42" s="2">
        <v>40</v>
      </c>
      <c r="M42" s="2">
        <v>15</v>
      </c>
      <c r="N42" s="2">
        <v>0</v>
      </c>
      <c r="O42" s="2">
        <v>1</v>
      </c>
      <c r="P42" s="2">
        <v>0</v>
      </c>
      <c r="Q42" s="2">
        <v>248</v>
      </c>
    </row>
    <row r="43" spans="1:17" x14ac:dyDescent="0.2">
      <c r="A43" s="3">
        <v>39</v>
      </c>
      <c r="B43" s="2">
        <v>1</v>
      </c>
      <c r="C43" s="2">
        <v>1</v>
      </c>
      <c r="D43" s="2">
        <v>2</v>
      </c>
      <c r="E43" s="2">
        <v>2</v>
      </c>
      <c r="F43" s="2">
        <v>1</v>
      </c>
      <c r="G43" s="2">
        <v>0</v>
      </c>
      <c r="H43" s="2">
        <v>0</v>
      </c>
      <c r="I43" s="2">
        <v>134</v>
      </c>
      <c r="J43" s="2">
        <v>2</v>
      </c>
      <c r="K43" s="2">
        <v>2</v>
      </c>
      <c r="L43" s="2">
        <v>40</v>
      </c>
      <c r="M43" s="2">
        <v>16</v>
      </c>
      <c r="N43" s="2">
        <v>0</v>
      </c>
      <c r="O43" s="2">
        <v>0</v>
      </c>
      <c r="P43" s="2">
        <v>0</v>
      </c>
      <c r="Q43" s="2">
        <v>201</v>
      </c>
    </row>
    <row r="44" spans="1:17" x14ac:dyDescent="0.2">
      <c r="A44" s="3">
        <v>40</v>
      </c>
      <c r="B44" s="2">
        <v>0</v>
      </c>
      <c r="C44" s="2">
        <v>1</v>
      </c>
      <c r="D44" s="2">
        <v>2</v>
      </c>
      <c r="E44" s="2">
        <v>0</v>
      </c>
      <c r="F44" s="2">
        <v>0</v>
      </c>
      <c r="G44" s="2">
        <v>0</v>
      </c>
      <c r="H44" s="2">
        <v>1</v>
      </c>
      <c r="I44" s="2">
        <v>136</v>
      </c>
      <c r="J44" s="2">
        <v>4</v>
      </c>
      <c r="K44" s="2">
        <v>0</v>
      </c>
      <c r="L44" s="2">
        <v>20</v>
      </c>
      <c r="M44" s="2">
        <v>17</v>
      </c>
      <c r="N44" s="2">
        <v>0</v>
      </c>
      <c r="O44" s="2">
        <v>2</v>
      </c>
      <c r="P44" s="2">
        <v>0</v>
      </c>
      <c r="Q44" s="2">
        <v>183</v>
      </c>
    </row>
    <row r="45" spans="1:17" x14ac:dyDescent="0.2">
      <c r="A45" s="3">
        <v>41</v>
      </c>
      <c r="B45" s="2">
        <v>1</v>
      </c>
      <c r="C45" s="2">
        <v>0</v>
      </c>
      <c r="D45" s="2">
        <v>1</v>
      </c>
      <c r="E45" s="2">
        <v>1</v>
      </c>
      <c r="F45" s="2">
        <v>0</v>
      </c>
      <c r="G45" s="2">
        <v>0</v>
      </c>
      <c r="H45" s="2">
        <v>1</v>
      </c>
      <c r="I45" s="2">
        <v>114</v>
      </c>
      <c r="J45" s="2">
        <v>1</v>
      </c>
      <c r="K45" s="2">
        <v>1</v>
      </c>
      <c r="L45" s="2">
        <v>21</v>
      </c>
      <c r="M45" s="2">
        <v>18</v>
      </c>
      <c r="N45" s="2">
        <v>0</v>
      </c>
      <c r="O45" s="2">
        <v>0</v>
      </c>
      <c r="P45" s="2">
        <v>0</v>
      </c>
      <c r="Q45" s="2">
        <v>159</v>
      </c>
    </row>
    <row r="46" spans="1:17" x14ac:dyDescent="0.2">
      <c r="A46" s="3">
        <v>42</v>
      </c>
      <c r="B46" s="2">
        <v>1</v>
      </c>
      <c r="C46" s="2">
        <v>2</v>
      </c>
      <c r="D46" s="2">
        <v>1</v>
      </c>
      <c r="E46" s="2">
        <v>0</v>
      </c>
      <c r="F46" s="2">
        <v>0</v>
      </c>
      <c r="G46" s="2">
        <v>0</v>
      </c>
      <c r="H46" s="2">
        <v>0</v>
      </c>
      <c r="I46" s="2">
        <v>122</v>
      </c>
      <c r="J46" s="2">
        <v>1</v>
      </c>
      <c r="K46" s="2">
        <v>1</v>
      </c>
      <c r="L46" s="2">
        <v>27</v>
      </c>
      <c r="M46" s="2">
        <v>15</v>
      </c>
      <c r="N46" s="2">
        <v>0</v>
      </c>
      <c r="O46" s="2">
        <v>1</v>
      </c>
      <c r="P46" s="2">
        <v>0</v>
      </c>
      <c r="Q46" s="2">
        <v>171</v>
      </c>
    </row>
    <row r="47" spans="1:17" x14ac:dyDescent="0.2">
      <c r="A47" s="3">
        <v>43</v>
      </c>
      <c r="B47" s="2">
        <v>0</v>
      </c>
      <c r="C47" s="2">
        <v>1</v>
      </c>
      <c r="D47" s="2">
        <v>3</v>
      </c>
      <c r="E47" s="2">
        <v>0</v>
      </c>
      <c r="F47" s="2">
        <v>0</v>
      </c>
      <c r="G47" s="2">
        <v>0</v>
      </c>
      <c r="H47" s="2">
        <v>0</v>
      </c>
      <c r="I47" s="2">
        <v>124</v>
      </c>
      <c r="J47" s="2">
        <v>2</v>
      </c>
      <c r="K47" s="2">
        <v>1</v>
      </c>
      <c r="L47" s="2">
        <v>29</v>
      </c>
      <c r="M47" s="2">
        <v>22</v>
      </c>
      <c r="N47" s="2">
        <v>1</v>
      </c>
      <c r="O47" s="2">
        <v>2</v>
      </c>
      <c r="P47" s="2">
        <v>2</v>
      </c>
      <c r="Q47" s="2">
        <v>187</v>
      </c>
    </row>
    <row r="48" spans="1:17" x14ac:dyDescent="0.2">
      <c r="A48" s="3">
        <v>44</v>
      </c>
      <c r="B48" s="2">
        <v>0</v>
      </c>
      <c r="C48" s="2">
        <v>0</v>
      </c>
      <c r="D48" s="2">
        <v>0</v>
      </c>
      <c r="E48" s="2">
        <v>1</v>
      </c>
      <c r="F48" s="2">
        <v>0</v>
      </c>
      <c r="G48" s="2">
        <v>0</v>
      </c>
      <c r="H48" s="2">
        <v>0</v>
      </c>
      <c r="I48" s="2">
        <v>143</v>
      </c>
      <c r="J48" s="2">
        <v>1</v>
      </c>
      <c r="K48" s="2">
        <v>0</v>
      </c>
      <c r="L48" s="2">
        <v>28</v>
      </c>
      <c r="M48" s="2">
        <v>19</v>
      </c>
      <c r="N48" s="2">
        <v>0</v>
      </c>
      <c r="O48" s="2">
        <v>4</v>
      </c>
      <c r="P48" s="2">
        <v>1</v>
      </c>
      <c r="Q48" s="2">
        <v>197</v>
      </c>
    </row>
    <row r="49" spans="1:17" x14ac:dyDescent="0.2">
      <c r="A49" s="3">
        <v>45</v>
      </c>
      <c r="B49" s="2">
        <v>0</v>
      </c>
      <c r="C49" s="2">
        <v>0</v>
      </c>
      <c r="D49" s="2">
        <v>1</v>
      </c>
      <c r="E49" s="2">
        <v>0</v>
      </c>
      <c r="F49" s="2">
        <v>0</v>
      </c>
      <c r="G49" s="2">
        <v>0</v>
      </c>
      <c r="H49" s="2">
        <v>0</v>
      </c>
      <c r="I49" s="2">
        <v>118</v>
      </c>
      <c r="J49" s="2">
        <v>0</v>
      </c>
      <c r="K49" s="2">
        <v>0</v>
      </c>
      <c r="L49" s="2">
        <v>21</v>
      </c>
      <c r="M49" s="2">
        <v>12</v>
      </c>
      <c r="N49" s="2">
        <v>0</v>
      </c>
      <c r="O49" s="2">
        <v>1</v>
      </c>
      <c r="P49" s="2">
        <v>0</v>
      </c>
      <c r="Q49" s="2">
        <v>153</v>
      </c>
    </row>
    <row r="50" spans="1:17" x14ac:dyDescent="0.2">
      <c r="A50" s="3">
        <v>46</v>
      </c>
      <c r="B50" s="2">
        <v>0</v>
      </c>
      <c r="C50" s="2">
        <v>1</v>
      </c>
      <c r="D50" s="2">
        <v>0</v>
      </c>
      <c r="E50" s="2">
        <v>1</v>
      </c>
      <c r="F50" s="2">
        <v>0</v>
      </c>
      <c r="G50" s="2">
        <v>0</v>
      </c>
      <c r="H50" s="2">
        <v>0</v>
      </c>
      <c r="I50" s="2">
        <v>130</v>
      </c>
      <c r="J50" s="2">
        <v>3</v>
      </c>
      <c r="K50" s="2">
        <v>2</v>
      </c>
      <c r="L50" s="2">
        <v>35</v>
      </c>
      <c r="M50" s="2">
        <v>15</v>
      </c>
      <c r="N50" s="2">
        <v>0</v>
      </c>
      <c r="O50" s="2">
        <v>1</v>
      </c>
      <c r="P50" s="2">
        <v>1</v>
      </c>
      <c r="Q50" s="2">
        <v>189</v>
      </c>
    </row>
    <row r="51" spans="1:17" x14ac:dyDescent="0.2">
      <c r="A51" s="3">
        <v>47</v>
      </c>
      <c r="B51" s="2">
        <v>1</v>
      </c>
      <c r="C51" s="2">
        <v>1</v>
      </c>
      <c r="D51" s="2">
        <v>0</v>
      </c>
      <c r="E51" s="2">
        <v>4</v>
      </c>
      <c r="F51" s="2">
        <v>1</v>
      </c>
      <c r="G51" s="2">
        <v>0</v>
      </c>
      <c r="H51" s="2">
        <v>2</v>
      </c>
      <c r="I51" s="2">
        <v>137</v>
      </c>
      <c r="J51" s="2">
        <v>1</v>
      </c>
      <c r="K51" s="2">
        <v>0</v>
      </c>
      <c r="L51" s="2">
        <v>20</v>
      </c>
      <c r="M51" s="2">
        <v>20</v>
      </c>
      <c r="N51" s="2">
        <v>0</v>
      </c>
      <c r="O51" s="2">
        <v>2</v>
      </c>
      <c r="P51" s="2">
        <v>0</v>
      </c>
      <c r="Q51" s="2">
        <v>189</v>
      </c>
    </row>
    <row r="52" spans="1:17" x14ac:dyDescent="0.2">
      <c r="A52" s="3">
        <v>48</v>
      </c>
      <c r="B52" s="2">
        <v>0</v>
      </c>
      <c r="C52" s="2">
        <v>2</v>
      </c>
      <c r="D52" s="2">
        <v>0</v>
      </c>
      <c r="E52" s="2">
        <v>1</v>
      </c>
      <c r="F52" s="2">
        <v>0</v>
      </c>
      <c r="G52" s="2">
        <v>0</v>
      </c>
      <c r="H52" s="2">
        <v>0</v>
      </c>
      <c r="I52" s="2">
        <v>204</v>
      </c>
      <c r="J52" s="2">
        <v>0</v>
      </c>
      <c r="K52" s="2">
        <v>1</v>
      </c>
      <c r="L52" s="2">
        <v>18</v>
      </c>
      <c r="M52" s="2">
        <v>25</v>
      </c>
      <c r="N52" s="2">
        <v>1</v>
      </c>
      <c r="O52" s="2">
        <v>0</v>
      </c>
      <c r="P52" s="2">
        <v>0</v>
      </c>
      <c r="Q52" s="2">
        <v>252</v>
      </c>
    </row>
    <row r="53" spans="1:17" x14ac:dyDescent="0.2">
      <c r="A53" s="3">
        <v>49</v>
      </c>
      <c r="B53" s="2">
        <v>0</v>
      </c>
      <c r="C53" s="2">
        <v>0</v>
      </c>
      <c r="D53" s="2">
        <v>0</v>
      </c>
      <c r="E53" s="2">
        <v>0</v>
      </c>
      <c r="F53" s="2">
        <v>0</v>
      </c>
      <c r="G53" s="2">
        <v>0</v>
      </c>
      <c r="H53" s="2">
        <v>0</v>
      </c>
      <c r="I53" s="2">
        <v>131</v>
      </c>
      <c r="J53" s="2">
        <v>1</v>
      </c>
      <c r="K53" s="2">
        <v>0</v>
      </c>
      <c r="L53" s="2">
        <v>26</v>
      </c>
      <c r="M53" s="2">
        <v>18</v>
      </c>
      <c r="N53" s="2">
        <v>0</v>
      </c>
      <c r="O53" s="2">
        <v>2</v>
      </c>
      <c r="P53" s="2">
        <v>3</v>
      </c>
      <c r="Q53" s="2">
        <v>181</v>
      </c>
    </row>
    <row r="54" spans="1:17" x14ac:dyDescent="0.2">
      <c r="A54" s="3">
        <v>50</v>
      </c>
      <c r="B54" s="2">
        <v>0</v>
      </c>
      <c r="C54" s="2">
        <v>0</v>
      </c>
      <c r="D54" s="2">
        <v>1</v>
      </c>
      <c r="E54" s="2">
        <v>1</v>
      </c>
      <c r="F54" s="2">
        <v>0</v>
      </c>
      <c r="G54" s="2">
        <v>1</v>
      </c>
      <c r="H54" s="2">
        <v>1</v>
      </c>
      <c r="I54" s="2">
        <v>88</v>
      </c>
      <c r="J54" s="2">
        <v>4</v>
      </c>
      <c r="K54" s="2">
        <v>0</v>
      </c>
      <c r="L54" s="2">
        <v>25</v>
      </c>
      <c r="M54" s="2">
        <v>7</v>
      </c>
      <c r="N54" s="2">
        <v>0</v>
      </c>
      <c r="O54" s="2">
        <v>1</v>
      </c>
      <c r="P54" s="2">
        <v>2</v>
      </c>
      <c r="Q54" s="2">
        <v>131</v>
      </c>
    </row>
    <row r="55" spans="1:17" x14ac:dyDescent="0.2">
      <c r="A55" s="3">
        <v>51</v>
      </c>
      <c r="B55" s="2">
        <v>0</v>
      </c>
      <c r="C55" s="2">
        <v>0</v>
      </c>
      <c r="D55" s="2">
        <v>0</v>
      </c>
      <c r="E55" s="2">
        <v>1</v>
      </c>
      <c r="F55" s="2">
        <v>0</v>
      </c>
      <c r="G55" s="2">
        <v>0</v>
      </c>
      <c r="H55" s="2">
        <v>0</v>
      </c>
      <c r="I55" s="2">
        <v>68</v>
      </c>
      <c r="J55" s="2">
        <v>1</v>
      </c>
      <c r="K55" s="2">
        <v>2</v>
      </c>
      <c r="L55" s="2">
        <v>11</v>
      </c>
      <c r="M55" s="2">
        <v>10</v>
      </c>
      <c r="N55" s="2">
        <v>0</v>
      </c>
      <c r="O55" s="2">
        <v>1</v>
      </c>
      <c r="P55" s="2">
        <v>2</v>
      </c>
      <c r="Q55" s="2">
        <v>96</v>
      </c>
    </row>
    <row r="56" spans="1:17" x14ac:dyDescent="0.2">
      <c r="A56" s="3">
        <v>52</v>
      </c>
      <c r="B56" s="2">
        <v>1</v>
      </c>
      <c r="C56" s="2">
        <v>0</v>
      </c>
      <c r="D56" s="2">
        <v>0</v>
      </c>
      <c r="E56" s="2">
        <v>0</v>
      </c>
      <c r="F56" s="2">
        <v>1</v>
      </c>
      <c r="G56" s="2">
        <v>1</v>
      </c>
      <c r="H56" s="2">
        <v>1</v>
      </c>
      <c r="I56" s="2">
        <v>73</v>
      </c>
      <c r="J56" s="2">
        <v>0</v>
      </c>
      <c r="K56" s="2">
        <v>0</v>
      </c>
      <c r="L56" s="2">
        <v>12</v>
      </c>
      <c r="M56" s="2">
        <v>4</v>
      </c>
      <c r="N56" s="2">
        <v>0</v>
      </c>
      <c r="O56" s="2">
        <v>3</v>
      </c>
      <c r="P56" s="2">
        <v>0</v>
      </c>
      <c r="Q56" s="2">
        <v>96</v>
      </c>
    </row>
    <row r="57" spans="1:17" x14ac:dyDescent="0.2">
      <c r="A57" s="3" t="s">
        <v>14</v>
      </c>
      <c r="B57" s="2">
        <v>24</v>
      </c>
      <c r="C57" s="2">
        <v>49</v>
      </c>
      <c r="D57" s="2">
        <v>31</v>
      </c>
      <c r="E57" s="2">
        <v>50</v>
      </c>
      <c r="F57" s="2">
        <v>17</v>
      </c>
      <c r="G57" s="2">
        <v>5</v>
      </c>
      <c r="H57" s="2">
        <v>14</v>
      </c>
      <c r="I57" s="2">
        <v>5348</v>
      </c>
      <c r="J57" s="2">
        <v>61</v>
      </c>
      <c r="K57" s="2">
        <v>64</v>
      </c>
      <c r="L57" s="2">
        <v>1200</v>
      </c>
      <c r="M57" s="2">
        <v>655</v>
      </c>
      <c r="N57" s="2">
        <v>14</v>
      </c>
      <c r="O57" s="2">
        <v>61</v>
      </c>
      <c r="P57" s="2">
        <v>40</v>
      </c>
      <c r="Q57" s="2">
        <v>7633</v>
      </c>
    </row>
  </sheetData>
  <mergeCells count="3">
    <mergeCell ref="A1:Q1"/>
    <mergeCell ref="A2:A3"/>
    <mergeCell ref="B2:Q2"/>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152952-B279-456C-84BF-7CB87C9BAAA8}">
  <dimension ref="A1:AF57"/>
  <sheetViews>
    <sheetView topLeftCell="E1" workbookViewId="0">
      <selection activeCell="T6" sqref="T6:T17"/>
    </sheetView>
  </sheetViews>
  <sheetFormatPr baseColWidth="10" defaultColWidth="8.83203125" defaultRowHeight="15" x14ac:dyDescent="0.2"/>
  <cols>
    <col min="1" max="1" width="18.83203125" customWidth="1"/>
    <col min="2" max="3" width="10.5" customWidth="1"/>
    <col min="4" max="4" width="11.6640625" customWidth="1"/>
    <col min="6" max="6" width="10" customWidth="1"/>
    <col min="7" max="7" width="11.83203125" customWidth="1"/>
    <col min="9" max="9" width="11.5" customWidth="1"/>
    <col min="10" max="10" width="9.6640625" customWidth="1"/>
    <col min="11" max="11" width="10.1640625" customWidth="1"/>
    <col min="14" max="14" width="13.6640625" customWidth="1"/>
    <col min="15" max="15" width="10.6640625" customWidth="1"/>
  </cols>
  <sheetData>
    <row r="1" spans="1:32" x14ac:dyDescent="0.2">
      <c r="A1" s="19" t="s">
        <v>34</v>
      </c>
      <c r="B1" s="19"/>
      <c r="C1" s="19"/>
      <c r="D1" s="19"/>
      <c r="E1" s="19"/>
      <c r="F1" s="19"/>
      <c r="G1" s="19"/>
      <c r="H1" s="19"/>
      <c r="I1" s="19"/>
      <c r="J1" s="19"/>
      <c r="K1" s="19"/>
      <c r="L1" s="19"/>
      <c r="M1" s="19"/>
      <c r="N1" s="19"/>
      <c r="O1" s="19"/>
      <c r="P1" s="19"/>
      <c r="Q1" s="19"/>
    </row>
    <row r="2" spans="1:32" x14ac:dyDescent="0.2">
      <c r="A2" s="20" t="s">
        <v>17</v>
      </c>
      <c r="B2" s="21" t="s">
        <v>16</v>
      </c>
      <c r="C2" s="21"/>
      <c r="D2" s="21"/>
      <c r="E2" s="21"/>
      <c r="F2" s="21"/>
      <c r="G2" s="21"/>
      <c r="H2" s="21"/>
      <c r="I2" s="21"/>
      <c r="J2" s="21"/>
      <c r="K2" s="21"/>
      <c r="L2" s="21"/>
      <c r="M2" s="21"/>
      <c r="N2" s="21"/>
      <c r="O2" s="21"/>
      <c r="P2" s="21"/>
      <c r="Q2" s="21"/>
      <c r="S2" t="s">
        <v>76</v>
      </c>
      <c r="V2" t="s">
        <v>77</v>
      </c>
      <c r="W2" t="s">
        <v>78</v>
      </c>
      <c r="AA2" t="s">
        <v>79</v>
      </c>
    </row>
    <row r="3" spans="1:32" x14ac:dyDescent="0.2">
      <c r="A3" s="20"/>
      <c r="B3" s="1" t="s">
        <v>0</v>
      </c>
      <c r="C3" s="1" t="s">
        <v>1</v>
      </c>
      <c r="D3" s="1" t="s">
        <v>2</v>
      </c>
      <c r="E3" s="1" t="s">
        <v>3</v>
      </c>
      <c r="F3" s="1" t="s">
        <v>4</v>
      </c>
      <c r="G3" s="1" t="s">
        <v>5</v>
      </c>
      <c r="H3" s="1" t="s">
        <v>6</v>
      </c>
      <c r="I3" s="1" t="s">
        <v>7</v>
      </c>
      <c r="J3" s="1" t="s">
        <v>8</v>
      </c>
      <c r="K3" s="1" t="s">
        <v>9</v>
      </c>
      <c r="L3" s="1" t="s">
        <v>10</v>
      </c>
      <c r="M3" s="1" t="s">
        <v>11</v>
      </c>
      <c r="N3" s="1" t="s">
        <v>15</v>
      </c>
      <c r="O3" s="1" t="s">
        <v>12</v>
      </c>
      <c r="P3" s="1" t="s">
        <v>13</v>
      </c>
      <c r="Q3" s="1" t="s">
        <v>14</v>
      </c>
      <c r="S3" s="22"/>
      <c r="T3" s="1"/>
      <c r="U3" s="1"/>
      <c r="V3" s="1"/>
      <c r="W3" s="1"/>
      <c r="X3" s="1"/>
      <c r="Y3" s="1"/>
      <c r="Z3" s="1"/>
      <c r="AA3" s="1"/>
      <c r="AB3" s="1"/>
      <c r="AC3" s="1"/>
      <c r="AD3" s="1"/>
      <c r="AE3" s="1"/>
      <c r="AF3" s="1"/>
    </row>
    <row r="4" spans="1:32" x14ac:dyDescent="0.2">
      <c r="A4" s="3">
        <v>0</v>
      </c>
      <c r="B4" s="2">
        <v>0</v>
      </c>
      <c r="C4" s="2">
        <v>1</v>
      </c>
      <c r="D4" s="2">
        <v>0</v>
      </c>
      <c r="E4" s="2">
        <v>0</v>
      </c>
      <c r="F4" s="2">
        <v>0</v>
      </c>
      <c r="G4" s="2">
        <v>0</v>
      </c>
      <c r="H4" s="2">
        <v>0</v>
      </c>
      <c r="I4" s="2">
        <v>33</v>
      </c>
      <c r="J4" s="2">
        <v>0</v>
      </c>
      <c r="K4" s="2">
        <v>0</v>
      </c>
      <c r="L4" s="2">
        <v>6</v>
      </c>
      <c r="M4" s="2">
        <v>4</v>
      </c>
      <c r="N4" s="2">
        <v>0</v>
      </c>
      <c r="O4" s="2">
        <v>0</v>
      </c>
      <c r="P4" s="2">
        <v>0</v>
      </c>
      <c r="Q4" s="2">
        <v>44</v>
      </c>
      <c r="T4" s="2"/>
    </row>
    <row r="5" spans="1:32" ht="16" x14ac:dyDescent="0.2">
      <c r="A5" s="3">
        <v>1</v>
      </c>
      <c r="B5" s="2">
        <v>0</v>
      </c>
      <c r="C5" s="2">
        <v>2</v>
      </c>
      <c r="D5" s="2">
        <v>1</v>
      </c>
      <c r="E5" s="2">
        <v>0</v>
      </c>
      <c r="F5" s="2">
        <v>1</v>
      </c>
      <c r="G5" s="2">
        <v>0</v>
      </c>
      <c r="H5" s="2">
        <v>0</v>
      </c>
      <c r="I5" s="2">
        <v>87</v>
      </c>
      <c r="J5" s="2">
        <v>2</v>
      </c>
      <c r="K5" s="2">
        <v>0</v>
      </c>
      <c r="L5" s="2">
        <v>24</v>
      </c>
      <c r="M5" s="2">
        <v>12</v>
      </c>
      <c r="N5" s="2">
        <v>0</v>
      </c>
      <c r="O5" s="2">
        <v>1</v>
      </c>
      <c r="P5" s="2">
        <v>0</v>
      </c>
      <c r="Q5" s="2">
        <v>130</v>
      </c>
      <c r="S5" s="2"/>
      <c r="T5" s="2">
        <f>0+365</f>
        <v>365</v>
      </c>
    </row>
    <row r="6" spans="1:32" x14ac:dyDescent="0.2">
      <c r="A6" s="3">
        <v>2</v>
      </c>
      <c r="B6" s="2">
        <v>2</v>
      </c>
      <c r="C6" s="2">
        <v>2</v>
      </c>
      <c r="D6" s="2">
        <v>0</v>
      </c>
      <c r="E6" s="2">
        <v>0</v>
      </c>
      <c r="F6" s="2">
        <v>0</v>
      </c>
      <c r="G6" s="2">
        <v>0</v>
      </c>
      <c r="H6" s="2">
        <v>0</v>
      </c>
      <c r="I6" s="2">
        <v>100</v>
      </c>
      <c r="J6" s="2">
        <v>1</v>
      </c>
      <c r="K6" s="2">
        <v>0</v>
      </c>
      <c r="L6" s="2">
        <v>13</v>
      </c>
      <c r="M6" s="2">
        <v>7</v>
      </c>
      <c r="N6" s="2">
        <v>0</v>
      </c>
      <c r="O6" s="2">
        <v>1</v>
      </c>
      <c r="P6" s="2">
        <v>1</v>
      </c>
      <c r="Q6" s="2">
        <v>127</v>
      </c>
      <c r="R6" s="1" t="s">
        <v>63</v>
      </c>
      <c r="S6">
        <f>SUM(I$4:I$7)+(6/7)*I$8</f>
        <v>406.71428571428572</v>
      </c>
      <c r="T6">
        <f>31+365</f>
        <v>396</v>
      </c>
      <c r="V6">
        <f>SUM(L$4:L$7)+(6/7)*L$8</f>
        <v>82.285714285714278</v>
      </c>
      <c r="W6">
        <f>SUM(M$4:M$7)+(6/7)*M$8</f>
        <v>38.857142857142854</v>
      </c>
      <c r="AA6">
        <f>SUM(Q$4:Q$7)+(6/7)*Q$8</f>
        <v>564.85714285714289</v>
      </c>
    </row>
    <row r="7" spans="1:32" x14ac:dyDescent="0.2">
      <c r="A7" s="3">
        <v>3</v>
      </c>
      <c r="B7" s="2">
        <v>0</v>
      </c>
      <c r="C7" s="2">
        <v>0</v>
      </c>
      <c r="D7" s="2">
        <v>1</v>
      </c>
      <c r="E7" s="2">
        <v>0</v>
      </c>
      <c r="F7" s="2">
        <v>0</v>
      </c>
      <c r="G7" s="2">
        <v>0</v>
      </c>
      <c r="H7" s="2">
        <v>2</v>
      </c>
      <c r="I7" s="2">
        <v>83</v>
      </c>
      <c r="J7" s="2">
        <v>3</v>
      </c>
      <c r="K7" s="2">
        <v>1</v>
      </c>
      <c r="L7" s="2">
        <v>23</v>
      </c>
      <c r="M7" s="2">
        <v>9</v>
      </c>
      <c r="N7" s="2">
        <v>0</v>
      </c>
      <c r="O7" s="2">
        <v>2</v>
      </c>
      <c r="P7" s="2">
        <v>1</v>
      </c>
      <c r="Q7" s="2">
        <v>125</v>
      </c>
      <c r="R7" s="1" t="s">
        <v>64</v>
      </c>
      <c r="S7">
        <f>(1/7)*I$8+SUM(I$9:I$11)+(6/7)*I$12</f>
        <v>439</v>
      </c>
      <c r="T7">
        <f>T6+28</f>
        <v>424</v>
      </c>
      <c r="V7">
        <f>(1/7)*L$8+SUM(L$9:L$11)+(6/7)*L$12</f>
        <v>91.857142857142847</v>
      </c>
      <c r="W7">
        <f>(1/7)*M$8+SUM(M$9:M$11)+(6/7)*M$12</f>
        <v>35.142857142857139</v>
      </c>
      <c r="AA7">
        <f>(1/7)*Q$8+SUM(Q$9:Q$11)+(6/7)*Q$12</f>
        <v>591.85714285714289</v>
      </c>
    </row>
    <row r="8" spans="1:32" x14ac:dyDescent="0.2">
      <c r="A8" s="3">
        <v>4</v>
      </c>
      <c r="B8" s="2">
        <v>0</v>
      </c>
      <c r="C8" s="2">
        <v>4</v>
      </c>
      <c r="D8" s="2">
        <v>3</v>
      </c>
      <c r="E8" s="2">
        <v>0</v>
      </c>
      <c r="F8" s="2">
        <v>0</v>
      </c>
      <c r="G8" s="2">
        <v>0</v>
      </c>
      <c r="H8" s="2">
        <v>1</v>
      </c>
      <c r="I8" s="2">
        <v>121</v>
      </c>
      <c r="J8" s="2">
        <v>2</v>
      </c>
      <c r="K8" s="2">
        <v>2</v>
      </c>
      <c r="L8" s="2">
        <v>19</v>
      </c>
      <c r="M8" s="2">
        <v>8</v>
      </c>
      <c r="N8" s="2">
        <v>0</v>
      </c>
      <c r="O8" s="2">
        <v>1</v>
      </c>
      <c r="P8" s="2">
        <v>1</v>
      </c>
      <c r="Q8" s="2">
        <v>162</v>
      </c>
      <c r="R8" s="1" t="s">
        <v>65</v>
      </c>
      <c r="S8">
        <f>(1/7)*I$12+SUM(I$13:I$16)+(2/7)*I$17</f>
        <v>418.28571428571428</v>
      </c>
      <c r="T8">
        <f>T7+31</f>
        <v>455</v>
      </c>
      <c r="V8">
        <f>(1/7)*L$12+SUM(L$13:L$16)+(2/7)*L$17</f>
        <v>77.285714285714292</v>
      </c>
      <c r="W8">
        <f>(1/7)*M$12+SUM(M$13:M$16)+(2/7)*M$17</f>
        <v>54.857142857142854</v>
      </c>
      <c r="AA8">
        <f>(1/7)*Q$12+SUM(Q$13:Q$16)+(2/7)*Q$17</f>
        <v>574</v>
      </c>
    </row>
    <row r="9" spans="1:32" x14ac:dyDescent="0.2">
      <c r="A9" s="3">
        <v>5</v>
      </c>
      <c r="B9" s="2">
        <v>0</v>
      </c>
      <c r="C9" s="2">
        <v>1</v>
      </c>
      <c r="D9" s="2">
        <v>0</v>
      </c>
      <c r="E9" s="2">
        <v>1</v>
      </c>
      <c r="F9" s="2">
        <v>0</v>
      </c>
      <c r="G9" s="2">
        <v>0</v>
      </c>
      <c r="H9" s="2">
        <v>0</v>
      </c>
      <c r="I9" s="2">
        <v>108</v>
      </c>
      <c r="J9" s="2">
        <v>2</v>
      </c>
      <c r="K9" s="2">
        <v>1</v>
      </c>
      <c r="L9" s="2">
        <v>24</v>
      </c>
      <c r="M9" s="2">
        <v>7</v>
      </c>
      <c r="N9" s="2">
        <v>0</v>
      </c>
      <c r="O9" s="2">
        <v>1</v>
      </c>
      <c r="P9" s="2">
        <v>0</v>
      </c>
      <c r="Q9" s="2">
        <v>145</v>
      </c>
      <c r="R9" s="1" t="s">
        <v>66</v>
      </c>
      <c r="S9">
        <f>(5/7)*I$17+SUM(I$18:I$20)+(4/7)*I$21</f>
        <v>372.28571428571428</v>
      </c>
      <c r="T9">
        <f>T8+30</f>
        <v>485</v>
      </c>
      <c r="V9">
        <f>(5/7)*L$17+SUM(L$18:L$20)+(4/7)*L$21</f>
        <v>81.571428571428569</v>
      </c>
      <c r="W9">
        <f>(5/7)*M$17+SUM(M$18:M$20)+(4/7)*M$21</f>
        <v>43.714285714285715</v>
      </c>
      <c r="AA9">
        <f>(5/7)*Q$17+SUM(Q$18:Q$20)+(4/7)*Q$21</f>
        <v>529.28571428571422</v>
      </c>
    </row>
    <row r="10" spans="1:32" x14ac:dyDescent="0.2">
      <c r="A10" s="3">
        <v>6</v>
      </c>
      <c r="B10" s="2">
        <v>1</v>
      </c>
      <c r="C10" s="2">
        <v>2</v>
      </c>
      <c r="D10" s="2">
        <v>1</v>
      </c>
      <c r="E10" s="2">
        <v>0</v>
      </c>
      <c r="F10" s="2">
        <v>0</v>
      </c>
      <c r="G10" s="2">
        <v>0</v>
      </c>
      <c r="H10" s="2">
        <v>0</v>
      </c>
      <c r="I10" s="2">
        <v>104</v>
      </c>
      <c r="J10" s="2">
        <v>0</v>
      </c>
      <c r="K10" s="2">
        <v>0</v>
      </c>
      <c r="L10" s="2">
        <v>26</v>
      </c>
      <c r="M10" s="2">
        <v>12</v>
      </c>
      <c r="N10" s="2">
        <v>2</v>
      </c>
      <c r="O10" s="2">
        <v>0</v>
      </c>
      <c r="P10" s="2">
        <v>0</v>
      </c>
      <c r="Q10" s="2">
        <v>148</v>
      </c>
      <c r="R10" s="1" t="s">
        <v>67</v>
      </c>
      <c r="S10">
        <f>(3/7)*I$21+SUM(I$22:I$24)+(7/7)*I$25</f>
        <v>419.71428571428572</v>
      </c>
      <c r="T10">
        <f>T9+31</f>
        <v>516</v>
      </c>
      <c r="V10">
        <f>(3/7)*L$21+SUM(L$22:L$24)+(7/7)*L$25</f>
        <v>82</v>
      </c>
      <c r="W10">
        <f>(3/7)*M$21+SUM(M$22:M$24)+(7/7)*M$25</f>
        <v>57.428571428571431</v>
      </c>
      <c r="AA10">
        <f>(3/7)*Q$21+SUM(Q$22:Q$24)+(7/7)*Q$25</f>
        <v>595</v>
      </c>
    </row>
    <row r="11" spans="1:32" x14ac:dyDescent="0.2">
      <c r="A11" s="3">
        <v>7</v>
      </c>
      <c r="B11" s="2">
        <v>0</v>
      </c>
      <c r="C11" s="2">
        <v>1</v>
      </c>
      <c r="D11" s="2">
        <v>0</v>
      </c>
      <c r="E11" s="2">
        <v>0</v>
      </c>
      <c r="F11" s="2">
        <v>0</v>
      </c>
      <c r="G11" s="2">
        <v>0</v>
      </c>
      <c r="H11" s="2">
        <v>0</v>
      </c>
      <c r="I11" s="2">
        <v>112</v>
      </c>
      <c r="J11" s="2">
        <v>0</v>
      </c>
      <c r="K11" s="2">
        <v>1</v>
      </c>
      <c r="L11" s="2">
        <v>16</v>
      </c>
      <c r="M11" s="2">
        <v>9</v>
      </c>
      <c r="N11" s="2">
        <v>1</v>
      </c>
      <c r="O11" s="2">
        <v>2</v>
      </c>
      <c r="P11" s="2">
        <v>0</v>
      </c>
      <c r="Q11" s="2">
        <v>142</v>
      </c>
      <c r="R11" s="1" t="s">
        <v>68</v>
      </c>
      <c r="S11">
        <f>(0/7)*I$25+SUM(I$26:I$29)+(2/7)*I$30</f>
        <v>353.14285714285717</v>
      </c>
      <c r="T11">
        <f>T10+30</f>
        <v>546</v>
      </c>
      <c r="V11">
        <f>(0/7)*L$25+SUM(L$26:L$29)+(2/7)*L$30</f>
        <v>80.428571428571431</v>
      </c>
      <c r="W11">
        <f>(0/7)*M$25+SUM(M$26:M$29)+(2/7)*M$30</f>
        <v>40.142857142857146</v>
      </c>
      <c r="AA11">
        <f>(0/7)*Q$25+SUM(Q$26:Q$29)+(2/7)*Q$30</f>
        <v>505.14285714285717</v>
      </c>
    </row>
    <row r="12" spans="1:32" x14ac:dyDescent="0.2">
      <c r="A12" s="3">
        <v>8</v>
      </c>
      <c r="B12" s="2">
        <v>0</v>
      </c>
      <c r="C12" s="2">
        <v>1</v>
      </c>
      <c r="D12" s="2">
        <v>0</v>
      </c>
      <c r="E12" s="2">
        <v>0</v>
      </c>
      <c r="F12" s="2">
        <v>1</v>
      </c>
      <c r="G12" s="2">
        <v>0</v>
      </c>
      <c r="H12" s="2">
        <v>2</v>
      </c>
      <c r="I12" s="2">
        <v>114</v>
      </c>
      <c r="J12" s="2">
        <v>2</v>
      </c>
      <c r="K12" s="2">
        <v>1</v>
      </c>
      <c r="L12" s="2">
        <v>27</v>
      </c>
      <c r="M12" s="2">
        <v>7</v>
      </c>
      <c r="N12" s="2">
        <v>1</v>
      </c>
      <c r="O12" s="2">
        <v>0</v>
      </c>
      <c r="P12" s="2">
        <v>0</v>
      </c>
      <c r="Q12" s="2">
        <v>156</v>
      </c>
      <c r="R12" s="1" t="s">
        <v>69</v>
      </c>
      <c r="S12">
        <f>(5/7)*I$30+SUM(I$31:I$33)+(5/7)*I$34</f>
        <v>227</v>
      </c>
      <c r="T12">
        <f>T11+31</f>
        <v>577</v>
      </c>
      <c r="V12">
        <f>(5/7)*L$30+SUM(L$31:L$33)+(5/7)*L$34</f>
        <v>46.571428571428569</v>
      </c>
      <c r="W12">
        <f>(5/7)*M$30+SUM(M$31:M$33)+(5/7)*M$34</f>
        <v>27.428571428571431</v>
      </c>
      <c r="AA12">
        <f>(5/7)*Q$30+SUM(Q$31:Q$33)+(5/7)*Q$34</f>
        <v>319.57142857142856</v>
      </c>
    </row>
    <row r="13" spans="1:32" x14ac:dyDescent="0.2">
      <c r="A13" s="3">
        <v>9</v>
      </c>
      <c r="B13" s="2">
        <v>0</v>
      </c>
      <c r="C13" s="2">
        <v>1</v>
      </c>
      <c r="D13" s="2">
        <v>1</v>
      </c>
      <c r="E13" s="2">
        <v>1</v>
      </c>
      <c r="F13" s="2">
        <v>1</v>
      </c>
      <c r="G13" s="2">
        <v>0</v>
      </c>
      <c r="H13" s="2">
        <v>0</v>
      </c>
      <c r="I13" s="2">
        <v>83</v>
      </c>
      <c r="J13" s="2">
        <v>2</v>
      </c>
      <c r="K13" s="2">
        <v>0</v>
      </c>
      <c r="L13" s="2">
        <v>14</v>
      </c>
      <c r="M13" s="2">
        <v>6</v>
      </c>
      <c r="N13" s="2">
        <v>0</v>
      </c>
      <c r="O13" s="2">
        <v>1</v>
      </c>
      <c r="P13" s="2">
        <v>0</v>
      </c>
      <c r="Q13" s="2">
        <v>110</v>
      </c>
      <c r="R13" s="1" t="s">
        <v>70</v>
      </c>
      <c r="S13">
        <f>(2/7)*I$34+SUM(I$35:I$38)+(1/7)*I$39</f>
        <v>224.71428571428572</v>
      </c>
      <c r="T13">
        <f>T12+31</f>
        <v>608</v>
      </c>
      <c r="V13">
        <f>(2/7)*L$34+SUM(L$35:L$38)+(1/7)*L$39</f>
        <v>62</v>
      </c>
      <c r="W13">
        <f>(2/7)*M$34+SUM(M$35:M$38)+(1/7)*M$39</f>
        <v>33.428571428571431</v>
      </c>
      <c r="AA13">
        <f>(2/7)*Q$34+SUM(Q$35:Q$38)+(1/7)*Q$39</f>
        <v>347.85714285714283</v>
      </c>
    </row>
    <row r="14" spans="1:32" x14ac:dyDescent="0.2">
      <c r="A14" s="3">
        <v>10</v>
      </c>
      <c r="B14" s="2">
        <v>0</v>
      </c>
      <c r="C14" s="2">
        <v>0</v>
      </c>
      <c r="D14" s="2">
        <v>0</v>
      </c>
      <c r="E14" s="2">
        <v>1</v>
      </c>
      <c r="F14" s="2">
        <v>0</v>
      </c>
      <c r="G14" s="2">
        <v>0</v>
      </c>
      <c r="H14" s="2">
        <v>0</v>
      </c>
      <c r="I14" s="2">
        <v>109</v>
      </c>
      <c r="J14" s="2">
        <v>1</v>
      </c>
      <c r="K14" s="2">
        <v>2</v>
      </c>
      <c r="L14" s="2">
        <v>17</v>
      </c>
      <c r="M14" s="2">
        <v>12</v>
      </c>
      <c r="N14" s="2">
        <v>0</v>
      </c>
      <c r="O14" s="2">
        <v>0</v>
      </c>
      <c r="P14" s="2">
        <v>0</v>
      </c>
      <c r="Q14" s="2">
        <v>142</v>
      </c>
      <c r="R14" s="1" t="s">
        <v>71</v>
      </c>
      <c r="S14">
        <f>(6/7)*I$39+SUM(I$40:I$42)+(3/7)*I$43</f>
        <v>253.28571428571428</v>
      </c>
      <c r="T14">
        <f>T13+30</f>
        <v>638</v>
      </c>
      <c r="V14">
        <f>(6/7)*L$39+SUM(L$40:L$42)+(3/7)*L$43</f>
        <v>52.285714285714285</v>
      </c>
      <c r="W14">
        <f>(6/7)*M$39+SUM(M$40:M$42)+(3/7)*M$43</f>
        <v>28.142857142857142</v>
      </c>
      <c r="AA14">
        <f>(6/7)*Q$39+SUM(Q$40:Q$42)+(3/7)*Q$43</f>
        <v>352.28571428571428</v>
      </c>
    </row>
    <row r="15" spans="1:32" x14ac:dyDescent="0.2">
      <c r="A15" s="3">
        <v>11</v>
      </c>
      <c r="B15" s="2">
        <v>1</v>
      </c>
      <c r="C15" s="2">
        <v>1</v>
      </c>
      <c r="D15" s="2">
        <v>1</v>
      </c>
      <c r="E15" s="2">
        <v>0</v>
      </c>
      <c r="F15" s="2">
        <v>1</v>
      </c>
      <c r="G15" s="2">
        <v>0</v>
      </c>
      <c r="H15" s="2">
        <v>1</v>
      </c>
      <c r="I15" s="2">
        <v>100</v>
      </c>
      <c r="J15" s="2">
        <v>0</v>
      </c>
      <c r="K15" s="2">
        <v>1</v>
      </c>
      <c r="L15" s="2">
        <v>22</v>
      </c>
      <c r="M15" s="2">
        <v>19</v>
      </c>
      <c r="N15" s="2">
        <v>0</v>
      </c>
      <c r="O15" s="2">
        <v>0</v>
      </c>
      <c r="P15" s="2">
        <v>0</v>
      </c>
      <c r="Q15" s="2">
        <v>147</v>
      </c>
      <c r="R15" s="1" t="s">
        <v>72</v>
      </c>
      <c r="S15">
        <f>(4/7)*I$43+SUM(I$44:I$46)+(6/7)*I$47</f>
        <v>223.14285714285714</v>
      </c>
      <c r="T15">
        <f>T14+31</f>
        <v>669</v>
      </c>
      <c r="V15">
        <f>(4/7)*L$43+SUM(L$44:L$46)+(6/7)*L$47</f>
        <v>61</v>
      </c>
      <c r="W15">
        <f>(4/7)*M$43+SUM(M$44:M$46)+(6/7)*M$47</f>
        <v>22.285714285714285</v>
      </c>
      <c r="AA15">
        <f>(4/7)*Q$43+SUM(Q$44:Q$46)+(6/7)*Q$47</f>
        <v>325.71428571428567</v>
      </c>
    </row>
    <row r="16" spans="1:32" x14ac:dyDescent="0.2">
      <c r="A16" s="3">
        <v>12</v>
      </c>
      <c r="B16" s="2">
        <v>0</v>
      </c>
      <c r="C16" s="2">
        <v>0</v>
      </c>
      <c r="D16" s="2">
        <v>1</v>
      </c>
      <c r="E16" s="2">
        <v>0</v>
      </c>
      <c r="F16" s="2">
        <v>0</v>
      </c>
      <c r="G16" s="2">
        <v>0</v>
      </c>
      <c r="H16" s="2">
        <v>1</v>
      </c>
      <c r="I16" s="2">
        <v>84</v>
      </c>
      <c r="J16" s="2">
        <v>0</v>
      </c>
      <c r="K16" s="2">
        <v>0</v>
      </c>
      <c r="L16" s="2">
        <v>17</v>
      </c>
      <c r="M16" s="2">
        <v>14</v>
      </c>
      <c r="N16" s="2">
        <v>0</v>
      </c>
      <c r="O16" s="2">
        <v>1</v>
      </c>
      <c r="P16" s="2">
        <v>1</v>
      </c>
      <c r="Q16" s="2">
        <v>119</v>
      </c>
      <c r="R16" s="1" t="s">
        <v>73</v>
      </c>
      <c r="S16">
        <f>(1/7)*I$47+SUM(I$48:I$51)+(1/7)*I$52</f>
        <v>225.28571428571431</v>
      </c>
      <c r="T16">
        <f>T15+30</f>
        <v>699</v>
      </c>
      <c r="V16">
        <f>(1/7)*L$47+SUM(L$48:L$51)+(1/7)*L$52</f>
        <v>57.142857142857146</v>
      </c>
      <c r="W16">
        <f>(1/7)*M$47+SUM(M$48:M$51)+(1/7)*M$52</f>
        <v>30</v>
      </c>
      <c r="AA16">
        <f>(1/7)*Q$47+SUM(Q$48:Q$51)+(1/7)*Q$52</f>
        <v>338.85714285714289</v>
      </c>
    </row>
    <row r="17" spans="1:27" x14ac:dyDescent="0.2">
      <c r="A17" s="3">
        <v>13</v>
      </c>
      <c r="B17" s="2">
        <v>0</v>
      </c>
      <c r="C17" s="2">
        <v>4</v>
      </c>
      <c r="D17" s="2">
        <v>0</v>
      </c>
      <c r="E17" s="2">
        <v>1</v>
      </c>
      <c r="F17" s="2">
        <v>0</v>
      </c>
      <c r="G17" s="2">
        <v>0</v>
      </c>
      <c r="H17" s="2">
        <v>0</v>
      </c>
      <c r="I17" s="2">
        <v>91</v>
      </c>
      <c r="J17" s="2">
        <v>0</v>
      </c>
      <c r="K17" s="2">
        <v>0</v>
      </c>
      <c r="L17" s="2">
        <v>12</v>
      </c>
      <c r="M17" s="2">
        <v>10</v>
      </c>
      <c r="N17" s="2">
        <v>0</v>
      </c>
      <c r="O17" s="2">
        <v>0</v>
      </c>
      <c r="P17" s="2">
        <v>0</v>
      </c>
      <c r="Q17" s="2">
        <v>118</v>
      </c>
      <c r="R17" s="1" t="s">
        <v>74</v>
      </c>
      <c r="S17">
        <f>(6/7)*I$52+SUM(I$53:I$55)+(7/7)*I$56</f>
        <v>315.42857142857144</v>
      </c>
      <c r="T17">
        <f>T16+31</f>
        <v>730</v>
      </c>
      <c r="V17">
        <f>(6/7)*L$52+SUM(L$53:L$55)+(7/7)*L$56</f>
        <v>58.571428571428569</v>
      </c>
      <c r="W17">
        <f>(6/7)*M$52+SUM(M$53:M$55)+(7/7)*M$56</f>
        <v>33.571428571428569</v>
      </c>
      <c r="AA17">
        <f>(6/7)*Q$52+SUM(Q$53:Q$55)+(7/7)*Q$56</f>
        <v>435.57142857142856</v>
      </c>
    </row>
    <row r="18" spans="1:27" x14ac:dyDescent="0.2">
      <c r="A18" s="3">
        <v>14</v>
      </c>
      <c r="B18" s="2">
        <v>1</v>
      </c>
      <c r="C18" s="2">
        <v>2</v>
      </c>
      <c r="D18" s="2">
        <v>1</v>
      </c>
      <c r="E18" s="2">
        <v>1</v>
      </c>
      <c r="F18" s="2">
        <v>0</v>
      </c>
      <c r="G18" s="2">
        <v>0</v>
      </c>
      <c r="H18" s="2">
        <v>1</v>
      </c>
      <c r="I18" s="2">
        <v>79</v>
      </c>
      <c r="J18" s="2">
        <v>0</v>
      </c>
      <c r="K18" s="2">
        <v>1</v>
      </c>
      <c r="L18" s="2">
        <v>18</v>
      </c>
      <c r="M18" s="2">
        <v>11</v>
      </c>
      <c r="N18" s="2">
        <v>0</v>
      </c>
      <c r="O18" s="2">
        <v>1</v>
      </c>
      <c r="P18" s="2">
        <v>2</v>
      </c>
      <c r="Q18" s="2">
        <v>118</v>
      </c>
      <c r="R18" s="1" t="s">
        <v>75</v>
      </c>
      <c r="S18">
        <f>SUM(S6:S17)</f>
        <v>3878.0000000000005</v>
      </c>
      <c r="V18">
        <f>SUM(V6:V17)</f>
        <v>833</v>
      </c>
      <c r="W18">
        <f>SUM(W6:W17)</f>
        <v>445.00000000000006</v>
      </c>
      <c r="AA18">
        <f>SUM(AA6:AA17)</f>
        <v>5480</v>
      </c>
    </row>
    <row r="19" spans="1:27" x14ac:dyDescent="0.2">
      <c r="A19" s="3">
        <v>15</v>
      </c>
      <c r="B19" s="2">
        <v>0</v>
      </c>
      <c r="C19" s="2">
        <v>1</v>
      </c>
      <c r="D19" s="2">
        <v>0</v>
      </c>
      <c r="E19" s="2">
        <v>4</v>
      </c>
      <c r="F19" s="2">
        <v>1</v>
      </c>
      <c r="G19" s="2">
        <v>0</v>
      </c>
      <c r="H19" s="2">
        <v>0</v>
      </c>
      <c r="I19" s="2">
        <v>81</v>
      </c>
      <c r="J19" s="2">
        <v>1</v>
      </c>
      <c r="K19" s="2">
        <v>0</v>
      </c>
      <c r="L19" s="2">
        <v>19</v>
      </c>
      <c r="M19" s="2">
        <v>9</v>
      </c>
      <c r="N19" s="2">
        <v>0</v>
      </c>
      <c r="O19" s="2">
        <v>1</v>
      </c>
      <c r="P19" s="2">
        <v>2</v>
      </c>
      <c r="Q19" s="2">
        <v>119</v>
      </c>
    </row>
    <row r="20" spans="1:27" x14ac:dyDescent="0.2">
      <c r="A20" s="3">
        <v>16</v>
      </c>
      <c r="B20" s="2">
        <v>0</v>
      </c>
      <c r="C20" s="2">
        <v>0</v>
      </c>
      <c r="D20" s="2">
        <v>0</v>
      </c>
      <c r="E20" s="2">
        <v>0</v>
      </c>
      <c r="F20" s="2">
        <v>0</v>
      </c>
      <c r="G20" s="2">
        <v>0</v>
      </c>
      <c r="H20" s="2">
        <v>0</v>
      </c>
      <c r="I20" s="2">
        <v>93</v>
      </c>
      <c r="J20" s="2">
        <v>0</v>
      </c>
      <c r="K20" s="2">
        <v>1</v>
      </c>
      <c r="L20" s="2">
        <v>20</v>
      </c>
      <c r="M20" s="2">
        <v>12</v>
      </c>
      <c r="N20" s="2">
        <v>0</v>
      </c>
      <c r="O20" s="2">
        <v>0</v>
      </c>
      <c r="P20" s="2">
        <v>2</v>
      </c>
      <c r="Q20" s="2">
        <v>128</v>
      </c>
    </row>
    <row r="21" spans="1:27" x14ac:dyDescent="0.2">
      <c r="A21" s="3">
        <v>17</v>
      </c>
      <c r="B21" s="2">
        <v>0</v>
      </c>
      <c r="C21" s="2">
        <v>3</v>
      </c>
      <c r="D21" s="2">
        <v>2</v>
      </c>
      <c r="E21" s="2">
        <v>0</v>
      </c>
      <c r="F21" s="2">
        <v>0</v>
      </c>
      <c r="G21" s="2">
        <v>0</v>
      </c>
      <c r="H21" s="2">
        <v>1</v>
      </c>
      <c r="I21" s="2">
        <v>95</v>
      </c>
      <c r="J21" s="2">
        <v>1</v>
      </c>
      <c r="K21" s="2">
        <v>1</v>
      </c>
      <c r="L21" s="2">
        <v>28</v>
      </c>
      <c r="M21" s="2">
        <v>8</v>
      </c>
      <c r="N21" s="2">
        <v>0</v>
      </c>
      <c r="O21" s="2">
        <v>0</v>
      </c>
      <c r="P21" s="2">
        <v>1</v>
      </c>
      <c r="Q21" s="2">
        <v>140</v>
      </c>
    </row>
    <row r="22" spans="1:27" x14ac:dyDescent="0.2">
      <c r="A22" s="3">
        <v>18</v>
      </c>
      <c r="B22" s="2">
        <v>0</v>
      </c>
      <c r="C22" s="2">
        <v>3</v>
      </c>
      <c r="D22" s="2">
        <v>0</v>
      </c>
      <c r="E22" s="2">
        <v>1</v>
      </c>
      <c r="F22" s="2">
        <v>0</v>
      </c>
      <c r="G22" s="2">
        <v>0</v>
      </c>
      <c r="H22" s="2">
        <v>1</v>
      </c>
      <c r="I22" s="2">
        <v>114</v>
      </c>
      <c r="J22" s="2">
        <v>0</v>
      </c>
      <c r="K22" s="2">
        <v>1</v>
      </c>
      <c r="L22" s="2">
        <v>21</v>
      </c>
      <c r="M22" s="2">
        <v>13</v>
      </c>
      <c r="N22" s="2">
        <v>2</v>
      </c>
      <c r="O22" s="2">
        <v>0</v>
      </c>
      <c r="P22" s="2">
        <v>0</v>
      </c>
      <c r="Q22" s="2">
        <v>156</v>
      </c>
    </row>
    <row r="23" spans="1:27" x14ac:dyDescent="0.2">
      <c r="A23" s="3">
        <v>19</v>
      </c>
      <c r="B23" s="2">
        <v>1</v>
      </c>
      <c r="C23" s="2">
        <v>1</v>
      </c>
      <c r="D23" s="2">
        <v>0</v>
      </c>
      <c r="E23" s="2">
        <v>0</v>
      </c>
      <c r="F23" s="2">
        <v>0</v>
      </c>
      <c r="G23" s="2">
        <v>0</v>
      </c>
      <c r="H23" s="2">
        <v>1</v>
      </c>
      <c r="I23" s="2">
        <v>99</v>
      </c>
      <c r="J23" s="2">
        <v>2</v>
      </c>
      <c r="K23" s="2">
        <v>1</v>
      </c>
      <c r="L23" s="2">
        <v>9</v>
      </c>
      <c r="M23" s="2">
        <v>16</v>
      </c>
      <c r="N23" s="2">
        <v>1</v>
      </c>
      <c r="O23" s="2">
        <v>1</v>
      </c>
      <c r="P23" s="2">
        <v>0</v>
      </c>
      <c r="Q23" s="2">
        <v>132</v>
      </c>
    </row>
    <row r="24" spans="1:27" x14ac:dyDescent="0.2">
      <c r="A24" s="3">
        <v>20</v>
      </c>
      <c r="B24" s="2">
        <v>1</v>
      </c>
      <c r="C24" s="2">
        <v>0</v>
      </c>
      <c r="D24" s="2">
        <v>0</v>
      </c>
      <c r="E24" s="2">
        <v>2</v>
      </c>
      <c r="F24" s="2">
        <v>0</v>
      </c>
      <c r="G24" s="2">
        <v>0</v>
      </c>
      <c r="H24" s="2">
        <v>1</v>
      </c>
      <c r="I24" s="2">
        <v>100</v>
      </c>
      <c r="J24" s="2">
        <v>1</v>
      </c>
      <c r="K24" s="2">
        <v>1</v>
      </c>
      <c r="L24" s="2">
        <v>26</v>
      </c>
      <c r="M24" s="2">
        <v>11</v>
      </c>
      <c r="N24" s="2">
        <v>0</v>
      </c>
      <c r="O24" s="2">
        <v>2</v>
      </c>
      <c r="P24" s="2">
        <v>0</v>
      </c>
      <c r="Q24" s="2">
        <v>145</v>
      </c>
    </row>
    <row r="25" spans="1:27" x14ac:dyDescent="0.2">
      <c r="A25" s="3">
        <v>21</v>
      </c>
      <c r="B25" s="2">
        <v>0</v>
      </c>
      <c r="C25" s="2">
        <v>3</v>
      </c>
      <c r="D25" s="2">
        <v>1</v>
      </c>
      <c r="E25" s="2">
        <v>0</v>
      </c>
      <c r="F25" s="2">
        <v>0</v>
      </c>
      <c r="G25" s="2">
        <v>0</v>
      </c>
      <c r="H25" s="2">
        <v>0</v>
      </c>
      <c r="I25" s="2">
        <v>66</v>
      </c>
      <c r="J25" s="2">
        <v>3</v>
      </c>
      <c r="K25" s="2">
        <v>0</v>
      </c>
      <c r="L25" s="2">
        <v>14</v>
      </c>
      <c r="M25" s="2">
        <v>14</v>
      </c>
      <c r="N25" s="2">
        <v>0</v>
      </c>
      <c r="O25" s="2">
        <v>1</v>
      </c>
      <c r="P25" s="2">
        <v>0</v>
      </c>
      <c r="Q25" s="2">
        <v>102</v>
      </c>
    </row>
    <row r="26" spans="1:27" x14ac:dyDescent="0.2">
      <c r="A26" s="3">
        <v>22</v>
      </c>
      <c r="B26" s="2">
        <v>0</v>
      </c>
      <c r="C26" s="2">
        <v>1</v>
      </c>
      <c r="D26" s="2">
        <v>2</v>
      </c>
      <c r="E26" s="2">
        <v>1</v>
      </c>
      <c r="F26" s="2">
        <v>1</v>
      </c>
      <c r="G26" s="2">
        <v>0</v>
      </c>
      <c r="H26" s="2">
        <v>0</v>
      </c>
      <c r="I26" s="2">
        <v>97</v>
      </c>
      <c r="J26" s="2">
        <v>0</v>
      </c>
      <c r="K26" s="2">
        <v>1</v>
      </c>
      <c r="L26" s="2">
        <v>23</v>
      </c>
      <c r="M26" s="2">
        <v>13</v>
      </c>
      <c r="N26" s="2">
        <v>0</v>
      </c>
      <c r="O26" s="2">
        <v>0</v>
      </c>
      <c r="P26" s="2">
        <v>0</v>
      </c>
      <c r="Q26" s="2">
        <v>139</v>
      </c>
    </row>
    <row r="27" spans="1:27" x14ac:dyDescent="0.2">
      <c r="A27" s="3">
        <v>23</v>
      </c>
      <c r="B27" s="2">
        <v>0</v>
      </c>
      <c r="C27" s="2">
        <v>0</v>
      </c>
      <c r="D27" s="2">
        <v>1</v>
      </c>
      <c r="E27" s="2">
        <v>4</v>
      </c>
      <c r="F27" s="2">
        <v>0</v>
      </c>
      <c r="G27" s="2">
        <v>0</v>
      </c>
      <c r="H27" s="2">
        <v>0</v>
      </c>
      <c r="I27" s="2">
        <v>94</v>
      </c>
      <c r="J27" s="2">
        <v>1</v>
      </c>
      <c r="K27" s="2">
        <v>1</v>
      </c>
      <c r="L27" s="2">
        <v>14</v>
      </c>
      <c r="M27" s="2">
        <v>9</v>
      </c>
      <c r="N27" s="2">
        <v>1</v>
      </c>
      <c r="O27" s="2">
        <v>1</v>
      </c>
      <c r="P27" s="2">
        <v>0</v>
      </c>
      <c r="Q27" s="2">
        <v>126</v>
      </c>
    </row>
    <row r="28" spans="1:27" x14ac:dyDescent="0.2">
      <c r="A28" s="3">
        <v>24</v>
      </c>
      <c r="B28" s="2">
        <v>1</v>
      </c>
      <c r="C28" s="2">
        <v>0</v>
      </c>
      <c r="D28" s="2">
        <v>0</v>
      </c>
      <c r="E28" s="2">
        <v>1</v>
      </c>
      <c r="F28" s="2">
        <v>0</v>
      </c>
      <c r="G28" s="2">
        <v>1</v>
      </c>
      <c r="H28" s="2">
        <v>0</v>
      </c>
      <c r="I28" s="2">
        <v>87</v>
      </c>
      <c r="J28" s="2">
        <v>4</v>
      </c>
      <c r="K28" s="2">
        <v>0</v>
      </c>
      <c r="L28" s="2">
        <v>16</v>
      </c>
      <c r="M28" s="2">
        <v>10</v>
      </c>
      <c r="N28" s="2">
        <v>0</v>
      </c>
      <c r="O28" s="2">
        <v>1</v>
      </c>
      <c r="P28" s="2">
        <v>1</v>
      </c>
      <c r="Q28" s="2">
        <v>122</v>
      </c>
    </row>
    <row r="29" spans="1:27" x14ac:dyDescent="0.2">
      <c r="A29" s="3">
        <v>25</v>
      </c>
      <c r="B29" s="2">
        <v>0</v>
      </c>
      <c r="C29" s="2">
        <v>1</v>
      </c>
      <c r="D29" s="2">
        <v>1</v>
      </c>
      <c r="E29" s="2">
        <v>1</v>
      </c>
      <c r="F29" s="2">
        <v>0</v>
      </c>
      <c r="G29" s="2">
        <v>0</v>
      </c>
      <c r="H29" s="2">
        <v>0</v>
      </c>
      <c r="I29" s="2">
        <v>60</v>
      </c>
      <c r="J29" s="2">
        <v>1</v>
      </c>
      <c r="K29" s="2">
        <v>0</v>
      </c>
      <c r="L29" s="2">
        <v>24</v>
      </c>
      <c r="M29" s="2">
        <v>7</v>
      </c>
      <c r="N29" s="2">
        <v>0</v>
      </c>
      <c r="O29" s="2">
        <v>2</v>
      </c>
      <c r="P29" s="2">
        <v>0</v>
      </c>
      <c r="Q29" s="2">
        <v>97</v>
      </c>
    </row>
    <row r="30" spans="1:27" x14ac:dyDescent="0.2">
      <c r="A30" s="3">
        <v>26</v>
      </c>
      <c r="B30" s="2">
        <v>1</v>
      </c>
      <c r="C30" s="2">
        <v>1</v>
      </c>
      <c r="D30" s="2">
        <v>0</v>
      </c>
      <c r="E30" s="2">
        <v>0</v>
      </c>
      <c r="F30" s="2">
        <v>0</v>
      </c>
      <c r="G30" s="2">
        <v>0</v>
      </c>
      <c r="H30" s="2">
        <v>0</v>
      </c>
      <c r="I30" s="2">
        <v>53</v>
      </c>
      <c r="J30" s="2">
        <v>2</v>
      </c>
      <c r="K30" s="2">
        <v>0</v>
      </c>
      <c r="L30" s="2">
        <v>12</v>
      </c>
      <c r="M30" s="2">
        <v>4</v>
      </c>
      <c r="N30" s="2">
        <v>0</v>
      </c>
      <c r="O30" s="2">
        <v>1</v>
      </c>
      <c r="P30" s="2">
        <v>0</v>
      </c>
      <c r="Q30" s="2">
        <v>74</v>
      </c>
    </row>
    <row r="31" spans="1:27" x14ac:dyDescent="0.2">
      <c r="A31" s="3">
        <v>27</v>
      </c>
      <c r="B31" s="2">
        <v>0</v>
      </c>
      <c r="C31" s="2">
        <v>0</v>
      </c>
      <c r="D31" s="2">
        <v>0</v>
      </c>
      <c r="E31" s="2">
        <v>0</v>
      </c>
      <c r="F31" s="2">
        <v>0</v>
      </c>
      <c r="G31" s="2">
        <v>0</v>
      </c>
      <c r="H31" s="2">
        <v>0</v>
      </c>
      <c r="I31" s="2">
        <v>54</v>
      </c>
      <c r="J31" s="2">
        <v>2</v>
      </c>
      <c r="K31" s="2">
        <v>1</v>
      </c>
      <c r="L31" s="2">
        <v>10</v>
      </c>
      <c r="M31" s="2">
        <v>7</v>
      </c>
      <c r="N31" s="2">
        <v>0</v>
      </c>
      <c r="O31" s="2">
        <v>0</v>
      </c>
      <c r="P31" s="2">
        <v>0</v>
      </c>
      <c r="Q31" s="2">
        <v>74</v>
      </c>
    </row>
    <row r="32" spans="1:27" x14ac:dyDescent="0.2">
      <c r="A32" s="3">
        <v>28</v>
      </c>
      <c r="B32" s="2">
        <v>0</v>
      </c>
      <c r="C32" s="2">
        <v>0</v>
      </c>
      <c r="D32" s="2">
        <v>0</v>
      </c>
      <c r="E32" s="2">
        <v>0</v>
      </c>
      <c r="F32" s="2">
        <v>0</v>
      </c>
      <c r="G32" s="2">
        <v>0</v>
      </c>
      <c r="H32" s="2">
        <v>0</v>
      </c>
      <c r="I32" s="2">
        <v>55</v>
      </c>
      <c r="J32" s="2">
        <v>1</v>
      </c>
      <c r="K32" s="2">
        <v>0</v>
      </c>
      <c r="L32" s="2">
        <v>7</v>
      </c>
      <c r="M32" s="2">
        <v>2</v>
      </c>
      <c r="N32" s="2">
        <v>0</v>
      </c>
      <c r="O32" s="2">
        <v>0</v>
      </c>
      <c r="P32" s="2">
        <v>1</v>
      </c>
      <c r="Q32" s="2">
        <v>66</v>
      </c>
    </row>
    <row r="33" spans="1:17" x14ac:dyDescent="0.2">
      <c r="A33" s="3">
        <v>29</v>
      </c>
      <c r="B33" s="2">
        <v>0</v>
      </c>
      <c r="C33" s="2">
        <v>1</v>
      </c>
      <c r="D33" s="2">
        <v>0</v>
      </c>
      <c r="E33" s="2">
        <v>0</v>
      </c>
      <c r="F33" s="2">
        <v>1</v>
      </c>
      <c r="G33" s="2">
        <v>0</v>
      </c>
      <c r="H33" s="2">
        <v>0</v>
      </c>
      <c r="I33" s="2">
        <v>38</v>
      </c>
      <c r="J33" s="2">
        <v>1</v>
      </c>
      <c r="K33" s="2">
        <v>1</v>
      </c>
      <c r="L33" s="2">
        <v>11</v>
      </c>
      <c r="M33" s="2">
        <v>7</v>
      </c>
      <c r="N33" s="2">
        <v>0</v>
      </c>
      <c r="O33" s="2">
        <v>0</v>
      </c>
      <c r="P33" s="2">
        <v>1</v>
      </c>
      <c r="Q33" s="2">
        <v>61</v>
      </c>
    </row>
    <row r="34" spans="1:17" x14ac:dyDescent="0.2">
      <c r="A34" s="3">
        <v>30</v>
      </c>
      <c r="B34" s="2">
        <v>0</v>
      </c>
      <c r="C34" s="2">
        <v>3</v>
      </c>
      <c r="D34" s="2">
        <v>0</v>
      </c>
      <c r="E34" s="2">
        <v>1</v>
      </c>
      <c r="F34" s="2">
        <v>0</v>
      </c>
      <c r="G34" s="2">
        <v>0</v>
      </c>
      <c r="H34" s="2">
        <v>0</v>
      </c>
      <c r="I34" s="2">
        <v>59</v>
      </c>
      <c r="J34" s="2">
        <v>1</v>
      </c>
      <c r="K34" s="2">
        <v>0</v>
      </c>
      <c r="L34" s="2">
        <v>14</v>
      </c>
      <c r="M34" s="2">
        <v>12</v>
      </c>
      <c r="N34" s="2">
        <v>0</v>
      </c>
      <c r="O34" s="2">
        <v>0</v>
      </c>
      <c r="P34" s="2">
        <v>2</v>
      </c>
      <c r="Q34" s="2">
        <v>92</v>
      </c>
    </row>
    <row r="35" spans="1:17" x14ac:dyDescent="0.2">
      <c r="A35" s="3">
        <v>31</v>
      </c>
      <c r="B35" s="2">
        <v>0</v>
      </c>
      <c r="C35" s="2">
        <v>0</v>
      </c>
      <c r="D35" s="2">
        <v>2</v>
      </c>
      <c r="E35" s="2">
        <v>0</v>
      </c>
      <c r="F35" s="2">
        <v>0</v>
      </c>
      <c r="G35" s="2">
        <v>0</v>
      </c>
      <c r="H35" s="2">
        <v>0</v>
      </c>
      <c r="I35" s="2">
        <v>38</v>
      </c>
      <c r="J35" s="2">
        <v>1</v>
      </c>
      <c r="K35" s="2">
        <v>0</v>
      </c>
      <c r="L35" s="2">
        <v>16</v>
      </c>
      <c r="M35" s="2">
        <v>11</v>
      </c>
      <c r="N35" s="2">
        <v>0</v>
      </c>
      <c r="O35" s="2">
        <v>0</v>
      </c>
      <c r="P35" s="2">
        <v>1</v>
      </c>
      <c r="Q35" s="2">
        <v>69</v>
      </c>
    </row>
    <row r="36" spans="1:17" x14ac:dyDescent="0.2">
      <c r="A36" s="3">
        <v>32</v>
      </c>
      <c r="B36" s="2">
        <v>0</v>
      </c>
      <c r="C36" s="2">
        <v>0</v>
      </c>
      <c r="D36" s="2">
        <v>0</v>
      </c>
      <c r="E36" s="2">
        <v>0</v>
      </c>
      <c r="F36" s="2">
        <v>1</v>
      </c>
      <c r="G36" s="2">
        <v>0</v>
      </c>
      <c r="H36" s="2">
        <v>0</v>
      </c>
      <c r="I36" s="2">
        <v>48</v>
      </c>
      <c r="J36" s="2">
        <v>1</v>
      </c>
      <c r="K36" s="2">
        <v>0</v>
      </c>
      <c r="L36" s="2">
        <v>13</v>
      </c>
      <c r="M36" s="2">
        <v>10</v>
      </c>
      <c r="N36" s="2">
        <v>0</v>
      </c>
      <c r="O36" s="2">
        <v>1</v>
      </c>
      <c r="P36" s="2">
        <v>0</v>
      </c>
      <c r="Q36" s="2">
        <v>74</v>
      </c>
    </row>
    <row r="37" spans="1:17" x14ac:dyDescent="0.2">
      <c r="A37" s="3">
        <v>33</v>
      </c>
      <c r="B37" s="2">
        <v>0</v>
      </c>
      <c r="C37" s="2">
        <v>8</v>
      </c>
      <c r="D37" s="2">
        <v>1</v>
      </c>
      <c r="E37" s="2">
        <v>0</v>
      </c>
      <c r="F37" s="2">
        <v>0</v>
      </c>
      <c r="G37" s="2">
        <v>0</v>
      </c>
      <c r="H37" s="2">
        <v>0</v>
      </c>
      <c r="I37" s="2">
        <v>62</v>
      </c>
      <c r="J37" s="2">
        <v>1</v>
      </c>
      <c r="K37" s="2">
        <v>0</v>
      </c>
      <c r="L37" s="2">
        <v>10</v>
      </c>
      <c r="M37" s="2">
        <v>3</v>
      </c>
      <c r="N37" s="2">
        <v>1</v>
      </c>
      <c r="O37" s="2">
        <v>0</v>
      </c>
      <c r="P37" s="2">
        <v>0</v>
      </c>
      <c r="Q37" s="2">
        <v>86</v>
      </c>
    </row>
    <row r="38" spans="1:17" x14ac:dyDescent="0.2">
      <c r="A38" s="3">
        <v>34</v>
      </c>
      <c r="B38" s="2">
        <v>0</v>
      </c>
      <c r="C38" s="2">
        <v>1</v>
      </c>
      <c r="D38" s="2">
        <v>0</v>
      </c>
      <c r="E38" s="2">
        <v>1</v>
      </c>
      <c r="F38" s="2">
        <v>1</v>
      </c>
      <c r="G38" s="2">
        <v>0</v>
      </c>
      <c r="H38" s="2">
        <v>0</v>
      </c>
      <c r="I38" s="2">
        <v>53</v>
      </c>
      <c r="J38" s="2">
        <v>0</v>
      </c>
      <c r="K38" s="2">
        <v>1</v>
      </c>
      <c r="L38" s="2">
        <v>18</v>
      </c>
      <c r="M38" s="2">
        <v>5</v>
      </c>
      <c r="N38" s="2">
        <v>1</v>
      </c>
      <c r="O38" s="2">
        <v>2</v>
      </c>
      <c r="P38" s="2">
        <v>0</v>
      </c>
      <c r="Q38" s="2">
        <v>83</v>
      </c>
    </row>
    <row r="39" spans="1:17" x14ac:dyDescent="0.2">
      <c r="A39" s="3">
        <v>35</v>
      </c>
      <c r="B39" s="2">
        <v>1</v>
      </c>
      <c r="C39" s="2">
        <v>2</v>
      </c>
      <c r="D39" s="2">
        <v>0</v>
      </c>
      <c r="E39" s="2">
        <v>0</v>
      </c>
      <c r="F39" s="2">
        <v>0</v>
      </c>
      <c r="G39" s="2">
        <v>0</v>
      </c>
      <c r="H39" s="2">
        <v>1</v>
      </c>
      <c r="I39" s="2">
        <v>48</v>
      </c>
      <c r="J39" s="2">
        <v>1</v>
      </c>
      <c r="K39" s="2">
        <v>0</v>
      </c>
      <c r="L39" s="2">
        <v>7</v>
      </c>
      <c r="M39" s="2">
        <v>7</v>
      </c>
      <c r="N39" s="2">
        <v>0</v>
      </c>
      <c r="O39" s="2">
        <v>0</v>
      </c>
      <c r="P39" s="2">
        <v>0</v>
      </c>
      <c r="Q39" s="2">
        <v>67</v>
      </c>
    </row>
    <row r="40" spans="1:17" x14ac:dyDescent="0.2">
      <c r="A40" s="3">
        <v>36</v>
      </c>
      <c r="B40" s="2">
        <v>0</v>
      </c>
      <c r="C40" s="2">
        <v>0</v>
      </c>
      <c r="D40" s="2">
        <v>0</v>
      </c>
      <c r="E40" s="2">
        <v>0</v>
      </c>
      <c r="F40" s="2">
        <v>0</v>
      </c>
      <c r="G40" s="2">
        <v>0</v>
      </c>
      <c r="H40" s="2">
        <v>0</v>
      </c>
      <c r="I40" s="2">
        <v>59</v>
      </c>
      <c r="J40" s="2">
        <v>0</v>
      </c>
      <c r="K40" s="2">
        <v>0</v>
      </c>
      <c r="L40" s="2">
        <v>12</v>
      </c>
      <c r="M40" s="2">
        <v>8</v>
      </c>
      <c r="N40" s="2">
        <v>0</v>
      </c>
      <c r="O40" s="2">
        <v>0</v>
      </c>
      <c r="P40" s="2">
        <v>0</v>
      </c>
      <c r="Q40" s="2">
        <v>79</v>
      </c>
    </row>
    <row r="41" spans="1:17" x14ac:dyDescent="0.2">
      <c r="A41" s="3">
        <v>37</v>
      </c>
      <c r="B41" s="2">
        <v>0</v>
      </c>
      <c r="C41" s="2">
        <v>1</v>
      </c>
      <c r="D41" s="2">
        <v>1</v>
      </c>
      <c r="E41" s="2">
        <v>1</v>
      </c>
      <c r="F41" s="2">
        <v>0</v>
      </c>
      <c r="G41" s="2">
        <v>0</v>
      </c>
      <c r="H41" s="2">
        <v>0</v>
      </c>
      <c r="I41" s="2">
        <v>76</v>
      </c>
      <c r="J41" s="2">
        <v>0</v>
      </c>
      <c r="K41" s="2">
        <v>1</v>
      </c>
      <c r="L41" s="2">
        <v>13</v>
      </c>
      <c r="M41" s="2">
        <v>8</v>
      </c>
      <c r="N41" s="2">
        <v>0</v>
      </c>
      <c r="O41" s="2">
        <v>3</v>
      </c>
      <c r="P41" s="2">
        <v>1</v>
      </c>
      <c r="Q41" s="2">
        <v>105</v>
      </c>
    </row>
    <row r="42" spans="1:17" x14ac:dyDescent="0.2">
      <c r="A42" s="3">
        <v>38</v>
      </c>
      <c r="B42" s="2">
        <v>0</v>
      </c>
      <c r="C42" s="2">
        <v>0</v>
      </c>
      <c r="D42" s="2">
        <v>0</v>
      </c>
      <c r="E42" s="2">
        <v>1</v>
      </c>
      <c r="F42" s="2">
        <v>0</v>
      </c>
      <c r="G42" s="2">
        <v>0</v>
      </c>
      <c r="H42" s="2">
        <v>0</v>
      </c>
      <c r="I42" s="2">
        <v>57</v>
      </c>
      <c r="J42" s="2">
        <v>2</v>
      </c>
      <c r="K42" s="2">
        <v>0</v>
      </c>
      <c r="L42" s="2">
        <v>14</v>
      </c>
      <c r="M42" s="2">
        <v>4</v>
      </c>
      <c r="N42" s="2">
        <v>0</v>
      </c>
      <c r="O42" s="2">
        <v>2</v>
      </c>
      <c r="P42" s="2">
        <v>0</v>
      </c>
      <c r="Q42" s="2">
        <v>80</v>
      </c>
    </row>
    <row r="43" spans="1:17" x14ac:dyDescent="0.2">
      <c r="A43" s="3">
        <v>39</v>
      </c>
      <c r="B43" s="2">
        <v>0</v>
      </c>
      <c r="C43" s="2">
        <v>1</v>
      </c>
      <c r="D43" s="2">
        <v>1</v>
      </c>
      <c r="E43" s="2">
        <v>0</v>
      </c>
      <c r="F43" s="2">
        <v>0</v>
      </c>
      <c r="G43" s="2">
        <v>0</v>
      </c>
      <c r="H43" s="2">
        <v>0</v>
      </c>
      <c r="I43" s="2">
        <v>47</v>
      </c>
      <c r="J43" s="2">
        <v>1</v>
      </c>
      <c r="K43" s="2">
        <v>0</v>
      </c>
      <c r="L43" s="2">
        <v>17</v>
      </c>
      <c r="M43" s="2">
        <v>5</v>
      </c>
      <c r="N43" s="2">
        <v>0</v>
      </c>
      <c r="O43" s="2">
        <v>0</v>
      </c>
      <c r="P43" s="2">
        <v>0</v>
      </c>
      <c r="Q43" s="2">
        <v>72</v>
      </c>
    </row>
    <row r="44" spans="1:17" x14ac:dyDescent="0.2">
      <c r="A44" s="3">
        <v>40</v>
      </c>
      <c r="B44" s="2">
        <v>0</v>
      </c>
      <c r="C44" s="2">
        <v>0</v>
      </c>
      <c r="D44" s="2">
        <v>1</v>
      </c>
      <c r="E44" s="2">
        <v>0</v>
      </c>
      <c r="F44" s="2">
        <v>0</v>
      </c>
      <c r="G44" s="2">
        <v>0</v>
      </c>
      <c r="H44" s="2">
        <v>0</v>
      </c>
      <c r="I44" s="2">
        <v>51</v>
      </c>
      <c r="J44" s="2">
        <v>0</v>
      </c>
      <c r="K44" s="2">
        <v>1</v>
      </c>
      <c r="L44" s="2">
        <v>18</v>
      </c>
      <c r="M44" s="2">
        <v>5</v>
      </c>
      <c r="N44" s="2">
        <v>0</v>
      </c>
      <c r="O44" s="2">
        <v>0</v>
      </c>
      <c r="P44" s="2">
        <v>0</v>
      </c>
      <c r="Q44" s="2">
        <v>76</v>
      </c>
    </row>
    <row r="45" spans="1:17" x14ac:dyDescent="0.2">
      <c r="A45" s="3">
        <v>41</v>
      </c>
      <c r="B45" s="2">
        <v>1</v>
      </c>
      <c r="C45" s="2">
        <v>0</v>
      </c>
      <c r="D45" s="2">
        <v>0</v>
      </c>
      <c r="E45" s="2">
        <v>1</v>
      </c>
      <c r="F45" s="2">
        <v>0</v>
      </c>
      <c r="G45" s="2">
        <v>0</v>
      </c>
      <c r="H45" s="2">
        <v>0</v>
      </c>
      <c r="I45" s="2">
        <v>56</v>
      </c>
      <c r="J45" s="2">
        <v>1</v>
      </c>
      <c r="K45" s="2">
        <v>0</v>
      </c>
      <c r="L45" s="2">
        <v>9</v>
      </c>
      <c r="M45" s="2">
        <v>4</v>
      </c>
      <c r="N45" s="2">
        <v>0</v>
      </c>
      <c r="O45" s="2">
        <v>0</v>
      </c>
      <c r="P45" s="2">
        <v>1</v>
      </c>
      <c r="Q45" s="2">
        <v>73</v>
      </c>
    </row>
    <row r="46" spans="1:17" x14ac:dyDescent="0.2">
      <c r="A46" s="3">
        <v>42</v>
      </c>
      <c r="B46" s="2">
        <v>1</v>
      </c>
      <c r="C46" s="2">
        <v>1</v>
      </c>
      <c r="D46" s="2">
        <v>0</v>
      </c>
      <c r="E46" s="2">
        <v>0</v>
      </c>
      <c r="F46" s="2">
        <v>0</v>
      </c>
      <c r="G46" s="2">
        <v>2</v>
      </c>
      <c r="H46" s="2">
        <v>0</v>
      </c>
      <c r="I46" s="2">
        <v>49</v>
      </c>
      <c r="J46" s="2">
        <v>2</v>
      </c>
      <c r="K46" s="2">
        <v>0</v>
      </c>
      <c r="L46" s="2">
        <v>14</v>
      </c>
      <c r="M46" s="2">
        <v>7</v>
      </c>
      <c r="N46" s="2">
        <v>0</v>
      </c>
      <c r="O46" s="2">
        <v>1</v>
      </c>
      <c r="P46" s="2">
        <v>2</v>
      </c>
      <c r="Q46" s="2">
        <v>79</v>
      </c>
    </row>
    <row r="47" spans="1:17" x14ac:dyDescent="0.2">
      <c r="A47" s="3">
        <v>43</v>
      </c>
      <c r="B47" s="2">
        <v>0</v>
      </c>
      <c r="C47" s="2">
        <v>0</v>
      </c>
      <c r="D47" s="2">
        <v>0</v>
      </c>
      <c r="E47" s="2">
        <v>1</v>
      </c>
      <c r="F47" s="2">
        <v>0</v>
      </c>
      <c r="G47" s="2">
        <v>0</v>
      </c>
      <c r="H47" s="2">
        <v>0</v>
      </c>
      <c r="I47" s="2">
        <v>47</v>
      </c>
      <c r="J47" s="2">
        <v>0</v>
      </c>
      <c r="K47" s="2">
        <v>0</v>
      </c>
      <c r="L47" s="2">
        <v>12</v>
      </c>
      <c r="M47" s="2">
        <v>4</v>
      </c>
      <c r="N47" s="2">
        <v>1</v>
      </c>
      <c r="O47" s="2">
        <v>1</v>
      </c>
      <c r="P47" s="2">
        <v>0</v>
      </c>
      <c r="Q47" s="2">
        <v>66</v>
      </c>
    </row>
    <row r="48" spans="1:17" x14ac:dyDescent="0.2">
      <c r="A48" s="3">
        <v>44</v>
      </c>
      <c r="B48" s="2">
        <v>0</v>
      </c>
      <c r="C48" s="2">
        <v>0</v>
      </c>
      <c r="D48" s="2">
        <v>2</v>
      </c>
      <c r="E48" s="2">
        <v>0</v>
      </c>
      <c r="F48" s="2">
        <v>0</v>
      </c>
      <c r="G48" s="2">
        <v>0</v>
      </c>
      <c r="H48" s="2">
        <v>1</v>
      </c>
      <c r="I48" s="2">
        <v>62</v>
      </c>
      <c r="J48" s="2">
        <v>2</v>
      </c>
      <c r="K48" s="2">
        <v>0</v>
      </c>
      <c r="L48" s="2">
        <v>16</v>
      </c>
      <c r="M48" s="2">
        <v>10</v>
      </c>
      <c r="N48" s="2">
        <v>0</v>
      </c>
      <c r="O48" s="2">
        <v>0</v>
      </c>
      <c r="P48" s="2">
        <v>0</v>
      </c>
      <c r="Q48" s="2">
        <v>93</v>
      </c>
    </row>
    <row r="49" spans="1:17" x14ac:dyDescent="0.2">
      <c r="A49" s="3">
        <v>45</v>
      </c>
      <c r="B49" s="2">
        <v>0</v>
      </c>
      <c r="C49" s="2">
        <v>2</v>
      </c>
      <c r="D49" s="2">
        <v>0</v>
      </c>
      <c r="E49" s="2">
        <v>0</v>
      </c>
      <c r="F49" s="2">
        <v>0</v>
      </c>
      <c r="G49" s="2">
        <v>0</v>
      </c>
      <c r="H49" s="2">
        <v>0</v>
      </c>
      <c r="I49" s="2">
        <v>42</v>
      </c>
      <c r="J49" s="2">
        <v>1</v>
      </c>
      <c r="K49" s="2">
        <v>1</v>
      </c>
      <c r="L49" s="2">
        <v>19</v>
      </c>
      <c r="M49" s="2">
        <v>4</v>
      </c>
      <c r="N49" s="2">
        <v>0</v>
      </c>
      <c r="O49" s="2">
        <v>3</v>
      </c>
      <c r="P49" s="2">
        <v>0</v>
      </c>
      <c r="Q49" s="2">
        <v>72</v>
      </c>
    </row>
    <row r="50" spans="1:17" x14ac:dyDescent="0.2">
      <c r="A50" s="3">
        <v>46</v>
      </c>
      <c r="B50" s="2">
        <v>0</v>
      </c>
      <c r="C50" s="2">
        <v>0</v>
      </c>
      <c r="D50" s="2">
        <v>0</v>
      </c>
      <c r="E50" s="2">
        <v>3</v>
      </c>
      <c r="F50" s="2">
        <v>2</v>
      </c>
      <c r="G50" s="2">
        <v>0</v>
      </c>
      <c r="H50" s="2">
        <v>1</v>
      </c>
      <c r="I50" s="2">
        <v>49</v>
      </c>
      <c r="J50" s="2">
        <v>1</v>
      </c>
      <c r="K50" s="2">
        <v>1</v>
      </c>
      <c r="L50" s="2">
        <v>12</v>
      </c>
      <c r="M50" s="2">
        <v>8</v>
      </c>
      <c r="N50" s="2">
        <v>0</v>
      </c>
      <c r="O50" s="2">
        <v>0</v>
      </c>
      <c r="P50" s="2">
        <v>0</v>
      </c>
      <c r="Q50" s="2">
        <v>77</v>
      </c>
    </row>
    <row r="51" spans="1:17" x14ac:dyDescent="0.2">
      <c r="A51" s="3">
        <v>47</v>
      </c>
      <c r="B51" s="2">
        <v>0</v>
      </c>
      <c r="C51" s="2">
        <v>1</v>
      </c>
      <c r="D51" s="2">
        <v>0</v>
      </c>
      <c r="E51" s="2">
        <v>1</v>
      </c>
      <c r="F51" s="2">
        <v>0</v>
      </c>
      <c r="G51" s="2">
        <v>0</v>
      </c>
      <c r="H51" s="2">
        <v>0</v>
      </c>
      <c r="I51" s="2">
        <v>54</v>
      </c>
      <c r="J51" s="2">
        <v>0</v>
      </c>
      <c r="K51" s="2">
        <v>1</v>
      </c>
      <c r="L51" s="2">
        <v>6</v>
      </c>
      <c r="M51" s="2">
        <v>6</v>
      </c>
      <c r="N51" s="2">
        <v>0</v>
      </c>
      <c r="O51" s="2">
        <v>1</v>
      </c>
      <c r="P51" s="2">
        <v>1</v>
      </c>
      <c r="Q51" s="2">
        <v>71</v>
      </c>
    </row>
    <row r="52" spans="1:17" x14ac:dyDescent="0.2">
      <c r="A52" s="3">
        <v>48</v>
      </c>
      <c r="B52" s="2">
        <v>0</v>
      </c>
      <c r="C52" s="2">
        <v>3</v>
      </c>
      <c r="D52" s="2">
        <v>0</v>
      </c>
      <c r="E52" s="2">
        <v>1</v>
      </c>
      <c r="F52" s="2">
        <v>2</v>
      </c>
      <c r="G52" s="2">
        <v>0</v>
      </c>
      <c r="H52" s="2">
        <v>0</v>
      </c>
      <c r="I52" s="2">
        <v>81</v>
      </c>
      <c r="J52" s="2">
        <v>1</v>
      </c>
      <c r="K52" s="2">
        <v>0</v>
      </c>
      <c r="L52" s="2">
        <v>17</v>
      </c>
      <c r="M52" s="2">
        <v>10</v>
      </c>
      <c r="N52" s="2">
        <v>0</v>
      </c>
      <c r="O52" s="2">
        <v>0</v>
      </c>
      <c r="P52" s="2">
        <v>0</v>
      </c>
      <c r="Q52" s="2">
        <v>115</v>
      </c>
    </row>
    <row r="53" spans="1:17" x14ac:dyDescent="0.2">
      <c r="A53" s="3">
        <v>49</v>
      </c>
      <c r="B53" s="2">
        <v>0</v>
      </c>
      <c r="C53" s="2">
        <v>1</v>
      </c>
      <c r="D53" s="2">
        <v>1</v>
      </c>
      <c r="E53" s="2">
        <v>1</v>
      </c>
      <c r="F53" s="2">
        <v>0</v>
      </c>
      <c r="G53" s="2">
        <v>0</v>
      </c>
      <c r="H53" s="2">
        <v>1</v>
      </c>
      <c r="I53" s="2">
        <v>84</v>
      </c>
      <c r="J53" s="2">
        <v>0</v>
      </c>
      <c r="K53" s="2">
        <v>1</v>
      </c>
      <c r="L53" s="2">
        <v>15</v>
      </c>
      <c r="M53" s="2">
        <v>7</v>
      </c>
      <c r="N53" s="2">
        <v>1</v>
      </c>
      <c r="O53" s="2">
        <v>0</v>
      </c>
      <c r="P53" s="2">
        <v>0</v>
      </c>
      <c r="Q53" s="2">
        <v>112</v>
      </c>
    </row>
    <row r="54" spans="1:17" x14ac:dyDescent="0.2">
      <c r="A54" s="3">
        <v>50</v>
      </c>
      <c r="B54" s="2">
        <v>0</v>
      </c>
      <c r="C54" s="2">
        <v>0</v>
      </c>
      <c r="D54" s="2">
        <v>2</v>
      </c>
      <c r="E54" s="2">
        <v>0</v>
      </c>
      <c r="F54" s="2">
        <v>1</v>
      </c>
      <c r="G54" s="2">
        <v>1</v>
      </c>
      <c r="H54" s="2">
        <v>0</v>
      </c>
      <c r="I54" s="2">
        <v>83</v>
      </c>
      <c r="J54" s="2">
        <v>1</v>
      </c>
      <c r="K54" s="2">
        <v>2</v>
      </c>
      <c r="L54" s="2">
        <v>9</v>
      </c>
      <c r="M54" s="2">
        <v>6</v>
      </c>
      <c r="N54" s="2">
        <v>0</v>
      </c>
      <c r="O54" s="2">
        <v>1</v>
      </c>
      <c r="P54" s="2">
        <v>0</v>
      </c>
      <c r="Q54" s="2">
        <v>106</v>
      </c>
    </row>
    <row r="55" spans="1:17" x14ac:dyDescent="0.2">
      <c r="A55" s="3">
        <v>51</v>
      </c>
      <c r="B55" s="2">
        <v>0</v>
      </c>
      <c r="C55" s="2">
        <v>1</v>
      </c>
      <c r="D55" s="2">
        <v>0</v>
      </c>
      <c r="E55" s="2">
        <v>1</v>
      </c>
      <c r="F55" s="2">
        <v>0</v>
      </c>
      <c r="G55" s="2">
        <v>0</v>
      </c>
      <c r="H55" s="2">
        <v>0</v>
      </c>
      <c r="I55" s="2">
        <v>40</v>
      </c>
      <c r="J55" s="2">
        <v>0</v>
      </c>
      <c r="K55" s="2">
        <v>1</v>
      </c>
      <c r="L55" s="2">
        <v>9</v>
      </c>
      <c r="M55" s="2">
        <v>9</v>
      </c>
      <c r="N55" s="2">
        <v>0</v>
      </c>
      <c r="O55" s="2">
        <v>1</v>
      </c>
      <c r="P55" s="2">
        <v>1</v>
      </c>
      <c r="Q55" s="2">
        <v>63</v>
      </c>
    </row>
    <row r="56" spans="1:17" x14ac:dyDescent="0.2">
      <c r="A56" s="3">
        <v>52</v>
      </c>
      <c r="B56" s="2">
        <v>0</v>
      </c>
      <c r="C56" s="2">
        <v>0</v>
      </c>
      <c r="D56" s="2">
        <v>0</v>
      </c>
      <c r="E56" s="2">
        <v>1</v>
      </c>
      <c r="F56" s="2">
        <v>0</v>
      </c>
      <c r="G56" s="2">
        <v>0</v>
      </c>
      <c r="H56" s="2">
        <v>0</v>
      </c>
      <c r="I56" s="2">
        <v>39</v>
      </c>
      <c r="J56" s="2">
        <v>0</v>
      </c>
      <c r="K56" s="2">
        <v>0</v>
      </c>
      <c r="L56" s="2">
        <v>11</v>
      </c>
      <c r="M56" s="2">
        <v>3</v>
      </c>
      <c r="N56" s="2">
        <v>0</v>
      </c>
      <c r="O56" s="2">
        <v>1</v>
      </c>
      <c r="P56" s="2">
        <v>1</v>
      </c>
      <c r="Q56" s="2">
        <v>56</v>
      </c>
    </row>
    <row r="57" spans="1:17" x14ac:dyDescent="0.2">
      <c r="A57" s="3" t="s">
        <v>14</v>
      </c>
      <c r="B57" s="2">
        <v>12</v>
      </c>
      <c r="C57" s="2">
        <v>62</v>
      </c>
      <c r="D57" s="2">
        <v>28</v>
      </c>
      <c r="E57" s="2">
        <v>33</v>
      </c>
      <c r="F57" s="2">
        <v>14</v>
      </c>
      <c r="G57" s="2">
        <v>4</v>
      </c>
      <c r="H57" s="2">
        <v>16</v>
      </c>
      <c r="I57" s="2">
        <v>3878</v>
      </c>
      <c r="J57" s="2">
        <v>52</v>
      </c>
      <c r="K57" s="2">
        <v>29</v>
      </c>
      <c r="L57" s="2">
        <v>833</v>
      </c>
      <c r="M57" s="2">
        <v>445</v>
      </c>
      <c r="N57" s="2">
        <v>12</v>
      </c>
      <c r="O57" s="2">
        <v>38</v>
      </c>
      <c r="P57" s="2">
        <v>24</v>
      </c>
      <c r="Q57" s="2">
        <v>5480</v>
      </c>
    </row>
  </sheetData>
  <mergeCells count="3">
    <mergeCell ref="A1:Q1"/>
    <mergeCell ref="A2:A3"/>
    <mergeCell ref="B2:Q2"/>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6A2FE9-1950-4608-B925-A2899FB5C733}">
  <dimension ref="A1:AF57"/>
  <sheetViews>
    <sheetView workbookViewId="0">
      <selection activeCell="AA17" sqref="AA17:AA30"/>
    </sheetView>
  </sheetViews>
  <sheetFormatPr baseColWidth="10" defaultColWidth="8.83203125" defaultRowHeight="15" x14ac:dyDescent="0.2"/>
  <cols>
    <col min="1" max="1" width="19.33203125" customWidth="1"/>
    <col min="2" max="2" width="10.5" customWidth="1"/>
    <col min="3" max="3" width="9.83203125" customWidth="1"/>
    <col min="4" max="4" width="11.83203125" customWidth="1"/>
    <col min="6" max="6" width="10.33203125" customWidth="1"/>
    <col min="7" max="7" width="13" customWidth="1"/>
    <col min="9" max="9" width="11.5" customWidth="1"/>
    <col min="10" max="10" width="10" customWidth="1"/>
    <col min="11" max="11" width="10.1640625" customWidth="1"/>
    <col min="14" max="14" width="13.5" customWidth="1"/>
    <col min="15" max="15" width="10.5" customWidth="1"/>
  </cols>
  <sheetData>
    <row r="1" spans="1:32" x14ac:dyDescent="0.2">
      <c r="A1" s="19" t="s">
        <v>35</v>
      </c>
      <c r="B1" s="19"/>
      <c r="C1" s="19"/>
      <c r="D1" s="19"/>
      <c r="E1" s="19"/>
      <c r="F1" s="19"/>
      <c r="G1" s="19"/>
      <c r="H1" s="19"/>
      <c r="I1" s="19"/>
      <c r="J1" s="19"/>
      <c r="K1" s="19"/>
      <c r="L1" s="19"/>
      <c r="M1" s="19"/>
      <c r="N1" s="19"/>
      <c r="O1" s="19"/>
      <c r="P1" s="19"/>
      <c r="Q1" s="19"/>
    </row>
    <row r="2" spans="1:32" x14ac:dyDescent="0.2">
      <c r="A2" s="20" t="s">
        <v>17</v>
      </c>
      <c r="B2" s="21" t="s">
        <v>16</v>
      </c>
      <c r="C2" s="21"/>
      <c r="D2" s="21"/>
      <c r="E2" s="21"/>
      <c r="F2" s="21"/>
      <c r="G2" s="21"/>
      <c r="H2" s="21"/>
      <c r="I2" s="21"/>
      <c r="J2" s="21"/>
      <c r="K2" s="21"/>
      <c r="L2" s="21"/>
      <c r="M2" s="21"/>
      <c r="N2" s="21"/>
      <c r="O2" s="21"/>
      <c r="P2" s="21"/>
      <c r="Q2" s="21"/>
    </row>
    <row r="3" spans="1:32" x14ac:dyDescent="0.2">
      <c r="A3" s="20"/>
      <c r="B3" s="1" t="s">
        <v>0</v>
      </c>
      <c r="C3" s="1" t="s">
        <v>1</v>
      </c>
      <c r="D3" s="1" t="s">
        <v>2</v>
      </c>
      <c r="E3" s="1" t="s">
        <v>3</v>
      </c>
      <c r="F3" s="1" t="s">
        <v>4</v>
      </c>
      <c r="G3" s="1" t="s">
        <v>5</v>
      </c>
      <c r="H3" s="1" t="s">
        <v>6</v>
      </c>
      <c r="I3" s="1" t="s">
        <v>7</v>
      </c>
      <c r="J3" s="1" t="s">
        <v>8</v>
      </c>
      <c r="K3" s="1" t="s">
        <v>9</v>
      </c>
      <c r="L3" s="1" t="s">
        <v>10</v>
      </c>
      <c r="M3" s="1" t="s">
        <v>11</v>
      </c>
      <c r="N3" s="1" t="s">
        <v>15</v>
      </c>
      <c r="O3" s="1" t="s">
        <v>12</v>
      </c>
      <c r="P3" s="1" t="s">
        <v>13</v>
      </c>
      <c r="Q3" s="1" t="s">
        <v>14</v>
      </c>
      <c r="S3" s="22" t="s">
        <v>76</v>
      </c>
      <c r="T3" s="1" t="s">
        <v>63</v>
      </c>
      <c r="U3" s="1" t="s">
        <v>64</v>
      </c>
      <c r="V3" s="1" t="s">
        <v>65</v>
      </c>
      <c r="W3" s="1" t="s">
        <v>66</v>
      </c>
      <c r="X3" s="1" t="s">
        <v>67</v>
      </c>
      <c r="Y3" s="1" t="s">
        <v>68</v>
      </c>
      <c r="Z3" s="1" t="s">
        <v>69</v>
      </c>
      <c r="AA3" s="1" t="s">
        <v>70</v>
      </c>
      <c r="AB3" s="1" t="s">
        <v>71</v>
      </c>
      <c r="AC3" s="1" t="s">
        <v>72</v>
      </c>
      <c r="AD3" s="1" t="s">
        <v>73</v>
      </c>
      <c r="AE3" s="1" t="s">
        <v>74</v>
      </c>
      <c r="AF3" s="1" t="s">
        <v>75</v>
      </c>
    </row>
    <row r="4" spans="1:32" x14ac:dyDescent="0.2">
      <c r="A4" s="3">
        <v>0</v>
      </c>
      <c r="B4" s="2">
        <v>1</v>
      </c>
      <c r="C4" s="2">
        <v>0</v>
      </c>
      <c r="D4" s="2">
        <v>0</v>
      </c>
      <c r="E4" s="2">
        <v>1</v>
      </c>
      <c r="F4" s="2">
        <v>1</v>
      </c>
      <c r="G4" s="2">
        <v>0</v>
      </c>
      <c r="H4" s="2">
        <v>0</v>
      </c>
      <c r="I4" s="2">
        <v>76</v>
      </c>
      <c r="J4" s="2">
        <v>1</v>
      </c>
      <c r="K4" s="2">
        <v>0</v>
      </c>
      <c r="L4" s="2">
        <v>22</v>
      </c>
      <c r="M4" s="2">
        <v>12</v>
      </c>
      <c r="N4" s="2">
        <v>0</v>
      </c>
      <c r="O4" s="2">
        <v>0</v>
      </c>
      <c r="P4" s="2">
        <v>0</v>
      </c>
      <c r="Q4" s="2">
        <v>114</v>
      </c>
      <c r="T4">
        <f>SUM(I$4:I$7)+(5/7)*I$8</f>
        <v>514</v>
      </c>
      <c r="U4">
        <f>(2/7)*I$8+SUM(I$9:I$11)+(5/7)*I$12</f>
        <v>323.71428571428572</v>
      </c>
      <c r="V4">
        <f>(2/7)*I$12+SUM(I$13:I$16)+(1/7)*I$17</f>
        <v>232.71428571428569</v>
      </c>
      <c r="W4">
        <f>(6/7)*I$17+SUM(I$18:I$20)+(3/7)*I$21</f>
        <v>258.14285714285711</v>
      </c>
      <c r="X4">
        <f>(4/7)*I$21+SUM(I$22:I$24)+(6/7)*I$25</f>
        <v>294.14285714285711</v>
      </c>
      <c r="Y4">
        <f>(1/7)*I$25+SUM(I$26:I$29)+(1/7)*I$30</f>
        <v>286</v>
      </c>
      <c r="Z4">
        <f>(6/7)*I$30+SUM(I$31:I$33)+(4/7)*I$34</f>
        <v>305</v>
      </c>
      <c r="AA4">
        <f>(3/7)*I$34+SUM(I$35:I$38)+(0/7)*I$39</f>
        <v>324.28571428571428</v>
      </c>
      <c r="AB4">
        <f>(7/7)*I$39+SUM(I$40:I$42)+(2/7)*I$43</f>
        <v>281.42857142857144</v>
      </c>
      <c r="AC4">
        <f>(5/7)*I$43+SUM(I$44:I$46)+(5/7)*I$47</f>
        <v>337.28571428571428</v>
      </c>
      <c r="AD4">
        <f>(2/7)*I$47+SUM(I$48:I$51)+(0/7)*I$52</f>
        <v>500.28571428571428</v>
      </c>
      <c r="AE4">
        <f>(7/7)*I$52+SUM(I$53:I$55)+(7/7)*I$56</f>
        <v>460</v>
      </c>
      <c r="AF4">
        <f>SUM(T4:AE4)</f>
        <v>4117</v>
      </c>
    </row>
    <row r="5" spans="1:32" x14ac:dyDescent="0.2">
      <c r="A5" s="3">
        <v>1</v>
      </c>
      <c r="B5" s="2">
        <v>0</v>
      </c>
      <c r="C5" s="2">
        <v>0</v>
      </c>
      <c r="D5" s="2">
        <v>0</v>
      </c>
      <c r="E5" s="2">
        <v>1</v>
      </c>
      <c r="F5" s="2">
        <v>0</v>
      </c>
      <c r="G5" s="2">
        <v>0</v>
      </c>
      <c r="H5" s="2">
        <v>0</v>
      </c>
      <c r="I5" s="2">
        <v>125</v>
      </c>
      <c r="J5" s="2">
        <v>1</v>
      </c>
      <c r="K5" s="2">
        <v>3</v>
      </c>
      <c r="L5" s="2">
        <v>31</v>
      </c>
      <c r="M5" s="2">
        <v>15</v>
      </c>
      <c r="N5" s="2">
        <v>0</v>
      </c>
      <c r="O5" s="2">
        <v>2</v>
      </c>
      <c r="P5" s="2">
        <v>1</v>
      </c>
      <c r="Q5" s="2">
        <v>179</v>
      </c>
      <c r="S5" s="2">
        <v>0</v>
      </c>
      <c r="T5">
        <v>31</v>
      </c>
      <c r="U5">
        <f>T5+28</f>
        <v>59</v>
      </c>
      <c r="V5">
        <f>U5+31</f>
        <v>90</v>
      </c>
      <c r="W5">
        <f>V5+30</f>
        <v>120</v>
      </c>
      <c r="X5">
        <f t="shared" ref="X5:AF5" si="0">W5+31</f>
        <v>151</v>
      </c>
      <c r="Y5">
        <f>X5+30</f>
        <v>181</v>
      </c>
      <c r="Z5">
        <f t="shared" si="0"/>
        <v>212</v>
      </c>
      <c r="AA5">
        <f t="shared" si="0"/>
        <v>243</v>
      </c>
      <c r="AB5">
        <f>AA5+30</f>
        <v>273</v>
      </c>
      <c r="AC5">
        <f t="shared" si="0"/>
        <v>304</v>
      </c>
      <c r="AD5">
        <f>AC5+30</f>
        <v>334</v>
      </c>
      <c r="AE5">
        <f t="shared" si="0"/>
        <v>365</v>
      </c>
    </row>
    <row r="6" spans="1:32" x14ac:dyDescent="0.2">
      <c r="A6" s="3">
        <v>2</v>
      </c>
      <c r="B6" s="2">
        <v>1</v>
      </c>
      <c r="C6" s="2">
        <v>3</v>
      </c>
      <c r="D6" s="2">
        <v>3</v>
      </c>
      <c r="E6" s="2">
        <v>0</v>
      </c>
      <c r="F6" s="2">
        <v>0</v>
      </c>
      <c r="G6" s="2">
        <v>0</v>
      </c>
      <c r="H6" s="2">
        <v>0</v>
      </c>
      <c r="I6" s="2">
        <v>117</v>
      </c>
      <c r="J6" s="2">
        <v>1</v>
      </c>
      <c r="K6" s="2">
        <v>3</v>
      </c>
      <c r="L6" s="2">
        <v>31</v>
      </c>
      <c r="M6" s="2">
        <v>9</v>
      </c>
      <c r="N6" s="2">
        <v>1</v>
      </c>
      <c r="O6" s="2">
        <v>1</v>
      </c>
      <c r="P6" s="2">
        <v>2</v>
      </c>
      <c r="Q6" s="2">
        <v>172</v>
      </c>
    </row>
    <row r="7" spans="1:32" x14ac:dyDescent="0.2">
      <c r="A7" s="3">
        <v>3</v>
      </c>
      <c r="B7" s="2">
        <v>0</v>
      </c>
      <c r="C7" s="2">
        <v>0</v>
      </c>
      <c r="D7" s="2">
        <v>1</v>
      </c>
      <c r="E7" s="2">
        <v>1</v>
      </c>
      <c r="F7" s="2">
        <v>3</v>
      </c>
      <c r="G7" s="2">
        <v>0</v>
      </c>
      <c r="H7" s="2">
        <v>1</v>
      </c>
      <c r="I7" s="2">
        <v>126</v>
      </c>
      <c r="J7" s="2">
        <v>1</v>
      </c>
      <c r="K7" s="2">
        <v>0</v>
      </c>
      <c r="L7" s="2">
        <v>21</v>
      </c>
      <c r="M7" s="2">
        <v>10</v>
      </c>
      <c r="N7" s="2">
        <v>1</v>
      </c>
      <c r="O7" s="2">
        <v>0</v>
      </c>
      <c r="P7" s="2">
        <v>2</v>
      </c>
      <c r="Q7" s="2">
        <v>167</v>
      </c>
    </row>
    <row r="8" spans="1:32" x14ac:dyDescent="0.2">
      <c r="A8" s="3">
        <v>4</v>
      </c>
      <c r="B8" s="2">
        <v>0</v>
      </c>
      <c r="C8" s="2">
        <v>0</v>
      </c>
      <c r="D8" s="2">
        <v>1</v>
      </c>
      <c r="E8" s="2">
        <v>3</v>
      </c>
      <c r="F8" s="2">
        <v>0</v>
      </c>
      <c r="G8" s="2">
        <v>0</v>
      </c>
      <c r="H8" s="2">
        <v>0</v>
      </c>
      <c r="I8" s="2">
        <v>98</v>
      </c>
      <c r="J8" s="2">
        <v>2</v>
      </c>
      <c r="K8" s="2">
        <v>3</v>
      </c>
      <c r="L8" s="2">
        <v>16</v>
      </c>
      <c r="M8" s="2">
        <v>4</v>
      </c>
      <c r="N8" s="2">
        <v>0</v>
      </c>
      <c r="O8" s="2">
        <v>4</v>
      </c>
      <c r="P8" s="2">
        <v>1</v>
      </c>
      <c r="Q8" s="2">
        <v>132</v>
      </c>
    </row>
    <row r="9" spans="1:32" x14ac:dyDescent="0.2">
      <c r="A9" s="3">
        <v>5</v>
      </c>
      <c r="B9" s="2">
        <v>0</v>
      </c>
      <c r="C9" s="2">
        <v>1</v>
      </c>
      <c r="D9" s="2">
        <v>0</v>
      </c>
      <c r="E9" s="2">
        <v>0</v>
      </c>
      <c r="F9" s="2">
        <v>1</v>
      </c>
      <c r="G9" s="2">
        <v>0</v>
      </c>
      <c r="H9" s="2">
        <v>2</v>
      </c>
      <c r="I9" s="2">
        <v>107</v>
      </c>
      <c r="J9" s="2">
        <v>0</v>
      </c>
      <c r="K9" s="2">
        <v>2</v>
      </c>
      <c r="L9" s="2">
        <v>23</v>
      </c>
      <c r="M9" s="2">
        <v>11</v>
      </c>
      <c r="N9" s="2">
        <v>0</v>
      </c>
      <c r="O9" s="2">
        <v>1</v>
      </c>
      <c r="P9" s="2">
        <v>1</v>
      </c>
      <c r="Q9" s="2">
        <v>149</v>
      </c>
      <c r="S9" t="s">
        <v>77</v>
      </c>
      <c r="T9">
        <f>SUM(L$4:L$7)+(5/7)*L$8</f>
        <v>116.42857142857143</v>
      </c>
      <c r="U9">
        <f>(2/7)*L$8+SUM(L$9:L$11)+(5/7)*L$12</f>
        <v>70.571428571428569</v>
      </c>
      <c r="V9">
        <f>(2/7)*L$12+SUM(L$13:L$16)+(1/7)*L$17</f>
        <v>42.285714285714285</v>
      </c>
      <c r="W9">
        <f>(6/7)*L$17+SUM(L$18:L$20)+(3/7)*L$21</f>
        <v>62.571428571428569</v>
      </c>
      <c r="X9">
        <f>(4/7)*L$21+SUM(L$22:L$24)+(6/7)*L$25</f>
        <v>71.714285714285708</v>
      </c>
      <c r="Y9">
        <f>(1/7)*L$25+SUM(L$26:L$29)+(1/7)*L$30</f>
        <v>88.285714285714292</v>
      </c>
      <c r="Z9">
        <f>(6/7)*L$30+SUM(L$31:L$33)+(4/7)*L$34</f>
        <v>71.285714285714278</v>
      </c>
      <c r="AA9">
        <f>(3/7)*L$34+SUM(L$35:L$38)+(0/7)*L$39</f>
        <v>88.857142857142861</v>
      </c>
      <c r="AB9">
        <f>(7/7)*L$39+SUM(L$40:L$42)+(2/7)*L$43</f>
        <v>72.285714285714292</v>
      </c>
      <c r="AC9">
        <f>(5/7)*L$43+SUM(L$44:L$46)+(5/7)*L$47</f>
        <v>80.285714285714292</v>
      </c>
      <c r="AD9">
        <f>(2/7)*L$47+SUM(L$48:L$51)+(0/7)*L$52</f>
        <v>106.42857142857143</v>
      </c>
      <c r="AE9">
        <f>(7/7)*L$52+SUM(L$53:L$55)+(7/7)*L$56</f>
        <v>137</v>
      </c>
      <c r="AF9">
        <f>SUM(T9:AE9)</f>
        <v>1008.0000000000001</v>
      </c>
    </row>
    <row r="10" spans="1:32" x14ac:dyDescent="0.2">
      <c r="A10" s="3">
        <v>6</v>
      </c>
      <c r="B10" s="2">
        <v>0</v>
      </c>
      <c r="C10" s="2">
        <v>1</v>
      </c>
      <c r="D10" s="2">
        <v>1</v>
      </c>
      <c r="E10" s="2">
        <v>0</v>
      </c>
      <c r="F10" s="2">
        <v>0</v>
      </c>
      <c r="G10" s="2">
        <v>0</v>
      </c>
      <c r="H10" s="2">
        <v>0</v>
      </c>
      <c r="I10" s="2">
        <v>80</v>
      </c>
      <c r="J10" s="2">
        <v>2</v>
      </c>
      <c r="K10" s="2">
        <v>0</v>
      </c>
      <c r="L10" s="2">
        <v>13</v>
      </c>
      <c r="M10" s="2">
        <v>12</v>
      </c>
      <c r="N10" s="2">
        <v>0</v>
      </c>
      <c r="O10" s="2">
        <v>4</v>
      </c>
      <c r="P10" s="2">
        <v>1</v>
      </c>
      <c r="Q10" s="2">
        <v>114</v>
      </c>
    </row>
    <row r="11" spans="1:32" x14ac:dyDescent="0.2">
      <c r="A11" s="3">
        <v>7</v>
      </c>
      <c r="B11" s="2">
        <v>0</v>
      </c>
      <c r="C11" s="2">
        <v>1</v>
      </c>
      <c r="D11" s="2">
        <v>1</v>
      </c>
      <c r="E11" s="2">
        <v>1</v>
      </c>
      <c r="F11" s="2">
        <v>0</v>
      </c>
      <c r="G11" s="2">
        <v>0</v>
      </c>
      <c r="H11" s="2">
        <v>0</v>
      </c>
      <c r="I11" s="2">
        <v>73</v>
      </c>
      <c r="J11" s="2">
        <v>0</v>
      </c>
      <c r="K11" s="2">
        <v>0</v>
      </c>
      <c r="L11" s="2">
        <v>15</v>
      </c>
      <c r="M11" s="2">
        <v>10</v>
      </c>
      <c r="N11" s="2">
        <v>0</v>
      </c>
      <c r="O11" s="2">
        <v>1</v>
      </c>
      <c r="P11" s="2">
        <v>1</v>
      </c>
      <c r="Q11" s="2">
        <v>103</v>
      </c>
      <c r="S11" t="s">
        <v>78</v>
      </c>
      <c r="T11">
        <f>SUM(M$4:M$7)+(5/7)*M$8</f>
        <v>48.857142857142854</v>
      </c>
      <c r="U11">
        <f>(2/7)*M$8+SUM(M$9:M$11)+(5/7)*M$12</f>
        <v>36.285714285714292</v>
      </c>
      <c r="V11">
        <f>(2/7)*M$12+SUM(M$13:M$16)+(1/7)*M$17</f>
        <v>15.428571428571429</v>
      </c>
      <c r="W11">
        <f>(6/7)*M$17+SUM(M$18:M$20)+(3/7)*M$21</f>
        <v>17.714285714285715</v>
      </c>
      <c r="X11">
        <f>(4/7)*M$21+SUM(M$22:M$24)+(6/7)*M$25</f>
        <v>34.142857142857146</v>
      </c>
      <c r="Y11">
        <f>(1/7)*M$25+SUM(M$26:M$29)+(1/7)*M$30</f>
        <v>33.571428571428569</v>
      </c>
      <c r="Z11">
        <f>(6/7)*M$30+SUM(M$31:M$33)+(4/7)*M$34</f>
        <v>30.571428571428569</v>
      </c>
      <c r="AA11">
        <f>(3/7)*M$34+SUM(M$35:M$38)+(0/7)*M$39</f>
        <v>35.428571428571431</v>
      </c>
      <c r="AB11">
        <f>(7/7)*M$39+SUM(M$40:M$42)+(2/7)*M$43</f>
        <v>25.428571428571427</v>
      </c>
      <c r="AC11">
        <f>(5/7)*M$43+SUM(M$44:M$46)+(5/7)*M$47</f>
        <v>34.142857142857146</v>
      </c>
      <c r="AD11">
        <f>(2/7)*M$47+SUM(M$48:M$51)+(0/7)*M$52</f>
        <v>41.428571428571431</v>
      </c>
      <c r="AE11">
        <f>(7/7)*M$52+SUM(M$53:M$55)+(7/7)*M$56</f>
        <v>61</v>
      </c>
      <c r="AF11">
        <f>SUM(T11:AE11)</f>
        <v>414.00000000000006</v>
      </c>
    </row>
    <row r="12" spans="1:32" x14ac:dyDescent="0.2">
      <c r="A12" s="3">
        <v>8</v>
      </c>
      <c r="B12" s="2">
        <v>1</v>
      </c>
      <c r="C12" s="2">
        <v>1</v>
      </c>
      <c r="D12" s="2">
        <v>0</v>
      </c>
      <c r="E12" s="2">
        <v>2</v>
      </c>
      <c r="F12" s="2">
        <v>0</v>
      </c>
      <c r="G12" s="2">
        <v>0</v>
      </c>
      <c r="H12" s="2">
        <v>0</v>
      </c>
      <c r="I12" s="2">
        <v>50</v>
      </c>
      <c r="J12" s="2">
        <v>2</v>
      </c>
      <c r="K12" s="2">
        <v>0</v>
      </c>
      <c r="L12" s="2">
        <v>21</v>
      </c>
      <c r="M12" s="2">
        <v>3</v>
      </c>
      <c r="N12" s="2">
        <v>0</v>
      </c>
      <c r="O12" s="2">
        <v>1</v>
      </c>
      <c r="P12" s="2">
        <v>0</v>
      </c>
      <c r="Q12" s="2">
        <v>81</v>
      </c>
    </row>
    <row r="13" spans="1:32" x14ac:dyDescent="0.2">
      <c r="A13" s="3">
        <v>9</v>
      </c>
      <c r="B13" s="2">
        <v>0</v>
      </c>
      <c r="C13" s="2">
        <v>0</v>
      </c>
      <c r="D13" s="2">
        <v>0</v>
      </c>
      <c r="E13" s="2">
        <v>1</v>
      </c>
      <c r="F13" s="2">
        <v>0</v>
      </c>
      <c r="G13" s="2">
        <v>0</v>
      </c>
      <c r="H13" s="2">
        <v>0</v>
      </c>
      <c r="I13" s="2">
        <v>73</v>
      </c>
      <c r="J13" s="2">
        <v>1</v>
      </c>
      <c r="K13" s="2">
        <v>2</v>
      </c>
      <c r="L13" s="2">
        <v>11</v>
      </c>
      <c r="M13" s="2">
        <v>2</v>
      </c>
      <c r="N13" s="2">
        <v>0</v>
      </c>
      <c r="O13" s="2">
        <v>0</v>
      </c>
      <c r="P13" s="2">
        <v>2</v>
      </c>
      <c r="Q13" s="2">
        <v>92</v>
      </c>
      <c r="S13" t="s">
        <v>79</v>
      </c>
      <c r="T13">
        <f>SUM(Q$4:Q$7)+(5/7)*Q$8</f>
        <v>726.28571428571433</v>
      </c>
      <c r="U13">
        <f>(2/7)*Q$8+SUM(Q$9:Q$11)+(5/7)*Q$12</f>
        <v>461.57142857142856</v>
      </c>
      <c r="V13">
        <f>(2/7)*Q$12+SUM(Q$13:Q$16)+(1/7)*Q$17</f>
        <v>326</v>
      </c>
      <c r="W13">
        <f>(6/7)*Q$17+SUM(Q$18:Q$20)+(3/7)*Q$21</f>
        <v>356.42857142857139</v>
      </c>
      <c r="X13">
        <f>(4/7)*Q$21+SUM(Q$22:Q$24)+(6/7)*Q$25</f>
        <v>425</v>
      </c>
      <c r="Y13">
        <f>(1/7)*Q$25+SUM(Q$26:Q$29)+(1/7)*Q$30</f>
        <v>431.57142857142856</v>
      </c>
      <c r="Z13">
        <f>(6/7)*Q$30+SUM(Q$31:Q$33)+(4/7)*Q$34</f>
        <v>431.42857142857139</v>
      </c>
      <c r="AA13">
        <f>(3/7)*Q$34+SUM(Q$35:Q$38)+(0/7)*Q$39</f>
        <v>463.71428571428572</v>
      </c>
      <c r="AB13">
        <f>(7/7)*Q$39+SUM(Q$40:Q$42)+(2/7)*Q$43</f>
        <v>401.14285714285717</v>
      </c>
      <c r="AC13">
        <f>(5/7)*Q$43+SUM(Q$44:Q$46)+(5/7)*Q$47</f>
        <v>489.71428571428578</v>
      </c>
      <c r="AD13">
        <f>(2/7)*Q$47+SUM(Q$48:Q$51)+(0/7)*Q$52</f>
        <v>682.14285714285711</v>
      </c>
      <c r="AE13">
        <f>(7/7)*Q$52+SUM(Q$53:Q$55)+(7/7)*Q$56</f>
        <v>696</v>
      </c>
      <c r="AF13">
        <f>SUM(T13:AE13)</f>
        <v>5891</v>
      </c>
    </row>
    <row r="14" spans="1:32" x14ac:dyDescent="0.2">
      <c r="A14" s="3">
        <v>10</v>
      </c>
      <c r="B14" s="2">
        <v>0</v>
      </c>
      <c r="C14" s="2">
        <v>3</v>
      </c>
      <c r="D14" s="2">
        <v>0</v>
      </c>
      <c r="E14" s="2">
        <v>1</v>
      </c>
      <c r="F14" s="2">
        <v>0</v>
      </c>
      <c r="G14" s="2">
        <v>0</v>
      </c>
      <c r="H14" s="2">
        <v>1</v>
      </c>
      <c r="I14" s="2">
        <v>49</v>
      </c>
      <c r="J14" s="2">
        <v>2</v>
      </c>
      <c r="K14" s="2">
        <v>0</v>
      </c>
      <c r="L14" s="2">
        <v>5</v>
      </c>
      <c r="M14" s="2">
        <v>6</v>
      </c>
      <c r="N14" s="2">
        <v>0</v>
      </c>
      <c r="O14" s="2">
        <v>1</v>
      </c>
      <c r="P14" s="2">
        <v>1</v>
      </c>
      <c r="Q14" s="2">
        <v>69</v>
      </c>
    </row>
    <row r="15" spans="1:32" x14ac:dyDescent="0.2">
      <c r="A15" s="3">
        <v>11</v>
      </c>
      <c r="B15" s="2">
        <v>1</v>
      </c>
      <c r="C15" s="2">
        <v>1</v>
      </c>
      <c r="D15" s="2">
        <v>0</v>
      </c>
      <c r="E15" s="2">
        <v>1</v>
      </c>
      <c r="F15" s="2">
        <v>0</v>
      </c>
      <c r="G15" s="2">
        <v>0</v>
      </c>
      <c r="H15" s="2">
        <v>0</v>
      </c>
      <c r="I15" s="2">
        <v>45</v>
      </c>
      <c r="J15" s="2">
        <v>3</v>
      </c>
      <c r="K15" s="2">
        <v>2</v>
      </c>
      <c r="L15" s="2">
        <v>6</v>
      </c>
      <c r="M15" s="2">
        <v>3</v>
      </c>
      <c r="N15" s="2">
        <v>0</v>
      </c>
      <c r="O15" s="2">
        <v>3</v>
      </c>
      <c r="P15" s="2">
        <v>0</v>
      </c>
      <c r="Q15" s="2">
        <v>65</v>
      </c>
    </row>
    <row r="16" spans="1:32" x14ac:dyDescent="0.2">
      <c r="A16" s="3">
        <v>12</v>
      </c>
      <c r="B16" s="2">
        <v>0</v>
      </c>
      <c r="C16" s="2">
        <v>3</v>
      </c>
      <c r="D16" s="2">
        <v>0</v>
      </c>
      <c r="E16" s="2">
        <v>0</v>
      </c>
      <c r="F16" s="2">
        <v>1</v>
      </c>
      <c r="G16" s="2">
        <v>0</v>
      </c>
      <c r="H16" s="2">
        <v>0</v>
      </c>
      <c r="I16" s="2">
        <v>44</v>
      </c>
      <c r="J16" s="2">
        <v>1</v>
      </c>
      <c r="K16" s="2">
        <v>0</v>
      </c>
      <c r="L16" s="2">
        <v>12</v>
      </c>
      <c r="M16" s="2">
        <v>2</v>
      </c>
      <c r="N16" s="2">
        <v>1</v>
      </c>
      <c r="O16" s="2">
        <v>0</v>
      </c>
      <c r="P16" s="2">
        <v>1</v>
      </c>
      <c r="Q16" s="2">
        <v>65</v>
      </c>
    </row>
    <row r="17" spans="1:27" x14ac:dyDescent="0.2">
      <c r="A17" s="3">
        <v>13</v>
      </c>
      <c r="B17" s="2">
        <v>0</v>
      </c>
      <c r="C17" s="2">
        <v>3</v>
      </c>
      <c r="D17" s="2">
        <v>0</v>
      </c>
      <c r="E17" s="2">
        <v>0</v>
      </c>
      <c r="F17" s="2">
        <v>0</v>
      </c>
      <c r="G17" s="2">
        <v>0</v>
      </c>
      <c r="H17" s="2">
        <v>0</v>
      </c>
      <c r="I17" s="2">
        <v>52</v>
      </c>
      <c r="J17" s="2">
        <v>1</v>
      </c>
      <c r="K17" s="2">
        <v>0</v>
      </c>
      <c r="L17" s="2">
        <v>16</v>
      </c>
      <c r="M17" s="2">
        <v>11</v>
      </c>
      <c r="N17" s="2">
        <v>0</v>
      </c>
      <c r="O17" s="2">
        <v>0</v>
      </c>
      <c r="P17" s="2">
        <v>0</v>
      </c>
      <c r="Q17" s="2">
        <v>83</v>
      </c>
      <c r="R17" s="22" t="s">
        <v>76</v>
      </c>
      <c r="T17" s="2">
        <v>0</v>
      </c>
      <c r="V17" t="s">
        <v>77</v>
      </c>
      <c r="W17" t="s">
        <v>78</v>
      </c>
      <c r="AA17" t="s">
        <v>79</v>
      </c>
    </row>
    <row r="18" spans="1:27" x14ac:dyDescent="0.2">
      <c r="A18" s="3">
        <v>14</v>
      </c>
      <c r="B18" s="2">
        <v>0</v>
      </c>
      <c r="C18" s="2">
        <v>0</v>
      </c>
      <c r="D18" s="2">
        <v>0</v>
      </c>
      <c r="E18" s="2">
        <v>3</v>
      </c>
      <c r="F18" s="2">
        <v>0</v>
      </c>
      <c r="G18" s="2">
        <v>0</v>
      </c>
      <c r="H18" s="2">
        <v>0</v>
      </c>
      <c r="I18" s="2">
        <v>65</v>
      </c>
      <c r="J18" s="2">
        <v>0</v>
      </c>
      <c r="K18" s="2">
        <v>2</v>
      </c>
      <c r="L18" s="2">
        <v>13</v>
      </c>
      <c r="M18" s="2">
        <v>1</v>
      </c>
      <c r="N18" s="2">
        <v>0</v>
      </c>
      <c r="O18" s="2">
        <v>1</v>
      </c>
      <c r="P18" s="2">
        <v>0</v>
      </c>
      <c r="Q18" s="2">
        <v>85</v>
      </c>
      <c r="R18" s="1" t="s">
        <v>63</v>
      </c>
      <c r="S18">
        <f>SUM(I$4:I$7)+(5/7)*I$8</f>
        <v>514</v>
      </c>
      <c r="T18">
        <v>31</v>
      </c>
      <c r="V18">
        <f>SUM(L$4:L$7)+(5/7)*L$8</f>
        <v>116.42857142857143</v>
      </c>
      <c r="W18">
        <f>SUM(M$4:M$7)+(5/7)*M$8</f>
        <v>48.857142857142854</v>
      </c>
      <c r="AA18">
        <f>SUM(Q$4:Q$7)+(5/7)*Q$8</f>
        <v>726.28571428571433</v>
      </c>
    </row>
    <row r="19" spans="1:27" x14ac:dyDescent="0.2">
      <c r="A19" s="3">
        <v>15</v>
      </c>
      <c r="B19" s="2">
        <v>0</v>
      </c>
      <c r="C19" s="2">
        <v>2</v>
      </c>
      <c r="D19" s="2">
        <v>1</v>
      </c>
      <c r="E19" s="2">
        <v>0</v>
      </c>
      <c r="F19" s="2">
        <v>0</v>
      </c>
      <c r="G19" s="2">
        <v>0</v>
      </c>
      <c r="H19" s="2">
        <v>0</v>
      </c>
      <c r="I19" s="2">
        <v>62</v>
      </c>
      <c r="J19" s="2">
        <v>1</v>
      </c>
      <c r="K19" s="2">
        <v>0</v>
      </c>
      <c r="L19" s="2">
        <v>22</v>
      </c>
      <c r="M19" s="2">
        <v>1</v>
      </c>
      <c r="N19" s="2">
        <v>0</v>
      </c>
      <c r="O19" s="2">
        <v>0</v>
      </c>
      <c r="P19" s="2">
        <v>0</v>
      </c>
      <c r="Q19" s="2">
        <v>89</v>
      </c>
      <c r="R19" s="1" t="s">
        <v>64</v>
      </c>
      <c r="S19">
        <f>(2/7)*I$8+SUM(I$9:I$11)+(5/7)*I$12</f>
        <v>323.71428571428572</v>
      </c>
      <c r="T19">
        <f>T18+28</f>
        <v>59</v>
      </c>
      <c r="V19">
        <f>(2/7)*L$8+SUM(L$9:L$11)+(5/7)*L$12</f>
        <v>70.571428571428569</v>
      </c>
      <c r="W19">
        <f>(2/7)*M$8+SUM(M$9:M$11)+(5/7)*M$12</f>
        <v>36.285714285714292</v>
      </c>
      <c r="AA19">
        <f>(2/7)*Q$8+SUM(Q$9:Q$11)+(5/7)*Q$12</f>
        <v>461.57142857142856</v>
      </c>
    </row>
    <row r="20" spans="1:27" x14ac:dyDescent="0.2">
      <c r="A20" s="3">
        <v>16</v>
      </c>
      <c r="B20" s="2">
        <v>1</v>
      </c>
      <c r="C20" s="2">
        <v>0</v>
      </c>
      <c r="D20" s="2">
        <v>0</v>
      </c>
      <c r="E20" s="2">
        <v>0</v>
      </c>
      <c r="F20" s="2">
        <v>0</v>
      </c>
      <c r="G20" s="2">
        <v>0</v>
      </c>
      <c r="H20" s="2">
        <v>0</v>
      </c>
      <c r="I20" s="2">
        <v>63</v>
      </c>
      <c r="J20" s="2">
        <v>1</v>
      </c>
      <c r="K20" s="2">
        <v>0</v>
      </c>
      <c r="L20" s="2">
        <v>7</v>
      </c>
      <c r="M20" s="2">
        <v>2</v>
      </c>
      <c r="N20" s="2">
        <v>0</v>
      </c>
      <c r="O20" s="2">
        <v>0</v>
      </c>
      <c r="P20" s="2">
        <v>0</v>
      </c>
      <c r="Q20" s="2">
        <v>74</v>
      </c>
      <c r="R20" s="1" t="s">
        <v>65</v>
      </c>
      <c r="S20">
        <f>(2/7)*I$12+SUM(I$13:I$16)+(1/7)*I$17</f>
        <v>232.71428571428569</v>
      </c>
      <c r="T20">
        <f>T19+31</f>
        <v>90</v>
      </c>
      <c r="V20">
        <f>(2/7)*L$12+SUM(L$13:L$16)+(1/7)*L$17</f>
        <v>42.285714285714285</v>
      </c>
      <c r="W20">
        <f>(2/7)*M$12+SUM(M$13:M$16)+(1/7)*M$17</f>
        <v>15.428571428571429</v>
      </c>
      <c r="AA20">
        <f>(2/7)*Q$12+SUM(Q$13:Q$16)+(1/7)*Q$17</f>
        <v>326</v>
      </c>
    </row>
    <row r="21" spans="1:27" x14ac:dyDescent="0.2">
      <c r="A21" s="3">
        <v>17</v>
      </c>
      <c r="B21" s="2">
        <v>1</v>
      </c>
      <c r="C21" s="2">
        <v>2</v>
      </c>
      <c r="D21" s="2">
        <v>0</v>
      </c>
      <c r="E21" s="2">
        <v>0</v>
      </c>
      <c r="F21" s="2">
        <v>0</v>
      </c>
      <c r="G21" s="2">
        <v>0</v>
      </c>
      <c r="H21" s="2">
        <v>0</v>
      </c>
      <c r="I21" s="2">
        <v>55</v>
      </c>
      <c r="J21" s="2">
        <v>3</v>
      </c>
      <c r="K21" s="2">
        <v>0</v>
      </c>
      <c r="L21" s="2">
        <v>16</v>
      </c>
      <c r="M21" s="2">
        <v>10</v>
      </c>
      <c r="N21" s="2">
        <v>0</v>
      </c>
      <c r="O21" s="2">
        <v>0</v>
      </c>
      <c r="P21" s="2">
        <v>0</v>
      </c>
      <c r="Q21" s="2">
        <v>87</v>
      </c>
      <c r="R21" s="1" t="s">
        <v>66</v>
      </c>
      <c r="S21">
        <f>(6/7)*I$17+SUM(I$18:I$20)+(3/7)*I$21</f>
        <v>258.14285714285711</v>
      </c>
      <c r="T21">
        <f>T20+30</f>
        <v>120</v>
      </c>
      <c r="V21">
        <f>(6/7)*L$17+SUM(L$18:L$20)+(3/7)*L$21</f>
        <v>62.571428571428569</v>
      </c>
      <c r="W21">
        <f>(6/7)*M$17+SUM(M$18:M$20)+(3/7)*M$21</f>
        <v>17.714285714285715</v>
      </c>
      <c r="AA21">
        <f>(6/7)*Q$17+SUM(Q$18:Q$20)+(3/7)*Q$21</f>
        <v>356.42857142857139</v>
      </c>
    </row>
    <row r="22" spans="1:27" x14ac:dyDescent="0.2">
      <c r="A22" s="3">
        <v>18</v>
      </c>
      <c r="B22" s="2">
        <v>1</v>
      </c>
      <c r="C22" s="2">
        <v>3</v>
      </c>
      <c r="D22" s="2">
        <v>0</v>
      </c>
      <c r="E22" s="2">
        <v>0</v>
      </c>
      <c r="F22" s="2">
        <v>0</v>
      </c>
      <c r="G22" s="2">
        <v>0</v>
      </c>
      <c r="H22" s="2">
        <v>0</v>
      </c>
      <c r="I22" s="2">
        <v>72</v>
      </c>
      <c r="J22" s="2">
        <v>2</v>
      </c>
      <c r="K22" s="2">
        <v>1</v>
      </c>
      <c r="L22" s="2">
        <v>21</v>
      </c>
      <c r="M22" s="2">
        <v>6</v>
      </c>
      <c r="N22" s="2">
        <v>0</v>
      </c>
      <c r="O22" s="2">
        <v>2</v>
      </c>
      <c r="P22" s="2">
        <v>0</v>
      </c>
      <c r="Q22" s="2">
        <v>108</v>
      </c>
      <c r="R22" s="1" t="s">
        <v>67</v>
      </c>
      <c r="S22">
        <f>(4/7)*I$21+SUM(I$22:I$24)+(6/7)*I$25</f>
        <v>294.14285714285711</v>
      </c>
      <c r="T22">
        <f>T21+31</f>
        <v>151</v>
      </c>
      <c r="V22">
        <f>(4/7)*L$21+SUM(L$22:L$24)+(6/7)*L$25</f>
        <v>71.714285714285708</v>
      </c>
      <c r="W22">
        <f>(4/7)*M$21+SUM(M$22:M$24)+(6/7)*M$25</f>
        <v>34.142857142857146</v>
      </c>
      <c r="AA22">
        <f>(4/7)*Q$21+SUM(Q$22:Q$24)+(6/7)*Q$25</f>
        <v>425</v>
      </c>
    </row>
    <row r="23" spans="1:27" x14ac:dyDescent="0.2">
      <c r="A23" s="3">
        <v>19</v>
      </c>
      <c r="B23" s="2">
        <v>0</v>
      </c>
      <c r="C23" s="2">
        <v>2</v>
      </c>
      <c r="D23" s="2">
        <v>0</v>
      </c>
      <c r="E23" s="2">
        <v>1</v>
      </c>
      <c r="F23" s="2">
        <v>0</v>
      </c>
      <c r="G23" s="2">
        <v>0</v>
      </c>
      <c r="H23" s="2">
        <v>0</v>
      </c>
      <c r="I23" s="2">
        <v>70</v>
      </c>
      <c r="J23" s="2">
        <v>0</v>
      </c>
      <c r="K23" s="2">
        <v>1</v>
      </c>
      <c r="L23" s="2">
        <v>15</v>
      </c>
      <c r="M23" s="2">
        <v>11</v>
      </c>
      <c r="N23" s="2">
        <v>0</v>
      </c>
      <c r="O23" s="2">
        <v>1</v>
      </c>
      <c r="P23" s="2">
        <v>1</v>
      </c>
      <c r="Q23" s="2">
        <v>102</v>
      </c>
      <c r="R23" s="1" t="s">
        <v>68</v>
      </c>
      <c r="S23">
        <f>(1/7)*I$25+SUM(I$26:I$29)+(1/7)*I$30</f>
        <v>286</v>
      </c>
      <c r="T23">
        <f>T22+30</f>
        <v>181</v>
      </c>
      <c r="V23">
        <f>(1/7)*L$25+SUM(L$26:L$29)+(1/7)*L$30</f>
        <v>88.285714285714292</v>
      </c>
      <c r="W23">
        <f>(1/7)*M$25+SUM(M$26:M$29)+(1/7)*M$30</f>
        <v>33.571428571428569</v>
      </c>
      <c r="AA23">
        <f>(1/7)*Q$25+SUM(Q$26:Q$29)+(1/7)*Q$30</f>
        <v>431.57142857142856</v>
      </c>
    </row>
    <row r="24" spans="1:27" x14ac:dyDescent="0.2">
      <c r="A24" s="3">
        <v>20</v>
      </c>
      <c r="B24" s="2">
        <v>1</v>
      </c>
      <c r="C24" s="2">
        <v>2</v>
      </c>
      <c r="D24" s="2">
        <v>0</v>
      </c>
      <c r="E24" s="2">
        <v>0</v>
      </c>
      <c r="F24" s="2">
        <v>1</v>
      </c>
      <c r="G24" s="2">
        <v>0</v>
      </c>
      <c r="H24" s="2">
        <v>0</v>
      </c>
      <c r="I24" s="2">
        <v>65</v>
      </c>
      <c r="J24" s="2">
        <v>0</v>
      </c>
      <c r="K24" s="2">
        <v>0</v>
      </c>
      <c r="L24" s="2">
        <v>12</v>
      </c>
      <c r="M24" s="2">
        <v>8</v>
      </c>
      <c r="N24" s="2">
        <v>0</v>
      </c>
      <c r="O24" s="2">
        <v>0</v>
      </c>
      <c r="P24" s="2">
        <v>0</v>
      </c>
      <c r="Q24" s="2">
        <v>89</v>
      </c>
      <c r="R24" s="1" t="s">
        <v>69</v>
      </c>
      <c r="S24">
        <f>(6/7)*I$30+SUM(I$31:I$33)+(4/7)*I$34</f>
        <v>305</v>
      </c>
      <c r="T24">
        <f>T23+31</f>
        <v>212</v>
      </c>
      <c r="V24">
        <f>(6/7)*L$30+SUM(L$31:L$33)+(4/7)*L$34</f>
        <v>71.285714285714278</v>
      </c>
      <c r="W24">
        <f>(6/7)*M$30+SUM(M$31:M$33)+(4/7)*M$34</f>
        <v>30.571428571428569</v>
      </c>
      <c r="AA24">
        <f>(6/7)*Q$30+SUM(Q$31:Q$33)+(4/7)*Q$34</f>
        <v>431.42857142857139</v>
      </c>
    </row>
    <row r="25" spans="1:27" x14ac:dyDescent="0.2">
      <c r="A25" s="3">
        <v>21</v>
      </c>
      <c r="B25" s="2">
        <v>0</v>
      </c>
      <c r="C25" s="2">
        <v>1</v>
      </c>
      <c r="D25" s="2">
        <v>0</v>
      </c>
      <c r="E25" s="2">
        <v>2</v>
      </c>
      <c r="F25" s="2">
        <v>0</v>
      </c>
      <c r="G25" s="2">
        <v>0</v>
      </c>
      <c r="H25" s="2">
        <v>0</v>
      </c>
      <c r="I25" s="2">
        <v>65</v>
      </c>
      <c r="J25" s="2">
        <v>0</v>
      </c>
      <c r="K25" s="2">
        <v>0</v>
      </c>
      <c r="L25" s="2">
        <v>17</v>
      </c>
      <c r="M25" s="2">
        <v>4</v>
      </c>
      <c r="N25" s="2">
        <v>0</v>
      </c>
      <c r="O25" s="2">
        <v>0</v>
      </c>
      <c r="P25" s="2">
        <v>0</v>
      </c>
      <c r="Q25" s="2">
        <v>89</v>
      </c>
      <c r="R25" s="1" t="s">
        <v>70</v>
      </c>
      <c r="S25">
        <f>(3/7)*I$34+SUM(I$35:I$38)+(0/7)*I$39</f>
        <v>324.28571428571428</v>
      </c>
      <c r="T25">
        <f>T24+31</f>
        <v>243</v>
      </c>
      <c r="V25">
        <f>(3/7)*L$34+SUM(L$35:L$38)+(0/7)*L$39</f>
        <v>88.857142857142861</v>
      </c>
      <c r="W25">
        <f>(3/7)*M$34+SUM(M$35:M$38)+(0/7)*M$39</f>
        <v>35.428571428571431</v>
      </c>
      <c r="AA25">
        <f>(3/7)*Q$34+SUM(Q$35:Q$38)+(0/7)*Q$39</f>
        <v>463.71428571428572</v>
      </c>
    </row>
    <row r="26" spans="1:27" x14ac:dyDescent="0.2">
      <c r="A26" s="3">
        <v>22</v>
      </c>
      <c r="B26" s="2">
        <v>0</v>
      </c>
      <c r="C26" s="2">
        <v>1</v>
      </c>
      <c r="D26" s="2">
        <v>0</v>
      </c>
      <c r="E26" s="2">
        <v>1</v>
      </c>
      <c r="F26" s="2">
        <v>0</v>
      </c>
      <c r="G26" s="2">
        <v>0</v>
      </c>
      <c r="H26" s="2">
        <v>0</v>
      </c>
      <c r="I26" s="2">
        <v>60</v>
      </c>
      <c r="J26" s="2">
        <v>0</v>
      </c>
      <c r="K26" s="2">
        <v>1</v>
      </c>
      <c r="L26" s="2">
        <v>26</v>
      </c>
      <c r="M26" s="2">
        <v>10</v>
      </c>
      <c r="N26" s="2">
        <v>0</v>
      </c>
      <c r="O26" s="2">
        <v>1</v>
      </c>
      <c r="P26" s="2">
        <v>0</v>
      </c>
      <c r="Q26" s="2">
        <v>100</v>
      </c>
      <c r="R26" s="1" t="s">
        <v>71</v>
      </c>
      <c r="S26">
        <f>(7/7)*I$39+SUM(I$40:I$42)+(2/7)*I$43</f>
        <v>281.42857142857144</v>
      </c>
      <c r="T26">
        <f>T25+30</f>
        <v>273</v>
      </c>
      <c r="V26">
        <f>(7/7)*L$39+SUM(L$40:L$42)+(2/7)*L$43</f>
        <v>72.285714285714292</v>
      </c>
      <c r="W26">
        <f>(7/7)*M$39+SUM(M$40:M$42)+(2/7)*M$43</f>
        <v>25.428571428571427</v>
      </c>
      <c r="AA26">
        <f>(7/7)*Q$39+SUM(Q$40:Q$42)+(2/7)*Q$43</f>
        <v>401.14285714285717</v>
      </c>
    </row>
    <row r="27" spans="1:27" x14ac:dyDescent="0.2">
      <c r="A27" s="3">
        <v>23</v>
      </c>
      <c r="B27" s="2">
        <v>0</v>
      </c>
      <c r="C27" s="2">
        <v>0</v>
      </c>
      <c r="D27" s="2">
        <v>0</v>
      </c>
      <c r="E27" s="2">
        <v>0</v>
      </c>
      <c r="F27" s="2">
        <v>2</v>
      </c>
      <c r="G27" s="2">
        <v>0</v>
      </c>
      <c r="H27" s="2">
        <v>0</v>
      </c>
      <c r="I27" s="2">
        <v>63</v>
      </c>
      <c r="J27" s="2">
        <v>1</v>
      </c>
      <c r="K27" s="2">
        <v>0</v>
      </c>
      <c r="L27" s="2">
        <v>22</v>
      </c>
      <c r="M27" s="2">
        <v>9</v>
      </c>
      <c r="N27" s="2">
        <v>0</v>
      </c>
      <c r="O27" s="2">
        <v>0</v>
      </c>
      <c r="P27" s="2">
        <v>1</v>
      </c>
      <c r="Q27" s="2">
        <v>98</v>
      </c>
      <c r="R27" s="1" t="s">
        <v>72</v>
      </c>
      <c r="S27">
        <f>(5/7)*I$43+SUM(I$44:I$46)+(5/7)*I$47</f>
        <v>337.28571428571428</v>
      </c>
      <c r="T27">
        <f>T26+31</f>
        <v>304</v>
      </c>
      <c r="V27">
        <f>(5/7)*L$43+SUM(L$44:L$46)+(5/7)*L$47</f>
        <v>80.285714285714292</v>
      </c>
      <c r="W27">
        <f>(5/7)*M$43+SUM(M$44:M$46)+(5/7)*M$47</f>
        <v>34.142857142857146</v>
      </c>
      <c r="AA27">
        <f>(5/7)*Q$43+SUM(Q$44:Q$46)+(5/7)*Q$47</f>
        <v>489.71428571428578</v>
      </c>
    </row>
    <row r="28" spans="1:27" x14ac:dyDescent="0.2">
      <c r="A28" s="3">
        <v>24</v>
      </c>
      <c r="B28" s="2">
        <v>0</v>
      </c>
      <c r="C28" s="2">
        <v>2</v>
      </c>
      <c r="D28" s="2">
        <v>0</v>
      </c>
      <c r="E28" s="2">
        <v>3</v>
      </c>
      <c r="F28" s="2">
        <v>0</v>
      </c>
      <c r="G28" s="2">
        <v>0</v>
      </c>
      <c r="H28" s="2">
        <v>1</v>
      </c>
      <c r="I28" s="2">
        <v>72</v>
      </c>
      <c r="J28" s="2">
        <v>1</v>
      </c>
      <c r="K28" s="2">
        <v>0</v>
      </c>
      <c r="L28" s="2">
        <v>15</v>
      </c>
      <c r="M28" s="2">
        <v>7</v>
      </c>
      <c r="N28" s="2">
        <v>0</v>
      </c>
      <c r="O28" s="2">
        <v>1</v>
      </c>
      <c r="P28" s="2">
        <v>0</v>
      </c>
      <c r="Q28" s="2">
        <v>102</v>
      </c>
      <c r="R28" s="1" t="s">
        <v>73</v>
      </c>
      <c r="S28">
        <f>(2/7)*I$47+SUM(I$48:I$51)+(0/7)*I$52</f>
        <v>500.28571428571428</v>
      </c>
      <c r="T28">
        <f>T27+30</f>
        <v>334</v>
      </c>
      <c r="V28">
        <f>(2/7)*L$47+SUM(L$48:L$51)+(0/7)*L$52</f>
        <v>106.42857142857143</v>
      </c>
      <c r="W28">
        <f>(2/7)*M$47+SUM(M$48:M$51)+(0/7)*M$52</f>
        <v>41.428571428571431</v>
      </c>
      <c r="AA28">
        <f>(2/7)*Q$47+SUM(Q$48:Q$51)+(0/7)*Q$52</f>
        <v>682.14285714285711</v>
      </c>
    </row>
    <row r="29" spans="1:27" x14ac:dyDescent="0.2">
      <c r="A29" s="3">
        <v>25</v>
      </c>
      <c r="B29" s="2">
        <v>0</v>
      </c>
      <c r="C29" s="2">
        <v>2</v>
      </c>
      <c r="D29" s="2">
        <v>1</v>
      </c>
      <c r="E29" s="2">
        <v>0</v>
      </c>
      <c r="F29" s="2">
        <v>0</v>
      </c>
      <c r="G29" s="2">
        <v>0</v>
      </c>
      <c r="H29" s="2">
        <v>1</v>
      </c>
      <c r="I29" s="2">
        <v>74</v>
      </c>
      <c r="J29" s="2">
        <v>0</v>
      </c>
      <c r="K29" s="2">
        <v>2</v>
      </c>
      <c r="L29" s="2">
        <v>21</v>
      </c>
      <c r="M29" s="2">
        <v>6</v>
      </c>
      <c r="N29" s="2">
        <v>0</v>
      </c>
      <c r="O29" s="2">
        <v>1</v>
      </c>
      <c r="P29" s="2">
        <v>0</v>
      </c>
      <c r="Q29" s="2">
        <v>108</v>
      </c>
      <c r="R29" s="1" t="s">
        <v>74</v>
      </c>
      <c r="S29">
        <f>(7/7)*I$52+SUM(I$53:I$55)+(7/7)*I$56</f>
        <v>460</v>
      </c>
      <c r="T29">
        <f>T28+31</f>
        <v>365</v>
      </c>
      <c r="V29">
        <f>(7/7)*L$52+SUM(L$53:L$55)+(7/7)*L$56</f>
        <v>137</v>
      </c>
      <c r="W29">
        <f>(7/7)*M$52+SUM(M$53:M$55)+(7/7)*M$56</f>
        <v>61</v>
      </c>
      <c r="AA29">
        <f>(7/7)*Q$52+SUM(Q$53:Q$55)+(7/7)*Q$56</f>
        <v>696</v>
      </c>
    </row>
    <row r="30" spans="1:27" x14ac:dyDescent="0.2">
      <c r="A30" s="3">
        <v>26</v>
      </c>
      <c r="B30" s="2">
        <v>0</v>
      </c>
      <c r="C30" s="2">
        <v>0</v>
      </c>
      <c r="D30" s="2">
        <v>1</v>
      </c>
      <c r="E30" s="2">
        <v>0</v>
      </c>
      <c r="F30" s="2">
        <v>0</v>
      </c>
      <c r="G30" s="2">
        <v>0</v>
      </c>
      <c r="H30" s="2">
        <v>0</v>
      </c>
      <c r="I30" s="2">
        <v>54</v>
      </c>
      <c r="J30" s="2">
        <v>0</v>
      </c>
      <c r="K30" s="2">
        <v>0</v>
      </c>
      <c r="L30" s="2">
        <v>13</v>
      </c>
      <c r="M30" s="2">
        <v>7</v>
      </c>
      <c r="N30" s="2">
        <v>0</v>
      </c>
      <c r="O30" s="2">
        <v>1</v>
      </c>
      <c r="P30" s="2">
        <v>0</v>
      </c>
      <c r="Q30" s="2">
        <v>76</v>
      </c>
      <c r="R30" s="1" t="s">
        <v>75</v>
      </c>
      <c r="S30">
        <f>SUM(S18:S29)</f>
        <v>4117</v>
      </c>
      <c r="V30">
        <f>SUM(V18:V29)</f>
        <v>1008.0000000000001</v>
      </c>
      <c r="W30">
        <f>SUM(W18:W29)</f>
        <v>414.00000000000006</v>
      </c>
      <c r="AA30">
        <f>SUM(AA18:AA29)</f>
        <v>5891</v>
      </c>
    </row>
    <row r="31" spans="1:27" x14ac:dyDescent="0.2">
      <c r="A31" s="3">
        <v>27</v>
      </c>
      <c r="B31" s="2">
        <v>0</v>
      </c>
      <c r="C31" s="2">
        <v>2</v>
      </c>
      <c r="D31" s="2">
        <v>0</v>
      </c>
      <c r="E31" s="2">
        <v>1</v>
      </c>
      <c r="F31" s="2">
        <v>0</v>
      </c>
      <c r="G31" s="2">
        <v>0</v>
      </c>
      <c r="H31" s="2">
        <v>0</v>
      </c>
      <c r="I31" s="2">
        <v>58</v>
      </c>
      <c r="J31" s="2">
        <v>2</v>
      </c>
      <c r="K31" s="2">
        <v>1</v>
      </c>
      <c r="L31" s="2">
        <v>21</v>
      </c>
      <c r="M31" s="2">
        <v>6</v>
      </c>
      <c r="N31" s="2">
        <v>1</v>
      </c>
      <c r="O31" s="2">
        <v>0</v>
      </c>
      <c r="P31" s="2">
        <v>0</v>
      </c>
      <c r="Q31" s="2">
        <v>92</v>
      </c>
    </row>
    <row r="32" spans="1:27" x14ac:dyDescent="0.2">
      <c r="A32" s="3">
        <v>28</v>
      </c>
      <c r="B32" s="2">
        <v>0</v>
      </c>
      <c r="C32" s="2">
        <v>1</v>
      </c>
      <c r="D32" s="2">
        <v>0</v>
      </c>
      <c r="E32" s="2">
        <v>1</v>
      </c>
      <c r="F32" s="2">
        <v>0</v>
      </c>
      <c r="G32" s="2">
        <v>0</v>
      </c>
      <c r="H32" s="2">
        <v>0</v>
      </c>
      <c r="I32" s="2">
        <v>62</v>
      </c>
      <c r="J32" s="2">
        <v>1</v>
      </c>
      <c r="K32" s="2">
        <v>2</v>
      </c>
      <c r="L32" s="2">
        <v>20</v>
      </c>
      <c r="M32" s="2">
        <v>5</v>
      </c>
      <c r="N32" s="2">
        <v>1</v>
      </c>
      <c r="O32" s="2">
        <v>2</v>
      </c>
      <c r="P32" s="2">
        <v>0</v>
      </c>
      <c r="Q32" s="2">
        <v>95</v>
      </c>
    </row>
    <row r="33" spans="1:17" x14ac:dyDescent="0.2">
      <c r="A33" s="3">
        <v>29</v>
      </c>
      <c r="B33" s="2">
        <v>0</v>
      </c>
      <c r="C33" s="2">
        <v>1</v>
      </c>
      <c r="D33" s="2">
        <v>0</v>
      </c>
      <c r="E33" s="2">
        <v>0</v>
      </c>
      <c r="F33" s="2">
        <v>0</v>
      </c>
      <c r="G33" s="2">
        <v>0</v>
      </c>
      <c r="H33" s="2">
        <v>0</v>
      </c>
      <c r="I33" s="2">
        <v>77</v>
      </c>
      <c r="J33" s="2">
        <v>1</v>
      </c>
      <c r="K33" s="2">
        <v>1</v>
      </c>
      <c r="L33" s="2">
        <v>10</v>
      </c>
      <c r="M33" s="2">
        <v>9</v>
      </c>
      <c r="N33" s="2">
        <v>0</v>
      </c>
      <c r="O33" s="2">
        <v>2</v>
      </c>
      <c r="P33" s="2">
        <v>0</v>
      </c>
      <c r="Q33" s="2">
        <v>101</v>
      </c>
    </row>
    <row r="34" spans="1:17" x14ac:dyDescent="0.2">
      <c r="A34" s="3">
        <v>30</v>
      </c>
      <c r="B34" s="2">
        <v>1</v>
      </c>
      <c r="C34" s="2">
        <v>0</v>
      </c>
      <c r="D34" s="2">
        <v>0</v>
      </c>
      <c r="E34" s="2">
        <v>1</v>
      </c>
      <c r="F34" s="2">
        <v>1</v>
      </c>
      <c r="G34" s="2">
        <v>0</v>
      </c>
      <c r="H34" s="2">
        <v>0</v>
      </c>
      <c r="I34" s="2">
        <v>108</v>
      </c>
      <c r="J34" s="2">
        <v>1</v>
      </c>
      <c r="K34" s="2">
        <v>0</v>
      </c>
      <c r="L34" s="2">
        <v>16</v>
      </c>
      <c r="M34" s="2">
        <v>8</v>
      </c>
      <c r="N34" s="2">
        <v>0</v>
      </c>
      <c r="O34" s="2">
        <v>0</v>
      </c>
      <c r="P34" s="2">
        <v>1</v>
      </c>
      <c r="Q34" s="2">
        <v>137</v>
      </c>
    </row>
    <row r="35" spans="1:17" x14ac:dyDescent="0.2">
      <c r="A35" s="3">
        <v>31</v>
      </c>
      <c r="B35" s="2">
        <v>0</v>
      </c>
      <c r="C35" s="2">
        <v>0</v>
      </c>
      <c r="D35" s="2">
        <v>0</v>
      </c>
      <c r="E35" s="2">
        <v>0</v>
      </c>
      <c r="F35" s="2">
        <v>1</v>
      </c>
      <c r="G35" s="2">
        <v>0</v>
      </c>
      <c r="H35" s="2">
        <v>0</v>
      </c>
      <c r="I35" s="2">
        <v>77</v>
      </c>
      <c r="J35" s="2">
        <v>2</v>
      </c>
      <c r="K35" s="2">
        <v>0</v>
      </c>
      <c r="L35" s="2">
        <v>16</v>
      </c>
      <c r="M35" s="2">
        <v>5</v>
      </c>
      <c r="N35" s="2">
        <v>0</v>
      </c>
      <c r="O35" s="2">
        <v>0</v>
      </c>
      <c r="P35" s="2">
        <v>0</v>
      </c>
      <c r="Q35" s="2">
        <v>101</v>
      </c>
    </row>
    <row r="36" spans="1:17" x14ac:dyDescent="0.2">
      <c r="A36" s="3">
        <v>32</v>
      </c>
      <c r="B36" s="2">
        <v>0</v>
      </c>
      <c r="C36" s="2">
        <v>0</v>
      </c>
      <c r="D36" s="2">
        <v>1</v>
      </c>
      <c r="E36" s="2">
        <v>0</v>
      </c>
      <c r="F36" s="2">
        <v>0</v>
      </c>
      <c r="G36" s="2">
        <v>0</v>
      </c>
      <c r="H36" s="2">
        <v>1</v>
      </c>
      <c r="I36" s="2">
        <v>59</v>
      </c>
      <c r="J36" s="2">
        <v>1</v>
      </c>
      <c r="K36" s="2">
        <v>0</v>
      </c>
      <c r="L36" s="2">
        <v>22</v>
      </c>
      <c r="M36" s="2">
        <v>8</v>
      </c>
      <c r="N36" s="2">
        <v>0</v>
      </c>
      <c r="O36" s="2">
        <v>0</v>
      </c>
      <c r="P36" s="2">
        <v>0</v>
      </c>
      <c r="Q36" s="2">
        <v>92</v>
      </c>
    </row>
    <row r="37" spans="1:17" x14ac:dyDescent="0.2">
      <c r="A37" s="3">
        <v>33</v>
      </c>
      <c r="B37" s="2">
        <v>0</v>
      </c>
      <c r="C37" s="2">
        <v>0</v>
      </c>
      <c r="D37" s="2">
        <v>0</v>
      </c>
      <c r="E37" s="2">
        <v>1</v>
      </c>
      <c r="F37" s="2">
        <v>0</v>
      </c>
      <c r="G37" s="2">
        <v>0</v>
      </c>
      <c r="H37" s="2">
        <v>0</v>
      </c>
      <c r="I37" s="2">
        <v>71</v>
      </c>
      <c r="J37" s="2">
        <v>2</v>
      </c>
      <c r="K37" s="2">
        <v>1</v>
      </c>
      <c r="L37" s="2">
        <v>23</v>
      </c>
      <c r="M37" s="2">
        <v>6</v>
      </c>
      <c r="N37" s="2">
        <v>0</v>
      </c>
      <c r="O37" s="2">
        <v>1</v>
      </c>
      <c r="P37" s="2">
        <v>0</v>
      </c>
      <c r="Q37" s="2">
        <v>105</v>
      </c>
    </row>
    <row r="38" spans="1:17" x14ac:dyDescent="0.2">
      <c r="A38" s="3">
        <v>34</v>
      </c>
      <c r="B38" s="2">
        <v>0</v>
      </c>
      <c r="C38" s="2">
        <v>0</v>
      </c>
      <c r="D38" s="2">
        <v>0</v>
      </c>
      <c r="E38" s="2">
        <v>0</v>
      </c>
      <c r="F38" s="2">
        <v>1</v>
      </c>
      <c r="G38" s="2">
        <v>0</v>
      </c>
      <c r="H38" s="2">
        <v>1</v>
      </c>
      <c r="I38" s="2">
        <v>71</v>
      </c>
      <c r="J38" s="2">
        <v>0</v>
      </c>
      <c r="K38" s="2">
        <v>0</v>
      </c>
      <c r="L38" s="2">
        <v>21</v>
      </c>
      <c r="M38" s="2">
        <v>13</v>
      </c>
      <c r="N38" s="2">
        <v>0</v>
      </c>
      <c r="O38" s="2">
        <v>0</v>
      </c>
      <c r="P38" s="2">
        <v>0</v>
      </c>
      <c r="Q38" s="2">
        <v>107</v>
      </c>
    </row>
    <row r="39" spans="1:17" x14ac:dyDescent="0.2">
      <c r="A39" s="3">
        <v>35</v>
      </c>
      <c r="B39" s="2">
        <v>0</v>
      </c>
      <c r="C39" s="2">
        <v>1</v>
      </c>
      <c r="D39" s="2">
        <v>0</v>
      </c>
      <c r="E39" s="2">
        <v>0</v>
      </c>
      <c r="F39" s="2">
        <v>0</v>
      </c>
      <c r="G39" s="2">
        <v>0</v>
      </c>
      <c r="H39" s="2">
        <v>0</v>
      </c>
      <c r="I39" s="2">
        <v>62</v>
      </c>
      <c r="J39" s="2">
        <v>1</v>
      </c>
      <c r="K39" s="2">
        <v>0</v>
      </c>
      <c r="L39" s="2">
        <v>13</v>
      </c>
      <c r="M39" s="2">
        <v>10</v>
      </c>
      <c r="N39" s="2">
        <v>1</v>
      </c>
      <c r="O39" s="2">
        <v>0</v>
      </c>
      <c r="P39" s="2">
        <v>1</v>
      </c>
      <c r="Q39" s="2">
        <v>89</v>
      </c>
    </row>
    <row r="40" spans="1:17" x14ac:dyDescent="0.2">
      <c r="A40" s="3">
        <v>36</v>
      </c>
      <c r="B40" s="2">
        <v>0</v>
      </c>
      <c r="C40" s="2">
        <v>1</v>
      </c>
      <c r="D40" s="2">
        <v>0</v>
      </c>
      <c r="E40" s="2">
        <v>1</v>
      </c>
      <c r="F40" s="2">
        <v>0</v>
      </c>
      <c r="G40" s="2">
        <v>0</v>
      </c>
      <c r="H40" s="2">
        <v>1</v>
      </c>
      <c r="I40" s="2">
        <v>68</v>
      </c>
      <c r="J40" s="2">
        <v>1</v>
      </c>
      <c r="K40" s="2">
        <v>0</v>
      </c>
      <c r="L40" s="2">
        <v>13</v>
      </c>
      <c r="M40" s="2">
        <v>4</v>
      </c>
      <c r="N40" s="2">
        <v>0</v>
      </c>
      <c r="O40" s="2">
        <v>1</v>
      </c>
      <c r="P40" s="2">
        <v>0</v>
      </c>
      <c r="Q40" s="2">
        <v>90</v>
      </c>
    </row>
    <row r="41" spans="1:17" x14ac:dyDescent="0.2">
      <c r="A41" s="3">
        <v>37</v>
      </c>
      <c r="B41" s="2">
        <v>1</v>
      </c>
      <c r="C41" s="2">
        <v>0</v>
      </c>
      <c r="D41" s="2">
        <v>0</v>
      </c>
      <c r="E41" s="2">
        <v>1</v>
      </c>
      <c r="F41" s="2">
        <v>0</v>
      </c>
      <c r="G41" s="2">
        <v>0</v>
      </c>
      <c r="H41" s="2">
        <v>0</v>
      </c>
      <c r="I41" s="2">
        <v>59</v>
      </c>
      <c r="J41" s="2">
        <v>1</v>
      </c>
      <c r="K41" s="2">
        <v>0</v>
      </c>
      <c r="L41" s="2">
        <v>26</v>
      </c>
      <c r="M41" s="2">
        <v>8</v>
      </c>
      <c r="N41" s="2">
        <v>2</v>
      </c>
      <c r="O41" s="2">
        <v>0</v>
      </c>
      <c r="P41" s="2">
        <v>0</v>
      </c>
      <c r="Q41" s="2">
        <v>98</v>
      </c>
    </row>
    <row r="42" spans="1:17" x14ac:dyDescent="0.2">
      <c r="A42" s="3">
        <v>38</v>
      </c>
      <c r="B42" s="2">
        <v>1</v>
      </c>
      <c r="C42" s="2">
        <v>1</v>
      </c>
      <c r="D42" s="2">
        <v>0</v>
      </c>
      <c r="E42" s="2">
        <v>1</v>
      </c>
      <c r="F42" s="2">
        <v>0</v>
      </c>
      <c r="G42" s="2">
        <v>0</v>
      </c>
      <c r="H42" s="2">
        <v>0</v>
      </c>
      <c r="I42" s="2">
        <v>73</v>
      </c>
      <c r="J42" s="2">
        <v>0</v>
      </c>
      <c r="K42" s="2">
        <v>0</v>
      </c>
      <c r="L42" s="2">
        <v>18</v>
      </c>
      <c r="M42" s="2">
        <v>2</v>
      </c>
      <c r="N42" s="2">
        <v>0</v>
      </c>
      <c r="O42" s="2">
        <v>1</v>
      </c>
      <c r="P42" s="2">
        <v>0</v>
      </c>
      <c r="Q42" s="2">
        <v>97</v>
      </c>
    </row>
    <row r="43" spans="1:17" x14ac:dyDescent="0.2">
      <c r="A43" s="3">
        <v>39</v>
      </c>
      <c r="B43" s="2">
        <v>0</v>
      </c>
      <c r="C43" s="2">
        <v>3</v>
      </c>
      <c r="D43" s="2">
        <v>1</v>
      </c>
      <c r="E43" s="2">
        <v>1</v>
      </c>
      <c r="F43" s="2">
        <v>0</v>
      </c>
      <c r="G43" s="2">
        <v>0</v>
      </c>
      <c r="H43" s="2">
        <v>0</v>
      </c>
      <c r="I43" s="2">
        <v>68</v>
      </c>
      <c r="J43" s="2">
        <v>2</v>
      </c>
      <c r="K43" s="2">
        <v>2</v>
      </c>
      <c r="L43" s="2">
        <v>8</v>
      </c>
      <c r="M43" s="2">
        <v>5</v>
      </c>
      <c r="N43" s="2">
        <v>2</v>
      </c>
      <c r="O43" s="2">
        <v>1</v>
      </c>
      <c r="P43" s="2">
        <v>2</v>
      </c>
      <c r="Q43" s="2">
        <v>95</v>
      </c>
    </row>
    <row r="44" spans="1:17" x14ac:dyDescent="0.2">
      <c r="A44" s="3">
        <v>40</v>
      </c>
      <c r="B44" s="2">
        <v>0</v>
      </c>
      <c r="C44" s="2">
        <v>2</v>
      </c>
      <c r="D44" s="2">
        <v>1</v>
      </c>
      <c r="E44" s="2">
        <v>1</v>
      </c>
      <c r="F44" s="2">
        <v>1</v>
      </c>
      <c r="G44" s="2">
        <v>0</v>
      </c>
      <c r="H44" s="2">
        <v>0</v>
      </c>
      <c r="I44" s="2">
        <v>75</v>
      </c>
      <c r="J44" s="2">
        <v>2</v>
      </c>
      <c r="K44" s="2">
        <v>0</v>
      </c>
      <c r="L44" s="2">
        <v>21</v>
      </c>
      <c r="M44" s="2">
        <v>3</v>
      </c>
      <c r="N44" s="2">
        <v>1</v>
      </c>
      <c r="O44" s="2">
        <v>3</v>
      </c>
      <c r="P44" s="2">
        <v>1</v>
      </c>
      <c r="Q44" s="2">
        <v>111</v>
      </c>
    </row>
    <row r="45" spans="1:17" x14ac:dyDescent="0.2">
      <c r="A45" s="3">
        <v>41</v>
      </c>
      <c r="B45" s="2">
        <v>0</v>
      </c>
      <c r="C45" s="2">
        <v>0</v>
      </c>
      <c r="D45" s="2">
        <v>0</v>
      </c>
      <c r="E45" s="2">
        <v>1</v>
      </c>
      <c r="F45" s="2">
        <v>0</v>
      </c>
      <c r="G45" s="2">
        <v>0</v>
      </c>
      <c r="H45" s="2">
        <v>1</v>
      </c>
      <c r="I45" s="2">
        <v>69</v>
      </c>
      <c r="J45" s="2">
        <v>0</v>
      </c>
      <c r="K45" s="2">
        <v>0</v>
      </c>
      <c r="L45" s="2">
        <v>17</v>
      </c>
      <c r="M45" s="2">
        <v>11</v>
      </c>
      <c r="N45" s="2">
        <v>1</v>
      </c>
      <c r="O45" s="2">
        <v>0</v>
      </c>
      <c r="P45" s="2">
        <v>0</v>
      </c>
      <c r="Q45" s="2">
        <v>100</v>
      </c>
    </row>
    <row r="46" spans="1:17" x14ac:dyDescent="0.2">
      <c r="A46" s="3">
        <v>42</v>
      </c>
      <c r="B46" s="2">
        <v>1</v>
      </c>
      <c r="C46" s="2">
        <v>2</v>
      </c>
      <c r="D46" s="2">
        <v>0</v>
      </c>
      <c r="E46" s="2">
        <v>0</v>
      </c>
      <c r="F46" s="2">
        <v>0</v>
      </c>
      <c r="G46" s="2">
        <v>0</v>
      </c>
      <c r="H46" s="2">
        <v>0</v>
      </c>
      <c r="I46" s="2">
        <v>84</v>
      </c>
      <c r="J46" s="2">
        <v>3</v>
      </c>
      <c r="K46" s="2">
        <v>0</v>
      </c>
      <c r="L46" s="2">
        <v>18</v>
      </c>
      <c r="M46" s="2">
        <v>13</v>
      </c>
      <c r="N46" s="2">
        <v>0</v>
      </c>
      <c r="O46" s="2">
        <v>1</v>
      </c>
      <c r="P46" s="2">
        <v>1</v>
      </c>
      <c r="Q46" s="2">
        <v>123</v>
      </c>
    </row>
    <row r="47" spans="1:17" x14ac:dyDescent="0.2">
      <c r="A47" s="3">
        <v>43</v>
      </c>
      <c r="B47" s="2">
        <v>0</v>
      </c>
      <c r="C47" s="2">
        <v>1</v>
      </c>
      <c r="D47" s="2">
        <v>1</v>
      </c>
      <c r="E47" s="2">
        <v>2</v>
      </c>
      <c r="F47" s="2">
        <v>0</v>
      </c>
      <c r="G47" s="2">
        <v>0</v>
      </c>
      <c r="H47" s="2">
        <v>0</v>
      </c>
      <c r="I47" s="2">
        <v>85</v>
      </c>
      <c r="J47" s="2">
        <v>2</v>
      </c>
      <c r="K47" s="2">
        <v>0</v>
      </c>
      <c r="L47" s="2">
        <v>26</v>
      </c>
      <c r="M47" s="2">
        <v>5</v>
      </c>
      <c r="N47" s="2">
        <v>1</v>
      </c>
      <c r="O47" s="2">
        <v>0</v>
      </c>
      <c r="P47" s="2">
        <v>0</v>
      </c>
      <c r="Q47" s="2">
        <v>123</v>
      </c>
    </row>
    <row r="48" spans="1:17" x14ac:dyDescent="0.2">
      <c r="A48" s="3">
        <v>44</v>
      </c>
      <c r="B48" s="2">
        <v>0</v>
      </c>
      <c r="C48" s="2">
        <v>1</v>
      </c>
      <c r="D48" s="2">
        <v>4</v>
      </c>
      <c r="E48" s="2">
        <v>1</v>
      </c>
      <c r="F48" s="2">
        <v>1</v>
      </c>
      <c r="G48" s="2">
        <v>0</v>
      </c>
      <c r="H48" s="2">
        <v>0</v>
      </c>
      <c r="I48" s="2">
        <v>99</v>
      </c>
      <c r="J48" s="2">
        <v>1</v>
      </c>
      <c r="K48" s="2">
        <v>0</v>
      </c>
      <c r="L48" s="2">
        <v>17</v>
      </c>
      <c r="M48" s="2">
        <v>6</v>
      </c>
      <c r="N48" s="2">
        <v>0</v>
      </c>
      <c r="O48" s="2">
        <v>1</v>
      </c>
      <c r="P48" s="2">
        <v>0</v>
      </c>
      <c r="Q48" s="2">
        <v>131</v>
      </c>
    </row>
    <row r="49" spans="1:17" x14ac:dyDescent="0.2">
      <c r="A49" s="3">
        <v>45</v>
      </c>
      <c r="B49" s="2">
        <v>0</v>
      </c>
      <c r="C49" s="2">
        <v>1</v>
      </c>
      <c r="D49" s="2">
        <v>0</v>
      </c>
      <c r="E49" s="2">
        <v>1</v>
      </c>
      <c r="F49" s="2">
        <v>1</v>
      </c>
      <c r="G49" s="2">
        <v>0</v>
      </c>
      <c r="H49" s="2">
        <v>0</v>
      </c>
      <c r="I49" s="2">
        <v>131</v>
      </c>
      <c r="J49" s="2">
        <v>1</v>
      </c>
      <c r="K49" s="2">
        <v>1</v>
      </c>
      <c r="L49" s="2">
        <v>30</v>
      </c>
      <c r="M49" s="2">
        <v>13</v>
      </c>
      <c r="N49" s="2">
        <v>0</v>
      </c>
      <c r="O49" s="2">
        <v>1</v>
      </c>
      <c r="P49" s="2">
        <v>0</v>
      </c>
      <c r="Q49" s="2">
        <v>180</v>
      </c>
    </row>
    <row r="50" spans="1:17" x14ac:dyDescent="0.2">
      <c r="A50" s="3">
        <v>46</v>
      </c>
      <c r="B50" s="2">
        <v>1</v>
      </c>
      <c r="C50" s="2">
        <v>4</v>
      </c>
      <c r="D50" s="2">
        <v>1</v>
      </c>
      <c r="E50" s="2">
        <v>0</v>
      </c>
      <c r="F50" s="2">
        <v>0</v>
      </c>
      <c r="G50" s="2">
        <v>1</v>
      </c>
      <c r="H50" s="2">
        <v>0</v>
      </c>
      <c r="I50" s="2">
        <v>138</v>
      </c>
      <c r="J50" s="2">
        <v>2</v>
      </c>
      <c r="K50" s="2">
        <v>0</v>
      </c>
      <c r="L50" s="2">
        <v>28</v>
      </c>
      <c r="M50" s="2">
        <v>9</v>
      </c>
      <c r="N50" s="2">
        <v>1</v>
      </c>
      <c r="O50" s="2">
        <v>1</v>
      </c>
      <c r="P50" s="2">
        <v>0</v>
      </c>
      <c r="Q50" s="2">
        <v>186</v>
      </c>
    </row>
    <row r="51" spans="1:17" x14ac:dyDescent="0.2">
      <c r="A51" s="3">
        <v>47</v>
      </c>
      <c r="B51" s="2">
        <v>0</v>
      </c>
      <c r="C51" s="2">
        <v>2</v>
      </c>
      <c r="D51" s="2">
        <v>1</v>
      </c>
      <c r="E51" s="2">
        <v>0</v>
      </c>
      <c r="F51" s="2">
        <v>0</v>
      </c>
      <c r="G51" s="2">
        <v>0</v>
      </c>
      <c r="H51" s="2">
        <v>1</v>
      </c>
      <c r="I51" s="2">
        <v>108</v>
      </c>
      <c r="J51" s="2">
        <v>0</v>
      </c>
      <c r="K51" s="2">
        <v>1</v>
      </c>
      <c r="L51" s="2">
        <v>24</v>
      </c>
      <c r="M51" s="2">
        <v>12</v>
      </c>
      <c r="N51" s="2">
        <v>0</v>
      </c>
      <c r="O51" s="2">
        <v>1</v>
      </c>
      <c r="P51" s="2">
        <v>0</v>
      </c>
      <c r="Q51" s="2">
        <v>150</v>
      </c>
    </row>
    <row r="52" spans="1:17" x14ac:dyDescent="0.2">
      <c r="A52" s="3">
        <v>48</v>
      </c>
      <c r="B52" s="2">
        <v>1</v>
      </c>
      <c r="C52" s="2">
        <v>0</v>
      </c>
      <c r="D52" s="2">
        <v>0</v>
      </c>
      <c r="E52" s="2">
        <v>1</v>
      </c>
      <c r="F52" s="2">
        <v>1</v>
      </c>
      <c r="G52" s="2">
        <v>0</v>
      </c>
      <c r="H52" s="2">
        <v>0</v>
      </c>
      <c r="I52" s="2">
        <v>141</v>
      </c>
      <c r="J52" s="2">
        <v>4</v>
      </c>
      <c r="K52" s="2">
        <v>1</v>
      </c>
      <c r="L52" s="2">
        <v>29</v>
      </c>
      <c r="M52" s="2">
        <v>13</v>
      </c>
      <c r="N52" s="2">
        <v>0</v>
      </c>
      <c r="O52" s="2">
        <v>2</v>
      </c>
      <c r="P52" s="2">
        <v>0</v>
      </c>
      <c r="Q52" s="2">
        <v>193</v>
      </c>
    </row>
    <row r="53" spans="1:17" x14ac:dyDescent="0.2">
      <c r="A53" s="3">
        <v>49</v>
      </c>
      <c r="B53" s="2">
        <v>0</v>
      </c>
      <c r="C53" s="2">
        <v>2</v>
      </c>
      <c r="D53" s="2">
        <v>0</v>
      </c>
      <c r="E53" s="2">
        <v>1</v>
      </c>
      <c r="F53" s="2">
        <v>1</v>
      </c>
      <c r="G53" s="2">
        <v>0</v>
      </c>
      <c r="H53" s="2">
        <v>0</v>
      </c>
      <c r="I53" s="2">
        <v>134</v>
      </c>
      <c r="J53" s="2">
        <v>1</v>
      </c>
      <c r="K53" s="2">
        <v>2</v>
      </c>
      <c r="L53" s="2">
        <v>32</v>
      </c>
      <c r="M53" s="2">
        <v>18</v>
      </c>
      <c r="N53" s="2">
        <v>2</v>
      </c>
      <c r="O53" s="2">
        <v>1</v>
      </c>
      <c r="P53" s="2">
        <v>1</v>
      </c>
      <c r="Q53" s="2">
        <v>195</v>
      </c>
    </row>
    <row r="54" spans="1:17" x14ac:dyDescent="0.2">
      <c r="A54" s="3">
        <v>50</v>
      </c>
      <c r="B54" s="2">
        <v>0</v>
      </c>
      <c r="C54" s="2">
        <v>0</v>
      </c>
      <c r="D54" s="2">
        <v>0</v>
      </c>
      <c r="E54" s="2">
        <v>0</v>
      </c>
      <c r="F54" s="2">
        <v>0</v>
      </c>
      <c r="G54" s="2">
        <v>0</v>
      </c>
      <c r="H54" s="2">
        <v>1</v>
      </c>
      <c r="I54" s="2">
        <v>90</v>
      </c>
      <c r="J54" s="2">
        <v>1</v>
      </c>
      <c r="K54" s="2">
        <v>1</v>
      </c>
      <c r="L54" s="2">
        <v>39</v>
      </c>
      <c r="M54" s="2">
        <v>15</v>
      </c>
      <c r="N54" s="2">
        <v>3</v>
      </c>
      <c r="O54" s="2">
        <v>0</v>
      </c>
      <c r="P54" s="2">
        <v>1</v>
      </c>
      <c r="Q54" s="2">
        <v>151</v>
      </c>
    </row>
    <row r="55" spans="1:17" x14ac:dyDescent="0.2">
      <c r="A55" s="3">
        <v>51</v>
      </c>
      <c r="B55" s="2">
        <v>0</v>
      </c>
      <c r="C55" s="2">
        <v>0</v>
      </c>
      <c r="D55" s="2">
        <v>0</v>
      </c>
      <c r="E55" s="2">
        <v>0</v>
      </c>
      <c r="F55" s="2">
        <v>0</v>
      </c>
      <c r="G55" s="2">
        <v>0</v>
      </c>
      <c r="H55" s="2">
        <v>2</v>
      </c>
      <c r="I55" s="2">
        <v>49</v>
      </c>
      <c r="J55" s="2">
        <v>1</v>
      </c>
      <c r="K55" s="2">
        <v>0</v>
      </c>
      <c r="L55" s="2">
        <v>23</v>
      </c>
      <c r="M55" s="2">
        <v>6</v>
      </c>
      <c r="N55" s="2">
        <v>0</v>
      </c>
      <c r="O55" s="2">
        <v>2</v>
      </c>
      <c r="P55" s="2">
        <v>2</v>
      </c>
      <c r="Q55" s="2">
        <v>85</v>
      </c>
    </row>
    <row r="56" spans="1:17" x14ac:dyDescent="0.2">
      <c r="A56" s="3">
        <v>52</v>
      </c>
      <c r="B56" s="2">
        <v>0</v>
      </c>
      <c r="C56" s="2">
        <v>1</v>
      </c>
      <c r="D56" s="2">
        <v>1</v>
      </c>
      <c r="E56" s="2">
        <v>0</v>
      </c>
      <c r="F56" s="2">
        <v>0</v>
      </c>
      <c r="G56" s="2">
        <v>0</v>
      </c>
      <c r="H56" s="2">
        <v>0</v>
      </c>
      <c r="I56" s="2">
        <v>46</v>
      </c>
      <c r="J56" s="2">
        <v>0</v>
      </c>
      <c r="K56" s="2">
        <v>0</v>
      </c>
      <c r="L56" s="2">
        <v>14</v>
      </c>
      <c r="M56" s="2">
        <v>9</v>
      </c>
      <c r="N56" s="2">
        <v>1</v>
      </c>
      <c r="O56" s="2">
        <v>0</v>
      </c>
      <c r="P56" s="2">
        <v>0</v>
      </c>
      <c r="Q56" s="2">
        <v>72</v>
      </c>
    </row>
    <row r="57" spans="1:17" x14ac:dyDescent="0.2">
      <c r="A57" s="3" t="s">
        <v>14</v>
      </c>
      <c r="B57" s="2">
        <v>14</v>
      </c>
      <c r="C57" s="2">
        <v>60</v>
      </c>
      <c r="D57" s="2">
        <v>21</v>
      </c>
      <c r="E57" s="2">
        <v>38</v>
      </c>
      <c r="F57" s="2">
        <v>17</v>
      </c>
      <c r="G57" s="2">
        <v>1</v>
      </c>
      <c r="H57" s="2">
        <v>14</v>
      </c>
      <c r="I57" s="2">
        <v>4117</v>
      </c>
      <c r="J57" s="2">
        <v>60</v>
      </c>
      <c r="K57" s="2">
        <v>35</v>
      </c>
      <c r="L57" s="2">
        <v>1008</v>
      </c>
      <c r="M57" s="2">
        <v>414</v>
      </c>
      <c r="N57" s="2">
        <v>20</v>
      </c>
      <c r="O57" s="2">
        <v>47</v>
      </c>
      <c r="P57" s="2">
        <v>25</v>
      </c>
      <c r="Q57" s="2">
        <v>5891</v>
      </c>
    </row>
  </sheetData>
  <mergeCells count="3">
    <mergeCell ref="A1:Q1"/>
    <mergeCell ref="A2:A3"/>
    <mergeCell ref="B2:Q2"/>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DC8D92-C571-47D9-9727-D46D2DF88C8A}">
  <dimension ref="A1:Q57"/>
  <sheetViews>
    <sheetView workbookViewId="0">
      <selection sqref="A1:Q1"/>
    </sheetView>
  </sheetViews>
  <sheetFormatPr baseColWidth="10" defaultColWidth="8.83203125" defaultRowHeight="15" x14ac:dyDescent="0.2"/>
  <cols>
    <col min="1" max="1" width="18.5" customWidth="1"/>
    <col min="2" max="2" width="10.1640625" customWidth="1"/>
    <col min="3" max="3" width="9.83203125" customWidth="1"/>
    <col min="4" max="4" width="12.5" customWidth="1"/>
    <col min="6" max="6" width="10" customWidth="1"/>
    <col min="7" max="7" width="12" customWidth="1"/>
    <col min="9" max="9" width="11.5" customWidth="1"/>
    <col min="10" max="10" width="10.1640625" customWidth="1"/>
    <col min="11" max="11" width="10.5" customWidth="1"/>
    <col min="14" max="14" width="13.5" customWidth="1"/>
    <col min="15" max="15" width="10.33203125" customWidth="1"/>
  </cols>
  <sheetData>
    <row r="1" spans="1:17" x14ac:dyDescent="0.2">
      <c r="A1" s="19" t="s">
        <v>36</v>
      </c>
      <c r="B1" s="19"/>
      <c r="C1" s="19"/>
      <c r="D1" s="19"/>
      <c r="E1" s="19"/>
      <c r="F1" s="19"/>
      <c r="G1" s="19"/>
      <c r="H1" s="19"/>
      <c r="I1" s="19"/>
      <c r="J1" s="19"/>
      <c r="K1" s="19"/>
      <c r="L1" s="19"/>
      <c r="M1" s="19"/>
      <c r="N1" s="19"/>
      <c r="O1" s="19"/>
      <c r="P1" s="19"/>
      <c r="Q1" s="19"/>
    </row>
    <row r="2" spans="1:17" x14ac:dyDescent="0.2">
      <c r="A2" s="20" t="s">
        <v>17</v>
      </c>
      <c r="B2" s="21" t="s">
        <v>16</v>
      </c>
      <c r="C2" s="21"/>
      <c r="D2" s="21"/>
      <c r="E2" s="21"/>
      <c r="F2" s="21"/>
      <c r="G2" s="21"/>
      <c r="H2" s="21"/>
      <c r="I2" s="21"/>
      <c r="J2" s="21"/>
      <c r="K2" s="21"/>
      <c r="L2" s="21"/>
      <c r="M2" s="21"/>
      <c r="N2" s="21"/>
      <c r="O2" s="21"/>
      <c r="P2" s="21"/>
      <c r="Q2" s="21"/>
    </row>
    <row r="3" spans="1:17" x14ac:dyDescent="0.2">
      <c r="A3" s="20"/>
      <c r="B3" s="1" t="s">
        <v>0</v>
      </c>
      <c r="C3" s="1" t="s">
        <v>1</v>
      </c>
      <c r="D3" s="1" t="s">
        <v>2</v>
      </c>
      <c r="E3" s="1" t="s">
        <v>3</v>
      </c>
      <c r="F3" s="1" t="s">
        <v>4</v>
      </c>
      <c r="G3" s="1" t="s">
        <v>5</v>
      </c>
      <c r="H3" s="1" t="s">
        <v>6</v>
      </c>
      <c r="I3" s="1" t="s">
        <v>7</v>
      </c>
      <c r="J3" s="1" t="s">
        <v>8</v>
      </c>
      <c r="K3" s="1" t="s">
        <v>9</v>
      </c>
      <c r="L3" s="1" t="s">
        <v>10</v>
      </c>
      <c r="M3" s="1" t="s">
        <v>11</v>
      </c>
      <c r="N3" s="1" t="s">
        <v>15</v>
      </c>
      <c r="O3" s="1" t="s">
        <v>12</v>
      </c>
      <c r="P3" s="1" t="s">
        <v>13</v>
      </c>
      <c r="Q3" s="1" t="s">
        <v>14</v>
      </c>
    </row>
    <row r="4" spans="1:17" x14ac:dyDescent="0.2">
      <c r="A4" s="3">
        <v>1</v>
      </c>
      <c r="B4" s="2">
        <v>0</v>
      </c>
      <c r="C4" s="2">
        <v>3</v>
      </c>
      <c r="D4" s="2">
        <v>1</v>
      </c>
      <c r="E4" s="2">
        <v>2</v>
      </c>
      <c r="F4" s="2">
        <v>1</v>
      </c>
      <c r="G4" s="2">
        <v>0</v>
      </c>
      <c r="H4" s="2">
        <v>1</v>
      </c>
      <c r="I4" s="2">
        <v>245</v>
      </c>
      <c r="J4" s="2">
        <v>4</v>
      </c>
      <c r="K4" s="2">
        <v>1</v>
      </c>
      <c r="L4" s="2">
        <v>30</v>
      </c>
      <c r="M4" s="2">
        <v>15</v>
      </c>
      <c r="N4" s="2">
        <v>0</v>
      </c>
      <c r="O4" s="2">
        <v>0</v>
      </c>
      <c r="P4" s="2">
        <v>0</v>
      </c>
      <c r="Q4" s="2">
        <v>303</v>
      </c>
    </row>
    <row r="5" spans="1:17" x14ac:dyDescent="0.2">
      <c r="A5" s="3">
        <v>2</v>
      </c>
      <c r="B5" s="2">
        <v>0</v>
      </c>
      <c r="C5" s="2">
        <v>1</v>
      </c>
      <c r="D5" s="2">
        <v>3</v>
      </c>
      <c r="E5" s="2">
        <v>1</v>
      </c>
      <c r="F5" s="2">
        <v>2</v>
      </c>
      <c r="G5" s="2">
        <v>0</v>
      </c>
      <c r="H5" s="2">
        <v>1</v>
      </c>
      <c r="I5" s="2">
        <v>266</v>
      </c>
      <c r="J5" s="2">
        <v>1</v>
      </c>
      <c r="K5" s="2">
        <v>2</v>
      </c>
      <c r="L5" s="2">
        <v>25</v>
      </c>
      <c r="M5" s="2">
        <v>13</v>
      </c>
      <c r="N5" s="2">
        <v>0</v>
      </c>
      <c r="O5" s="2">
        <v>1</v>
      </c>
      <c r="P5" s="2">
        <v>1</v>
      </c>
      <c r="Q5" s="2">
        <v>317</v>
      </c>
    </row>
    <row r="6" spans="1:17" x14ac:dyDescent="0.2">
      <c r="A6" s="3">
        <v>3</v>
      </c>
      <c r="B6" s="2">
        <v>1</v>
      </c>
      <c r="C6" s="2">
        <v>2</v>
      </c>
      <c r="D6" s="2">
        <v>0</v>
      </c>
      <c r="E6" s="2">
        <v>0</v>
      </c>
      <c r="F6" s="2">
        <v>0</v>
      </c>
      <c r="G6" s="2">
        <v>0</v>
      </c>
      <c r="H6" s="2">
        <v>0</v>
      </c>
      <c r="I6" s="2">
        <v>201</v>
      </c>
      <c r="J6" s="2">
        <v>7</v>
      </c>
      <c r="K6" s="2">
        <v>4</v>
      </c>
      <c r="L6" s="2">
        <v>34</v>
      </c>
      <c r="M6" s="2">
        <v>10</v>
      </c>
      <c r="N6" s="2">
        <v>0</v>
      </c>
      <c r="O6" s="2">
        <v>3</v>
      </c>
      <c r="P6" s="2">
        <v>0</v>
      </c>
      <c r="Q6" s="2">
        <v>262</v>
      </c>
    </row>
    <row r="7" spans="1:17" x14ac:dyDescent="0.2">
      <c r="A7" s="3">
        <v>4</v>
      </c>
      <c r="B7" s="2">
        <v>0</v>
      </c>
      <c r="C7" s="2">
        <v>1</v>
      </c>
      <c r="D7" s="2">
        <v>0</v>
      </c>
      <c r="E7" s="2">
        <v>0</v>
      </c>
      <c r="F7" s="2">
        <v>2</v>
      </c>
      <c r="G7" s="2">
        <v>0</v>
      </c>
      <c r="H7" s="2">
        <v>1</v>
      </c>
      <c r="I7" s="2">
        <v>232</v>
      </c>
      <c r="J7" s="2">
        <v>2</v>
      </c>
      <c r="K7" s="2">
        <v>0</v>
      </c>
      <c r="L7" s="2">
        <v>19</v>
      </c>
      <c r="M7" s="2">
        <v>17</v>
      </c>
      <c r="N7" s="2">
        <v>0</v>
      </c>
      <c r="O7" s="2">
        <v>3</v>
      </c>
      <c r="P7" s="2">
        <v>1</v>
      </c>
      <c r="Q7" s="2">
        <v>278</v>
      </c>
    </row>
    <row r="8" spans="1:17" x14ac:dyDescent="0.2">
      <c r="A8" s="3">
        <v>5</v>
      </c>
      <c r="B8" s="2">
        <v>0</v>
      </c>
      <c r="C8" s="2">
        <v>3</v>
      </c>
      <c r="D8" s="2">
        <v>3</v>
      </c>
      <c r="E8" s="2">
        <v>2</v>
      </c>
      <c r="F8" s="2">
        <v>0</v>
      </c>
      <c r="G8" s="2">
        <v>0</v>
      </c>
      <c r="H8" s="2">
        <v>0</v>
      </c>
      <c r="I8" s="2">
        <v>217</v>
      </c>
      <c r="J8" s="2">
        <v>3</v>
      </c>
      <c r="K8" s="2">
        <v>0</v>
      </c>
      <c r="L8" s="2">
        <v>36</v>
      </c>
      <c r="M8" s="2">
        <v>20</v>
      </c>
      <c r="N8" s="2">
        <v>2</v>
      </c>
      <c r="O8" s="2">
        <v>1</v>
      </c>
      <c r="P8" s="2">
        <v>1</v>
      </c>
      <c r="Q8" s="2">
        <v>288</v>
      </c>
    </row>
    <row r="9" spans="1:17" x14ac:dyDescent="0.2">
      <c r="A9" s="3">
        <v>6</v>
      </c>
      <c r="B9" s="2">
        <v>2</v>
      </c>
      <c r="C9" s="2">
        <v>0</v>
      </c>
      <c r="D9" s="2">
        <v>0</v>
      </c>
      <c r="E9" s="2">
        <v>1</v>
      </c>
      <c r="F9" s="2">
        <v>0</v>
      </c>
      <c r="G9" s="2">
        <v>0</v>
      </c>
      <c r="H9" s="2">
        <v>2</v>
      </c>
      <c r="I9" s="2">
        <v>215</v>
      </c>
      <c r="J9" s="2">
        <v>2</v>
      </c>
      <c r="K9" s="2">
        <v>0</v>
      </c>
      <c r="L9" s="2">
        <v>30</v>
      </c>
      <c r="M9" s="2">
        <v>16</v>
      </c>
      <c r="N9" s="2">
        <v>1</v>
      </c>
      <c r="O9" s="2">
        <v>0</v>
      </c>
      <c r="P9" s="2">
        <v>1</v>
      </c>
      <c r="Q9" s="2">
        <v>270</v>
      </c>
    </row>
    <row r="10" spans="1:17" x14ac:dyDescent="0.2">
      <c r="A10" s="3">
        <v>7</v>
      </c>
      <c r="B10" s="2">
        <v>0</v>
      </c>
      <c r="C10" s="2">
        <v>2</v>
      </c>
      <c r="D10" s="2">
        <v>1</v>
      </c>
      <c r="E10" s="2">
        <v>0</v>
      </c>
      <c r="F10" s="2">
        <v>0</v>
      </c>
      <c r="G10" s="2">
        <v>0</v>
      </c>
      <c r="H10" s="2">
        <v>1</v>
      </c>
      <c r="I10" s="2">
        <v>206</v>
      </c>
      <c r="J10" s="2">
        <v>4</v>
      </c>
      <c r="K10" s="2">
        <v>0</v>
      </c>
      <c r="L10" s="2">
        <v>41</v>
      </c>
      <c r="M10" s="2">
        <v>13</v>
      </c>
      <c r="N10" s="2">
        <v>0</v>
      </c>
      <c r="O10" s="2">
        <v>1</v>
      </c>
      <c r="P10" s="2">
        <v>0</v>
      </c>
      <c r="Q10" s="2">
        <v>269</v>
      </c>
    </row>
    <row r="11" spans="1:17" x14ac:dyDescent="0.2">
      <c r="A11" s="3">
        <v>8</v>
      </c>
      <c r="B11" s="2">
        <v>0</v>
      </c>
      <c r="C11" s="2">
        <v>0</v>
      </c>
      <c r="D11" s="2">
        <v>0</v>
      </c>
      <c r="E11" s="2">
        <v>1</v>
      </c>
      <c r="F11" s="2">
        <v>1</v>
      </c>
      <c r="G11" s="2">
        <v>0</v>
      </c>
      <c r="H11" s="2">
        <v>1</v>
      </c>
      <c r="I11" s="2">
        <v>196</v>
      </c>
      <c r="J11" s="2">
        <v>1</v>
      </c>
      <c r="K11" s="2">
        <v>1</v>
      </c>
      <c r="L11" s="2">
        <v>25</v>
      </c>
      <c r="M11" s="2">
        <v>17</v>
      </c>
      <c r="N11" s="2">
        <v>0</v>
      </c>
      <c r="O11" s="2">
        <v>2</v>
      </c>
      <c r="P11" s="2">
        <v>0</v>
      </c>
      <c r="Q11" s="2">
        <v>245</v>
      </c>
    </row>
    <row r="12" spans="1:17" x14ac:dyDescent="0.2">
      <c r="A12" s="3">
        <v>9</v>
      </c>
      <c r="B12" s="2">
        <v>0</v>
      </c>
      <c r="C12" s="2">
        <v>2</v>
      </c>
      <c r="D12" s="2">
        <v>0</v>
      </c>
      <c r="E12" s="2">
        <v>2</v>
      </c>
      <c r="F12" s="2">
        <v>0</v>
      </c>
      <c r="G12" s="2">
        <v>0</v>
      </c>
      <c r="H12" s="2">
        <v>0</v>
      </c>
      <c r="I12" s="2">
        <v>244</v>
      </c>
      <c r="J12" s="2">
        <v>3</v>
      </c>
      <c r="K12" s="2">
        <v>1</v>
      </c>
      <c r="L12" s="2">
        <v>29</v>
      </c>
      <c r="M12" s="2">
        <v>19</v>
      </c>
      <c r="N12" s="2">
        <v>1</v>
      </c>
      <c r="O12" s="2">
        <v>1</v>
      </c>
      <c r="P12" s="2">
        <v>1</v>
      </c>
      <c r="Q12" s="2">
        <v>303</v>
      </c>
    </row>
    <row r="13" spans="1:17" x14ac:dyDescent="0.2">
      <c r="A13" s="3">
        <v>10</v>
      </c>
      <c r="B13" s="2">
        <v>0</v>
      </c>
      <c r="C13" s="2">
        <v>1</v>
      </c>
      <c r="D13" s="2">
        <v>1</v>
      </c>
      <c r="E13" s="2">
        <v>1</v>
      </c>
      <c r="F13" s="2">
        <v>0</v>
      </c>
      <c r="G13" s="2">
        <v>0</v>
      </c>
      <c r="H13" s="2">
        <v>0</v>
      </c>
      <c r="I13" s="2">
        <v>208</v>
      </c>
      <c r="J13" s="2">
        <v>3</v>
      </c>
      <c r="K13" s="2">
        <v>0</v>
      </c>
      <c r="L13" s="2">
        <v>25</v>
      </c>
      <c r="M13" s="2">
        <v>18</v>
      </c>
      <c r="N13" s="2">
        <v>0</v>
      </c>
      <c r="O13" s="2">
        <v>0</v>
      </c>
      <c r="P13" s="2">
        <v>2</v>
      </c>
      <c r="Q13" s="2">
        <v>259</v>
      </c>
    </row>
    <row r="14" spans="1:17" x14ac:dyDescent="0.2">
      <c r="A14" s="3">
        <v>11</v>
      </c>
      <c r="B14" s="2">
        <v>0</v>
      </c>
      <c r="C14" s="2">
        <v>0</v>
      </c>
      <c r="D14" s="2">
        <v>1</v>
      </c>
      <c r="E14" s="2">
        <v>0</v>
      </c>
      <c r="F14" s="2">
        <v>1</v>
      </c>
      <c r="G14" s="2">
        <v>0</v>
      </c>
      <c r="H14" s="2">
        <v>0</v>
      </c>
      <c r="I14" s="2">
        <v>217</v>
      </c>
      <c r="J14" s="2">
        <v>4</v>
      </c>
      <c r="K14" s="2">
        <v>0</v>
      </c>
      <c r="L14" s="2">
        <v>49</v>
      </c>
      <c r="M14" s="2">
        <v>13</v>
      </c>
      <c r="N14" s="2">
        <v>1</v>
      </c>
      <c r="O14" s="2">
        <v>1</v>
      </c>
      <c r="P14" s="2">
        <v>0</v>
      </c>
      <c r="Q14" s="2">
        <v>287</v>
      </c>
    </row>
    <row r="15" spans="1:17" x14ac:dyDescent="0.2">
      <c r="A15" s="3">
        <v>12</v>
      </c>
      <c r="B15" s="2">
        <v>0</v>
      </c>
      <c r="C15" s="2">
        <v>0</v>
      </c>
      <c r="D15" s="2">
        <v>1</v>
      </c>
      <c r="E15" s="2">
        <v>0</v>
      </c>
      <c r="F15" s="2">
        <v>2</v>
      </c>
      <c r="G15" s="2">
        <v>0</v>
      </c>
      <c r="H15" s="2">
        <v>0</v>
      </c>
      <c r="I15" s="2">
        <v>277</v>
      </c>
      <c r="J15" s="2">
        <v>1</v>
      </c>
      <c r="K15" s="2">
        <v>3</v>
      </c>
      <c r="L15" s="2">
        <v>30</v>
      </c>
      <c r="M15" s="2">
        <v>16</v>
      </c>
      <c r="N15" s="2">
        <v>0</v>
      </c>
      <c r="O15" s="2">
        <v>0</v>
      </c>
      <c r="P15" s="2">
        <v>0</v>
      </c>
      <c r="Q15" s="2">
        <v>330</v>
      </c>
    </row>
    <row r="16" spans="1:17" x14ac:dyDescent="0.2">
      <c r="A16" s="3">
        <v>13</v>
      </c>
      <c r="B16" s="2">
        <v>0</v>
      </c>
      <c r="C16" s="2">
        <v>0</v>
      </c>
      <c r="D16" s="2">
        <v>2</v>
      </c>
      <c r="E16" s="2">
        <v>1</v>
      </c>
      <c r="F16" s="2">
        <v>3</v>
      </c>
      <c r="G16" s="2">
        <v>0</v>
      </c>
      <c r="H16" s="2">
        <v>1</v>
      </c>
      <c r="I16" s="2">
        <v>316</v>
      </c>
      <c r="J16" s="2">
        <v>4</v>
      </c>
      <c r="K16" s="2">
        <v>0</v>
      </c>
      <c r="L16" s="2">
        <v>49</v>
      </c>
      <c r="M16" s="2">
        <v>26</v>
      </c>
      <c r="N16" s="2">
        <v>0</v>
      </c>
      <c r="O16" s="2">
        <v>2</v>
      </c>
      <c r="P16" s="2">
        <v>2</v>
      </c>
      <c r="Q16" s="2">
        <v>406</v>
      </c>
    </row>
    <row r="17" spans="1:17" x14ac:dyDescent="0.2">
      <c r="A17" s="3">
        <v>14</v>
      </c>
      <c r="B17" s="2">
        <v>0</v>
      </c>
      <c r="C17" s="2">
        <v>3</v>
      </c>
      <c r="D17" s="2">
        <v>2</v>
      </c>
      <c r="E17" s="2">
        <v>0</v>
      </c>
      <c r="F17" s="2">
        <v>0</v>
      </c>
      <c r="G17" s="2">
        <v>0</v>
      </c>
      <c r="H17" s="2">
        <v>0</v>
      </c>
      <c r="I17" s="2">
        <v>319</v>
      </c>
      <c r="J17" s="2">
        <v>2</v>
      </c>
      <c r="K17" s="2">
        <v>1</v>
      </c>
      <c r="L17" s="2">
        <v>44</v>
      </c>
      <c r="M17" s="2">
        <v>17</v>
      </c>
      <c r="N17" s="2">
        <v>2</v>
      </c>
      <c r="O17" s="2">
        <v>1</v>
      </c>
      <c r="P17" s="2">
        <v>0</v>
      </c>
      <c r="Q17" s="2">
        <v>391</v>
      </c>
    </row>
    <row r="18" spans="1:17" x14ac:dyDescent="0.2">
      <c r="A18" s="3">
        <v>15</v>
      </c>
      <c r="B18" s="2">
        <v>0</v>
      </c>
      <c r="C18" s="2">
        <v>2</v>
      </c>
      <c r="D18" s="2">
        <v>1</v>
      </c>
      <c r="E18" s="2">
        <v>2</v>
      </c>
      <c r="F18" s="2">
        <v>2</v>
      </c>
      <c r="G18" s="2">
        <v>0</v>
      </c>
      <c r="H18" s="2">
        <v>1</v>
      </c>
      <c r="I18" s="2">
        <v>280</v>
      </c>
      <c r="J18" s="2">
        <v>1</v>
      </c>
      <c r="K18" s="2">
        <v>0</v>
      </c>
      <c r="L18" s="2">
        <v>35</v>
      </c>
      <c r="M18" s="2">
        <v>19</v>
      </c>
      <c r="N18" s="2">
        <v>0</v>
      </c>
      <c r="O18" s="2">
        <v>1</v>
      </c>
      <c r="P18" s="2">
        <v>1</v>
      </c>
      <c r="Q18" s="2">
        <v>345</v>
      </c>
    </row>
    <row r="19" spans="1:17" x14ac:dyDescent="0.2">
      <c r="A19" s="3">
        <v>16</v>
      </c>
      <c r="B19" s="2">
        <v>0</v>
      </c>
      <c r="C19" s="2">
        <v>0</v>
      </c>
      <c r="D19" s="2">
        <v>0</v>
      </c>
      <c r="E19" s="2">
        <v>0</v>
      </c>
      <c r="F19" s="2">
        <v>1</v>
      </c>
      <c r="G19" s="2">
        <v>0</v>
      </c>
      <c r="H19" s="2">
        <v>1</v>
      </c>
      <c r="I19" s="2">
        <v>273</v>
      </c>
      <c r="J19" s="2">
        <v>4</v>
      </c>
      <c r="K19" s="2">
        <v>0</v>
      </c>
      <c r="L19" s="2">
        <v>36</v>
      </c>
      <c r="M19" s="2">
        <v>18</v>
      </c>
      <c r="N19" s="2">
        <v>0</v>
      </c>
      <c r="O19" s="2">
        <v>0</v>
      </c>
      <c r="P19" s="2">
        <v>1</v>
      </c>
      <c r="Q19" s="2">
        <v>334</v>
      </c>
    </row>
    <row r="20" spans="1:17" x14ac:dyDescent="0.2">
      <c r="A20" s="3">
        <v>17</v>
      </c>
      <c r="B20" s="2">
        <v>0</v>
      </c>
      <c r="C20" s="2">
        <v>0</v>
      </c>
      <c r="D20" s="2">
        <v>0</v>
      </c>
      <c r="E20" s="2">
        <v>1</v>
      </c>
      <c r="F20" s="2">
        <v>3</v>
      </c>
      <c r="G20" s="2">
        <v>0</v>
      </c>
      <c r="H20" s="2">
        <v>1</v>
      </c>
      <c r="I20" s="2">
        <v>291</v>
      </c>
      <c r="J20" s="2">
        <v>3</v>
      </c>
      <c r="K20" s="2">
        <v>1</v>
      </c>
      <c r="L20" s="2">
        <v>29</v>
      </c>
      <c r="M20" s="2">
        <v>21</v>
      </c>
      <c r="N20" s="2">
        <v>1</v>
      </c>
      <c r="O20" s="2">
        <v>2</v>
      </c>
      <c r="P20" s="2">
        <v>2</v>
      </c>
      <c r="Q20" s="2">
        <v>355</v>
      </c>
    </row>
    <row r="21" spans="1:17" x14ac:dyDescent="0.2">
      <c r="A21" s="3">
        <v>18</v>
      </c>
      <c r="B21" s="2">
        <v>0</v>
      </c>
      <c r="C21" s="2">
        <v>5</v>
      </c>
      <c r="D21" s="2">
        <v>2</v>
      </c>
      <c r="E21" s="2">
        <v>1</v>
      </c>
      <c r="F21" s="2">
        <v>1</v>
      </c>
      <c r="G21" s="2">
        <v>0</v>
      </c>
      <c r="H21" s="2">
        <v>0</v>
      </c>
      <c r="I21" s="2">
        <v>284</v>
      </c>
      <c r="J21" s="2">
        <v>1</v>
      </c>
      <c r="K21" s="2">
        <v>0</v>
      </c>
      <c r="L21" s="2">
        <v>41</v>
      </c>
      <c r="M21" s="2">
        <v>21</v>
      </c>
      <c r="N21" s="2">
        <v>1</v>
      </c>
      <c r="O21" s="2">
        <v>1</v>
      </c>
      <c r="P21" s="2">
        <v>1</v>
      </c>
      <c r="Q21" s="2">
        <v>359</v>
      </c>
    </row>
    <row r="22" spans="1:17" x14ac:dyDescent="0.2">
      <c r="A22" s="3">
        <v>19</v>
      </c>
      <c r="B22" s="2">
        <v>0</v>
      </c>
      <c r="C22" s="2">
        <v>1</v>
      </c>
      <c r="D22" s="2">
        <v>2</v>
      </c>
      <c r="E22" s="2">
        <v>1</v>
      </c>
      <c r="F22" s="2">
        <v>0</v>
      </c>
      <c r="G22" s="2">
        <v>0</v>
      </c>
      <c r="H22" s="2">
        <v>1</v>
      </c>
      <c r="I22" s="2">
        <v>258</v>
      </c>
      <c r="J22" s="2">
        <v>3</v>
      </c>
      <c r="K22" s="2">
        <v>3</v>
      </c>
      <c r="L22" s="2">
        <v>28</v>
      </c>
      <c r="M22" s="2">
        <v>13</v>
      </c>
      <c r="N22" s="2">
        <v>1</v>
      </c>
      <c r="O22" s="2">
        <v>1</v>
      </c>
      <c r="P22" s="2">
        <v>0</v>
      </c>
      <c r="Q22" s="2">
        <v>312</v>
      </c>
    </row>
    <row r="23" spans="1:17" x14ac:dyDescent="0.2">
      <c r="A23" s="3">
        <v>20</v>
      </c>
      <c r="B23" s="2">
        <v>0</v>
      </c>
      <c r="C23" s="2">
        <v>2</v>
      </c>
      <c r="D23" s="2">
        <v>1</v>
      </c>
      <c r="E23" s="2">
        <v>1</v>
      </c>
      <c r="F23" s="2">
        <v>2</v>
      </c>
      <c r="G23" s="2">
        <v>0</v>
      </c>
      <c r="H23" s="2">
        <v>1</v>
      </c>
      <c r="I23" s="2">
        <v>269</v>
      </c>
      <c r="J23" s="2">
        <v>2</v>
      </c>
      <c r="K23" s="2">
        <v>0</v>
      </c>
      <c r="L23" s="2">
        <v>34</v>
      </c>
      <c r="M23" s="2">
        <v>13</v>
      </c>
      <c r="N23" s="2">
        <v>0</v>
      </c>
      <c r="O23" s="2">
        <v>2</v>
      </c>
      <c r="P23" s="2">
        <v>1</v>
      </c>
      <c r="Q23" s="2">
        <v>328</v>
      </c>
    </row>
    <row r="24" spans="1:17" x14ac:dyDescent="0.2">
      <c r="A24" s="3">
        <v>21</v>
      </c>
      <c r="B24" s="2">
        <v>1</v>
      </c>
      <c r="C24" s="2">
        <v>1</v>
      </c>
      <c r="D24" s="2">
        <v>2</v>
      </c>
      <c r="E24" s="2">
        <v>0</v>
      </c>
      <c r="F24" s="2">
        <v>0</v>
      </c>
      <c r="G24" s="2">
        <v>0</v>
      </c>
      <c r="H24" s="2">
        <v>0</v>
      </c>
      <c r="I24" s="2">
        <v>236</v>
      </c>
      <c r="J24" s="2">
        <v>5</v>
      </c>
      <c r="K24" s="2">
        <v>0</v>
      </c>
      <c r="L24" s="2">
        <v>36</v>
      </c>
      <c r="M24" s="2">
        <v>19</v>
      </c>
      <c r="N24" s="2">
        <v>1</v>
      </c>
      <c r="O24" s="2">
        <v>1</v>
      </c>
      <c r="P24" s="2">
        <v>0</v>
      </c>
      <c r="Q24" s="2">
        <v>302</v>
      </c>
    </row>
    <row r="25" spans="1:17" x14ac:dyDescent="0.2">
      <c r="A25" s="3">
        <v>22</v>
      </c>
      <c r="B25" s="2">
        <v>0</v>
      </c>
      <c r="C25" s="2">
        <v>1</v>
      </c>
      <c r="D25" s="2">
        <v>2</v>
      </c>
      <c r="E25" s="2">
        <v>0</v>
      </c>
      <c r="F25" s="2">
        <v>0</v>
      </c>
      <c r="G25" s="2">
        <v>0</v>
      </c>
      <c r="H25" s="2">
        <v>0</v>
      </c>
      <c r="I25" s="2">
        <v>213</v>
      </c>
      <c r="J25" s="2">
        <v>3</v>
      </c>
      <c r="K25" s="2">
        <v>2</v>
      </c>
      <c r="L25" s="2">
        <v>37</v>
      </c>
      <c r="M25" s="2">
        <v>15</v>
      </c>
      <c r="N25" s="2">
        <v>3</v>
      </c>
      <c r="O25" s="2">
        <v>3</v>
      </c>
      <c r="P25" s="2">
        <v>0</v>
      </c>
      <c r="Q25" s="2">
        <v>279</v>
      </c>
    </row>
    <row r="26" spans="1:17" x14ac:dyDescent="0.2">
      <c r="A26" s="3">
        <v>23</v>
      </c>
      <c r="B26" s="2">
        <v>1</v>
      </c>
      <c r="C26" s="2">
        <v>0</v>
      </c>
      <c r="D26" s="2">
        <v>0</v>
      </c>
      <c r="E26" s="2">
        <v>1</v>
      </c>
      <c r="F26" s="2">
        <v>1</v>
      </c>
      <c r="G26" s="2">
        <v>0</v>
      </c>
      <c r="H26" s="2">
        <v>0</v>
      </c>
      <c r="I26" s="2">
        <v>228</v>
      </c>
      <c r="J26" s="2">
        <v>3</v>
      </c>
      <c r="K26" s="2">
        <v>0</v>
      </c>
      <c r="L26" s="2">
        <v>36</v>
      </c>
      <c r="M26" s="2">
        <v>13</v>
      </c>
      <c r="N26" s="2">
        <v>0</v>
      </c>
      <c r="O26" s="2">
        <v>0</v>
      </c>
      <c r="P26" s="2">
        <v>1</v>
      </c>
      <c r="Q26" s="2">
        <v>284</v>
      </c>
    </row>
    <row r="27" spans="1:17" x14ac:dyDescent="0.2">
      <c r="A27" s="3">
        <v>24</v>
      </c>
      <c r="B27" s="2">
        <v>0</v>
      </c>
      <c r="C27" s="2">
        <v>0</v>
      </c>
      <c r="D27" s="2">
        <v>1</v>
      </c>
      <c r="E27" s="2">
        <v>0</v>
      </c>
      <c r="F27" s="2">
        <v>1</v>
      </c>
      <c r="G27" s="2">
        <v>0</v>
      </c>
      <c r="H27" s="2">
        <v>0</v>
      </c>
      <c r="I27" s="2">
        <v>193</v>
      </c>
      <c r="J27" s="2">
        <v>0</v>
      </c>
      <c r="K27" s="2">
        <v>1</v>
      </c>
      <c r="L27" s="2">
        <v>25</v>
      </c>
      <c r="M27" s="2">
        <v>19</v>
      </c>
      <c r="N27" s="2">
        <v>1</v>
      </c>
      <c r="O27" s="2">
        <v>2</v>
      </c>
      <c r="P27" s="2">
        <v>1</v>
      </c>
      <c r="Q27" s="2">
        <v>244</v>
      </c>
    </row>
    <row r="28" spans="1:17" x14ac:dyDescent="0.2">
      <c r="A28" s="3">
        <v>25</v>
      </c>
      <c r="B28" s="2">
        <v>0</v>
      </c>
      <c r="C28" s="2">
        <v>1</v>
      </c>
      <c r="D28" s="2">
        <v>0</v>
      </c>
      <c r="E28" s="2">
        <v>2</v>
      </c>
      <c r="F28" s="2">
        <v>1</v>
      </c>
      <c r="G28" s="2">
        <v>0</v>
      </c>
      <c r="H28" s="2">
        <v>0</v>
      </c>
      <c r="I28" s="2">
        <v>204</v>
      </c>
      <c r="J28" s="2">
        <v>2</v>
      </c>
      <c r="K28" s="2">
        <v>0</v>
      </c>
      <c r="L28" s="2">
        <v>31</v>
      </c>
      <c r="M28" s="2">
        <v>25</v>
      </c>
      <c r="N28" s="2">
        <v>0</v>
      </c>
      <c r="O28" s="2">
        <v>2</v>
      </c>
      <c r="P28" s="2">
        <v>1</v>
      </c>
      <c r="Q28" s="2">
        <v>269</v>
      </c>
    </row>
    <row r="29" spans="1:17" x14ac:dyDescent="0.2">
      <c r="A29" s="3">
        <v>26</v>
      </c>
      <c r="B29" s="2">
        <v>0</v>
      </c>
      <c r="C29" s="2">
        <v>0</v>
      </c>
      <c r="D29" s="2">
        <v>2</v>
      </c>
      <c r="E29" s="2">
        <v>0</v>
      </c>
      <c r="F29" s="2">
        <v>0</v>
      </c>
      <c r="G29" s="2">
        <v>0</v>
      </c>
      <c r="H29" s="2">
        <v>1</v>
      </c>
      <c r="I29" s="2">
        <v>227</v>
      </c>
      <c r="J29" s="2">
        <v>1</v>
      </c>
      <c r="K29" s="2">
        <v>0</v>
      </c>
      <c r="L29" s="2">
        <v>36</v>
      </c>
      <c r="M29" s="2">
        <v>13</v>
      </c>
      <c r="N29" s="2">
        <v>0</v>
      </c>
      <c r="O29" s="2">
        <v>0</v>
      </c>
      <c r="P29" s="2">
        <v>1</v>
      </c>
      <c r="Q29" s="2">
        <v>281</v>
      </c>
    </row>
    <row r="30" spans="1:17" x14ac:dyDescent="0.2">
      <c r="A30" s="3">
        <v>27</v>
      </c>
      <c r="B30" s="2">
        <v>0</v>
      </c>
      <c r="C30" s="2">
        <v>0</v>
      </c>
      <c r="D30" s="2">
        <v>0</v>
      </c>
      <c r="E30" s="2">
        <v>0</v>
      </c>
      <c r="F30" s="2">
        <v>0</v>
      </c>
      <c r="G30" s="2">
        <v>0</v>
      </c>
      <c r="H30" s="2">
        <v>0</v>
      </c>
      <c r="I30" s="2">
        <v>180</v>
      </c>
      <c r="J30" s="2">
        <v>0</v>
      </c>
      <c r="K30" s="2">
        <v>1</v>
      </c>
      <c r="L30" s="2">
        <v>29</v>
      </c>
      <c r="M30" s="2">
        <v>18</v>
      </c>
      <c r="N30" s="2">
        <v>1</v>
      </c>
      <c r="O30" s="2">
        <v>1</v>
      </c>
      <c r="P30" s="2">
        <v>1</v>
      </c>
      <c r="Q30" s="2">
        <v>231</v>
      </c>
    </row>
    <row r="31" spans="1:17" x14ac:dyDescent="0.2">
      <c r="A31" s="3">
        <v>28</v>
      </c>
      <c r="B31" s="2">
        <v>1</v>
      </c>
      <c r="C31" s="2">
        <v>1</v>
      </c>
      <c r="D31" s="2">
        <v>2</v>
      </c>
      <c r="E31" s="2">
        <v>4</v>
      </c>
      <c r="F31" s="2">
        <v>0</v>
      </c>
      <c r="G31" s="2">
        <v>0</v>
      </c>
      <c r="H31" s="2">
        <v>0</v>
      </c>
      <c r="I31" s="2">
        <v>215</v>
      </c>
      <c r="J31" s="2">
        <v>1</v>
      </c>
      <c r="K31" s="2">
        <v>0</v>
      </c>
      <c r="L31" s="2">
        <v>38</v>
      </c>
      <c r="M31" s="2">
        <v>22</v>
      </c>
      <c r="N31" s="2">
        <v>0</v>
      </c>
      <c r="O31" s="2">
        <v>0</v>
      </c>
      <c r="P31" s="2">
        <v>0</v>
      </c>
      <c r="Q31" s="2">
        <v>284</v>
      </c>
    </row>
    <row r="32" spans="1:17" x14ac:dyDescent="0.2">
      <c r="A32" s="3">
        <v>29</v>
      </c>
      <c r="B32" s="2">
        <v>0</v>
      </c>
      <c r="C32" s="2">
        <v>3</v>
      </c>
      <c r="D32" s="2">
        <v>2</v>
      </c>
      <c r="E32" s="2">
        <v>2</v>
      </c>
      <c r="F32" s="2">
        <v>1</v>
      </c>
      <c r="G32" s="2">
        <v>0</v>
      </c>
      <c r="H32" s="2">
        <v>0</v>
      </c>
      <c r="I32" s="2">
        <v>197</v>
      </c>
      <c r="J32" s="2">
        <v>2</v>
      </c>
      <c r="K32" s="2">
        <v>1</v>
      </c>
      <c r="L32" s="2">
        <v>30</v>
      </c>
      <c r="M32" s="2">
        <v>20</v>
      </c>
      <c r="N32" s="2">
        <v>0</v>
      </c>
      <c r="O32" s="2">
        <v>1</v>
      </c>
      <c r="P32" s="2">
        <v>2</v>
      </c>
      <c r="Q32" s="2">
        <v>261</v>
      </c>
    </row>
    <row r="33" spans="1:17" x14ac:dyDescent="0.2">
      <c r="A33" s="3">
        <v>30</v>
      </c>
      <c r="B33" s="2">
        <v>0</v>
      </c>
      <c r="C33" s="2">
        <v>1</v>
      </c>
      <c r="D33" s="2">
        <v>0</v>
      </c>
      <c r="E33" s="2">
        <v>2</v>
      </c>
      <c r="F33" s="2">
        <v>1</v>
      </c>
      <c r="G33" s="2">
        <v>0</v>
      </c>
      <c r="H33" s="2">
        <v>0</v>
      </c>
      <c r="I33" s="2">
        <v>134</v>
      </c>
      <c r="J33" s="2">
        <v>2</v>
      </c>
      <c r="K33" s="2">
        <v>0</v>
      </c>
      <c r="L33" s="2">
        <v>29</v>
      </c>
      <c r="M33" s="2">
        <v>22</v>
      </c>
      <c r="N33" s="2">
        <v>0</v>
      </c>
      <c r="O33" s="2">
        <v>0</v>
      </c>
      <c r="P33" s="2">
        <v>1</v>
      </c>
      <c r="Q33" s="2">
        <v>192</v>
      </c>
    </row>
    <row r="34" spans="1:17" x14ac:dyDescent="0.2">
      <c r="A34" s="3">
        <v>31</v>
      </c>
      <c r="B34" s="2">
        <v>1</v>
      </c>
      <c r="C34" s="2">
        <v>0</v>
      </c>
      <c r="D34" s="2">
        <v>0</v>
      </c>
      <c r="E34" s="2">
        <v>0</v>
      </c>
      <c r="F34" s="2">
        <v>0</v>
      </c>
      <c r="G34" s="2">
        <v>0</v>
      </c>
      <c r="H34" s="2">
        <v>0</v>
      </c>
      <c r="I34" s="2">
        <v>145</v>
      </c>
      <c r="J34" s="2">
        <v>1</v>
      </c>
      <c r="K34" s="2">
        <v>1</v>
      </c>
      <c r="L34" s="2">
        <v>22</v>
      </c>
      <c r="M34" s="2">
        <v>11</v>
      </c>
      <c r="N34" s="2">
        <v>0</v>
      </c>
      <c r="O34" s="2">
        <v>1</v>
      </c>
      <c r="P34" s="2">
        <v>0</v>
      </c>
      <c r="Q34" s="2">
        <v>182</v>
      </c>
    </row>
    <row r="35" spans="1:17" x14ac:dyDescent="0.2">
      <c r="A35" s="3">
        <v>32</v>
      </c>
      <c r="B35" s="2">
        <v>0</v>
      </c>
      <c r="C35" s="2">
        <v>0</v>
      </c>
      <c r="D35" s="2">
        <v>0</v>
      </c>
      <c r="E35" s="2">
        <v>1</v>
      </c>
      <c r="F35" s="2">
        <v>0</v>
      </c>
      <c r="G35" s="2">
        <v>0</v>
      </c>
      <c r="H35" s="2">
        <v>0</v>
      </c>
      <c r="I35" s="2">
        <v>136</v>
      </c>
      <c r="J35" s="2">
        <v>1</v>
      </c>
      <c r="K35" s="2">
        <v>1</v>
      </c>
      <c r="L35" s="2">
        <v>27</v>
      </c>
      <c r="M35" s="2">
        <v>13</v>
      </c>
      <c r="N35" s="2">
        <v>0</v>
      </c>
      <c r="O35" s="2">
        <v>3</v>
      </c>
      <c r="P35" s="2">
        <v>0</v>
      </c>
      <c r="Q35" s="2">
        <v>182</v>
      </c>
    </row>
    <row r="36" spans="1:17" x14ac:dyDescent="0.2">
      <c r="A36" s="3">
        <v>33</v>
      </c>
      <c r="B36" s="2">
        <v>1</v>
      </c>
      <c r="C36" s="2">
        <v>0</v>
      </c>
      <c r="D36" s="2">
        <v>1</v>
      </c>
      <c r="E36" s="2">
        <v>1</v>
      </c>
      <c r="F36" s="2">
        <v>0</v>
      </c>
      <c r="G36" s="2">
        <v>0</v>
      </c>
      <c r="H36" s="2">
        <v>1</v>
      </c>
      <c r="I36" s="2">
        <v>137</v>
      </c>
      <c r="J36" s="2">
        <v>2</v>
      </c>
      <c r="K36" s="2">
        <v>1</v>
      </c>
      <c r="L36" s="2">
        <v>22</v>
      </c>
      <c r="M36" s="2">
        <v>11</v>
      </c>
      <c r="N36" s="2">
        <v>0</v>
      </c>
      <c r="O36" s="2">
        <v>2</v>
      </c>
      <c r="P36" s="2">
        <v>1</v>
      </c>
      <c r="Q36" s="2">
        <v>180</v>
      </c>
    </row>
    <row r="37" spans="1:17" x14ac:dyDescent="0.2">
      <c r="A37" s="3">
        <v>34</v>
      </c>
      <c r="B37" s="2">
        <v>0</v>
      </c>
      <c r="C37" s="2">
        <v>0</v>
      </c>
      <c r="D37" s="2">
        <v>0</v>
      </c>
      <c r="E37" s="2">
        <v>0</v>
      </c>
      <c r="F37" s="2">
        <v>0</v>
      </c>
      <c r="G37" s="2">
        <v>0</v>
      </c>
      <c r="H37" s="2">
        <v>0</v>
      </c>
      <c r="I37" s="2">
        <v>111</v>
      </c>
      <c r="J37" s="2">
        <v>0</v>
      </c>
      <c r="K37" s="2">
        <v>0</v>
      </c>
      <c r="L37" s="2">
        <v>26</v>
      </c>
      <c r="M37" s="2">
        <v>6</v>
      </c>
      <c r="N37" s="2">
        <v>0</v>
      </c>
      <c r="O37" s="2">
        <v>1</v>
      </c>
      <c r="P37" s="2">
        <v>0</v>
      </c>
      <c r="Q37" s="2">
        <v>144</v>
      </c>
    </row>
    <row r="38" spans="1:17" x14ac:dyDescent="0.2">
      <c r="A38" s="3">
        <v>35</v>
      </c>
      <c r="B38" s="2">
        <v>0</v>
      </c>
      <c r="C38" s="2">
        <v>0</v>
      </c>
      <c r="D38" s="2">
        <v>1</v>
      </c>
      <c r="E38" s="2">
        <v>1</v>
      </c>
      <c r="F38" s="2">
        <v>0</v>
      </c>
      <c r="G38" s="2">
        <v>1</v>
      </c>
      <c r="H38" s="2">
        <v>1</v>
      </c>
      <c r="I38" s="2">
        <v>123</v>
      </c>
      <c r="J38" s="2">
        <v>3</v>
      </c>
      <c r="K38" s="2">
        <v>0</v>
      </c>
      <c r="L38" s="2">
        <v>23</v>
      </c>
      <c r="M38" s="2">
        <v>8</v>
      </c>
      <c r="N38" s="2">
        <v>0</v>
      </c>
      <c r="O38" s="2">
        <v>2</v>
      </c>
      <c r="P38" s="2">
        <v>0</v>
      </c>
      <c r="Q38" s="2">
        <v>163</v>
      </c>
    </row>
    <row r="39" spans="1:17" x14ac:dyDescent="0.2">
      <c r="A39" s="3">
        <v>36</v>
      </c>
      <c r="B39" s="2">
        <v>0</v>
      </c>
      <c r="C39" s="2">
        <v>0</v>
      </c>
      <c r="D39" s="2">
        <v>1</v>
      </c>
      <c r="E39" s="2">
        <v>2</v>
      </c>
      <c r="F39" s="2">
        <v>0</v>
      </c>
      <c r="G39" s="2">
        <v>0</v>
      </c>
      <c r="H39" s="2">
        <v>0</v>
      </c>
      <c r="I39" s="2">
        <v>111</v>
      </c>
      <c r="J39" s="2">
        <v>1</v>
      </c>
      <c r="K39" s="2">
        <v>0</v>
      </c>
      <c r="L39" s="2">
        <v>20</v>
      </c>
      <c r="M39" s="2">
        <v>8</v>
      </c>
      <c r="N39" s="2">
        <v>0</v>
      </c>
      <c r="O39" s="2">
        <v>1</v>
      </c>
      <c r="P39" s="2">
        <v>1</v>
      </c>
      <c r="Q39" s="2">
        <v>145</v>
      </c>
    </row>
    <row r="40" spans="1:17" x14ac:dyDescent="0.2">
      <c r="A40" s="3">
        <v>37</v>
      </c>
      <c r="B40" s="2">
        <v>0</v>
      </c>
      <c r="C40" s="2">
        <v>0</v>
      </c>
      <c r="D40" s="2">
        <v>0</v>
      </c>
      <c r="E40" s="2">
        <v>2</v>
      </c>
      <c r="F40" s="2">
        <v>0</v>
      </c>
      <c r="G40" s="2">
        <v>0</v>
      </c>
      <c r="H40" s="2">
        <v>0</v>
      </c>
      <c r="I40" s="2">
        <v>97</v>
      </c>
      <c r="J40" s="2">
        <v>2</v>
      </c>
      <c r="K40" s="2">
        <v>0</v>
      </c>
      <c r="L40" s="2">
        <v>22</v>
      </c>
      <c r="M40" s="2">
        <v>10</v>
      </c>
      <c r="N40" s="2">
        <v>0</v>
      </c>
      <c r="O40" s="2">
        <v>0</v>
      </c>
      <c r="P40" s="2">
        <v>1</v>
      </c>
      <c r="Q40" s="2">
        <v>134</v>
      </c>
    </row>
    <row r="41" spans="1:17" x14ac:dyDescent="0.2">
      <c r="A41" s="3">
        <v>38</v>
      </c>
      <c r="B41" s="2">
        <v>1</v>
      </c>
      <c r="C41" s="2">
        <v>3</v>
      </c>
      <c r="D41" s="2">
        <v>0</v>
      </c>
      <c r="E41" s="2">
        <v>0</v>
      </c>
      <c r="F41" s="2">
        <v>1</v>
      </c>
      <c r="G41" s="2">
        <v>0</v>
      </c>
      <c r="H41" s="2">
        <v>0</v>
      </c>
      <c r="I41" s="2">
        <v>118</v>
      </c>
      <c r="J41" s="2">
        <v>0</v>
      </c>
      <c r="K41" s="2">
        <v>1</v>
      </c>
      <c r="L41" s="2">
        <v>13</v>
      </c>
      <c r="M41" s="2">
        <v>6</v>
      </c>
      <c r="N41" s="2">
        <v>0</v>
      </c>
      <c r="O41" s="2">
        <v>2</v>
      </c>
      <c r="P41" s="2">
        <v>0</v>
      </c>
      <c r="Q41" s="2">
        <v>145</v>
      </c>
    </row>
    <row r="42" spans="1:17" x14ac:dyDescent="0.2">
      <c r="A42" s="3">
        <v>39</v>
      </c>
      <c r="B42" s="2">
        <v>0</v>
      </c>
      <c r="C42" s="2">
        <v>0</v>
      </c>
      <c r="D42" s="2">
        <v>0</v>
      </c>
      <c r="E42" s="2">
        <v>2</v>
      </c>
      <c r="F42" s="2">
        <v>2</v>
      </c>
      <c r="G42" s="2">
        <v>0</v>
      </c>
      <c r="H42" s="2">
        <v>0</v>
      </c>
      <c r="I42" s="2">
        <v>143</v>
      </c>
      <c r="J42" s="2">
        <v>3</v>
      </c>
      <c r="K42" s="2">
        <v>1</v>
      </c>
      <c r="L42" s="2">
        <v>35</v>
      </c>
      <c r="M42" s="2">
        <v>7</v>
      </c>
      <c r="N42" s="2">
        <v>1</v>
      </c>
      <c r="O42" s="2">
        <v>0</v>
      </c>
      <c r="P42" s="2">
        <v>0</v>
      </c>
      <c r="Q42" s="2">
        <v>194</v>
      </c>
    </row>
    <row r="43" spans="1:17" x14ac:dyDescent="0.2">
      <c r="A43" s="3">
        <v>40</v>
      </c>
      <c r="B43" s="2">
        <v>1</v>
      </c>
      <c r="C43" s="2">
        <v>3</v>
      </c>
      <c r="D43" s="2">
        <v>0</v>
      </c>
      <c r="E43" s="2">
        <v>0</v>
      </c>
      <c r="F43" s="2">
        <v>0</v>
      </c>
      <c r="G43" s="2">
        <v>0</v>
      </c>
      <c r="H43" s="2">
        <v>0</v>
      </c>
      <c r="I43" s="2">
        <v>117</v>
      </c>
      <c r="J43" s="2">
        <v>3</v>
      </c>
      <c r="K43" s="2">
        <v>2</v>
      </c>
      <c r="L43" s="2">
        <v>23</v>
      </c>
      <c r="M43" s="2">
        <v>9</v>
      </c>
      <c r="N43" s="2">
        <v>0</v>
      </c>
      <c r="O43" s="2">
        <v>0</v>
      </c>
      <c r="P43" s="2">
        <v>1</v>
      </c>
      <c r="Q43" s="2">
        <v>159</v>
      </c>
    </row>
    <row r="44" spans="1:17" x14ac:dyDescent="0.2">
      <c r="A44" s="3">
        <v>41</v>
      </c>
      <c r="B44" s="2">
        <v>1</v>
      </c>
      <c r="C44" s="2">
        <v>1</v>
      </c>
      <c r="D44" s="2">
        <v>2</v>
      </c>
      <c r="E44" s="2">
        <v>0</v>
      </c>
      <c r="F44" s="2">
        <v>0</v>
      </c>
      <c r="G44" s="2">
        <v>0</v>
      </c>
      <c r="H44" s="2">
        <v>0</v>
      </c>
      <c r="I44" s="2">
        <v>158</v>
      </c>
      <c r="J44" s="2">
        <v>3</v>
      </c>
      <c r="K44" s="2">
        <v>0</v>
      </c>
      <c r="L44" s="2">
        <v>21</v>
      </c>
      <c r="M44" s="2">
        <v>18</v>
      </c>
      <c r="N44" s="2">
        <v>0</v>
      </c>
      <c r="O44" s="2">
        <v>1</v>
      </c>
      <c r="P44" s="2">
        <v>0</v>
      </c>
      <c r="Q44" s="2">
        <v>205</v>
      </c>
    </row>
    <row r="45" spans="1:17" x14ac:dyDescent="0.2">
      <c r="A45" s="3">
        <v>42</v>
      </c>
      <c r="B45" s="2">
        <v>0</v>
      </c>
      <c r="C45" s="2">
        <v>1</v>
      </c>
      <c r="D45" s="2">
        <v>0</v>
      </c>
      <c r="E45" s="2">
        <v>1</v>
      </c>
      <c r="F45" s="2">
        <v>0</v>
      </c>
      <c r="G45" s="2">
        <v>0</v>
      </c>
      <c r="H45" s="2">
        <v>0</v>
      </c>
      <c r="I45" s="2">
        <v>140</v>
      </c>
      <c r="J45" s="2">
        <v>1</v>
      </c>
      <c r="K45" s="2">
        <v>0</v>
      </c>
      <c r="L45" s="2">
        <v>29</v>
      </c>
      <c r="M45" s="2">
        <v>5</v>
      </c>
      <c r="N45" s="2">
        <v>1</v>
      </c>
      <c r="O45" s="2">
        <v>0</v>
      </c>
      <c r="P45" s="2">
        <v>0</v>
      </c>
      <c r="Q45" s="2">
        <v>178</v>
      </c>
    </row>
    <row r="46" spans="1:17" x14ac:dyDescent="0.2">
      <c r="A46" s="3">
        <v>43</v>
      </c>
      <c r="B46" s="2">
        <v>0</v>
      </c>
      <c r="C46" s="2">
        <v>0</v>
      </c>
      <c r="D46" s="2">
        <v>1</v>
      </c>
      <c r="E46" s="2">
        <v>1</v>
      </c>
      <c r="F46" s="2">
        <v>0</v>
      </c>
      <c r="G46" s="2">
        <v>0</v>
      </c>
      <c r="H46" s="2">
        <v>1</v>
      </c>
      <c r="I46" s="2">
        <v>164</v>
      </c>
      <c r="J46" s="2">
        <v>1</v>
      </c>
      <c r="K46" s="2">
        <v>2</v>
      </c>
      <c r="L46" s="2">
        <v>22</v>
      </c>
      <c r="M46" s="2">
        <v>13</v>
      </c>
      <c r="N46" s="2">
        <v>0</v>
      </c>
      <c r="O46" s="2">
        <v>0</v>
      </c>
      <c r="P46" s="2">
        <v>0</v>
      </c>
      <c r="Q46" s="2">
        <v>205</v>
      </c>
    </row>
    <row r="47" spans="1:17" x14ac:dyDescent="0.2">
      <c r="A47" s="3">
        <v>44</v>
      </c>
      <c r="B47" s="2">
        <v>1</v>
      </c>
      <c r="C47" s="2">
        <v>1</v>
      </c>
      <c r="D47" s="2">
        <v>1</v>
      </c>
      <c r="E47" s="2">
        <v>4</v>
      </c>
      <c r="F47" s="2">
        <v>1</v>
      </c>
      <c r="G47" s="2">
        <v>0</v>
      </c>
      <c r="H47" s="2">
        <v>1</v>
      </c>
      <c r="I47" s="2">
        <v>182</v>
      </c>
      <c r="J47" s="2">
        <v>1</v>
      </c>
      <c r="K47" s="2">
        <v>0</v>
      </c>
      <c r="L47" s="2">
        <v>29</v>
      </c>
      <c r="M47" s="2">
        <v>20</v>
      </c>
      <c r="N47" s="2">
        <v>0</v>
      </c>
      <c r="O47" s="2">
        <v>0</v>
      </c>
      <c r="P47" s="2">
        <v>1</v>
      </c>
      <c r="Q47" s="2">
        <v>242</v>
      </c>
    </row>
    <row r="48" spans="1:17" x14ac:dyDescent="0.2">
      <c r="A48" s="3">
        <v>45</v>
      </c>
      <c r="B48" s="2">
        <v>1</v>
      </c>
      <c r="C48" s="2">
        <v>0</v>
      </c>
      <c r="D48" s="2">
        <v>0</v>
      </c>
      <c r="E48" s="2">
        <v>2</v>
      </c>
      <c r="F48" s="2">
        <v>0</v>
      </c>
      <c r="G48" s="2">
        <v>0</v>
      </c>
      <c r="H48" s="2">
        <v>2</v>
      </c>
      <c r="I48" s="2">
        <v>178</v>
      </c>
      <c r="J48" s="2">
        <v>0</v>
      </c>
      <c r="K48" s="2">
        <v>1</v>
      </c>
      <c r="L48" s="2">
        <v>26</v>
      </c>
      <c r="M48" s="2">
        <v>11</v>
      </c>
      <c r="N48" s="2">
        <v>0</v>
      </c>
      <c r="O48" s="2">
        <v>1</v>
      </c>
      <c r="P48" s="2">
        <v>0</v>
      </c>
      <c r="Q48" s="2">
        <v>222</v>
      </c>
    </row>
    <row r="49" spans="1:17" x14ac:dyDescent="0.2">
      <c r="A49" s="3">
        <v>46</v>
      </c>
      <c r="B49" s="2">
        <v>0</v>
      </c>
      <c r="C49" s="2">
        <v>1</v>
      </c>
      <c r="D49" s="2">
        <v>2</v>
      </c>
      <c r="E49" s="2">
        <v>0</v>
      </c>
      <c r="F49" s="2">
        <v>0</v>
      </c>
      <c r="G49" s="2">
        <v>0</v>
      </c>
      <c r="H49" s="2">
        <v>0</v>
      </c>
      <c r="I49" s="2">
        <v>174</v>
      </c>
      <c r="J49" s="2">
        <v>1</v>
      </c>
      <c r="K49" s="2">
        <v>4</v>
      </c>
      <c r="L49" s="2">
        <v>36</v>
      </c>
      <c r="M49" s="2">
        <v>11</v>
      </c>
      <c r="N49" s="2">
        <v>1</v>
      </c>
      <c r="O49" s="2">
        <v>0</v>
      </c>
      <c r="P49" s="2">
        <v>2</v>
      </c>
      <c r="Q49" s="2">
        <v>232</v>
      </c>
    </row>
    <row r="50" spans="1:17" x14ac:dyDescent="0.2">
      <c r="A50" s="3">
        <v>47</v>
      </c>
      <c r="B50" s="2">
        <v>0</v>
      </c>
      <c r="C50" s="2">
        <v>1</v>
      </c>
      <c r="D50" s="2">
        <v>1</v>
      </c>
      <c r="E50" s="2">
        <v>1</v>
      </c>
      <c r="F50" s="2">
        <v>1</v>
      </c>
      <c r="G50" s="2">
        <v>0</v>
      </c>
      <c r="H50" s="2">
        <v>1</v>
      </c>
      <c r="I50" s="2">
        <v>141</v>
      </c>
      <c r="J50" s="2">
        <v>0</v>
      </c>
      <c r="K50" s="2">
        <v>1</v>
      </c>
      <c r="L50" s="2">
        <v>23</v>
      </c>
      <c r="M50" s="2">
        <v>14</v>
      </c>
      <c r="N50" s="2">
        <v>0</v>
      </c>
      <c r="O50" s="2">
        <v>3</v>
      </c>
      <c r="P50" s="2">
        <v>0</v>
      </c>
      <c r="Q50" s="2">
        <v>187</v>
      </c>
    </row>
    <row r="51" spans="1:17" x14ac:dyDescent="0.2">
      <c r="A51" s="3">
        <v>48</v>
      </c>
      <c r="B51" s="2">
        <v>1</v>
      </c>
      <c r="C51" s="2">
        <v>0</v>
      </c>
      <c r="D51" s="2">
        <v>0</v>
      </c>
      <c r="E51" s="2">
        <v>0</v>
      </c>
      <c r="F51" s="2">
        <v>0</v>
      </c>
      <c r="G51" s="2">
        <v>0</v>
      </c>
      <c r="H51" s="2">
        <v>1</v>
      </c>
      <c r="I51" s="2">
        <v>124</v>
      </c>
      <c r="J51" s="2">
        <v>3</v>
      </c>
      <c r="K51" s="2">
        <v>1</v>
      </c>
      <c r="L51" s="2">
        <v>35</v>
      </c>
      <c r="M51" s="2">
        <v>17</v>
      </c>
      <c r="N51" s="2">
        <v>0</v>
      </c>
      <c r="O51" s="2">
        <v>0</v>
      </c>
      <c r="P51" s="2">
        <v>0</v>
      </c>
      <c r="Q51" s="2">
        <v>182</v>
      </c>
    </row>
    <row r="52" spans="1:17" x14ac:dyDescent="0.2">
      <c r="A52" s="3">
        <v>49</v>
      </c>
      <c r="B52" s="2">
        <v>1</v>
      </c>
      <c r="C52" s="2">
        <v>0</v>
      </c>
      <c r="D52" s="2">
        <v>1</v>
      </c>
      <c r="E52" s="2">
        <v>1</v>
      </c>
      <c r="F52" s="2">
        <v>1</v>
      </c>
      <c r="G52" s="2">
        <v>0</v>
      </c>
      <c r="H52" s="2">
        <v>2</v>
      </c>
      <c r="I52" s="2">
        <v>143</v>
      </c>
      <c r="J52" s="2">
        <v>1</v>
      </c>
      <c r="K52" s="2">
        <v>1</v>
      </c>
      <c r="L52" s="2">
        <v>32</v>
      </c>
      <c r="M52" s="2">
        <v>12</v>
      </c>
      <c r="N52" s="2">
        <v>0</v>
      </c>
      <c r="O52" s="2">
        <v>2</v>
      </c>
      <c r="P52" s="2">
        <v>1</v>
      </c>
      <c r="Q52" s="2">
        <v>198</v>
      </c>
    </row>
    <row r="53" spans="1:17" x14ac:dyDescent="0.2">
      <c r="A53" s="3">
        <v>50</v>
      </c>
      <c r="B53" s="2">
        <v>0</v>
      </c>
      <c r="C53" s="2">
        <v>0</v>
      </c>
      <c r="D53" s="2">
        <v>1</v>
      </c>
      <c r="E53" s="2">
        <v>1</v>
      </c>
      <c r="F53" s="2">
        <v>0</v>
      </c>
      <c r="G53" s="2">
        <v>1</v>
      </c>
      <c r="H53" s="2">
        <v>0</v>
      </c>
      <c r="I53" s="2">
        <v>113</v>
      </c>
      <c r="J53" s="2">
        <v>2</v>
      </c>
      <c r="K53" s="2">
        <v>0</v>
      </c>
      <c r="L53" s="2">
        <v>36</v>
      </c>
      <c r="M53" s="2">
        <v>16</v>
      </c>
      <c r="N53" s="2">
        <v>0</v>
      </c>
      <c r="O53" s="2">
        <v>0</v>
      </c>
      <c r="P53" s="2">
        <v>4</v>
      </c>
      <c r="Q53" s="2">
        <v>174</v>
      </c>
    </row>
    <row r="54" spans="1:17" x14ac:dyDescent="0.2">
      <c r="A54" s="3">
        <v>51</v>
      </c>
      <c r="B54" s="2">
        <v>0</v>
      </c>
      <c r="C54" s="2">
        <v>2</v>
      </c>
      <c r="D54" s="2">
        <v>2</v>
      </c>
      <c r="E54" s="2">
        <v>1</v>
      </c>
      <c r="F54" s="2">
        <v>1</v>
      </c>
      <c r="G54" s="2">
        <v>0</v>
      </c>
      <c r="H54" s="2">
        <v>0</v>
      </c>
      <c r="I54" s="2">
        <v>126</v>
      </c>
      <c r="J54" s="2">
        <v>1</v>
      </c>
      <c r="K54" s="2">
        <v>1</v>
      </c>
      <c r="L54" s="2">
        <v>29</v>
      </c>
      <c r="M54" s="2">
        <v>12</v>
      </c>
      <c r="N54" s="2">
        <v>0</v>
      </c>
      <c r="O54" s="2">
        <v>0</v>
      </c>
      <c r="P54" s="2">
        <v>0</v>
      </c>
      <c r="Q54" s="2">
        <v>175</v>
      </c>
    </row>
    <row r="55" spans="1:17" x14ac:dyDescent="0.2">
      <c r="A55" s="3">
        <v>52</v>
      </c>
      <c r="B55" s="2">
        <v>1</v>
      </c>
      <c r="C55" s="2">
        <v>0</v>
      </c>
      <c r="D55" s="2">
        <v>1</v>
      </c>
      <c r="E55" s="2">
        <v>1</v>
      </c>
      <c r="F55" s="2">
        <v>0</v>
      </c>
      <c r="G55" s="2">
        <v>0</v>
      </c>
      <c r="H55" s="2">
        <v>0</v>
      </c>
      <c r="I55" s="2">
        <v>88</v>
      </c>
      <c r="J55" s="2">
        <v>0</v>
      </c>
      <c r="K55" s="2">
        <v>0</v>
      </c>
      <c r="L55" s="2">
        <v>17</v>
      </c>
      <c r="M55" s="2">
        <v>6</v>
      </c>
      <c r="N55" s="2">
        <v>1</v>
      </c>
      <c r="O55" s="2">
        <v>1</v>
      </c>
      <c r="P55" s="2">
        <v>0</v>
      </c>
      <c r="Q55" s="2">
        <v>116</v>
      </c>
    </row>
    <row r="56" spans="1:17" x14ac:dyDescent="0.2">
      <c r="A56" s="3">
        <v>53</v>
      </c>
      <c r="B56" s="2">
        <v>0</v>
      </c>
      <c r="C56" s="2">
        <v>0</v>
      </c>
      <c r="D56" s="2">
        <v>1</v>
      </c>
      <c r="E56" s="2">
        <v>0</v>
      </c>
      <c r="F56" s="2">
        <v>0</v>
      </c>
      <c r="G56" s="2">
        <v>0</v>
      </c>
      <c r="H56" s="2">
        <v>0</v>
      </c>
      <c r="I56" s="2">
        <v>10</v>
      </c>
      <c r="J56" s="2">
        <v>0</v>
      </c>
      <c r="K56" s="2">
        <v>0</v>
      </c>
      <c r="L56" s="2">
        <v>5</v>
      </c>
      <c r="M56" s="2">
        <v>1</v>
      </c>
      <c r="N56" s="2">
        <v>0</v>
      </c>
      <c r="O56" s="2">
        <v>0</v>
      </c>
      <c r="P56" s="2">
        <v>1</v>
      </c>
      <c r="Q56" s="2">
        <v>18</v>
      </c>
    </row>
    <row r="57" spans="1:17" x14ac:dyDescent="0.2">
      <c r="A57" s="3" t="s">
        <v>14</v>
      </c>
      <c r="B57" s="2">
        <v>16</v>
      </c>
      <c r="C57" s="2">
        <v>49</v>
      </c>
      <c r="D57" s="2">
        <v>48</v>
      </c>
      <c r="E57" s="2">
        <v>50</v>
      </c>
      <c r="F57" s="2">
        <v>33</v>
      </c>
      <c r="G57" s="2">
        <v>2</v>
      </c>
      <c r="H57" s="2">
        <v>24</v>
      </c>
      <c r="I57" s="2">
        <v>10020</v>
      </c>
      <c r="J57" s="2">
        <v>104</v>
      </c>
      <c r="K57" s="2">
        <v>40</v>
      </c>
      <c r="L57" s="2">
        <v>1569</v>
      </c>
      <c r="M57" s="2">
        <v>766</v>
      </c>
      <c r="N57" s="2">
        <v>20</v>
      </c>
      <c r="O57" s="2">
        <v>53</v>
      </c>
      <c r="P57" s="2">
        <v>36</v>
      </c>
      <c r="Q57" s="2">
        <v>12830</v>
      </c>
    </row>
  </sheetData>
  <mergeCells count="3">
    <mergeCell ref="A1:Q1"/>
    <mergeCell ref="A2:A3"/>
    <mergeCell ref="B2:Q2"/>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08831B-27C9-43F9-86A6-DFBA69011C78}">
  <dimension ref="A1:Q57"/>
  <sheetViews>
    <sheetView workbookViewId="0">
      <selection sqref="A1:Q1"/>
    </sheetView>
  </sheetViews>
  <sheetFormatPr baseColWidth="10" defaultColWidth="8.83203125" defaultRowHeight="15" x14ac:dyDescent="0.2"/>
  <cols>
    <col min="1" max="1" width="19.1640625" customWidth="1"/>
    <col min="2" max="2" width="9.83203125" customWidth="1"/>
    <col min="3" max="3" width="9.6640625" customWidth="1"/>
    <col min="4" max="4" width="11.5" customWidth="1"/>
    <col min="6" max="6" width="10.1640625" customWidth="1"/>
    <col min="7" max="7" width="11.83203125" customWidth="1"/>
    <col min="9" max="9" width="11.33203125" customWidth="1"/>
    <col min="10" max="11" width="9.83203125" customWidth="1"/>
    <col min="14" max="14" width="14.33203125" customWidth="1"/>
    <col min="15" max="15" width="9.6640625" customWidth="1"/>
  </cols>
  <sheetData>
    <row r="1" spans="1:17" x14ac:dyDescent="0.2">
      <c r="A1" s="19" t="s">
        <v>37</v>
      </c>
      <c r="B1" s="19"/>
      <c r="C1" s="19"/>
      <c r="D1" s="19"/>
      <c r="E1" s="19"/>
      <c r="F1" s="19"/>
      <c r="G1" s="19"/>
      <c r="H1" s="19"/>
      <c r="I1" s="19"/>
      <c r="J1" s="19"/>
      <c r="K1" s="19"/>
      <c r="L1" s="19"/>
      <c r="M1" s="19"/>
      <c r="N1" s="19"/>
      <c r="O1" s="19"/>
      <c r="P1" s="19"/>
      <c r="Q1" s="19"/>
    </row>
    <row r="2" spans="1:17" x14ac:dyDescent="0.2">
      <c r="A2" s="20" t="s">
        <v>17</v>
      </c>
      <c r="B2" s="21" t="s">
        <v>16</v>
      </c>
      <c r="C2" s="21"/>
      <c r="D2" s="21"/>
      <c r="E2" s="21"/>
      <c r="F2" s="21"/>
      <c r="G2" s="21"/>
      <c r="H2" s="21"/>
      <c r="I2" s="21"/>
      <c r="J2" s="21"/>
      <c r="K2" s="21"/>
      <c r="L2" s="21"/>
      <c r="M2" s="21"/>
      <c r="N2" s="21"/>
      <c r="O2" s="21"/>
      <c r="P2" s="21"/>
      <c r="Q2" s="21"/>
    </row>
    <row r="3" spans="1:17" x14ac:dyDescent="0.2">
      <c r="A3" s="20"/>
      <c r="B3" s="1" t="s">
        <v>0</v>
      </c>
      <c r="C3" s="1" t="s">
        <v>1</v>
      </c>
      <c r="D3" s="1" t="s">
        <v>2</v>
      </c>
      <c r="E3" s="1" t="s">
        <v>3</v>
      </c>
      <c r="F3" s="1" t="s">
        <v>4</v>
      </c>
      <c r="G3" s="1" t="s">
        <v>5</v>
      </c>
      <c r="H3" s="1" t="s">
        <v>6</v>
      </c>
      <c r="I3" s="1" t="s">
        <v>7</v>
      </c>
      <c r="J3" s="1" t="s">
        <v>8</v>
      </c>
      <c r="K3" s="1" t="s">
        <v>9</v>
      </c>
      <c r="L3" s="1" t="s">
        <v>10</v>
      </c>
      <c r="M3" s="1" t="s">
        <v>11</v>
      </c>
      <c r="N3" s="1" t="s">
        <v>15</v>
      </c>
      <c r="O3" s="1" t="s">
        <v>12</v>
      </c>
      <c r="P3" s="1" t="s">
        <v>13</v>
      </c>
      <c r="Q3" s="1" t="s">
        <v>14</v>
      </c>
    </row>
    <row r="4" spans="1:17" x14ac:dyDescent="0.2">
      <c r="A4" s="3">
        <v>0</v>
      </c>
      <c r="B4" s="2">
        <v>0</v>
      </c>
      <c r="C4" s="2">
        <v>0</v>
      </c>
      <c r="D4" s="2">
        <v>0</v>
      </c>
      <c r="E4" s="2">
        <v>0</v>
      </c>
      <c r="F4" s="2">
        <v>0</v>
      </c>
      <c r="G4" s="2">
        <v>0</v>
      </c>
      <c r="H4" s="2">
        <v>0</v>
      </c>
      <c r="I4" s="2">
        <v>23</v>
      </c>
      <c r="J4" s="2">
        <v>1</v>
      </c>
      <c r="K4" s="2">
        <v>0</v>
      </c>
      <c r="L4" s="2">
        <v>0</v>
      </c>
      <c r="M4" s="2">
        <v>1</v>
      </c>
      <c r="N4" s="2">
        <v>0</v>
      </c>
      <c r="O4" s="2">
        <v>0</v>
      </c>
      <c r="P4" s="2">
        <v>0</v>
      </c>
      <c r="Q4" s="2">
        <v>25</v>
      </c>
    </row>
    <row r="5" spans="1:17" x14ac:dyDescent="0.2">
      <c r="A5" s="3">
        <v>1</v>
      </c>
      <c r="B5" s="2">
        <v>0</v>
      </c>
      <c r="C5" s="2">
        <v>1</v>
      </c>
      <c r="D5" s="2">
        <v>3</v>
      </c>
      <c r="E5" s="2">
        <v>0</v>
      </c>
      <c r="F5" s="2">
        <v>2</v>
      </c>
      <c r="G5" s="2">
        <v>0</v>
      </c>
      <c r="H5" s="2">
        <v>1</v>
      </c>
      <c r="I5" s="2">
        <v>295</v>
      </c>
      <c r="J5" s="2">
        <v>2</v>
      </c>
      <c r="K5" s="2">
        <v>3</v>
      </c>
      <c r="L5" s="2">
        <v>58</v>
      </c>
      <c r="M5" s="2">
        <v>13</v>
      </c>
      <c r="N5" s="2">
        <v>0</v>
      </c>
      <c r="O5" s="2">
        <v>0</v>
      </c>
      <c r="P5" s="2">
        <v>1</v>
      </c>
      <c r="Q5" s="2">
        <v>379</v>
      </c>
    </row>
    <row r="6" spans="1:17" x14ac:dyDescent="0.2">
      <c r="A6" s="3">
        <v>2</v>
      </c>
      <c r="B6" s="2">
        <v>0</v>
      </c>
      <c r="C6" s="2">
        <v>2</v>
      </c>
      <c r="D6" s="2">
        <v>3</v>
      </c>
      <c r="E6" s="2">
        <v>1</v>
      </c>
      <c r="F6" s="2">
        <v>0</v>
      </c>
      <c r="G6" s="2">
        <v>0</v>
      </c>
      <c r="H6" s="2">
        <v>2</v>
      </c>
      <c r="I6" s="2">
        <v>271</v>
      </c>
      <c r="J6" s="2">
        <v>6</v>
      </c>
      <c r="K6" s="2">
        <v>3</v>
      </c>
      <c r="L6" s="2">
        <v>51</v>
      </c>
      <c r="M6" s="2">
        <v>25</v>
      </c>
      <c r="N6" s="2">
        <v>0</v>
      </c>
      <c r="O6" s="2">
        <v>1</v>
      </c>
      <c r="P6" s="2">
        <v>0</v>
      </c>
      <c r="Q6" s="2">
        <v>365</v>
      </c>
    </row>
    <row r="7" spans="1:17" x14ac:dyDescent="0.2">
      <c r="A7" s="3">
        <v>3</v>
      </c>
      <c r="B7" s="2">
        <v>1</v>
      </c>
      <c r="C7" s="2">
        <v>2</v>
      </c>
      <c r="D7" s="2">
        <v>0</v>
      </c>
      <c r="E7" s="2">
        <v>0</v>
      </c>
      <c r="F7" s="2">
        <v>1</v>
      </c>
      <c r="G7" s="2">
        <v>0</v>
      </c>
      <c r="H7" s="2">
        <v>2</v>
      </c>
      <c r="I7" s="2">
        <v>287</v>
      </c>
      <c r="J7" s="2">
        <v>4</v>
      </c>
      <c r="K7" s="2">
        <v>2</v>
      </c>
      <c r="L7" s="2">
        <v>28</v>
      </c>
      <c r="M7" s="2">
        <v>10</v>
      </c>
      <c r="N7" s="2">
        <v>0</v>
      </c>
      <c r="O7" s="2">
        <v>1</v>
      </c>
      <c r="P7" s="2">
        <v>0</v>
      </c>
      <c r="Q7" s="2">
        <v>338</v>
      </c>
    </row>
    <row r="8" spans="1:17" x14ac:dyDescent="0.2">
      <c r="A8" s="3">
        <v>4</v>
      </c>
      <c r="B8" s="2">
        <v>0</v>
      </c>
      <c r="C8" s="2">
        <v>2</v>
      </c>
      <c r="D8" s="2">
        <v>1</v>
      </c>
      <c r="E8" s="2">
        <v>0</v>
      </c>
      <c r="F8" s="2">
        <v>0</v>
      </c>
      <c r="G8" s="2">
        <v>0</v>
      </c>
      <c r="H8" s="2">
        <v>2</v>
      </c>
      <c r="I8" s="2">
        <v>255</v>
      </c>
      <c r="J8" s="2">
        <v>5</v>
      </c>
      <c r="K8" s="2">
        <v>1</v>
      </c>
      <c r="L8" s="2">
        <v>30</v>
      </c>
      <c r="M8" s="2">
        <v>22</v>
      </c>
      <c r="N8" s="2">
        <v>0</v>
      </c>
      <c r="O8" s="2">
        <v>1</v>
      </c>
      <c r="P8" s="2">
        <v>1</v>
      </c>
      <c r="Q8" s="2">
        <v>320</v>
      </c>
    </row>
    <row r="9" spans="1:17" x14ac:dyDescent="0.2">
      <c r="A9" s="3">
        <v>5</v>
      </c>
      <c r="B9" s="2">
        <v>0</v>
      </c>
      <c r="C9" s="2">
        <v>1</v>
      </c>
      <c r="D9" s="2">
        <v>0</v>
      </c>
      <c r="E9" s="2">
        <v>1</v>
      </c>
      <c r="F9" s="2">
        <v>0</v>
      </c>
      <c r="G9" s="2">
        <v>0</v>
      </c>
      <c r="H9" s="2">
        <v>1</v>
      </c>
      <c r="I9" s="2">
        <v>238</v>
      </c>
      <c r="J9" s="2">
        <v>2</v>
      </c>
      <c r="K9" s="2">
        <v>1</v>
      </c>
      <c r="L9" s="2">
        <v>23</v>
      </c>
      <c r="M9" s="2">
        <v>12</v>
      </c>
      <c r="N9" s="2">
        <v>1</v>
      </c>
      <c r="O9" s="2">
        <v>2</v>
      </c>
      <c r="P9" s="2">
        <v>2</v>
      </c>
      <c r="Q9" s="2">
        <v>284</v>
      </c>
    </row>
    <row r="10" spans="1:17" x14ac:dyDescent="0.2">
      <c r="A10" s="3">
        <v>6</v>
      </c>
      <c r="B10" s="2">
        <v>0</v>
      </c>
      <c r="C10" s="2">
        <v>1</v>
      </c>
      <c r="D10" s="2">
        <v>0</v>
      </c>
      <c r="E10" s="2">
        <v>1</v>
      </c>
      <c r="F10" s="2">
        <v>2</v>
      </c>
      <c r="G10" s="2">
        <v>0</v>
      </c>
      <c r="H10" s="2">
        <v>1</v>
      </c>
      <c r="I10" s="2">
        <v>252</v>
      </c>
      <c r="J10" s="2">
        <v>3</v>
      </c>
      <c r="K10" s="2">
        <v>3</v>
      </c>
      <c r="L10" s="2">
        <v>32</v>
      </c>
      <c r="M10" s="2">
        <v>15</v>
      </c>
      <c r="N10" s="2">
        <v>0</v>
      </c>
      <c r="O10" s="2">
        <v>0</v>
      </c>
      <c r="P10" s="2">
        <v>0</v>
      </c>
      <c r="Q10" s="2">
        <v>310</v>
      </c>
    </row>
    <row r="11" spans="1:17" x14ac:dyDescent="0.2">
      <c r="A11" s="3">
        <v>7</v>
      </c>
      <c r="B11" s="2">
        <v>1</v>
      </c>
      <c r="C11" s="2">
        <v>0</v>
      </c>
      <c r="D11" s="2">
        <v>1</v>
      </c>
      <c r="E11" s="2">
        <v>0</v>
      </c>
      <c r="F11" s="2">
        <v>3</v>
      </c>
      <c r="G11" s="2">
        <v>0</v>
      </c>
      <c r="H11" s="2">
        <v>2</v>
      </c>
      <c r="I11" s="2">
        <v>284</v>
      </c>
      <c r="J11" s="2">
        <v>1</v>
      </c>
      <c r="K11" s="2">
        <v>0</v>
      </c>
      <c r="L11" s="2">
        <v>28</v>
      </c>
      <c r="M11" s="2">
        <v>23</v>
      </c>
      <c r="N11" s="2">
        <v>0</v>
      </c>
      <c r="O11" s="2">
        <v>0</v>
      </c>
      <c r="P11" s="2">
        <v>1</v>
      </c>
      <c r="Q11" s="2">
        <v>344</v>
      </c>
    </row>
    <row r="12" spans="1:17" x14ac:dyDescent="0.2">
      <c r="A12" s="3">
        <v>8</v>
      </c>
      <c r="B12" s="2">
        <v>0</v>
      </c>
      <c r="C12" s="2">
        <v>2</v>
      </c>
      <c r="D12" s="2">
        <v>1</v>
      </c>
      <c r="E12" s="2">
        <v>0</v>
      </c>
      <c r="F12" s="2">
        <v>0</v>
      </c>
      <c r="G12" s="2">
        <v>0</v>
      </c>
      <c r="H12" s="2">
        <v>1</v>
      </c>
      <c r="I12" s="2">
        <v>258</v>
      </c>
      <c r="J12" s="2">
        <v>1</v>
      </c>
      <c r="K12" s="2">
        <v>0</v>
      </c>
      <c r="L12" s="2">
        <v>24</v>
      </c>
      <c r="M12" s="2">
        <v>16</v>
      </c>
      <c r="N12" s="2">
        <v>1</v>
      </c>
      <c r="O12" s="2">
        <v>0</v>
      </c>
      <c r="P12" s="2">
        <v>1</v>
      </c>
      <c r="Q12" s="2">
        <v>305</v>
      </c>
    </row>
    <row r="13" spans="1:17" x14ac:dyDescent="0.2">
      <c r="A13" s="3">
        <v>9</v>
      </c>
      <c r="B13" s="2">
        <v>0</v>
      </c>
      <c r="C13" s="2">
        <v>1</v>
      </c>
      <c r="D13" s="2">
        <v>0</v>
      </c>
      <c r="E13" s="2">
        <v>0</v>
      </c>
      <c r="F13" s="2">
        <v>0</v>
      </c>
      <c r="G13" s="2">
        <v>0</v>
      </c>
      <c r="H13" s="2">
        <v>2</v>
      </c>
      <c r="I13" s="2">
        <v>267</v>
      </c>
      <c r="J13" s="2">
        <v>7</v>
      </c>
      <c r="K13" s="2">
        <v>2</v>
      </c>
      <c r="L13" s="2">
        <v>39</v>
      </c>
      <c r="M13" s="2">
        <v>12</v>
      </c>
      <c r="N13" s="2">
        <v>2</v>
      </c>
      <c r="O13" s="2">
        <v>0</v>
      </c>
      <c r="P13" s="2">
        <v>0</v>
      </c>
      <c r="Q13" s="2">
        <v>332</v>
      </c>
    </row>
    <row r="14" spans="1:17" x14ac:dyDescent="0.2">
      <c r="A14" s="3">
        <v>10</v>
      </c>
      <c r="B14" s="2">
        <v>0</v>
      </c>
      <c r="C14" s="2">
        <v>0</v>
      </c>
      <c r="D14" s="2">
        <v>0</v>
      </c>
      <c r="E14" s="2">
        <v>1</v>
      </c>
      <c r="F14" s="2">
        <v>1</v>
      </c>
      <c r="G14" s="2">
        <v>0</v>
      </c>
      <c r="H14" s="2">
        <v>0</v>
      </c>
      <c r="I14" s="2">
        <v>246</v>
      </c>
      <c r="J14" s="2">
        <v>0</v>
      </c>
      <c r="K14" s="2">
        <v>0</v>
      </c>
      <c r="L14" s="2">
        <v>41</v>
      </c>
      <c r="M14" s="2">
        <v>16</v>
      </c>
      <c r="N14" s="2">
        <v>0</v>
      </c>
      <c r="O14" s="2">
        <v>1</v>
      </c>
      <c r="P14" s="2">
        <v>0</v>
      </c>
      <c r="Q14" s="2">
        <v>306</v>
      </c>
    </row>
    <row r="15" spans="1:17" x14ac:dyDescent="0.2">
      <c r="A15" s="3">
        <v>11</v>
      </c>
      <c r="B15" s="2">
        <v>0</v>
      </c>
      <c r="C15" s="2">
        <v>0</v>
      </c>
      <c r="D15" s="2">
        <v>2</v>
      </c>
      <c r="E15" s="2">
        <v>1</v>
      </c>
      <c r="F15" s="2">
        <v>0</v>
      </c>
      <c r="G15" s="2">
        <v>0</v>
      </c>
      <c r="H15" s="2">
        <v>1</v>
      </c>
      <c r="I15" s="2">
        <v>226</v>
      </c>
      <c r="J15" s="2">
        <v>0</v>
      </c>
      <c r="K15" s="2">
        <v>2</v>
      </c>
      <c r="L15" s="2">
        <v>40</v>
      </c>
      <c r="M15" s="2">
        <v>20</v>
      </c>
      <c r="N15" s="2">
        <v>2</v>
      </c>
      <c r="O15" s="2">
        <v>1</v>
      </c>
      <c r="P15" s="2">
        <v>1</v>
      </c>
      <c r="Q15" s="2">
        <v>296</v>
      </c>
    </row>
    <row r="16" spans="1:17" x14ac:dyDescent="0.2">
      <c r="A16" s="3">
        <v>12</v>
      </c>
      <c r="B16" s="2">
        <v>0</v>
      </c>
      <c r="C16" s="2">
        <v>3</v>
      </c>
      <c r="D16" s="2">
        <v>1</v>
      </c>
      <c r="E16" s="2">
        <v>0</v>
      </c>
      <c r="F16" s="2">
        <v>0</v>
      </c>
      <c r="G16" s="2">
        <v>0</v>
      </c>
      <c r="H16" s="2">
        <v>1</v>
      </c>
      <c r="I16" s="2">
        <v>277</v>
      </c>
      <c r="J16" s="2">
        <v>2</v>
      </c>
      <c r="K16" s="2">
        <v>1</v>
      </c>
      <c r="L16" s="2">
        <v>28</v>
      </c>
      <c r="M16" s="2">
        <v>10</v>
      </c>
      <c r="N16" s="2">
        <v>0</v>
      </c>
      <c r="O16" s="2">
        <v>2</v>
      </c>
      <c r="P16" s="2">
        <v>1</v>
      </c>
      <c r="Q16" s="2">
        <v>326</v>
      </c>
    </row>
    <row r="17" spans="1:17" x14ac:dyDescent="0.2">
      <c r="A17" s="3">
        <v>13</v>
      </c>
      <c r="B17" s="2">
        <v>1</v>
      </c>
      <c r="C17" s="2">
        <v>0</v>
      </c>
      <c r="D17" s="2">
        <v>1</v>
      </c>
      <c r="E17" s="2">
        <v>1</v>
      </c>
      <c r="F17" s="2">
        <v>1</v>
      </c>
      <c r="G17" s="2">
        <v>0</v>
      </c>
      <c r="H17" s="2">
        <v>0</v>
      </c>
      <c r="I17" s="2">
        <v>286</v>
      </c>
      <c r="J17" s="2">
        <v>5</v>
      </c>
      <c r="K17" s="2">
        <v>0</v>
      </c>
      <c r="L17" s="2">
        <v>27</v>
      </c>
      <c r="M17" s="2">
        <v>16</v>
      </c>
      <c r="N17" s="2">
        <v>0</v>
      </c>
      <c r="O17" s="2">
        <v>2</v>
      </c>
      <c r="P17" s="2">
        <v>0</v>
      </c>
      <c r="Q17" s="2">
        <v>340</v>
      </c>
    </row>
    <row r="18" spans="1:17" x14ac:dyDescent="0.2">
      <c r="A18" s="3">
        <v>14</v>
      </c>
      <c r="B18" s="2">
        <v>0</v>
      </c>
      <c r="C18" s="2">
        <v>1</v>
      </c>
      <c r="D18" s="2">
        <v>2</v>
      </c>
      <c r="E18" s="2">
        <v>0</v>
      </c>
      <c r="F18" s="2">
        <v>1</v>
      </c>
      <c r="G18" s="2">
        <v>0</v>
      </c>
      <c r="H18" s="2">
        <v>0</v>
      </c>
      <c r="I18" s="2">
        <v>260</v>
      </c>
      <c r="J18" s="2">
        <v>1</v>
      </c>
      <c r="K18" s="2">
        <v>0</v>
      </c>
      <c r="L18" s="2">
        <v>27</v>
      </c>
      <c r="M18" s="2">
        <v>15</v>
      </c>
      <c r="N18" s="2">
        <v>0</v>
      </c>
      <c r="O18" s="2">
        <v>1</v>
      </c>
      <c r="P18" s="2">
        <v>0</v>
      </c>
      <c r="Q18" s="2">
        <v>308</v>
      </c>
    </row>
    <row r="19" spans="1:17" x14ac:dyDescent="0.2">
      <c r="A19" s="3">
        <v>15</v>
      </c>
      <c r="B19" s="2">
        <v>1</v>
      </c>
      <c r="C19" s="2">
        <v>2</v>
      </c>
      <c r="D19" s="2">
        <v>1</v>
      </c>
      <c r="E19" s="2">
        <v>0</v>
      </c>
      <c r="F19" s="2">
        <v>0</v>
      </c>
      <c r="G19" s="2">
        <v>0</v>
      </c>
      <c r="H19" s="2">
        <v>0</v>
      </c>
      <c r="I19" s="2">
        <v>251</v>
      </c>
      <c r="J19" s="2">
        <v>4</v>
      </c>
      <c r="K19" s="2">
        <v>1</v>
      </c>
      <c r="L19" s="2">
        <v>34</v>
      </c>
      <c r="M19" s="2">
        <v>27</v>
      </c>
      <c r="N19" s="2">
        <v>0</v>
      </c>
      <c r="O19" s="2">
        <v>2</v>
      </c>
      <c r="P19" s="2">
        <v>0</v>
      </c>
      <c r="Q19" s="2">
        <v>323</v>
      </c>
    </row>
    <row r="20" spans="1:17" x14ac:dyDescent="0.2">
      <c r="A20" s="3">
        <v>16</v>
      </c>
      <c r="B20" s="2">
        <v>2</v>
      </c>
      <c r="C20" s="2">
        <v>2</v>
      </c>
      <c r="D20" s="2">
        <v>1</v>
      </c>
      <c r="E20" s="2">
        <v>2</v>
      </c>
      <c r="F20" s="2">
        <v>1</v>
      </c>
      <c r="G20" s="2">
        <v>0</v>
      </c>
      <c r="H20" s="2">
        <v>0</v>
      </c>
      <c r="I20" s="2">
        <v>257</v>
      </c>
      <c r="J20" s="2">
        <v>2</v>
      </c>
      <c r="K20" s="2">
        <v>0</v>
      </c>
      <c r="L20" s="2">
        <v>50</v>
      </c>
      <c r="M20" s="2">
        <v>19</v>
      </c>
      <c r="N20" s="2">
        <v>0</v>
      </c>
      <c r="O20" s="2">
        <v>0</v>
      </c>
      <c r="P20" s="2">
        <v>1</v>
      </c>
      <c r="Q20" s="2">
        <v>337</v>
      </c>
    </row>
    <row r="21" spans="1:17" x14ac:dyDescent="0.2">
      <c r="A21" s="3">
        <v>17</v>
      </c>
      <c r="B21" s="2">
        <v>2</v>
      </c>
      <c r="C21" s="2">
        <v>2</v>
      </c>
      <c r="D21" s="2">
        <v>0</v>
      </c>
      <c r="E21" s="2">
        <v>0</v>
      </c>
      <c r="F21" s="2">
        <v>0</v>
      </c>
      <c r="G21" s="2">
        <v>0</v>
      </c>
      <c r="H21" s="2">
        <v>3</v>
      </c>
      <c r="I21" s="2">
        <v>228</v>
      </c>
      <c r="J21" s="2">
        <v>4</v>
      </c>
      <c r="K21" s="2">
        <v>0</v>
      </c>
      <c r="L21" s="2">
        <v>31</v>
      </c>
      <c r="M21" s="2">
        <v>19</v>
      </c>
      <c r="N21" s="2">
        <v>0</v>
      </c>
      <c r="O21" s="2">
        <v>0</v>
      </c>
      <c r="P21" s="2">
        <v>0</v>
      </c>
      <c r="Q21" s="2">
        <v>289</v>
      </c>
    </row>
    <row r="22" spans="1:17" x14ac:dyDescent="0.2">
      <c r="A22" s="3">
        <v>18</v>
      </c>
      <c r="B22" s="2">
        <v>0</v>
      </c>
      <c r="C22" s="2">
        <v>3</v>
      </c>
      <c r="D22" s="2">
        <v>1</v>
      </c>
      <c r="E22" s="2">
        <v>1</v>
      </c>
      <c r="F22" s="2">
        <v>0</v>
      </c>
      <c r="G22" s="2">
        <v>0</v>
      </c>
      <c r="H22" s="2">
        <v>0</v>
      </c>
      <c r="I22" s="2">
        <v>235</v>
      </c>
      <c r="J22" s="2">
        <v>7</v>
      </c>
      <c r="K22" s="2">
        <v>1</v>
      </c>
      <c r="L22" s="2">
        <v>35</v>
      </c>
      <c r="M22" s="2">
        <v>18</v>
      </c>
      <c r="N22" s="2">
        <v>0</v>
      </c>
      <c r="O22" s="2">
        <v>0</v>
      </c>
      <c r="P22" s="2">
        <v>0</v>
      </c>
      <c r="Q22" s="2">
        <v>301</v>
      </c>
    </row>
    <row r="23" spans="1:17" x14ac:dyDescent="0.2">
      <c r="A23" s="3">
        <v>19</v>
      </c>
      <c r="B23" s="2">
        <v>0</v>
      </c>
      <c r="C23" s="2">
        <v>1</v>
      </c>
      <c r="D23" s="2">
        <v>1</v>
      </c>
      <c r="E23" s="2">
        <v>1</v>
      </c>
      <c r="F23" s="2">
        <v>2</v>
      </c>
      <c r="G23" s="2">
        <v>0</v>
      </c>
      <c r="H23" s="2">
        <v>1</v>
      </c>
      <c r="I23" s="2">
        <v>250</v>
      </c>
      <c r="J23" s="2">
        <v>1</v>
      </c>
      <c r="K23" s="2">
        <v>2</v>
      </c>
      <c r="L23" s="2">
        <v>37</v>
      </c>
      <c r="M23" s="2">
        <v>13</v>
      </c>
      <c r="N23" s="2">
        <v>0</v>
      </c>
      <c r="O23" s="2">
        <v>3</v>
      </c>
      <c r="P23" s="2">
        <v>0</v>
      </c>
      <c r="Q23" s="2">
        <v>312</v>
      </c>
    </row>
    <row r="24" spans="1:17" x14ac:dyDescent="0.2">
      <c r="A24" s="3">
        <v>20</v>
      </c>
      <c r="B24" s="2">
        <v>0</v>
      </c>
      <c r="C24" s="2">
        <v>2</v>
      </c>
      <c r="D24" s="2">
        <v>3</v>
      </c>
      <c r="E24" s="2">
        <v>2</v>
      </c>
      <c r="F24" s="2">
        <v>2</v>
      </c>
      <c r="G24" s="2">
        <v>0</v>
      </c>
      <c r="H24" s="2">
        <v>2</v>
      </c>
      <c r="I24" s="2">
        <v>269</v>
      </c>
      <c r="J24" s="2">
        <v>1</v>
      </c>
      <c r="K24" s="2">
        <v>2</v>
      </c>
      <c r="L24" s="2">
        <v>34</v>
      </c>
      <c r="M24" s="2">
        <v>19</v>
      </c>
      <c r="N24" s="2">
        <v>0</v>
      </c>
      <c r="O24" s="2">
        <v>1</v>
      </c>
      <c r="P24" s="2">
        <v>0</v>
      </c>
      <c r="Q24" s="2">
        <v>337</v>
      </c>
    </row>
    <row r="25" spans="1:17" x14ac:dyDescent="0.2">
      <c r="A25" s="3">
        <v>21</v>
      </c>
      <c r="B25" s="2">
        <v>0</v>
      </c>
      <c r="C25" s="2">
        <v>3</v>
      </c>
      <c r="D25" s="2">
        <v>2</v>
      </c>
      <c r="E25" s="2">
        <v>0</v>
      </c>
      <c r="F25" s="2">
        <v>1</v>
      </c>
      <c r="G25" s="2">
        <v>0</v>
      </c>
      <c r="H25" s="2">
        <v>0</v>
      </c>
      <c r="I25" s="2">
        <v>281</v>
      </c>
      <c r="J25" s="2">
        <v>1</v>
      </c>
      <c r="K25" s="2">
        <v>0</v>
      </c>
      <c r="L25" s="2">
        <v>38</v>
      </c>
      <c r="M25" s="2">
        <v>12</v>
      </c>
      <c r="N25" s="2">
        <v>2</v>
      </c>
      <c r="O25" s="2">
        <v>3</v>
      </c>
      <c r="P25" s="2">
        <v>0</v>
      </c>
      <c r="Q25" s="2">
        <v>343</v>
      </c>
    </row>
    <row r="26" spans="1:17" x14ac:dyDescent="0.2">
      <c r="A26" s="3">
        <v>22</v>
      </c>
      <c r="B26" s="2">
        <v>0</v>
      </c>
      <c r="C26" s="2">
        <v>2</v>
      </c>
      <c r="D26" s="2">
        <v>0</v>
      </c>
      <c r="E26" s="2">
        <v>2</v>
      </c>
      <c r="F26" s="2">
        <v>0</v>
      </c>
      <c r="G26" s="2">
        <v>0</v>
      </c>
      <c r="H26" s="2">
        <v>0</v>
      </c>
      <c r="I26" s="2">
        <v>185</v>
      </c>
      <c r="J26" s="2">
        <v>2</v>
      </c>
      <c r="K26" s="2">
        <v>0</v>
      </c>
      <c r="L26" s="2">
        <v>20</v>
      </c>
      <c r="M26" s="2">
        <v>15</v>
      </c>
      <c r="N26" s="2">
        <v>0</v>
      </c>
      <c r="O26" s="2">
        <v>2</v>
      </c>
      <c r="P26" s="2">
        <v>0</v>
      </c>
      <c r="Q26" s="2">
        <v>228</v>
      </c>
    </row>
    <row r="27" spans="1:17" x14ac:dyDescent="0.2">
      <c r="A27" s="3">
        <v>23</v>
      </c>
      <c r="B27" s="2">
        <v>0</v>
      </c>
      <c r="C27" s="2">
        <v>0</v>
      </c>
      <c r="D27" s="2">
        <v>1</v>
      </c>
      <c r="E27" s="2">
        <v>0</v>
      </c>
      <c r="F27" s="2">
        <v>0</v>
      </c>
      <c r="G27" s="2">
        <v>0</v>
      </c>
      <c r="H27" s="2">
        <v>2</v>
      </c>
      <c r="I27" s="2">
        <v>246</v>
      </c>
      <c r="J27" s="2">
        <v>5</v>
      </c>
      <c r="K27" s="2">
        <v>1</v>
      </c>
      <c r="L27" s="2">
        <v>31</v>
      </c>
      <c r="M27" s="2">
        <v>14</v>
      </c>
      <c r="N27" s="2">
        <v>0</v>
      </c>
      <c r="O27" s="2">
        <v>2</v>
      </c>
      <c r="P27" s="2">
        <v>1</v>
      </c>
      <c r="Q27" s="2">
        <v>303</v>
      </c>
    </row>
    <row r="28" spans="1:17" x14ac:dyDescent="0.2">
      <c r="A28" s="3">
        <v>24</v>
      </c>
      <c r="B28" s="2">
        <v>0</v>
      </c>
      <c r="C28" s="2">
        <v>1</v>
      </c>
      <c r="D28" s="2">
        <v>0</v>
      </c>
      <c r="E28" s="2">
        <v>2</v>
      </c>
      <c r="F28" s="2">
        <v>0</v>
      </c>
      <c r="G28" s="2">
        <v>0</v>
      </c>
      <c r="H28" s="2">
        <v>0</v>
      </c>
      <c r="I28" s="2">
        <v>254</v>
      </c>
      <c r="J28" s="2">
        <v>5</v>
      </c>
      <c r="K28" s="2">
        <v>2</v>
      </c>
      <c r="L28" s="2">
        <v>40</v>
      </c>
      <c r="M28" s="2">
        <v>21</v>
      </c>
      <c r="N28" s="2">
        <v>0</v>
      </c>
      <c r="O28" s="2">
        <v>1</v>
      </c>
      <c r="P28" s="2">
        <v>1</v>
      </c>
      <c r="Q28" s="2">
        <v>327</v>
      </c>
    </row>
    <row r="29" spans="1:17" x14ac:dyDescent="0.2">
      <c r="A29" s="3">
        <v>25</v>
      </c>
      <c r="B29" s="2">
        <v>1</v>
      </c>
      <c r="C29" s="2">
        <v>1</v>
      </c>
      <c r="D29" s="2">
        <v>3</v>
      </c>
      <c r="E29" s="2">
        <v>1</v>
      </c>
      <c r="F29" s="2">
        <v>1</v>
      </c>
      <c r="G29" s="2">
        <v>0</v>
      </c>
      <c r="H29" s="2">
        <v>1</v>
      </c>
      <c r="I29" s="2">
        <v>268</v>
      </c>
      <c r="J29" s="2">
        <v>0</v>
      </c>
      <c r="K29" s="2">
        <v>0</v>
      </c>
      <c r="L29" s="2">
        <v>39</v>
      </c>
      <c r="M29" s="2">
        <v>17</v>
      </c>
      <c r="N29" s="2">
        <v>0</v>
      </c>
      <c r="O29" s="2">
        <v>2</v>
      </c>
      <c r="P29" s="2">
        <v>2</v>
      </c>
      <c r="Q29" s="2">
        <v>336</v>
      </c>
    </row>
    <row r="30" spans="1:17" x14ac:dyDescent="0.2">
      <c r="A30" s="3">
        <v>26</v>
      </c>
      <c r="B30" s="2">
        <v>0</v>
      </c>
      <c r="C30" s="2">
        <v>1</v>
      </c>
      <c r="D30" s="2">
        <v>1</v>
      </c>
      <c r="E30" s="2">
        <v>0</v>
      </c>
      <c r="F30" s="2">
        <v>4</v>
      </c>
      <c r="G30" s="2">
        <v>0</v>
      </c>
      <c r="H30" s="2">
        <v>1</v>
      </c>
      <c r="I30" s="2">
        <v>263</v>
      </c>
      <c r="J30" s="2">
        <v>4</v>
      </c>
      <c r="K30" s="2">
        <v>1</v>
      </c>
      <c r="L30" s="2">
        <v>34</v>
      </c>
      <c r="M30" s="2">
        <v>10</v>
      </c>
      <c r="N30" s="2">
        <v>1</v>
      </c>
      <c r="O30" s="2">
        <v>2</v>
      </c>
      <c r="P30" s="2">
        <v>1</v>
      </c>
      <c r="Q30" s="2">
        <v>323</v>
      </c>
    </row>
    <row r="31" spans="1:17" x14ac:dyDescent="0.2">
      <c r="A31" s="3">
        <v>27</v>
      </c>
      <c r="B31" s="2">
        <v>0</v>
      </c>
      <c r="C31" s="2">
        <v>0</v>
      </c>
      <c r="D31" s="2">
        <v>1</v>
      </c>
      <c r="E31" s="2">
        <v>2</v>
      </c>
      <c r="F31" s="2">
        <v>1</v>
      </c>
      <c r="G31" s="2">
        <v>0</v>
      </c>
      <c r="H31" s="2">
        <v>3</v>
      </c>
      <c r="I31" s="2">
        <v>247</v>
      </c>
      <c r="J31" s="2">
        <v>1</v>
      </c>
      <c r="K31" s="2">
        <v>0</v>
      </c>
      <c r="L31" s="2">
        <v>33</v>
      </c>
      <c r="M31" s="2">
        <v>16</v>
      </c>
      <c r="N31" s="2">
        <v>1</v>
      </c>
      <c r="O31" s="2">
        <v>2</v>
      </c>
      <c r="P31" s="2">
        <v>1</v>
      </c>
      <c r="Q31" s="2">
        <v>308</v>
      </c>
    </row>
    <row r="32" spans="1:17" x14ac:dyDescent="0.2">
      <c r="A32" s="3">
        <v>28</v>
      </c>
      <c r="B32" s="2">
        <v>0</v>
      </c>
      <c r="C32" s="2">
        <v>1</v>
      </c>
      <c r="D32" s="2">
        <v>3</v>
      </c>
      <c r="E32" s="2">
        <v>1</v>
      </c>
      <c r="F32" s="2">
        <v>2</v>
      </c>
      <c r="G32" s="2">
        <v>0</v>
      </c>
      <c r="H32" s="2">
        <v>1</v>
      </c>
      <c r="I32" s="2">
        <v>291</v>
      </c>
      <c r="J32" s="2">
        <v>0</v>
      </c>
      <c r="K32" s="2">
        <v>2</v>
      </c>
      <c r="L32" s="2">
        <v>40</v>
      </c>
      <c r="M32" s="2">
        <v>14</v>
      </c>
      <c r="N32" s="2">
        <v>0</v>
      </c>
      <c r="O32" s="2">
        <v>1</v>
      </c>
      <c r="P32" s="2">
        <v>0</v>
      </c>
      <c r="Q32" s="2">
        <v>356</v>
      </c>
    </row>
    <row r="33" spans="1:17" x14ac:dyDescent="0.2">
      <c r="A33" s="3">
        <v>29</v>
      </c>
      <c r="B33" s="2">
        <v>0</v>
      </c>
      <c r="C33" s="2">
        <v>1</v>
      </c>
      <c r="D33" s="2">
        <v>0</v>
      </c>
      <c r="E33" s="2">
        <v>1</v>
      </c>
      <c r="F33" s="2">
        <v>0</v>
      </c>
      <c r="G33" s="2">
        <v>0</v>
      </c>
      <c r="H33" s="2">
        <v>1</v>
      </c>
      <c r="I33" s="2">
        <v>333</v>
      </c>
      <c r="J33" s="2">
        <v>3</v>
      </c>
      <c r="K33" s="2">
        <v>4</v>
      </c>
      <c r="L33" s="2">
        <v>41</v>
      </c>
      <c r="M33" s="2">
        <v>25</v>
      </c>
      <c r="N33" s="2">
        <v>1</v>
      </c>
      <c r="O33" s="2">
        <v>1</v>
      </c>
      <c r="P33" s="2">
        <v>2</v>
      </c>
      <c r="Q33" s="2">
        <v>413</v>
      </c>
    </row>
    <row r="34" spans="1:17" x14ac:dyDescent="0.2">
      <c r="A34" s="3">
        <v>30</v>
      </c>
      <c r="B34" s="2">
        <v>0</v>
      </c>
      <c r="C34" s="2">
        <v>1</v>
      </c>
      <c r="D34" s="2">
        <v>2</v>
      </c>
      <c r="E34" s="2">
        <v>4</v>
      </c>
      <c r="F34" s="2">
        <v>0</v>
      </c>
      <c r="G34" s="2">
        <v>0</v>
      </c>
      <c r="H34" s="2">
        <v>1</v>
      </c>
      <c r="I34" s="2">
        <v>226</v>
      </c>
      <c r="J34" s="2">
        <v>1</v>
      </c>
      <c r="K34" s="2">
        <v>2</v>
      </c>
      <c r="L34" s="2">
        <v>31</v>
      </c>
      <c r="M34" s="2">
        <v>16</v>
      </c>
      <c r="N34" s="2">
        <v>1</v>
      </c>
      <c r="O34" s="2">
        <v>2</v>
      </c>
      <c r="P34" s="2">
        <v>0</v>
      </c>
      <c r="Q34" s="2">
        <v>287</v>
      </c>
    </row>
    <row r="35" spans="1:17" x14ac:dyDescent="0.2">
      <c r="A35" s="3">
        <v>31</v>
      </c>
      <c r="B35" s="2">
        <v>1</v>
      </c>
      <c r="C35" s="2">
        <v>4</v>
      </c>
      <c r="D35" s="2">
        <v>1</v>
      </c>
      <c r="E35" s="2">
        <v>0</v>
      </c>
      <c r="F35" s="2">
        <v>0</v>
      </c>
      <c r="G35" s="2">
        <v>0</v>
      </c>
      <c r="H35" s="2">
        <v>0</v>
      </c>
      <c r="I35" s="2">
        <v>296</v>
      </c>
      <c r="J35" s="2">
        <v>3</v>
      </c>
      <c r="K35" s="2">
        <v>0</v>
      </c>
      <c r="L35" s="2">
        <v>35</v>
      </c>
      <c r="M35" s="2">
        <v>20</v>
      </c>
      <c r="N35" s="2">
        <v>1</v>
      </c>
      <c r="O35" s="2">
        <v>1</v>
      </c>
      <c r="P35" s="2">
        <v>1</v>
      </c>
      <c r="Q35" s="2">
        <v>363</v>
      </c>
    </row>
    <row r="36" spans="1:17" x14ac:dyDescent="0.2">
      <c r="A36" s="3">
        <v>32</v>
      </c>
      <c r="B36" s="2">
        <v>2</v>
      </c>
      <c r="C36" s="2">
        <v>1</v>
      </c>
      <c r="D36" s="2">
        <v>0</v>
      </c>
      <c r="E36" s="2">
        <v>2</v>
      </c>
      <c r="F36" s="2">
        <v>2</v>
      </c>
      <c r="G36" s="2">
        <v>0</v>
      </c>
      <c r="H36" s="2">
        <v>1</v>
      </c>
      <c r="I36" s="2">
        <v>282</v>
      </c>
      <c r="J36" s="2">
        <v>2</v>
      </c>
      <c r="K36" s="2">
        <v>2</v>
      </c>
      <c r="L36" s="2">
        <v>33</v>
      </c>
      <c r="M36" s="2">
        <v>13</v>
      </c>
      <c r="N36" s="2">
        <v>0</v>
      </c>
      <c r="O36" s="2">
        <v>1</v>
      </c>
      <c r="P36" s="2">
        <v>0</v>
      </c>
      <c r="Q36" s="2">
        <v>341</v>
      </c>
    </row>
    <row r="37" spans="1:17" x14ac:dyDescent="0.2">
      <c r="A37" s="3">
        <v>33</v>
      </c>
      <c r="B37" s="2">
        <v>1</v>
      </c>
      <c r="C37" s="2">
        <v>2</v>
      </c>
      <c r="D37" s="2">
        <v>2</v>
      </c>
      <c r="E37" s="2">
        <v>2</v>
      </c>
      <c r="F37" s="2">
        <v>0</v>
      </c>
      <c r="G37" s="2">
        <v>0</v>
      </c>
      <c r="H37" s="2">
        <v>1</v>
      </c>
      <c r="I37" s="2">
        <v>268</v>
      </c>
      <c r="J37" s="2">
        <v>2</v>
      </c>
      <c r="K37" s="2">
        <v>1</v>
      </c>
      <c r="L37" s="2">
        <v>27</v>
      </c>
      <c r="M37" s="2">
        <v>21</v>
      </c>
      <c r="N37" s="2">
        <v>0</v>
      </c>
      <c r="O37" s="2">
        <v>2</v>
      </c>
      <c r="P37" s="2">
        <v>0</v>
      </c>
      <c r="Q37" s="2">
        <v>329</v>
      </c>
    </row>
    <row r="38" spans="1:17" x14ac:dyDescent="0.2">
      <c r="A38" s="3">
        <v>34</v>
      </c>
      <c r="B38" s="2">
        <v>0</v>
      </c>
      <c r="C38" s="2">
        <v>2</v>
      </c>
      <c r="D38" s="2">
        <v>2</v>
      </c>
      <c r="E38" s="2">
        <v>0</v>
      </c>
      <c r="F38" s="2">
        <v>1</v>
      </c>
      <c r="G38" s="2">
        <v>0</v>
      </c>
      <c r="H38" s="2">
        <v>0</v>
      </c>
      <c r="I38" s="2">
        <v>254</v>
      </c>
      <c r="J38" s="2">
        <v>0</v>
      </c>
      <c r="K38" s="2">
        <v>2</v>
      </c>
      <c r="L38" s="2">
        <v>26</v>
      </c>
      <c r="M38" s="2">
        <v>11</v>
      </c>
      <c r="N38" s="2">
        <v>1</v>
      </c>
      <c r="O38" s="2">
        <v>0</v>
      </c>
      <c r="P38" s="2">
        <v>0</v>
      </c>
      <c r="Q38" s="2">
        <v>299</v>
      </c>
    </row>
    <row r="39" spans="1:17" x14ac:dyDescent="0.2">
      <c r="A39" s="3">
        <v>35</v>
      </c>
      <c r="B39" s="2">
        <v>0</v>
      </c>
      <c r="C39" s="2">
        <v>0</v>
      </c>
      <c r="D39" s="2">
        <v>0</v>
      </c>
      <c r="E39" s="2">
        <v>0</v>
      </c>
      <c r="F39" s="2">
        <v>0</v>
      </c>
      <c r="G39" s="2">
        <v>0</v>
      </c>
      <c r="H39" s="2">
        <v>0</v>
      </c>
      <c r="I39" s="2">
        <v>238</v>
      </c>
      <c r="J39" s="2">
        <v>3</v>
      </c>
      <c r="K39" s="2">
        <v>2</v>
      </c>
      <c r="L39" s="2">
        <v>31</v>
      </c>
      <c r="M39" s="2">
        <v>11</v>
      </c>
      <c r="N39" s="2">
        <v>0</v>
      </c>
      <c r="O39" s="2">
        <v>1</v>
      </c>
      <c r="P39" s="2">
        <v>0</v>
      </c>
      <c r="Q39" s="2">
        <v>286</v>
      </c>
    </row>
    <row r="40" spans="1:17" x14ac:dyDescent="0.2">
      <c r="A40" s="3">
        <v>36</v>
      </c>
      <c r="B40" s="2">
        <v>0</v>
      </c>
      <c r="C40" s="2">
        <v>0</v>
      </c>
      <c r="D40" s="2">
        <v>0</v>
      </c>
      <c r="E40" s="2">
        <v>2</v>
      </c>
      <c r="F40" s="2">
        <v>0</v>
      </c>
      <c r="G40" s="2">
        <v>0</v>
      </c>
      <c r="H40" s="2">
        <v>1</v>
      </c>
      <c r="I40" s="2">
        <v>188</v>
      </c>
      <c r="J40" s="2">
        <v>1</v>
      </c>
      <c r="K40" s="2">
        <v>1</v>
      </c>
      <c r="L40" s="2">
        <v>19</v>
      </c>
      <c r="M40" s="2">
        <v>8</v>
      </c>
      <c r="N40" s="2">
        <v>1</v>
      </c>
      <c r="O40" s="2">
        <v>0</v>
      </c>
      <c r="P40" s="2">
        <v>0</v>
      </c>
      <c r="Q40" s="2">
        <v>221</v>
      </c>
    </row>
    <row r="41" spans="1:17" x14ac:dyDescent="0.2">
      <c r="A41" s="3">
        <v>37</v>
      </c>
      <c r="B41" s="2">
        <v>0</v>
      </c>
      <c r="C41" s="2">
        <v>3</v>
      </c>
      <c r="D41" s="2">
        <v>0</v>
      </c>
      <c r="E41" s="2">
        <v>0</v>
      </c>
      <c r="F41" s="2">
        <v>1</v>
      </c>
      <c r="G41" s="2">
        <v>0</v>
      </c>
      <c r="H41" s="2">
        <v>0</v>
      </c>
      <c r="I41" s="2">
        <v>186</v>
      </c>
      <c r="J41" s="2">
        <v>3</v>
      </c>
      <c r="K41" s="2">
        <v>0</v>
      </c>
      <c r="L41" s="2">
        <v>14</v>
      </c>
      <c r="M41" s="2">
        <v>9</v>
      </c>
      <c r="N41" s="2">
        <v>0</v>
      </c>
      <c r="O41" s="2">
        <v>0</v>
      </c>
      <c r="P41" s="2">
        <v>0</v>
      </c>
      <c r="Q41" s="2">
        <v>216</v>
      </c>
    </row>
    <row r="42" spans="1:17" x14ac:dyDescent="0.2">
      <c r="A42" s="3">
        <v>38</v>
      </c>
      <c r="B42" s="2">
        <v>1</v>
      </c>
      <c r="C42" s="2">
        <v>3</v>
      </c>
      <c r="D42" s="2">
        <v>3</v>
      </c>
      <c r="E42" s="2">
        <v>3</v>
      </c>
      <c r="F42" s="2">
        <v>1</v>
      </c>
      <c r="G42" s="2">
        <v>0</v>
      </c>
      <c r="H42" s="2">
        <v>1</v>
      </c>
      <c r="I42" s="2">
        <v>233</v>
      </c>
      <c r="J42" s="2">
        <v>1</v>
      </c>
      <c r="K42" s="2">
        <v>0</v>
      </c>
      <c r="L42" s="2">
        <v>34</v>
      </c>
      <c r="M42" s="2">
        <v>7</v>
      </c>
      <c r="N42" s="2">
        <v>0</v>
      </c>
      <c r="O42" s="2">
        <v>1</v>
      </c>
      <c r="P42" s="2">
        <v>3</v>
      </c>
      <c r="Q42" s="2">
        <v>291</v>
      </c>
    </row>
    <row r="43" spans="1:17" x14ac:dyDescent="0.2">
      <c r="A43" s="3">
        <v>39</v>
      </c>
      <c r="B43" s="2">
        <v>0</v>
      </c>
      <c r="C43" s="2">
        <v>3</v>
      </c>
      <c r="D43" s="2">
        <v>4</v>
      </c>
      <c r="E43" s="2">
        <v>0</v>
      </c>
      <c r="F43" s="2">
        <v>0</v>
      </c>
      <c r="G43" s="2">
        <v>0</v>
      </c>
      <c r="H43" s="2">
        <v>1</v>
      </c>
      <c r="I43" s="2">
        <v>238</v>
      </c>
      <c r="J43" s="2">
        <v>4</v>
      </c>
      <c r="K43" s="2">
        <v>0</v>
      </c>
      <c r="L43" s="2">
        <v>14</v>
      </c>
      <c r="M43" s="2">
        <v>21</v>
      </c>
      <c r="N43" s="2">
        <v>1</v>
      </c>
      <c r="O43" s="2">
        <v>1</v>
      </c>
      <c r="P43" s="2">
        <v>0</v>
      </c>
      <c r="Q43" s="2">
        <v>287</v>
      </c>
    </row>
    <row r="44" spans="1:17" x14ac:dyDescent="0.2">
      <c r="A44" s="3">
        <v>40</v>
      </c>
      <c r="B44" s="2">
        <v>2</v>
      </c>
      <c r="C44" s="2">
        <v>0</v>
      </c>
      <c r="D44" s="2">
        <v>2</v>
      </c>
      <c r="E44" s="2">
        <v>1</v>
      </c>
      <c r="F44" s="2">
        <v>0</v>
      </c>
      <c r="G44" s="2">
        <v>0</v>
      </c>
      <c r="H44" s="2">
        <v>1</v>
      </c>
      <c r="I44" s="2">
        <v>230</v>
      </c>
      <c r="J44" s="2">
        <v>0</v>
      </c>
      <c r="K44" s="2">
        <v>1</v>
      </c>
      <c r="L44" s="2">
        <v>25</v>
      </c>
      <c r="M44" s="2">
        <v>15</v>
      </c>
      <c r="N44" s="2">
        <v>0</v>
      </c>
      <c r="O44" s="2">
        <v>1</v>
      </c>
      <c r="P44" s="2">
        <v>1</v>
      </c>
      <c r="Q44" s="2">
        <v>279</v>
      </c>
    </row>
    <row r="45" spans="1:17" x14ac:dyDescent="0.2">
      <c r="A45" s="3">
        <v>41</v>
      </c>
      <c r="B45" s="2">
        <v>1</v>
      </c>
      <c r="C45" s="2">
        <v>0</v>
      </c>
      <c r="D45" s="2">
        <v>3</v>
      </c>
      <c r="E45" s="2">
        <v>2</v>
      </c>
      <c r="F45" s="2">
        <v>2</v>
      </c>
      <c r="G45" s="2">
        <v>0</v>
      </c>
      <c r="H45" s="2">
        <v>0</v>
      </c>
      <c r="I45" s="2">
        <v>218</v>
      </c>
      <c r="J45" s="2">
        <v>5</v>
      </c>
      <c r="K45" s="2">
        <v>1</v>
      </c>
      <c r="L45" s="2">
        <v>33</v>
      </c>
      <c r="M45" s="2">
        <v>12</v>
      </c>
      <c r="N45" s="2">
        <v>2</v>
      </c>
      <c r="O45" s="2">
        <v>2</v>
      </c>
      <c r="P45" s="2">
        <v>0</v>
      </c>
      <c r="Q45" s="2">
        <v>281</v>
      </c>
    </row>
    <row r="46" spans="1:17" x14ac:dyDescent="0.2">
      <c r="A46" s="3">
        <v>42</v>
      </c>
      <c r="B46" s="2">
        <v>0</v>
      </c>
      <c r="C46" s="2">
        <v>1</v>
      </c>
      <c r="D46" s="2">
        <v>0</v>
      </c>
      <c r="E46" s="2">
        <v>1</v>
      </c>
      <c r="F46" s="2">
        <v>1</v>
      </c>
      <c r="G46" s="2">
        <v>1</v>
      </c>
      <c r="H46" s="2">
        <v>1</v>
      </c>
      <c r="I46" s="2">
        <v>256</v>
      </c>
      <c r="J46" s="2">
        <v>2</v>
      </c>
      <c r="K46" s="2">
        <v>0</v>
      </c>
      <c r="L46" s="2">
        <v>21</v>
      </c>
      <c r="M46" s="2">
        <v>19</v>
      </c>
      <c r="N46" s="2">
        <v>0</v>
      </c>
      <c r="O46" s="2">
        <v>0</v>
      </c>
      <c r="P46" s="2">
        <v>0</v>
      </c>
      <c r="Q46" s="2">
        <v>303</v>
      </c>
    </row>
    <row r="47" spans="1:17" x14ac:dyDescent="0.2">
      <c r="A47" s="3">
        <v>43</v>
      </c>
      <c r="B47" s="2">
        <v>0</v>
      </c>
      <c r="C47" s="2">
        <v>2</v>
      </c>
      <c r="D47" s="2">
        <v>1</v>
      </c>
      <c r="E47" s="2">
        <v>4</v>
      </c>
      <c r="F47" s="2">
        <v>0</v>
      </c>
      <c r="G47" s="2">
        <v>0</v>
      </c>
      <c r="H47" s="2">
        <v>1</v>
      </c>
      <c r="I47" s="2">
        <v>240</v>
      </c>
      <c r="J47" s="2">
        <v>1</v>
      </c>
      <c r="K47" s="2">
        <v>1</v>
      </c>
      <c r="L47" s="2">
        <v>35</v>
      </c>
      <c r="M47" s="2">
        <v>15</v>
      </c>
      <c r="N47" s="2">
        <v>0</v>
      </c>
      <c r="O47" s="2">
        <v>0</v>
      </c>
      <c r="P47" s="2">
        <v>1</v>
      </c>
      <c r="Q47" s="2">
        <v>301</v>
      </c>
    </row>
    <row r="48" spans="1:17" x14ac:dyDescent="0.2">
      <c r="A48" s="3">
        <v>44</v>
      </c>
      <c r="B48" s="2">
        <v>0</v>
      </c>
      <c r="C48" s="2">
        <v>1</v>
      </c>
      <c r="D48" s="2">
        <v>1</v>
      </c>
      <c r="E48" s="2">
        <v>0</v>
      </c>
      <c r="F48" s="2">
        <v>0</v>
      </c>
      <c r="G48" s="2">
        <v>0</v>
      </c>
      <c r="H48" s="2">
        <v>2</v>
      </c>
      <c r="I48" s="2">
        <v>284</v>
      </c>
      <c r="J48" s="2">
        <v>2</v>
      </c>
      <c r="K48" s="2">
        <v>0</v>
      </c>
      <c r="L48" s="2">
        <v>40</v>
      </c>
      <c r="M48" s="2">
        <v>15</v>
      </c>
      <c r="N48" s="2">
        <v>1</v>
      </c>
      <c r="O48" s="2">
        <v>1</v>
      </c>
      <c r="P48" s="2">
        <v>0</v>
      </c>
      <c r="Q48" s="2">
        <v>347</v>
      </c>
    </row>
    <row r="49" spans="1:17" x14ac:dyDescent="0.2">
      <c r="A49" s="3">
        <v>45</v>
      </c>
      <c r="B49" s="2">
        <v>1</v>
      </c>
      <c r="C49" s="2">
        <v>1</v>
      </c>
      <c r="D49" s="2">
        <v>1</v>
      </c>
      <c r="E49" s="2">
        <v>0</v>
      </c>
      <c r="F49" s="2">
        <v>1</v>
      </c>
      <c r="G49" s="2">
        <v>0</v>
      </c>
      <c r="H49" s="2">
        <v>0</v>
      </c>
      <c r="I49" s="2">
        <v>300</v>
      </c>
      <c r="J49" s="2">
        <v>2</v>
      </c>
      <c r="K49" s="2">
        <v>3</v>
      </c>
      <c r="L49" s="2">
        <v>37</v>
      </c>
      <c r="M49" s="2">
        <v>13</v>
      </c>
      <c r="N49" s="2">
        <v>0</v>
      </c>
      <c r="O49" s="2">
        <v>1</v>
      </c>
      <c r="P49" s="2">
        <v>0</v>
      </c>
      <c r="Q49" s="2">
        <v>360</v>
      </c>
    </row>
    <row r="50" spans="1:17" x14ac:dyDescent="0.2">
      <c r="A50" s="3">
        <v>46</v>
      </c>
      <c r="B50" s="2">
        <v>0</v>
      </c>
      <c r="C50" s="2">
        <v>1</v>
      </c>
      <c r="D50" s="2">
        <v>1</v>
      </c>
      <c r="E50" s="2">
        <v>1</v>
      </c>
      <c r="F50" s="2">
        <v>0</v>
      </c>
      <c r="G50" s="2">
        <v>0</v>
      </c>
      <c r="H50" s="2">
        <v>0</v>
      </c>
      <c r="I50" s="2">
        <v>310</v>
      </c>
      <c r="J50" s="2">
        <v>0</v>
      </c>
      <c r="K50" s="2">
        <v>1</v>
      </c>
      <c r="L50" s="2">
        <v>26</v>
      </c>
      <c r="M50" s="2">
        <v>20</v>
      </c>
      <c r="N50" s="2">
        <v>0</v>
      </c>
      <c r="O50" s="2">
        <v>4</v>
      </c>
      <c r="P50" s="2">
        <v>1</v>
      </c>
      <c r="Q50" s="2">
        <v>365</v>
      </c>
    </row>
    <row r="51" spans="1:17" x14ac:dyDescent="0.2">
      <c r="A51" s="3">
        <v>47</v>
      </c>
      <c r="B51" s="2">
        <v>0</v>
      </c>
      <c r="C51" s="2">
        <v>1</v>
      </c>
      <c r="D51" s="2">
        <v>0</v>
      </c>
      <c r="E51" s="2">
        <v>1</v>
      </c>
      <c r="F51" s="2">
        <v>0</v>
      </c>
      <c r="G51" s="2">
        <v>0</v>
      </c>
      <c r="H51" s="2">
        <v>0</v>
      </c>
      <c r="I51" s="2">
        <v>230</v>
      </c>
      <c r="J51" s="2">
        <v>2</v>
      </c>
      <c r="K51" s="2">
        <v>0</v>
      </c>
      <c r="L51" s="2">
        <v>25</v>
      </c>
      <c r="M51" s="2">
        <v>5</v>
      </c>
      <c r="N51" s="2">
        <v>0</v>
      </c>
      <c r="O51" s="2">
        <v>1</v>
      </c>
      <c r="P51" s="2">
        <v>0</v>
      </c>
      <c r="Q51" s="2">
        <v>265</v>
      </c>
    </row>
    <row r="52" spans="1:17" x14ac:dyDescent="0.2">
      <c r="A52" s="3">
        <v>48</v>
      </c>
      <c r="B52" s="2">
        <v>0</v>
      </c>
      <c r="C52" s="2">
        <v>0</v>
      </c>
      <c r="D52" s="2">
        <v>2</v>
      </c>
      <c r="E52" s="2">
        <v>1</v>
      </c>
      <c r="F52" s="2">
        <v>0</v>
      </c>
      <c r="G52" s="2">
        <v>0</v>
      </c>
      <c r="H52" s="2">
        <v>1</v>
      </c>
      <c r="I52" s="2">
        <v>289</v>
      </c>
      <c r="J52" s="2">
        <v>4</v>
      </c>
      <c r="K52" s="2">
        <v>1</v>
      </c>
      <c r="L52" s="2">
        <v>26</v>
      </c>
      <c r="M52" s="2">
        <v>21</v>
      </c>
      <c r="N52" s="2">
        <v>1</v>
      </c>
      <c r="O52" s="2">
        <v>1</v>
      </c>
      <c r="P52" s="2">
        <v>0</v>
      </c>
      <c r="Q52" s="2">
        <v>347</v>
      </c>
    </row>
    <row r="53" spans="1:17" x14ac:dyDescent="0.2">
      <c r="A53" s="3">
        <v>49</v>
      </c>
      <c r="B53" s="2">
        <v>1</v>
      </c>
      <c r="C53" s="2">
        <v>2</v>
      </c>
      <c r="D53" s="2">
        <v>0</v>
      </c>
      <c r="E53" s="2">
        <v>2</v>
      </c>
      <c r="F53" s="2">
        <v>0</v>
      </c>
      <c r="G53" s="2">
        <v>0</v>
      </c>
      <c r="H53" s="2">
        <v>2</v>
      </c>
      <c r="I53" s="2">
        <v>275</v>
      </c>
      <c r="J53" s="2">
        <v>3</v>
      </c>
      <c r="K53" s="2">
        <v>1</v>
      </c>
      <c r="L53" s="2">
        <v>30</v>
      </c>
      <c r="M53" s="2">
        <v>17</v>
      </c>
      <c r="N53" s="2">
        <v>0</v>
      </c>
      <c r="O53" s="2">
        <v>0</v>
      </c>
      <c r="P53" s="2">
        <v>0</v>
      </c>
      <c r="Q53" s="2">
        <v>333</v>
      </c>
    </row>
    <row r="54" spans="1:17" x14ac:dyDescent="0.2">
      <c r="A54" s="3">
        <v>50</v>
      </c>
      <c r="B54" s="2">
        <v>0</v>
      </c>
      <c r="C54" s="2">
        <v>0</v>
      </c>
      <c r="D54" s="2">
        <v>0</v>
      </c>
      <c r="E54" s="2">
        <v>1</v>
      </c>
      <c r="F54" s="2">
        <v>0</v>
      </c>
      <c r="G54" s="2">
        <v>0</v>
      </c>
      <c r="H54" s="2">
        <v>0</v>
      </c>
      <c r="I54" s="2">
        <v>277</v>
      </c>
      <c r="J54" s="2">
        <v>6</v>
      </c>
      <c r="K54" s="2">
        <v>1</v>
      </c>
      <c r="L54" s="2">
        <v>33</v>
      </c>
      <c r="M54" s="2">
        <v>10</v>
      </c>
      <c r="N54" s="2">
        <v>0</v>
      </c>
      <c r="O54" s="2">
        <v>0</v>
      </c>
      <c r="P54" s="2">
        <v>1</v>
      </c>
      <c r="Q54" s="2">
        <v>329</v>
      </c>
    </row>
    <row r="55" spans="1:17" x14ac:dyDescent="0.2">
      <c r="A55" s="3">
        <v>51</v>
      </c>
      <c r="B55" s="2">
        <v>0</v>
      </c>
      <c r="C55" s="2">
        <v>2</v>
      </c>
      <c r="D55" s="2">
        <v>0</v>
      </c>
      <c r="E55" s="2">
        <v>0</v>
      </c>
      <c r="F55" s="2">
        <v>1</v>
      </c>
      <c r="G55" s="2">
        <v>0</v>
      </c>
      <c r="H55" s="2">
        <v>0</v>
      </c>
      <c r="I55" s="2">
        <v>237</v>
      </c>
      <c r="J55" s="2">
        <v>4</v>
      </c>
      <c r="K55" s="2">
        <v>1</v>
      </c>
      <c r="L55" s="2">
        <v>28</v>
      </c>
      <c r="M55" s="2">
        <v>14</v>
      </c>
      <c r="N55" s="2">
        <v>0</v>
      </c>
      <c r="O55" s="2">
        <v>1</v>
      </c>
      <c r="P55" s="2">
        <v>1</v>
      </c>
      <c r="Q55" s="2">
        <v>289</v>
      </c>
    </row>
    <row r="56" spans="1:17" x14ac:dyDescent="0.2">
      <c r="A56" s="3">
        <v>52</v>
      </c>
      <c r="B56" s="2">
        <v>1</v>
      </c>
      <c r="C56" s="2">
        <v>1</v>
      </c>
      <c r="D56" s="2">
        <v>1</v>
      </c>
      <c r="E56" s="2">
        <v>0</v>
      </c>
      <c r="F56" s="2">
        <v>0</v>
      </c>
      <c r="G56" s="2">
        <v>0</v>
      </c>
      <c r="H56" s="2">
        <v>1</v>
      </c>
      <c r="I56" s="2">
        <v>229</v>
      </c>
      <c r="J56" s="2">
        <v>4</v>
      </c>
      <c r="K56" s="2">
        <v>1</v>
      </c>
      <c r="L56" s="2">
        <v>26</v>
      </c>
      <c r="M56" s="2">
        <v>19</v>
      </c>
      <c r="N56" s="2">
        <v>0</v>
      </c>
      <c r="O56" s="2">
        <v>2</v>
      </c>
      <c r="P56" s="2">
        <v>1</v>
      </c>
      <c r="Q56" s="2">
        <v>286</v>
      </c>
    </row>
    <row r="57" spans="1:17" x14ac:dyDescent="0.2">
      <c r="A57" s="3" t="s">
        <v>14</v>
      </c>
      <c r="B57" s="2">
        <v>20</v>
      </c>
      <c r="C57" s="2">
        <v>69</v>
      </c>
      <c r="D57" s="2">
        <v>59</v>
      </c>
      <c r="E57" s="2">
        <v>48</v>
      </c>
      <c r="F57" s="2">
        <v>35</v>
      </c>
      <c r="G57" s="2">
        <v>1</v>
      </c>
      <c r="H57" s="2">
        <v>46</v>
      </c>
      <c r="I57" s="2">
        <v>13367</v>
      </c>
      <c r="J57" s="2">
        <v>135</v>
      </c>
      <c r="K57" s="2">
        <v>56</v>
      </c>
      <c r="L57" s="2">
        <v>1662</v>
      </c>
      <c r="M57" s="2">
        <v>817</v>
      </c>
      <c r="N57" s="2">
        <v>20</v>
      </c>
      <c r="O57" s="2">
        <v>57</v>
      </c>
      <c r="P57" s="2">
        <v>27</v>
      </c>
      <c r="Q57" s="2">
        <v>16419</v>
      </c>
    </row>
  </sheetData>
  <mergeCells count="3">
    <mergeCell ref="A1:Q1"/>
    <mergeCell ref="A2:A3"/>
    <mergeCell ref="B2:Q2"/>
  </mergeCells>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A3B858-64DF-408C-ABE0-0C9699CC0B6D}">
  <dimension ref="A1:Q57"/>
  <sheetViews>
    <sheetView workbookViewId="0">
      <selection sqref="A1:Q1"/>
    </sheetView>
  </sheetViews>
  <sheetFormatPr baseColWidth="10" defaultColWidth="8.83203125" defaultRowHeight="15" x14ac:dyDescent="0.2"/>
  <cols>
    <col min="1" max="1" width="18.6640625" customWidth="1"/>
    <col min="2" max="2" width="9.83203125" customWidth="1"/>
    <col min="3" max="3" width="10.5" customWidth="1"/>
    <col min="4" max="4" width="11.5" customWidth="1"/>
    <col min="6" max="6" width="10.5" customWidth="1"/>
    <col min="7" max="7" width="12.1640625" customWidth="1"/>
    <col min="9" max="9" width="11.5" customWidth="1"/>
    <col min="10" max="10" width="10" customWidth="1"/>
    <col min="11" max="11" width="9.5" customWidth="1"/>
    <col min="14" max="14" width="13.5" customWidth="1"/>
    <col min="15" max="15" width="10.5" customWidth="1"/>
  </cols>
  <sheetData>
    <row r="1" spans="1:17" x14ac:dyDescent="0.2">
      <c r="A1" s="19" t="s">
        <v>38</v>
      </c>
      <c r="B1" s="19"/>
      <c r="C1" s="19"/>
      <c r="D1" s="19"/>
      <c r="E1" s="19"/>
      <c r="F1" s="19"/>
      <c r="G1" s="19"/>
      <c r="H1" s="19"/>
      <c r="I1" s="19"/>
      <c r="J1" s="19"/>
      <c r="K1" s="19"/>
      <c r="L1" s="19"/>
      <c r="M1" s="19"/>
      <c r="N1" s="19"/>
      <c r="O1" s="19"/>
      <c r="P1" s="19"/>
      <c r="Q1" s="19"/>
    </row>
    <row r="2" spans="1:17" x14ac:dyDescent="0.2">
      <c r="A2" s="20" t="s">
        <v>17</v>
      </c>
      <c r="B2" s="21" t="s">
        <v>16</v>
      </c>
      <c r="C2" s="21"/>
      <c r="D2" s="21"/>
      <c r="E2" s="21"/>
      <c r="F2" s="21"/>
      <c r="G2" s="21"/>
      <c r="H2" s="21"/>
      <c r="I2" s="21"/>
      <c r="J2" s="21"/>
      <c r="K2" s="21"/>
      <c r="L2" s="21"/>
      <c r="M2" s="21"/>
      <c r="N2" s="21"/>
      <c r="O2" s="21"/>
      <c r="P2" s="21"/>
      <c r="Q2" s="21"/>
    </row>
    <row r="3" spans="1:17" x14ac:dyDescent="0.2">
      <c r="A3" s="20"/>
      <c r="B3" s="1" t="s">
        <v>0</v>
      </c>
      <c r="C3" s="1" t="s">
        <v>1</v>
      </c>
      <c r="D3" s="1" t="s">
        <v>2</v>
      </c>
      <c r="E3" s="1" t="s">
        <v>3</v>
      </c>
      <c r="F3" s="1" t="s">
        <v>4</v>
      </c>
      <c r="G3" s="1" t="s">
        <v>5</v>
      </c>
      <c r="H3" s="1" t="s">
        <v>6</v>
      </c>
      <c r="I3" s="1" t="s">
        <v>7</v>
      </c>
      <c r="J3" s="1" t="s">
        <v>8</v>
      </c>
      <c r="K3" s="1" t="s">
        <v>9</v>
      </c>
      <c r="L3" s="1" t="s">
        <v>10</v>
      </c>
      <c r="M3" s="1" t="s">
        <v>11</v>
      </c>
      <c r="N3" s="1" t="s">
        <v>15</v>
      </c>
      <c r="O3" s="1" t="s">
        <v>12</v>
      </c>
      <c r="P3" s="1" t="s">
        <v>13</v>
      </c>
      <c r="Q3" s="1" t="s">
        <v>14</v>
      </c>
    </row>
    <row r="4" spans="1:17" x14ac:dyDescent="0.2">
      <c r="A4" s="3">
        <v>0</v>
      </c>
      <c r="B4" s="2">
        <v>0</v>
      </c>
      <c r="C4" s="2">
        <v>0</v>
      </c>
      <c r="D4" s="2">
        <v>1</v>
      </c>
      <c r="E4" s="2">
        <v>1</v>
      </c>
      <c r="F4" s="2">
        <v>0</v>
      </c>
      <c r="G4" s="2">
        <v>0</v>
      </c>
      <c r="H4" s="2">
        <v>0</v>
      </c>
      <c r="I4" s="2">
        <v>14</v>
      </c>
      <c r="J4" s="2">
        <v>1</v>
      </c>
      <c r="K4" s="2">
        <v>0</v>
      </c>
      <c r="L4" s="2">
        <v>1</v>
      </c>
      <c r="M4" s="2">
        <v>1</v>
      </c>
      <c r="N4" s="2">
        <v>0</v>
      </c>
      <c r="O4" s="2">
        <v>0</v>
      </c>
      <c r="P4" s="2">
        <v>0</v>
      </c>
      <c r="Q4" s="2">
        <v>19</v>
      </c>
    </row>
    <row r="5" spans="1:17" x14ac:dyDescent="0.2">
      <c r="A5" s="3">
        <v>1</v>
      </c>
      <c r="B5" s="2">
        <v>0</v>
      </c>
      <c r="C5" s="2">
        <v>0</v>
      </c>
      <c r="D5" s="2">
        <v>1</v>
      </c>
      <c r="E5" s="2">
        <v>1</v>
      </c>
      <c r="F5" s="2">
        <v>0</v>
      </c>
      <c r="G5" s="2">
        <v>0</v>
      </c>
      <c r="H5" s="2">
        <v>1</v>
      </c>
      <c r="I5" s="2">
        <v>201</v>
      </c>
      <c r="J5" s="2">
        <v>1</v>
      </c>
      <c r="K5" s="2">
        <v>0</v>
      </c>
      <c r="L5" s="2">
        <v>36</v>
      </c>
      <c r="M5" s="2">
        <v>18</v>
      </c>
      <c r="N5" s="2">
        <v>0</v>
      </c>
      <c r="O5" s="2">
        <v>2</v>
      </c>
      <c r="P5" s="2">
        <v>1</v>
      </c>
      <c r="Q5" s="2">
        <v>262</v>
      </c>
    </row>
    <row r="6" spans="1:17" x14ac:dyDescent="0.2">
      <c r="A6" s="3">
        <v>2</v>
      </c>
      <c r="B6" s="2">
        <v>0</v>
      </c>
      <c r="C6" s="2">
        <v>0</v>
      </c>
      <c r="D6" s="2">
        <v>0</v>
      </c>
      <c r="E6" s="2">
        <v>1</v>
      </c>
      <c r="F6" s="2">
        <v>1</v>
      </c>
      <c r="G6" s="2">
        <v>0</v>
      </c>
      <c r="H6" s="2">
        <v>0</v>
      </c>
      <c r="I6" s="2">
        <v>146</v>
      </c>
      <c r="J6" s="2">
        <v>1</v>
      </c>
      <c r="K6" s="2">
        <v>1</v>
      </c>
      <c r="L6" s="2">
        <v>22</v>
      </c>
      <c r="M6" s="2">
        <v>7</v>
      </c>
      <c r="N6" s="2">
        <v>0</v>
      </c>
      <c r="O6" s="2">
        <v>0</v>
      </c>
      <c r="P6" s="2">
        <v>0</v>
      </c>
      <c r="Q6" s="2">
        <v>179</v>
      </c>
    </row>
    <row r="7" spans="1:17" x14ac:dyDescent="0.2">
      <c r="A7" s="3">
        <v>3</v>
      </c>
      <c r="B7" s="2">
        <v>0</v>
      </c>
      <c r="C7" s="2">
        <v>0</v>
      </c>
      <c r="D7" s="2">
        <v>0</v>
      </c>
      <c r="E7" s="2">
        <v>1</v>
      </c>
      <c r="F7" s="2">
        <v>0</v>
      </c>
      <c r="G7" s="2">
        <v>0</v>
      </c>
      <c r="H7" s="2">
        <v>1</v>
      </c>
      <c r="I7" s="2">
        <v>201</v>
      </c>
      <c r="J7" s="2">
        <v>4</v>
      </c>
      <c r="K7" s="2">
        <v>0</v>
      </c>
      <c r="L7" s="2">
        <v>29</v>
      </c>
      <c r="M7" s="2">
        <v>10</v>
      </c>
      <c r="N7" s="2">
        <v>2</v>
      </c>
      <c r="O7" s="2">
        <v>0</v>
      </c>
      <c r="P7" s="2">
        <v>1</v>
      </c>
      <c r="Q7" s="2">
        <v>249</v>
      </c>
    </row>
    <row r="8" spans="1:17" x14ac:dyDescent="0.2">
      <c r="A8" s="3">
        <v>4</v>
      </c>
      <c r="B8" s="2">
        <v>1</v>
      </c>
      <c r="C8" s="2">
        <v>2</v>
      </c>
      <c r="D8" s="2">
        <v>0</v>
      </c>
      <c r="E8" s="2">
        <v>0</v>
      </c>
      <c r="F8" s="2">
        <v>2</v>
      </c>
      <c r="G8" s="2">
        <v>0</v>
      </c>
      <c r="H8" s="2">
        <v>0</v>
      </c>
      <c r="I8" s="2">
        <v>152</v>
      </c>
      <c r="J8" s="2">
        <v>1</v>
      </c>
      <c r="K8" s="2">
        <v>1</v>
      </c>
      <c r="L8" s="2">
        <v>19</v>
      </c>
      <c r="M8" s="2">
        <v>7</v>
      </c>
      <c r="N8" s="2">
        <v>0</v>
      </c>
      <c r="O8" s="2">
        <v>1</v>
      </c>
      <c r="P8" s="2">
        <v>0</v>
      </c>
      <c r="Q8" s="2">
        <v>186</v>
      </c>
    </row>
    <row r="9" spans="1:17" x14ac:dyDescent="0.2">
      <c r="A9" s="3">
        <v>5</v>
      </c>
      <c r="B9" s="2">
        <v>2</v>
      </c>
      <c r="C9" s="2">
        <v>1</v>
      </c>
      <c r="D9" s="2">
        <v>0</v>
      </c>
      <c r="E9" s="2">
        <v>3</v>
      </c>
      <c r="F9" s="2">
        <v>0</v>
      </c>
      <c r="G9" s="2">
        <v>0</v>
      </c>
      <c r="H9" s="2">
        <v>2</v>
      </c>
      <c r="I9" s="2">
        <v>181</v>
      </c>
      <c r="J9" s="2">
        <v>4</v>
      </c>
      <c r="K9" s="2">
        <v>1</v>
      </c>
      <c r="L9" s="2">
        <v>21</v>
      </c>
      <c r="M9" s="2">
        <v>6</v>
      </c>
      <c r="N9" s="2">
        <v>0</v>
      </c>
      <c r="O9" s="2">
        <v>1</v>
      </c>
      <c r="P9" s="2">
        <v>0</v>
      </c>
      <c r="Q9" s="2">
        <v>222</v>
      </c>
    </row>
    <row r="10" spans="1:17" x14ac:dyDescent="0.2">
      <c r="A10" s="3">
        <v>6</v>
      </c>
      <c r="B10" s="2">
        <v>0</v>
      </c>
      <c r="C10" s="2">
        <v>2</v>
      </c>
      <c r="D10" s="2">
        <v>1</v>
      </c>
      <c r="E10" s="2">
        <v>0</v>
      </c>
      <c r="F10" s="2">
        <v>1</v>
      </c>
      <c r="G10" s="2">
        <v>0</v>
      </c>
      <c r="H10" s="2">
        <v>0</v>
      </c>
      <c r="I10" s="2">
        <v>172</v>
      </c>
      <c r="J10" s="2">
        <v>1</v>
      </c>
      <c r="K10" s="2">
        <v>0</v>
      </c>
      <c r="L10" s="2">
        <v>30</v>
      </c>
      <c r="M10" s="2">
        <v>16</v>
      </c>
      <c r="N10" s="2">
        <v>0</v>
      </c>
      <c r="O10" s="2">
        <v>0</v>
      </c>
      <c r="P10" s="2">
        <v>0</v>
      </c>
      <c r="Q10" s="2">
        <v>223</v>
      </c>
    </row>
    <row r="11" spans="1:17" x14ac:dyDescent="0.2">
      <c r="A11" s="3">
        <v>7</v>
      </c>
      <c r="B11" s="2">
        <v>0</v>
      </c>
      <c r="C11" s="2">
        <v>2</v>
      </c>
      <c r="D11" s="2">
        <v>0</v>
      </c>
      <c r="E11" s="2">
        <v>2</v>
      </c>
      <c r="F11" s="2">
        <v>1</v>
      </c>
      <c r="G11" s="2">
        <v>0</v>
      </c>
      <c r="H11" s="2">
        <v>1</v>
      </c>
      <c r="I11" s="2">
        <v>176</v>
      </c>
      <c r="J11" s="2">
        <v>3</v>
      </c>
      <c r="K11" s="2">
        <v>2</v>
      </c>
      <c r="L11" s="2">
        <v>25</v>
      </c>
      <c r="M11" s="2">
        <v>11</v>
      </c>
      <c r="N11" s="2">
        <v>0</v>
      </c>
      <c r="O11" s="2">
        <v>2</v>
      </c>
      <c r="P11" s="2">
        <v>0</v>
      </c>
      <c r="Q11" s="2">
        <v>225</v>
      </c>
    </row>
    <row r="12" spans="1:17" x14ac:dyDescent="0.2">
      <c r="A12" s="3">
        <v>8</v>
      </c>
      <c r="B12" s="2">
        <v>0</v>
      </c>
      <c r="C12" s="2">
        <v>2</v>
      </c>
      <c r="D12" s="2">
        <v>2</v>
      </c>
      <c r="E12" s="2">
        <v>0</v>
      </c>
      <c r="F12" s="2">
        <v>0</v>
      </c>
      <c r="G12" s="2">
        <v>0</v>
      </c>
      <c r="H12" s="2">
        <v>1</v>
      </c>
      <c r="I12" s="2">
        <v>160</v>
      </c>
      <c r="J12" s="2">
        <v>3</v>
      </c>
      <c r="K12" s="2">
        <v>1</v>
      </c>
      <c r="L12" s="2">
        <v>25</v>
      </c>
      <c r="M12" s="2">
        <v>9</v>
      </c>
      <c r="N12" s="2">
        <v>0</v>
      </c>
      <c r="O12" s="2">
        <v>2</v>
      </c>
      <c r="P12" s="2">
        <v>0</v>
      </c>
      <c r="Q12" s="2">
        <v>205</v>
      </c>
    </row>
    <row r="13" spans="1:17" x14ac:dyDescent="0.2">
      <c r="A13" s="3">
        <v>9</v>
      </c>
      <c r="B13" s="2">
        <v>1</v>
      </c>
      <c r="C13" s="2">
        <v>1</v>
      </c>
      <c r="D13" s="2">
        <v>1</v>
      </c>
      <c r="E13" s="2">
        <v>0</v>
      </c>
      <c r="F13" s="2">
        <v>0</v>
      </c>
      <c r="G13" s="2">
        <v>0</v>
      </c>
      <c r="H13" s="2">
        <v>1</v>
      </c>
      <c r="I13" s="2">
        <v>147</v>
      </c>
      <c r="J13" s="2">
        <v>1</v>
      </c>
      <c r="K13" s="2">
        <v>1</v>
      </c>
      <c r="L13" s="2">
        <v>24</v>
      </c>
      <c r="M13" s="2">
        <v>10</v>
      </c>
      <c r="N13" s="2">
        <v>1</v>
      </c>
      <c r="O13" s="2">
        <v>0</v>
      </c>
      <c r="P13" s="2">
        <v>0</v>
      </c>
      <c r="Q13" s="2">
        <v>188</v>
      </c>
    </row>
    <row r="14" spans="1:17" x14ac:dyDescent="0.2">
      <c r="A14" s="3">
        <v>10</v>
      </c>
      <c r="B14" s="2">
        <v>1</v>
      </c>
      <c r="C14" s="2">
        <v>1</v>
      </c>
      <c r="D14" s="2">
        <v>0</v>
      </c>
      <c r="E14" s="2">
        <v>1</v>
      </c>
      <c r="F14" s="2">
        <v>1</v>
      </c>
      <c r="G14" s="2">
        <v>0</v>
      </c>
      <c r="H14" s="2">
        <v>0</v>
      </c>
      <c r="I14" s="2">
        <v>175</v>
      </c>
      <c r="J14" s="2">
        <v>2</v>
      </c>
      <c r="K14" s="2">
        <v>0</v>
      </c>
      <c r="L14" s="2">
        <v>23</v>
      </c>
      <c r="M14" s="2">
        <v>11</v>
      </c>
      <c r="N14" s="2">
        <v>0</v>
      </c>
      <c r="O14" s="2">
        <v>1</v>
      </c>
      <c r="P14" s="2">
        <v>0</v>
      </c>
      <c r="Q14" s="2">
        <v>216</v>
      </c>
    </row>
    <row r="15" spans="1:17" x14ac:dyDescent="0.2">
      <c r="A15" s="3">
        <v>11</v>
      </c>
      <c r="B15" s="2">
        <v>1</v>
      </c>
      <c r="C15" s="2">
        <v>1</v>
      </c>
      <c r="D15" s="2">
        <v>0</v>
      </c>
      <c r="E15" s="2">
        <v>1</v>
      </c>
      <c r="F15" s="2">
        <v>0</v>
      </c>
      <c r="G15" s="2">
        <v>0</v>
      </c>
      <c r="H15" s="2">
        <v>0</v>
      </c>
      <c r="I15" s="2">
        <v>117</v>
      </c>
      <c r="J15" s="2">
        <v>0</v>
      </c>
      <c r="K15" s="2">
        <v>0</v>
      </c>
      <c r="L15" s="2">
        <v>10</v>
      </c>
      <c r="M15" s="2">
        <v>3</v>
      </c>
      <c r="N15" s="2">
        <v>1</v>
      </c>
      <c r="O15" s="2">
        <v>0</v>
      </c>
      <c r="P15" s="2">
        <v>0</v>
      </c>
      <c r="Q15" s="2">
        <v>134</v>
      </c>
    </row>
    <row r="16" spans="1:17" x14ac:dyDescent="0.2">
      <c r="A16" s="3">
        <v>12</v>
      </c>
      <c r="B16" s="2">
        <v>0</v>
      </c>
      <c r="C16" s="2">
        <v>0</v>
      </c>
      <c r="D16" s="2">
        <v>0</v>
      </c>
      <c r="E16" s="2">
        <v>1</v>
      </c>
      <c r="F16" s="2">
        <v>0</v>
      </c>
      <c r="G16" s="2">
        <v>0</v>
      </c>
      <c r="H16" s="2">
        <v>0</v>
      </c>
      <c r="I16" s="2">
        <v>128</v>
      </c>
      <c r="J16" s="2">
        <v>4</v>
      </c>
      <c r="K16" s="2">
        <v>0</v>
      </c>
      <c r="L16" s="2">
        <v>18</v>
      </c>
      <c r="M16" s="2">
        <v>7</v>
      </c>
      <c r="N16" s="2">
        <v>1</v>
      </c>
      <c r="O16" s="2">
        <v>0</v>
      </c>
      <c r="P16" s="2">
        <v>0</v>
      </c>
      <c r="Q16" s="2">
        <v>159</v>
      </c>
    </row>
    <row r="17" spans="1:17" x14ac:dyDescent="0.2">
      <c r="A17" s="3">
        <v>13</v>
      </c>
      <c r="B17" s="2">
        <v>0</v>
      </c>
      <c r="C17" s="2">
        <v>0</v>
      </c>
      <c r="D17" s="2">
        <v>1</v>
      </c>
      <c r="E17" s="2">
        <v>0</v>
      </c>
      <c r="F17" s="2">
        <v>0</v>
      </c>
      <c r="G17" s="2">
        <v>0</v>
      </c>
      <c r="H17" s="2">
        <v>0</v>
      </c>
      <c r="I17" s="2">
        <v>122</v>
      </c>
      <c r="J17" s="2">
        <v>5</v>
      </c>
      <c r="K17" s="2">
        <v>0</v>
      </c>
      <c r="L17" s="2">
        <v>10</v>
      </c>
      <c r="M17" s="2">
        <v>5</v>
      </c>
      <c r="N17" s="2">
        <v>0</v>
      </c>
      <c r="O17" s="2">
        <v>0</v>
      </c>
      <c r="P17" s="2">
        <v>0</v>
      </c>
      <c r="Q17" s="2">
        <v>143</v>
      </c>
    </row>
    <row r="18" spans="1:17" x14ac:dyDescent="0.2">
      <c r="A18" s="3">
        <v>14</v>
      </c>
      <c r="B18" s="2">
        <v>0</v>
      </c>
      <c r="C18" s="2">
        <v>1</v>
      </c>
      <c r="D18" s="2">
        <v>0</v>
      </c>
      <c r="E18" s="2">
        <v>1</v>
      </c>
      <c r="F18" s="2">
        <v>0</v>
      </c>
      <c r="G18" s="2">
        <v>0</v>
      </c>
      <c r="H18" s="2">
        <v>1</v>
      </c>
      <c r="I18" s="2">
        <v>133</v>
      </c>
      <c r="J18" s="2">
        <v>1</v>
      </c>
      <c r="K18" s="2">
        <v>0</v>
      </c>
      <c r="L18" s="2">
        <v>23</v>
      </c>
      <c r="M18" s="2">
        <v>6</v>
      </c>
      <c r="N18" s="2">
        <v>0</v>
      </c>
      <c r="O18" s="2">
        <v>2</v>
      </c>
      <c r="P18" s="2">
        <v>0</v>
      </c>
      <c r="Q18" s="2">
        <v>168</v>
      </c>
    </row>
    <row r="19" spans="1:17" x14ac:dyDescent="0.2">
      <c r="A19" s="3">
        <v>15</v>
      </c>
      <c r="B19" s="2">
        <v>0</v>
      </c>
      <c r="C19" s="2">
        <v>0</v>
      </c>
      <c r="D19" s="2">
        <v>0</v>
      </c>
      <c r="E19" s="2">
        <v>0</v>
      </c>
      <c r="F19" s="2">
        <v>1</v>
      </c>
      <c r="G19" s="2">
        <v>0</v>
      </c>
      <c r="H19" s="2">
        <v>0</v>
      </c>
      <c r="I19" s="2">
        <v>124</v>
      </c>
      <c r="J19" s="2">
        <v>2</v>
      </c>
      <c r="K19" s="2">
        <v>0</v>
      </c>
      <c r="L19" s="2">
        <v>12</v>
      </c>
      <c r="M19" s="2">
        <v>13</v>
      </c>
      <c r="N19" s="2">
        <v>0</v>
      </c>
      <c r="O19" s="2">
        <v>2</v>
      </c>
      <c r="P19" s="2">
        <v>0</v>
      </c>
      <c r="Q19" s="2">
        <v>154</v>
      </c>
    </row>
    <row r="20" spans="1:17" x14ac:dyDescent="0.2">
      <c r="A20" s="3">
        <v>16</v>
      </c>
      <c r="B20" s="2">
        <v>1</v>
      </c>
      <c r="C20" s="2">
        <v>2</v>
      </c>
      <c r="D20" s="2">
        <v>1</v>
      </c>
      <c r="E20" s="2">
        <v>0</v>
      </c>
      <c r="F20" s="2">
        <v>0</v>
      </c>
      <c r="G20" s="2">
        <v>0</v>
      </c>
      <c r="H20" s="2">
        <v>0</v>
      </c>
      <c r="I20" s="2">
        <v>161</v>
      </c>
      <c r="J20" s="2">
        <v>1</v>
      </c>
      <c r="K20" s="2">
        <v>0</v>
      </c>
      <c r="L20" s="2">
        <v>24</v>
      </c>
      <c r="M20" s="2">
        <v>11</v>
      </c>
      <c r="N20" s="2">
        <v>0</v>
      </c>
      <c r="O20" s="2">
        <v>0</v>
      </c>
      <c r="P20" s="2">
        <v>0</v>
      </c>
      <c r="Q20" s="2">
        <v>201</v>
      </c>
    </row>
    <row r="21" spans="1:17" x14ac:dyDescent="0.2">
      <c r="A21" s="3">
        <v>17</v>
      </c>
      <c r="B21" s="2">
        <v>1</v>
      </c>
      <c r="C21" s="2">
        <v>0</v>
      </c>
      <c r="D21" s="2">
        <v>2</v>
      </c>
      <c r="E21" s="2">
        <v>2</v>
      </c>
      <c r="F21" s="2">
        <v>0</v>
      </c>
      <c r="G21" s="2">
        <v>0</v>
      </c>
      <c r="H21" s="2">
        <v>0</v>
      </c>
      <c r="I21" s="2">
        <v>143</v>
      </c>
      <c r="J21" s="2">
        <v>2</v>
      </c>
      <c r="K21" s="2">
        <v>2</v>
      </c>
      <c r="L21" s="2">
        <v>10</v>
      </c>
      <c r="M21" s="2">
        <v>8</v>
      </c>
      <c r="N21" s="2">
        <v>0</v>
      </c>
      <c r="O21" s="2">
        <v>1</v>
      </c>
      <c r="P21" s="2">
        <v>1</v>
      </c>
      <c r="Q21" s="2">
        <v>172</v>
      </c>
    </row>
    <row r="22" spans="1:17" x14ac:dyDescent="0.2">
      <c r="A22" s="3">
        <v>18</v>
      </c>
      <c r="B22" s="2">
        <v>1</v>
      </c>
      <c r="C22" s="2">
        <v>1</v>
      </c>
      <c r="D22" s="2">
        <v>1</v>
      </c>
      <c r="E22" s="2">
        <v>0</v>
      </c>
      <c r="F22" s="2">
        <v>0</v>
      </c>
      <c r="G22" s="2">
        <v>0</v>
      </c>
      <c r="H22" s="2">
        <v>0</v>
      </c>
      <c r="I22" s="2">
        <v>190</v>
      </c>
      <c r="J22" s="2">
        <v>2</v>
      </c>
      <c r="K22" s="2">
        <v>0</v>
      </c>
      <c r="L22" s="2">
        <v>24</v>
      </c>
      <c r="M22" s="2">
        <v>12</v>
      </c>
      <c r="N22" s="2">
        <v>1</v>
      </c>
      <c r="O22" s="2">
        <v>0</v>
      </c>
      <c r="P22" s="2">
        <v>1</v>
      </c>
      <c r="Q22" s="2">
        <v>233</v>
      </c>
    </row>
    <row r="23" spans="1:17" x14ac:dyDescent="0.2">
      <c r="A23" s="3">
        <v>19</v>
      </c>
      <c r="B23" s="2">
        <v>0</v>
      </c>
      <c r="C23" s="2">
        <v>1</v>
      </c>
      <c r="D23" s="2">
        <v>1</v>
      </c>
      <c r="E23" s="2">
        <v>3</v>
      </c>
      <c r="F23" s="2">
        <v>0</v>
      </c>
      <c r="G23" s="2">
        <v>0</v>
      </c>
      <c r="H23" s="2">
        <v>0</v>
      </c>
      <c r="I23" s="2">
        <v>147</v>
      </c>
      <c r="J23" s="2">
        <v>3</v>
      </c>
      <c r="K23" s="2">
        <v>1</v>
      </c>
      <c r="L23" s="2">
        <v>23</v>
      </c>
      <c r="M23" s="2">
        <v>5</v>
      </c>
      <c r="N23" s="2">
        <v>0</v>
      </c>
      <c r="O23" s="2">
        <v>1</v>
      </c>
      <c r="P23" s="2">
        <v>1</v>
      </c>
      <c r="Q23" s="2">
        <v>186</v>
      </c>
    </row>
    <row r="24" spans="1:17" x14ac:dyDescent="0.2">
      <c r="A24" s="3">
        <v>20</v>
      </c>
      <c r="B24" s="2">
        <v>2</v>
      </c>
      <c r="C24" s="2">
        <v>3</v>
      </c>
      <c r="D24" s="2">
        <v>0</v>
      </c>
      <c r="E24" s="2">
        <v>1</v>
      </c>
      <c r="F24" s="2">
        <v>0</v>
      </c>
      <c r="G24" s="2">
        <v>0</v>
      </c>
      <c r="H24" s="2">
        <v>0</v>
      </c>
      <c r="I24" s="2">
        <v>149</v>
      </c>
      <c r="J24" s="2">
        <v>2</v>
      </c>
      <c r="K24" s="2">
        <v>0</v>
      </c>
      <c r="L24" s="2">
        <v>32</v>
      </c>
      <c r="M24" s="2">
        <v>8</v>
      </c>
      <c r="N24" s="2">
        <v>0</v>
      </c>
      <c r="O24" s="2">
        <v>1</v>
      </c>
      <c r="P24" s="2">
        <v>0</v>
      </c>
      <c r="Q24" s="2">
        <v>198</v>
      </c>
    </row>
    <row r="25" spans="1:17" x14ac:dyDescent="0.2">
      <c r="A25" s="3">
        <v>21</v>
      </c>
      <c r="B25" s="2">
        <v>0</v>
      </c>
      <c r="C25" s="2">
        <v>1</v>
      </c>
      <c r="D25" s="2">
        <v>0</v>
      </c>
      <c r="E25" s="2">
        <v>1</v>
      </c>
      <c r="F25" s="2">
        <v>1</v>
      </c>
      <c r="G25" s="2">
        <v>0</v>
      </c>
      <c r="H25" s="2">
        <v>1</v>
      </c>
      <c r="I25" s="2">
        <v>120</v>
      </c>
      <c r="J25" s="2">
        <v>2</v>
      </c>
      <c r="K25" s="2">
        <v>1</v>
      </c>
      <c r="L25" s="2">
        <v>31</v>
      </c>
      <c r="M25" s="2">
        <v>7</v>
      </c>
      <c r="N25" s="2">
        <v>0</v>
      </c>
      <c r="O25" s="2">
        <v>2</v>
      </c>
      <c r="P25" s="2">
        <v>0</v>
      </c>
      <c r="Q25" s="2">
        <v>167</v>
      </c>
    </row>
    <row r="26" spans="1:17" x14ac:dyDescent="0.2">
      <c r="A26" s="3">
        <v>22</v>
      </c>
      <c r="B26" s="2">
        <v>0</v>
      </c>
      <c r="C26" s="2">
        <v>1</v>
      </c>
      <c r="D26" s="2">
        <v>0</v>
      </c>
      <c r="E26" s="2">
        <v>0</v>
      </c>
      <c r="F26" s="2">
        <v>1</v>
      </c>
      <c r="G26" s="2">
        <v>0</v>
      </c>
      <c r="H26" s="2">
        <v>0</v>
      </c>
      <c r="I26" s="2">
        <v>141</v>
      </c>
      <c r="J26" s="2">
        <v>7</v>
      </c>
      <c r="K26" s="2">
        <v>1</v>
      </c>
      <c r="L26" s="2">
        <v>24</v>
      </c>
      <c r="M26" s="2">
        <v>6</v>
      </c>
      <c r="N26" s="2">
        <v>1</v>
      </c>
      <c r="O26" s="2">
        <v>1</v>
      </c>
      <c r="P26" s="2">
        <v>0</v>
      </c>
      <c r="Q26" s="2">
        <v>183</v>
      </c>
    </row>
    <row r="27" spans="1:17" x14ac:dyDescent="0.2">
      <c r="A27" s="3">
        <v>23</v>
      </c>
      <c r="B27" s="2">
        <v>0</v>
      </c>
      <c r="C27" s="2">
        <v>1</v>
      </c>
      <c r="D27" s="2">
        <v>1</v>
      </c>
      <c r="E27" s="2">
        <v>0</v>
      </c>
      <c r="F27" s="2">
        <v>0</v>
      </c>
      <c r="G27" s="2">
        <v>0</v>
      </c>
      <c r="H27" s="2">
        <v>1</v>
      </c>
      <c r="I27" s="2">
        <v>147</v>
      </c>
      <c r="J27" s="2">
        <v>4</v>
      </c>
      <c r="K27" s="2">
        <v>1</v>
      </c>
      <c r="L27" s="2">
        <v>26</v>
      </c>
      <c r="M27" s="2">
        <v>10</v>
      </c>
      <c r="N27" s="2">
        <v>1</v>
      </c>
      <c r="O27" s="2">
        <v>0</v>
      </c>
      <c r="P27" s="2">
        <v>0</v>
      </c>
      <c r="Q27" s="2">
        <v>192</v>
      </c>
    </row>
    <row r="28" spans="1:17" x14ac:dyDescent="0.2">
      <c r="A28" s="3">
        <v>24</v>
      </c>
      <c r="B28" s="2">
        <v>0</v>
      </c>
      <c r="C28" s="2">
        <v>1</v>
      </c>
      <c r="D28" s="2">
        <v>1</v>
      </c>
      <c r="E28" s="2">
        <v>1</v>
      </c>
      <c r="F28" s="2">
        <v>0</v>
      </c>
      <c r="G28" s="2">
        <v>0</v>
      </c>
      <c r="H28" s="2">
        <v>1</v>
      </c>
      <c r="I28" s="2">
        <v>162</v>
      </c>
      <c r="J28" s="2">
        <v>0</v>
      </c>
      <c r="K28" s="2">
        <v>1</v>
      </c>
      <c r="L28" s="2">
        <v>25</v>
      </c>
      <c r="M28" s="2">
        <v>7</v>
      </c>
      <c r="N28" s="2">
        <v>0</v>
      </c>
      <c r="O28" s="2">
        <v>1</v>
      </c>
      <c r="P28" s="2">
        <v>0</v>
      </c>
      <c r="Q28" s="2">
        <v>200</v>
      </c>
    </row>
    <row r="29" spans="1:17" x14ac:dyDescent="0.2">
      <c r="A29" s="3">
        <v>25</v>
      </c>
      <c r="B29" s="2">
        <v>0</v>
      </c>
      <c r="C29" s="2">
        <v>0</v>
      </c>
      <c r="D29" s="2">
        <v>3</v>
      </c>
      <c r="E29" s="2">
        <v>0</v>
      </c>
      <c r="F29" s="2">
        <v>0</v>
      </c>
      <c r="G29" s="2">
        <v>0</v>
      </c>
      <c r="H29" s="2">
        <v>0</v>
      </c>
      <c r="I29" s="2">
        <v>170</v>
      </c>
      <c r="J29" s="2">
        <v>2</v>
      </c>
      <c r="K29" s="2">
        <v>1</v>
      </c>
      <c r="L29" s="2">
        <v>30</v>
      </c>
      <c r="M29" s="2">
        <v>14</v>
      </c>
      <c r="N29" s="2">
        <v>0</v>
      </c>
      <c r="O29" s="2">
        <v>0</v>
      </c>
      <c r="P29" s="2">
        <v>1</v>
      </c>
      <c r="Q29" s="2">
        <v>221</v>
      </c>
    </row>
    <row r="30" spans="1:17" x14ac:dyDescent="0.2">
      <c r="A30" s="3">
        <v>26</v>
      </c>
      <c r="B30" s="2">
        <v>0</v>
      </c>
      <c r="C30" s="2">
        <v>0</v>
      </c>
      <c r="D30" s="2">
        <v>0</v>
      </c>
      <c r="E30" s="2">
        <v>0</v>
      </c>
      <c r="F30" s="2">
        <v>0</v>
      </c>
      <c r="G30" s="2">
        <v>0</v>
      </c>
      <c r="H30" s="2">
        <v>1</v>
      </c>
      <c r="I30" s="2">
        <v>145</v>
      </c>
      <c r="J30" s="2">
        <v>3</v>
      </c>
      <c r="K30" s="2">
        <v>0</v>
      </c>
      <c r="L30" s="2">
        <v>24</v>
      </c>
      <c r="M30" s="2">
        <v>6</v>
      </c>
      <c r="N30" s="2">
        <v>2</v>
      </c>
      <c r="O30" s="2">
        <v>2</v>
      </c>
      <c r="P30" s="2">
        <v>0</v>
      </c>
      <c r="Q30" s="2">
        <v>183</v>
      </c>
    </row>
    <row r="31" spans="1:17" x14ac:dyDescent="0.2">
      <c r="A31" s="3">
        <v>27</v>
      </c>
      <c r="B31" s="2">
        <v>0</v>
      </c>
      <c r="C31" s="2">
        <v>0</v>
      </c>
      <c r="D31" s="2">
        <v>0</v>
      </c>
      <c r="E31" s="2">
        <v>1</v>
      </c>
      <c r="F31" s="2">
        <v>0</v>
      </c>
      <c r="G31" s="2">
        <v>0</v>
      </c>
      <c r="H31" s="2">
        <v>1</v>
      </c>
      <c r="I31" s="2">
        <v>150</v>
      </c>
      <c r="J31" s="2">
        <v>1</v>
      </c>
      <c r="K31" s="2">
        <v>2</v>
      </c>
      <c r="L31" s="2">
        <v>22</v>
      </c>
      <c r="M31" s="2">
        <v>8</v>
      </c>
      <c r="N31" s="2">
        <v>0</v>
      </c>
      <c r="O31" s="2">
        <v>0</v>
      </c>
      <c r="P31" s="2">
        <v>0</v>
      </c>
      <c r="Q31" s="2">
        <v>185</v>
      </c>
    </row>
    <row r="32" spans="1:17" x14ac:dyDescent="0.2">
      <c r="A32" s="3">
        <v>28</v>
      </c>
      <c r="B32" s="2">
        <v>2</v>
      </c>
      <c r="C32" s="2">
        <v>1</v>
      </c>
      <c r="D32" s="2">
        <v>1</v>
      </c>
      <c r="E32" s="2">
        <v>1</v>
      </c>
      <c r="F32" s="2">
        <v>0</v>
      </c>
      <c r="G32" s="2">
        <v>0</v>
      </c>
      <c r="H32" s="2">
        <v>1</v>
      </c>
      <c r="I32" s="2">
        <v>186</v>
      </c>
      <c r="J32" s="2">
        <v>1</v>
      </c>
      <c r="K32" s="2">
        <v>0</v>
      </c>
      <c r="L32" s="2">
        <v>31</v>
      </c>
      <c r="M32" s="2">
        <v>17</v>
      </c>
      <c r="N32" s="2">
        <v>0</v>
      </c>
      <c r="O32" s="2">
        <v>0</v>
      </c>
      <c r="P32" s="2">
        <v>2</v>
      </c>
      <c r="Q32" s="2">
        <v>243</v>
      </c>
    </row>
    <row r="33" spans="1:17" x14ac:dyDescent="0.2">
      <c r="A33" s="3">
        <v>29</v>
      </c>
      <c r="B33" s="2">
        <v>0</v>
      </c>
      <c r="C33" s="2">
        <v>1</v>
      </c>
      <c r="D33" s="2">
        <v>2</v>
      </c>
      <c r="E33" s="2">
        <v>0</v>
      </c>
      <c r="F33" s="2">
        <v>0</v>
      </c>
      <c r="G33" s="2">
        <v>0</v>
      </c>
      <c r="H33" s="2">
        <v>0</v>
      </c>
      <c r="I33" s="2">
        <v>148</v>
      </c>
      <c r="J33" s="2">
        <v>4</v>
      </c>
      <c r="K33" s="2">
        <v>1</v>
      </c>
      <c r="L33" s="2">
        <v>23</v>
      </c>
      <c r="M33" s="2">
        <v>12</v>
      </c>
      <c r="N33" s="2">
        <v>0</v>
      </c>
      <c r="O33" s="2">
        <v>0</v>
      </c>
      <c r="P33" s="2">
        <v>0</v>
      </c>
      <c r="Q33" s="2">
        <v>191</v>
      </c>
    </row>
    <row r="34" spans="1:17" x14ac:dyDescent="0.2">
      <c r="A34" s="3">
        <v>30</v>
      </c>
      <c r="B34" s="2">
        <v>0</v>
      </c>
      <c r="C34" s="2">
        <v>1</v>
      </c>
      <c r="D34" s="2">
        <v>0</v>
      </c>
      <c r="E34" s="2">
        <v>2</v>
      </c>
      <c r="F34" s="2">
        <v>0</v>
      </c>
      <c r="G34" s="2">
        <v>0</v>
      </c>
      <c r="H34" s="2">
        <v>0</v>
      </c>
      <c r="I34" s="2">
        <v>177</v>
      </c>
      <c r="J34" s="2">
        <v>1</v>
      </c>
      <c r="K34" s="2">
        <v>0</v>
      </c>
      <c r="L34" s="2">
        <v>34</v>
      </c>
      <c r="M34" s="2">
        <v>8</v>
      </c>
      <c r="N34" s="2">
        <v>0</v>
      </c>
      <c r="O34" s="2">
        <v>0</v>
      </c>
      <c r="P34" s="2">
        <v>0</v>
      </c>
      <c r="Q34" s="2">
        <v>223</v>
      </c>
    </row>
    <row r="35" spans="1:17" x14ac:dyDescent="0.2">
      <c r="A35" s="3">
        <v>31</v>
      </c>
      <c r="B35" s="2">
        <v>0</v>
      </c>
      <c r="C35" s="2">
        <v>1</v>
      </c>
      <c r="D35" s="2">
        <v>1</v>
      </c>
      <c r="E35" s="2">
        <v>0</v>
      </c>
      <c r="F35" s="2">
        <v>1</v>
      </c>
      <c r="G35" s="2">
        <v>0</v>
      </c>
      <c r="H35" s="2">
        <v>0</v>
      </c>
      <c r="I35" s="2">
        <v>173</v>
      </c>
      <c r="J35" s="2">
        <v>4</v>
      </c>
      <c r="K35" s="2">
        <v>0</v>
      </c>
      <c r="L35" s="2">
        <v>24</v>
      </c>
      <c r="M35" s="2">
        <v>13</v>
      </c>
      <c r="N35" s="2">
        <v>0</v>
      </c>
      <c r="O35" s="2">
        <v>0</v>
      </c>
      <c r="P35" s="2">
        <v>1</v>
      </c>
      <c r="Q35" s="2">
        <v>218</v>
      </c>
    </row>
    <row r="36" spans="1:17" x14ac:dyDescent="0.2">
      <c r="A36" s="3">
        <v>32</v>
      </c>
      <c r="B36" s="2">
        <v>0</v>
      </c>
      <c r="C36" s="2">
        <v>1</v>
      </c>
      <c r="D36" s="2">
        <v>0</v>
      </c>
      <c r="E36" s="2">
        <v>4</v>
      </c>
      <c r="F36" s="2">
        <v>0</v>
      </c>
      <c r="G36" s="2">
        <v>0</v>
      </c>
      <c r="H36" s="2">
        <v>0</v>
      </c>
      <c r="I36" s="2">
        <v>174</v>
      </c>
      <c r="J36" s="2">
        <v>2</v>
      </c>
      <c r="K36" s="2">
        <v>0</v>
      </c>
      <c r="L36" s="2">
        <v>23</v>
      </c>
      <c r="M36" s="2">
        <v>8</v>
      </c>
      <c r="N36" s="2">
        <v>0</v>
      </c>
      <c r="O36" s="2">
        <v>0</v>
      </c>
      <c r="P36" s="2">
        <v>0</v>
      </c>
      <c r="Q36" s="2">
        <v>212</v>
      </c>
    </row>
    <row r="37" spans="1:17" x14ac:dyDescent="0.2">
      <c r="A37" s="3">
        <v>33</v>
      </c>
      <c r="B37" s="2">
        <v>0</v>
      </c>
      <c r="C37" s="2">
        <v>1</v>
      </c>
      <c r="D37" s="2">
        <v>0</v>
      </c>
      <c r="E37" s="2">
        <v>0</v>
      </c>
      <c r="F37" s="2">
        <v>0</v>
      </c>
      <c r="G37" s="2">
        <v>0</v>
      </c>
      <c r="H37" s="2">
        <v>0</v>
      </c>
      <c r="I37" s="2">
        <v>146</v>
      </c>
      <c r="J37" s="2">
        <v>3</v>
      </c>
      <c r="K37" s="2">
        <v>0</v>
      </c>
      <c r="L37" s="2">
        <v>40</v>
      </c>
      <c r="M37" s="2">
        <v>8</v>
      </c>
      <c r="N37" s="2">
        <v>1</v>
      </c>
      <c r="O37" s="2">
        <v>0</v>
      </c>
      <c r="P37" s="2">
        <v>1</v>
      </c>
      <c r="Q37" s="2">
        <v>200</v>
      </c>
    </row>
    <row r="38" spans="1:17" x14ac:dyDescent="0.2">
      <c r="A38" s="3">
        <v>34</v>
      </c>
      <c r="B38" s="2">
        <v>3</v>
      </c>
      <c r="C38" s="2">
        <v>2</v>
      </c>
      <c r="D38" s="2">
        <v>0</v>
      </c>
      <c r="E38" s="2">
        <v>2</v>
      </c>
      <c r="F38" s="2">
        <v>1</v>
      </c>
      <c r="G38" s="2">
        <v>0</v>
      </c>
      <c r="H38" s="2">
        <v>0</v>
      </c>
      <c r="I38" s="2">
        <v>183</v>
      </c>
      <c r="J38" s="2">
        <v>1</v>
      </c>
      <c r="K38" s="2">
        <v>1</v>
      </c>
      <c r="L38" s="2">
        <v>31</v>
      </c>
      <c r="M38" s="2">
        <v>9</v>
      </c>
      <c r="N38" s="2">
        <v>0</v>
      </c>
      <c r="O38" s="2">
        <v>0</v>
      </c>
      <c r="P38" s="2">
        <v>0</v>
      </c>
      <c r="Q38" s="2">
        <v>233</v>
      </c>
    </row>
    <row r="39" spans="1:17" x14ac:dyDescent="0.2">
      <c r="A39" s="3">
        <v>35</v>
      </c>
      <c r="B39" s="2">
        <v>0</v>
      </c>
      <c r="C39" s="2">
        <v>0</v>
      </c>
      <c r="D39" s="2">
        <v>1</v>
      </c>
      <c r="E39" s="2">
        <v>1</v>
      </c>
      <c r="F39" s="2">
        <v>3</v>
      </c>
      <c r="G39" s="2">
        <v>0</v>
      </c>
      <c r="H39" s="2">
        <v>1</v>
      </c>
      <c r="I39" s="2">
        <v>158</v>
      </c>
      <c r="J39" s="2">
        <v>1</v>
      </c>
      <c r="K39" s="2">
        <v>2</v>
      </c>
      <c r="L39" s="2">
        <v>26</v>
      </c>
      <c r="M39" s="2">
        <v>8</v>
      </c>
      <c r="N39" s="2">
        <v>0</v>
      </c>
      <c r="O39" s="2">
        <v>0</v>
      </c>
      <c r="P39" s="2">
        <v>0</v>
      </c>
      <c r="Q39" s="2">
        <v>201</v>
      </c>
    </row>
    <row r="40" spans="1:17" x14ac:dyDescent="0.2">
      <c r="A40" s="3">
        <v>36</v>
      </c>
      <c r="B40" s="2">
        <v>0</v>
      </c>
      <c r="C40" s="2">
        <v>0</v>
      </c>
      <c r="D40" s="2">
        <v>0</v>
      </c>
      <c r="E40" s="2">
        <v>0</v>
      </c>
      <c r="F40" s="2">
        <v>0</v>
      </c>
      <c r="G40" s="2">
        <v>0</v>
      </c>
      <c r="H40" s="2">
        <v>0</v>
      </c>
      <c r="I40" s="2">
        <v>155</v>
      </c>
      <c r="J40" s="2">
        <v>2</v>
      </c>
      <c r="K40" s="2">
        <v>0</v>
      </c>
      <c r="L40" s="2">
        <v>23</v>
      </c>
      <c r="M40" s="2">
        <v>11</v>
      </c>
      <c r="N40" s="2">
        <v>0</v>
      </c>
      <c r="O40" s="2">
        <v>0</v>
      </c>
      <c r="P40" s="2">
        <v>1</v>
      </c>
      <c r="Q40" s="2">
        <v>192</v>
      </c>
    </row>
    <row r="41" spans="1:17" x14ac:dyDescent="0.2">
      <c r="A41" s="3">
        <v>37</v>
      </c>
      <c r="B41" s="2">
        <v>0</v>
      </c>
      <c r="C41" s="2">
        <v>1</v>
      </c>
      <c r="D41" s="2">
        <v>2</v>
      </c>
      <c r="E41" s="2">
        <v>0</v>
      </c>
      <c r="F41" s="2">
        <v>0</v>
      </c>
      <c r="G41" s="2">
        <v>0</v>
      </c>
      <c r="H41" s="2">
        <v>1</v>
      </c>
      <c r="I41" s="2">
        <v>191</v>
      </c>
      <c r="J41" s="2">
        <v>1</v>
      </c>
      <c r="K41" s="2">
        <v>1</v>
      </c>
      <c r="L41" s="2">
        <v>27</v>
      </c>
      <c r="M41" s="2">
        <v>7</v>
      </c>
      <c r="N41" s="2">
        <v>0</v>
      </c>
      <c r="O41" s="2">
        <v>1</v>
      </c>
      <c r="P41" s="2">
        <v>0</v>
      </c>
      <c r="Q41" s="2">
        <v>232</v>
      </c>
    </row>
    <row r="42" spans="1:17" x14ac:dyDescent="0.2">
      <c r="A42" s="3">
        <v>38</v>
      </c>
      <c r="B42" s="2">
        <v>0</v>
      </c>
      <c r="C42" s="2">
        <v>1</v>
      </c>
      <c r="D42" s="2">
        <v>1</v>
      </c>
      <c r="E42" s="2">
        <v>0</v>
      </c>
      <c r="F42" s="2">
        <v>1</v>
      </c>
      <c r="G42" s="2">
        <v>0</v>
      </c>
      <c r="H42" s="2">
        <v>0</v>
      </c>
      <c r="I42" s="2">
        <v>179</v>
      </c>
      <c r="J42" s="2">
        <v>3</v>
      </c>
      <c r="K42" s="2">
        <v>2</v>
      </c>
      <c r="L42" s="2">
        <v>28</v>
      </c>
      <c r="M42" s="2">
        <v>14</v>
      </c>
      <c r="N42" s="2">
        <v>0</v>
      </c>
      <c r="O42" s="2">
        <v>1</v>
      </c>
      <c r="P42" s="2">
        <v>2</v>
      </c>
      <c r="Q42" s="2">
        <v>232</v>
      </c>
    </row>
    <row r="43" spans="1:17" x14ac:dyDescent="0.2">
      <c r="A43" s="3">
        <v>39</v>
      </c>
      <c r="B43" s="2">
        <v>1</v>
      </c>
      <c r="C43" s="2">
        <v>2</v>
      </c>
      <c r="D43" s="2">
        <v>1</v>
      </c>
      <c r="E43" s="2">
        <v>1</v>
      </c>
      <c r="F43" s="2">
        <v>1</v>
      </c>
      <c r="G43" s="2">
        <v>0</v>
      </c>
      <c r="H43" s="2">
        <v>0</v>
      </c>
      <c r="I43" s="2">
        <v>224</v>
      </c>
      <c r="J43" s="2">
        <v>1</v>
      </c>
      <c r="K43" s="2">
        <v>0</v>
      </c>
      <c r="L43" s="2">
        <v>21</v>
      </c>
      <c r="M43" s="2">
        <v>20</v>
      </c>
      <c r="N43" s="2">
        <v>0</v>
      </c>
      <c r="O43" s="2">
        <v>0</v>
      </c>
      <c r="P43" s="2">
        <v>1</v>
      </c>
      <c r="Q43" s="2">
        <v>273</v>
      </c>
    </row>
    <row r="44" spans="1:17" x14ac:dyDescent="0.2">
      <c r="A44" s="3">
        <v>40</v>
      </c>
      <c r="B44" s="2">
        <v>1</v>
      </c>
      <c r="C44" s="2">
        <v>3</v>
      </c>
      <c r="D44" s="2">
        <v>1</v>
      </c>
      <c r="E44" s="2">
        <v>2</v>
      </c>
      <c r="F44" s="2">
        <v>0</v>
      </c>
      <c r="G44" s="2">
        <v>0</v>
      </c>
      <c r="H44" s="2">
        <v>2</v>
      </c>
      <c r="I44" s="2">
        <v>203</v>
      </c>
      <c r="J44" s="2">
        <v>2</v>
      </c>
      <c r="K44" s="2">
        <v>3</v>
      </c>
      <c r="L44" s="2">
        <v>38</v>
      </c>
      <c r="M44" s="2">
        <v>11</v>
      </c>
      <c r="N44" s="2">
        <v>0</v>
      </c>
      <c r="O44" s="2">
        <v>2</v>
      </c>
      <c r="P44" s="2">
        <v>0</v>
      </c>
      <c r="Q44" s="2">
        <v>268</v>
      </c>
    </row>
    <row r="45" spans="1:17" x14ac:dyDescent="0.2">
      <c r="A45" s="3">
        <v>41</v>
      </c>
      <c r="B45" s="2">
        <v>0</v>
      </c>
      <c r="C45" s="2">
        <v>0</v>
      </c>
      <c r="D45" s="2">
        <v>1</v>
      </c>
      <c r="E45" s="2">
        <v>1</v>
      </c>
      <c r="F45" s="2">
        <v>1</v>
      </c>
      <c r="G45" s="2">
        <v>0</v>
      </c>
      <c r="H45" s="2">
        <v>0</v>
      </c>
      <c r="I45" s="2">
        <v>198</v>
      </c>
      <c r="J45" s="2">
        <v>1</v>
      </c>
      <c r="K45" s="2">
        <v>2</v>
      </c>
      <c r="L45" s="2">
        <v>27</v>
      </c>
      <c r="M45" s="2">
        <v>15</v>
      </c>
      <c r="N45" s="2">
        <v>0</v>
      </c>
      <c r="O45" s="2">
        <v>0</v>
      </c>
      <c r="P45" s="2">
        <v>0</v>
      </c>
      <c r="Q45" s="2">
        <v>246</v>
      </c>
    </row>
    <row r="46" spans="1:17" x14ac:dyDescent="0.2">
      <c r="A46" s="3">
        <v>42</v>
      </c>
      <c r="B46" s="2">
        <v>0</v>
      </c>
      <c r="C46" s="2">
        <v>0</v>
      </c>
      <c r="D46" s="2">
        <v>1</v>
      </c>
      <c r="E46" s="2">
        <v>0</v>
      </c>
      <c r="F46" s="2">
        <v>1</v>
      </c>
      <c r="G46" s="2">
        <v>0</v>
      </c>
      <c r="H46" s="2">
        <v>0</v>
      </c>
      <c r="I46" s="2">
        <v>196</v>
      </c>
      <c r="J46" s="2">
        <v>0</v>
      </c>
      <c r="K46" s="2">
        <v>0</v>
      </c>
      <c r="L46" s="2">
        <v>31</v>
      </c>
      <c r="M46" s="2">
        <v>11</v>
      </c>
      <c r="N46" s="2">
        <v>0</v>
      </c>
      <c r="O46" s="2">
        <v>1</v>
      </c>
      <c r="P46" s="2">
        <v>0</v>
      </c>
      <c r="Q46" s="2">
        <v>241</v>
      </c>
    </row>
    <row r="47" spans="1:17" x14ac:dyDescent="0.2">
      <c r="A47" s="3">
        <v>43</v>
      </c>
      <c r="B47" s="2">
        <v>0</v>
      </c>
      <c r="C47" s="2">
        <v>1</v>
      </c>
      <c r="D47" s="2">
        <v>1</v>
      </c>
      <c r="E47" s="2">
        <v>0</v>
      </c>
      <c r="F47" s="2">
        <v>1</v>
      </c>
      <c r="G47" s="2">
        <v>0</v>
      </c>
      <c r="H47" s="2">
        <v>0</v>
      </c>
      <c r="I47" s="2">
        <v>230</v>
      </c>
      <c r="J47" s="2">
        <v>1</v>
      </c>
      <c r="K47" s="2">
        <v>0</v>
      </c>
      <c r="L47" s="2">
        <v>44</v>
      </c>
      <c r="M47" s="2">
        <v>17</v>
      </c>
      <c r="N47" s="2">
        <v>0</v>
      </c>
      <c r="O47" s="2">
        <v>0</v>
      </c>
      <c r="P47" s="2">
        <v>0</v>
      </c>
      <c r="Q47" s="2">
        <v>295</v>
      </c>
    </row>
    <row r="48" spans="1:17" x14ac:dyDescent="0.2">
      <c r="A48" s="3">
        <v>44</v>
      </c>
      <c r="B48" s="2">
        <v>0</v>
      </c>
      <c r="C48" s="2">
        <v>1</v>
      </c>
      <c r="D48" s="2">
        <v>3</v>
      </c>
      <c r="E48" s="2">
        <v>1</v>
      </c>
      <c r="F48" s="2">
        <v>0</v>
      </c>
      <c r="G48" s="2">
        <v>0</v>
      </c>
      <c r="H48" s="2">
        <v>0</v>
      </c>
      <c r="I48" s="2">
        <v>172</v>
      </c>
      <c r="J48" s="2">
        <v>6</v>
      </c>
      <c r="K48" s="2">
        <v>0</v>
      </c>
      <c r="L48" s="2">
        <v>40</v>
      </c>
      <c r="M48" s="2">
        <v>7</v>
      </c>
      <c r="N48" s="2">
        <v>0</v>
      </c>
      <c r="O48" s="2">
        <v>0</v>
      </c>
      <c r="P48" s="2">
        <v>1</v>
      </c>
      <c r="Q48" s="2">
        <v>231</v>
      </c>
    </row>
    <row r="49" spans="1:17" x14ac:dyDescent="0.2">
      <c r="A49" s="3">
        <v>45</v>
      </c>
      <c r="B49" s="2">
        <v>0</v>
      </c>
      <c r="C49" s="2">
        <v>2</v>
      </c>
      <c r="D49" s="2">
        <v>2</v>
      </c>
      <c r="E49" s="2">
        <v>0</v>
      </c>
      <c r="F49" s="2">
        <v>0</v>
      </c>
      <c r="G49" s="2">
        <v>0</v>
      </c>
      <c r="H49" s="2">
        <v>0</v>
      </c>
      <c r="I49" s="2">
        <v>261</v>
      </c>
      <c r="J49" s="2">
        <v>2</v>
      </c>
      <c r="K49" s="2">
        <v>2</v>
      </c>
      <c r="L49" s="2">
        <v>40</v>
      </c>
      <c r="M49" s="2">
        <v>9</v>
      </c>
      <c r="N49" s="2">
        <v>0</v>
      </c>
      <c r="O49" s="2">
        <v>2</v>
      </c>
      <c r="P49" s="2">
        <v>0</v>
      </c>
      <c r="Q49" s="2">
        <v>320</v>
      </c>
    </row>
    <row r="50" spans="1:17" x14ac:dyDescent="0.2">
      <c r="A50" s="3">
        <v>46</v>
      </c>
      <c r="B50" s="2">
        <v>1</v>
      </c>
      <c r="C50" s="2">
        <v>1</v>
      </c>
      <c r="D50" s="2">
        <v>2</v>
      </c>
      <c r="E50" s="2">
        <v>1</v>
      </c>
      <c r="F50" s="2">
        <v>0</v>
      </c>
      <c r="G50" s="2">
        <v>0</v>
      </c>
      <c r="H50" s="2">
        <v>3</v>
      </c>
      <c r="I50" s="2">
        <v>319</v>
      </c>
      <c r="J50" s="2">
        <v>3</v>
      </c>
      <c r="K50" s="2">
        <v>0</v>
      </c>
      <c r="L50" s="2">
        <v>52</v>
      </c>
      <c r="M50" s="2">
        <v>21</v>
      </c>
      <c r="N50" s="2">
        <v>1</v>
      </c>
      <c r="O50" s="2">
        <v>2</v>
      </c>
      <c r="P50" s="2">
        <v>0</v>
      </c>
      <c r="Q50" s="2">
        <v>406</v>
      </c>
    </row>
    <row r="51" spans="1:17" x14ac:dyDescent="0.2">
      <c r="A51" s="3">
        <v>47</v>
      </c>
      <c r="B51" s="2">
        <v>1</v>
      </c>
      <c r="C51" s="2">
        <v>2</v>
      </c>
      <c r="D51" s="2">
        <v>0</v>
      </c>
      <c r="E51" s="2">
        <v>0</v>
      </c>
      <c r="F51" s="2">
        <v>1</v>
      </c>
      <c r="G51" s="2">
        <v>0</v>
      </c>
      <c r="H51" s="2">
        <v>0</v>
      </c>
      <c r="I51" s="2">
        <v>224</v>
      </c>
      <c r="J51" s="2">
        <v>2</v>
      </c>
      <c r="K51" s="2">
        <v>0</v>
      </c>
      <c r="L51" s="2">
        <v>24</v>
      </c>
      <c r="M51" s="2">
        <v>9</v>
      </c>
      <c r="N51" s="2">
        <v>1</v>
      </c>
      <c r="O51" s="2">
        <v>1</v>
      </c>
      <c r="P51" s="2">
        <v>0</v>
      </c>
      <c r="Q51" s="2">
        <v>265</v>
      </c>
    </row>
    <row r="52" spans="1:17" x14ac:dyDescent="0.2">
      <c r="A52" s="3">
        <v>48</v>
      </c>
      <c r="B52" s="2">
        <v>1</v>
      </c>
      <c r="C52" s="2">
        <v>0</v>
      </c>
      <c r="D52" s="2">
        <v>0</v>
      </c>
      <c r="E52" s="2">
        <v>0</v>
      </c>
      <c r="F52" s="2">
        <v>1</v>
      </c>
      <c r="G52" s="2">
        <v>0</v>
      </c>
      <c r="H52" s="2">
        <v>3</v>
      </c>
      <c r="I52" s="2">
        <v>324</v>
      </c>
      <c r="J52" s="2">
        <v>3</v>
      </c>
      <c r="K52" s="2">
        <v>0</v>
      </c>
      <c r="L52" s="2">
        <v>50</v>
      </c>
      <c r="M52" s="2">
        <v>16</v>
      </c>
      <c r="N52" s="2">
        <v>0</v>
      </c>
      <c r="O52" s="2">
        <v>2</v>
      </c>
      <c r="P52" s="2">
        <v>1</v>
      </c>
      <c r="Q52" s="2">
        <v>401</v>
      </c>
    </row>
    <row r="53" spans="1:17" x14ac:dyDescent="0.2">
      <c r="A53" s="3">
        <v>49</v>
      </c>
      <c r="B53" s="2">
        <v>0</v>
      </c>
      <c r="C53" s="2">
        <v>1</v>
      </c>
      <c r="D53" s="2">
        <v>0</v>
      </c>
      <c r="E53" s="2">
        <v>2</v>
      </c>
      <c r="F53" s="2">
        <v>1</v>
      </c>
      <c r="G53" s="2">
        <v>1</v>
      </c>
      <c r="H53" s="2">
        <v>0</v>
      </c>
      <c r="I53" s="2">
        <v>325</v>
      </c>
      <c r="J53" s="2">
        <v>3</v>
      </c>
      <c r="K53" s="2">
        <v>1</v>
      </c>
      <c r="L53" s="2">
        <v>36</v>
      </c>
      <c r="M53" s="2">
        <v>20</v>
      </c>
      <c r="N53" s="2">
        <v>0</v>
      </c>
      <c r="O53" s="2">
        <v>2</v>
      </c>
      <c r="P53" s="2">
        <v>1</v>
      </c>
      <c r="Q53" s="2">
        <v>393</v>
      </c>
    </row>
    <row r="54" spans="1:17" x14ac:dyDescent="0.2">
      <c r="A54" s="3">
        <v>50</v>
      </c>
      <c r="B54" s="2">
        <v>0</v>
      </c>
      <c r="C54" s="2">
        <v>0</v>
      </c>
      <c r="D54" s="2">
        <v>0</v>
      </c>
      <c r="E54" s="2">
        <v>1</v>
      </c>
      <c r="F54" s="2">
        <v>1</v>
      </c>
      <c r="G54" s="2">
        <v>0</v>
      </c>
      <c r="H54" s="2">
        <v>2</v>
      </c>
      <c r="I54" s="2">
        <v>318</v>
      </c>
      <c r="J54" s="2">
        <v>6</v>
      </c>
      <c r="K54" s="2">
        <v>1</v>
      </c>
      <c r="L54" s="2">
        <v>47</v>
      </c>
      <c r="M54" s="2">
        <v>22</v>
      </c>
      <c r="N54" s="2">
        <v>1</v>
      </c>
      <c r="O54" s="2">
        <v>2</v>
      </c>
      <c r="P54" s="2">
        <v>1</v>
      </c>
      <c r="Q54" s="2">
        <v>402</v>
      </c>
    </row>
    <row r="55" spans="1:17" x14ac:dyDescent="0.2">
      <c r="A55" s="3">
        <v>51</v>
      </c>
      <c r="B55" s="2">
        <v>0</v>
      </c>
      <c r="C55" s="2">
        <v>1</v>
      </c>
      <c r="D55" s="2">
        <v>0</v>
      </c>
      <c r="E55" s="2">
        <v>1</v>
      </c>
      <c r="F55" s="2">
        <v>0</v>
      </c>
      <c r="G55" s="2">
        <v>0</v>
      </c>
      <c r="H55" s="2">
        <v>0</v>
      </c>
      <c r="I55" s="2">
        <v>223</v>
      </c>
      <c r="J55" s="2">
        <v>2</v>
      </c>
      <c r="K55" s="2">
        <v>0</v>
      </c>
      <c r="L55" s="2">
        <v>28</v>
      </c>
      <c r="M55" s="2">
        <v>18</v>
      </c>
      <c r="N55" s="2">
        <v>0</v>
      </c>
      <c r="O55" s="2">
        <v>0</v>
      </c>
      <c r="P55" s="2">
        <v>2</v>
      </c>
      <c r="Q55" s="2">
        <v>275</v>
      </c>
    </row>
    <row r="56" spans="1:17" x14ac:dyDescent="0.2">
      <c r="A56" s="3">
        <v>52</v>
      </c>
      <c r="B56" s="2">
        <v>0</v>
      </c>
      <c r="C56" s="2">
        <v>2</v>
      </c>
      <c r="D56" s="2">
        <v>1</v>
      </c>
      <c r="E56" s="2">
        <v>2</v>
      </c>
      <c r="F56" s="2">
        <v>0</v>
      </c>
      <c r="G56" s="2">
        <v>0</v>
      </c>
      <c r="H56" s="2">
        <v>0</v>
      </c>
      <c r="I56" s="2">
        <v>232</v>
      </c>
      <c r="J56" s="2">
        <v>2</v>
      </c>
      <c r="K56" s="2">
        <v>0</v>
      </c>
      <c r="L56" s="2">
        <v>28</v>
      </c>
      <c r="M56" s="2">
        <v>19</v>
      </c>
      <c r="N56" s="2">
        <v>0</v>
      </c>
      <c r="O56" s="2">
        <v>1</v>
      </c>
      <c r="P56" s="2">
        <v>1</v>
      </c>
      <c r="Q56" s="2">
        <v>288</v>
      </c>
    </row>
    <row r="57" spans="1:17" x14ac:dyDescent="0.2">
      <c r="A57" s="3" t="s">
        <v>14</v>
      </c>
      <c r="B57" s="2">
        <v>21</v>
      </c>
      <c r="C57" s="2">
        <v>50</v>
      </c>
      <c r="D57" s="2">
        <v>38</v>
      </c>
      <c r="E57" s="2">
        <v>44</v>
      </c>
      <c r="F57" s="2">
        <v>23</v>
      </c>
      <c r="G57" s="2">
        <v>1</v>
      </c>
      <c r="H57" s="2">
        <v>26</v>
      </c>
      <c r="I57" s="2">
        <v>9493</v>
      </c>
      <c r="J57" s="2">
        <v>120</v>
      </c>
      <c r="K57" s="2">
        <v>33</v>
      </c>
      <c r="L57" s="2">
        <v>1439</v>
      </c>
      <c r="M57" s="2">
        <v>572</v>
      </c>
      <c r="N57" s="2">
        <v>14</v>
      </c>
      <c r="O57" s="2">
        <v>39</v>
      </c>
      <c r="P57" s="2">
        <v>21</v>
      </c>
      <c r="Q57" s="2">
        <v>11934</v>
      </c>
    </row>
  </sheetData>
  <mergeCells count="3">
    <mergeCell ref="A1:Q1"/>
    <mergeCell ref="A2:A3"/>
    <mergeCell ref="B2:Q2"/>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0D07EC-8B79-4C37-AFD1-657C89117BFB}">
  <dimension ref="A1:Q57"/>
  <sheetViews>
    <sheetView workbookViewId="0">
      <selection sqref="A1:Q1"/>
    </sheetView>
  </sheetViews>
  <sheetFormatPr baseColWidth="10" defaultColWidth="8.83203125" defaultRowHeight="15" x14ac:dyDescent="0.2"/>
  <cols>
    <col min="1" max="1" width="19" customWidth="1"/>
    <col min="2" max="2" width="10.6640625" customWidth="1"/>
    <col min="3" max="3" width="10" customWidth="1"/>
    <col min="4" max="4" width="11.83203125" customWidth="1"/>
    <col min="6" max="6" width="10" customWidth="1"/>
    <col min="7" max="7" width="11.83203125" customWidth="1"/>
    <col min="9" max="9" width="11.6640625" customWidth="1"/>
    <col min="10" max="10" width="9.6640625" customWidth="1"/>
    <col min="11" max="11" width="10.5" customWidth="1"/>
    <col min="14" max="14" width="14.5" customWidth="1"/>
    <col min="15" max="15" width="10.6640625" customWidth="1"/>
  </cols>
  <sheetData>
    <row r="1" spans="1:17" x14ac:dyDescent="0.2">
      <c r="A1" s="19" t="s">
        <v>39</v>
      </c>
      <c r="B1" s="19"/>
      <c r="C1" s="19"/>
      <c r="D1" s="19"/>
      <c r="E1" s="19"/>
      <c r="F1" s="19"/>
      <c r="G1" s="19"/>
      <c r="H1" s="19"/>
      <c r="I1" s="19"/>
      <c r="J1" s="19"/>
      <c r="K1" s="19"/>
      <c r="L1" s="19"/>
      <c r="M1" s="19"/>
      <c r="N1" s="19"/>
      <c r="O1" s="19"/>
      <c r="P1" s="19"/>
      <c r="Q1" s="19"/>
    </row>
    <row r="2" spans="1:17" x14ac:dyDescent="0.2">
      <c r="A2" s="20" t="s">
        <v>17</v>
      </c>
      <c r="B2" s="21" t="s">
        <v>16</v>
      </c>
      <c r="C2" s="21"/>
      <c r="D2" s="21"/>
      <c r="E2" s="21"/>
      <c r="F2" s="21"/>
      <c r="G2" s="21"/>
      <c r="H2" s="21"/>
      <c r="I2" s="21"/>
      <c r="J2" s="21"/>
      <c r="K2" s="21"/>
      <c r="L2" s="21"/>
      <c r="M2" s="21"/>
      <c r="N2" s="21"/>
      <c r="O2" s="21"/>
      <c r="P2" s="21"/>
      <c r="Q2" s="21"/>
    </row>
    <row r="3" spans="1:17" x14ac:dyDescent="0.2">
      <c r="A3" s="20"/>
      <c r="B3" s="1" t="s">
        <v>0</v>
      </c>
      <c r="C3" s="1" t="s">
        <v>1</v>
      </c>
      <c r="D3" s="1" t="s">
        <v>2</v>
      </c>
      <c r="E3" s="1" t="s">
        <v>3</v>
      </c>
      <c r="F3" s="1" t="s">
        <v>4</v>
      </c>
      <c r="G3" s="1" t="s">
        <v>5</v>
      </c>
      <c r="H3" s="1" t="s">
        <v>6</v>
      </c>
      <c r="I3" s="1" t="s">
        <v>7</v>
      </c>
      <c r="J3" s="1" t="s">
        <v>8</v>
      </c>
      <c r="K3" s="1" t="s">
        <v>9</v>
      </c>
      <c r="L3" s="1" t="s">
        <v>10</v>
      </c>
      <c r="M3" s="1" t="s">
        <v>11</v>
      </c>
      <c r="N3" s="1" t="s">
        <v>15</v>
      </c>
      <c r="O3" s="1" t="s">
        <v>12</v>
      </c>
      <c r="P3" s="1" t="s">
        <v>13</v>
      </c>
      <c r="Q3" s="1" t="s">
        <v>14</v>
      </c>
    </row>
    <row r="4" spans="1:17" x14ac:dyDescent="0.2">
      <c r="A4" s="3">
        <v>0</v>
      </c>
      <c r="B4" s="2">
        <v>0</v>
      </c>
      <c r="C4" s="2">
        <v>0</v>
      </c>
      <c r="D4" s="2">
        <v>0</v>
      </c>
      <c r="E4" s="2">
        <v>0</v>
      </c>
      <c r="F4" s="2">
        <v>0</v>
      </c>
      <c r="G4" s="2">
        <v>0</v>
      </c>
      <c r="H4" s="2">
        <v>2</v>
      </c>
      <c r="I4" s="2">
        <v>27</v>
      </c>
      <c r="J4" s="2">
        <v>0</v>
      </c>
      <c r="K4" s="2">
        <v>0</v>
      </c>
      <c r="L4" s="2">
        <v>4</v>
      </c>
      <c r="M4" s="2">
        <v>2</v>
      </c>
      <c r="N4" s="2">
        <v>0</v>
      </c>
      <c r="O4" s="2">
        <v>0</v>
      </c>
      <c r="P4" s="2">
        <v>0</v>
      </c>
      <c r="Q4" s="2">
        <v>35</v>
      </c>
    </row>
    <row r="5" spans="1:17" x14ac:dyDescent="0.2">
      <c r="A5" s="3">
        <v>1</v>
      </c>
      <c r="B5" s="2">
        <v>0</v>
      </c>
      <c r="C5" s="2">
        <v>1</v>
      </c>
      <c r="D5" s="2">
        <v>0</v>
      </c>
      <c r="E5" s="2">
        <v>1</v>
      </c>
      <c r="F5" s="2">
        <v>0</v>
      </c>
      <c r="G5" s="2">
        <v>0</v>
      </c>
      <c r="H5" s="2">
        <v>1</v>
      </c>
      <c r="I5" s="2">
        <v>115</v>
      </c>
      <c r="J5" s="2">
        <v>0</v>
      </c>
      <c r="K5" s="2">
        <v>1</v>
      </c>
      <c r="L5" s="2">
        <v>19</v>
      </c>
      <c r="M5" s="2">
        <v>12</v>
      </c>
      <c r="N5" s="2">
        <v>0</v>
      </c>
      <c r="O5" s="2">
        <v>1</v>
      </c>
      <c r="P5" s="2">
        <v>0</v>
      </c>
      <c r="Q5" s="2">
        <v>151</v>
      </c>
    </row>
    <row r="6" spans="1:17" x14ac:dyDescent="0.2">
      <c r="A6" s="3">
        <v>2</v>
      </c>
      <c r="B6" s="2">
        <v>0</v>
      </c>
      <c r="C6" s="2">
        <v>0</v>
      </c>
      <c r="D6" s="2">
        <v>0</v>
      </c>
      <c r="E6" s="2">
        <v>0</v>
      </c>
      <c r="F6" s="2">
        <v>0</v>
      </c>
      <c r="G6" s="2">
        <v>1</v>
      </c>
      <c r="H6" s="2">
        <v>0</v>
      </c>
      <c r="I6" s="2">
        <v>78</v>
      </c>
      <c r="J6" s="2">
        <v>0</v>
      </c>
      <c r="K6" s="2">
        <v>1</v>
      </c>
      <c r="L6" s="2">
        <v>16</v>
      </c>
      <c r="M6" s="2">
        <v>5</v>
      </c>
      <c r="N6" s="2">
        <v>0</v>
      </c>
      <c r="O6" s="2">
        <v>0</v>
      </c>
      <c r="P6" s="2">
        <v>1</v>
      </c>
      <c r="Q6" s="2">
        <v>102</v>
      </c>
    </row>
    <row r="7" spans="1:17" x14ac:dyDescent="0.2">
      <c r="A7" s="3">
        <v>3</v>
      </c>
      <c r="B7" s="2">
        <v>0</v>
      </c>
      <c r="C7" s="2">
        <v>0</v>
      </c>
      <c r="D7" s="2">
        <v>1</v>
      </c>
      <c r="E7" s="2">
        <v>0</v>
      </c>
      <c r="F7" s="2">
        <v>0</v>
      </c>
      <c r="G7" s="2">
        <v>0</v>
      </c>
      <c r="H7" s="2">
        <v>0</v>
      </c>
      <c r="I7" s="2">
        <v>64</v>
      </c>
      <c r="J7" s="2">
        <v>0</v>
      </c>
      <c r="K7" s="2">
        <v>0</v>
      </c>
      <c r="L7" s="2">
        <v>19</v>
      </c>
      <c r="M7" s="2">
        <v>3</v>
      </c>
      <c r="N7" s="2">
        <v>0</v>
      </c>
      <c r="O7" s="2">
        <v>0</v>
      </c>
      <c r="P7" s="2">
        <v>0</v>
      </c>
      <c r="Q7" s="2">
        <v>87</v>
      </c>
    </row>
    <row r="8" spans="1:17" x14ac:dyDescent="0.2">
      <c r="A8" s="3">
        <v>4</v>
      </c>
      <c r="B8" s="2">
        <v>1</v>
      </c>
      <c r="C8" s="2">
        <v>2</v>
      </c>
      <c r="D8" s="2">
        <v>0</v>
      </c>
      <c r="E8" s="2">
        <v>1</v>
      </c>
      <c r="F8" s="2">
        <v>0</v>
      </c>
      <c r="G8" s="2">
        <v>0</v>
      </c>
      <c r="H8" s="2">
        <v>1</v>
      </c>
      <c r="I8" s="2">
        <v>50</v>
      </c>
      <c r="J8" s="2">
        <v>1</v>
      </c>
      <c r="K8" s="2">
        <v>0</v>
      </c>
      <c r="L8" s="2">
        <v>11</v>
      </c>
      <c r="M8" s="2">
        <v>8</v>
      </c>
      <c r="N8" s="2">
        <v>0</v>
      </c>
      <c r="O8" s="2">
        <v>0</v>
      </c>
      <c r="P8" s="2">
        <v>0</v>
      </c>
      <c r="Q8" s="2">
        <v>75</v>
      </c>
    </row>
    <row r="9" spans="1:17" x14ac:dyDescent="0.2">
      <c r="A9" s="3">
        <v>5</v>
      </c>
      <c r="B9" s="2">
        <v>0</v>
      </c>
      <c r="C9" s="2">
        <v>0</v>
      </c>
      <c r="D9" s="2">
        <v>0</v>
      </c>
      <c r="E9" s="2">
        <v>0</v>
      </c>
      <c r="F9" s="2">
        <v>0</v>
      </c>
      <c r="G9" s="2">
        <v>0</v>
      </c>
      <c r="H9" s="2">
        <v>0</v>
      </c>
      <c r="I9" s="2">
        <v>64</v>
      </c>
      <c r="J9" s="2">
        <v>2</v>
      </c>
      <c r="K9" s="2">
        <v>0</v>
      </c>
      <c r="L9" s="2">
        <v>6</v>
      </c>
      <c r="M9" s="2">
        <v>5</v>
      </c>
      <c r="N9" s="2">
        <v>0</v>
      </c>
      <c r="O9" s="2">
        <v>2</v>
      </c>
      <c r="P9" s="2">
        <v>0</v>
      </c>
      <c r="Q9" s="2">
        <v>79</v>
      </c>
    </row>
    <row r="10" spans="1:17" x14ac:dyDescent="0.2">
      <c r="A10" s="3">
        <v>6</v>
      </c>
      <c r="B10" s="2">
        <v>1</v>
      </c>
      <c r="C10" s="2">
        <v>1</v>
      </c>
      <c r="D10" s="2">
        <v>1</v>
      </c>
      <c r="E10" s="2">
        <v>0</v>
      </c>
      <c r="F10" s="2">
        <v>0</v>
      </c>
      <c r="G10" s="2">
        <v>0</v>
      </c>
      <c r="H10" s="2">
        <v>0</v>
      </c>
      <c r="I10" s="2">
        <v>57</v>
      </c>
      <c r="J10" s="2">
        <v>0</v>
      </c>
      <c r="K10" s="2">
        <v>1</v>
      </c>
      <c r="L10" s="2">
        <v>16</v>
      </c>
      <c r="M10" s="2">
        <v>6</v>
      </c>
      <c r="N10" s="2">
        <v>0</v>
      </c>
      <c r="O10" s="2">
        <v>0</v>
      </c>
      <c r="P10" s="2">
        <v>0</v>
      </c>
      <c r="Q10" s="2">
        <v>83</v>
      </c>
    </row>
    <row r="11" spans="1:17" x14ac:dyDescent="0.2">
      <c r="A11" s="3">
        <v>7</v>
      </c>
      <c r="B11" s="2">
        <v>0</v>
      </c>
      <c r="C11" s="2">
        <v>0</v>
      </c>
      <c r="D11" s="2">
        <v>0</v>
      </c>
      <c r="E11" s="2">
        <v>0</v>
      </c>
      <c r="F11" s="2">
        <v>0</v>
      </c>
      <c r="G11" s="2">
        <v>0</v>
      </c>
      <c r="H11" s="2">
        <v>0</v>
      </c>
      <c r="I11" s="2">
        <v>64</v>
      </c>
      <c r="J11" s="2">
        <v>2</v>
      </c>
      <c r="K11" s="2">
        <v>0</v>
      </c>
      <c r="L11" s="2">
        <v>11</v>
      </c>
      <c r="M11" s="2">
        <v>2</v>
      </c>
      <c r="N11" s="2">
        <v>0</v>
      </c>
      <c r="O11" s="2">
        <v>1</v>
      </c>
      <c r="P11" s="2">
        <v>0</v>
      </c>
      <c r="Q11" s="2">
        <v>80</v>
      </c>
    </row>
    <row r="12" spans="1:17" x14ac:dyDescent="0.2">
      <c r="A12" s="3">
        <v>8</v>
      </c>
      <c r="B12" s="2">
        <v>0</v>
      </c>
      <c r="C12" s="2">
        <v>0</v>
      </c>
      <c r="D12" s="2">
        <v>0</v>
      </c>
      <c r="E12" s="2">
        <v>0</v>
      </c>
      <c r="F12" s="2">
        <v>0</v>
      </c>
      <c r="G12" s="2">
        <v>0</v>
      </c>
      <c r="H12" s="2">
        <v>0</v>
      </c>
      <c r="I12" s="2">
        <v>59</v>
      </c>
      <c r="J12" s="2">
        <v>0</v>
      </c>
      <c r="K12" s="2">
        <v>0</v>
      </c>
      <c r="L12" s="2">
        <v>15</v>
      </c>
      <c r="M12" s="2">
        <v>6</v>
      </c>
      <c r="N12" s="2">
        <v>0</v>
      </c>
      <c r="O12" s="2">
        <v>1</v>
      </c>
      <c r="P12" s="2">
        <v>0</v>
      </c>
      <c r="Q12" s="2">
        <v>81</v>
      </c>
    </row>
    <row r="13" spans="1:17" x14ac:dyDescent="0.2">
      <c r="A13" s="3">
        <v>9</v>
      </c>
      <c r="B13" s="2">
        <v>2</v>
      </c>
      <c r="C13" s="2">
        <v>0</v>
      </c>
      <c r="D13" s="2">
        <v>0</v>
      </c>
      <c r="E13" s="2">
        <v>0</v>
      </c>
      <c r="F13" s="2">
        <v>0</v>
      </c>
      <c r="G13" s="2">
        <v>0</v>
      </c>
      <c r="H13" s="2">
        <v>0</v>
      </c>
      <c r="I13" s="2">
        <v>85</v>
      </c>
      <c r="J13" s="2">
        <v>1</v>
      </c>
      <c r="K13" s="2">
        <v>0</v>
      </c>
      <c r="L13" s="2">
        <v>12</v>
      </c>
      <c r="M13" s="2">
        <v>3</v>
      </c>
      <c r="N13" s="2">
        <v>0</v>
      </c>
      <c r="O13" s="2">
        <v>1</v>
      </c>
      <c r="P13" s="2">
        <v>0</v>
      </c>
      <c r="Q13" s="2">
        <v>104</v>
      </c>
    </row>
    <row r="14" spans="1:17" x14ac:dyDescent="0.2">
      <c r="A14" s="3">
        <v>10</v>
      </c>
      <c r="B14" s="2">
        <v>0</v>
      </c>
      <c r="C14" s="2">
        <v>0</v>
      </c>
      <c r="D14" s="2">
        <v>1</v>
      </c>
      <c r="E14" s="2">
        <v>0</v>
      </c>
      <c r="F14" s="2">
        <v>0</v>
      </c>
      <c r="G14" s="2">
        <v>0</v>
      </c>
      <c r="H14" s="2">
        <v>2</v>
      </c>
      <c r="I14" s="2">
        <v>73</v>
      </c>
      <c r="J14" s="2">
        <v>4</v>
      </c>
      <c r="K14" s="2">
        <v>0</v>
      </c>
      <c r="L14" s="2">
        <v>13</v>
      </c>
      <c r="M14" s="2">
        <v>9</v>
      </c>
      <c r="N14" s="2">
        <v>0</v>
      </c>
      <c r="O14" s="2">
        <v>1</v>
      </c>
      <c r="P14" s="2">
        <v>0</v>
      </c>
      <c r="Q14" s="2">
        <v>103</v>
      </c>
    </row>
    <row r="15" spans="1:17" x14ac:dyDescent="0.2">
      <c r="A15" s="3">
        <v>11</v>
      </c>
      <c r="B15" s="2">
        <v>1</v>
      </c>
      <c r="C15" s="2">
        <v>1</v>
      </c>
      <c r="D15" s="2">
        <v>1</v>
      </c>
      <c r="E15" s="2">
        <v>0</v>
      </c>
      <c r="F15" s="2">
        <v>1</v>
      </c>
      <c r="G15" s="2">
        <v>0</v>
      </c>
      <c r="H15" s="2">
        <v>0</v>
      </c>
      <c r="I15" s="2">
        <v>56</v>
      </c>
      <c r="J15" s="2">
        <v>2</v>
      </c>
      <c r="K15" s="2">
        <v>0</v>
      </c>
      <c r="L15" s="2">
        <v>13</v>
      </c>
      <c r="M15" s="2">
        <v>2</v>
      </c>
      <c r="N15" s="2">
        <v>0</v>
      </c>
      <c r="O15" s="2">
        <v>0</v>
      </c>
      <c r="P15" s="2">
        <v>0</v>
      </c>
      <c r="Q15" s="2">
        <v>77</v>
      </c>
    </row>
    <row r="16" spans="1:17" x14ac:dyDescent="0.2">
      <c r="A16" s="3">
        <v>12</v>
      </c>
      <c r="B16" s="2">
        <v>0</v>
      </c>
      <c r="C16" s="2">
        <v>0</v>
      </c>
      <c r="D16" s="2">
        <v>0</v>
      </c>
      <c r="E16" s="2">
        <v>0</v>
      </c>
      <c r="F16" s="2">
        <v>0</v>
      </c>
      <c r="G16" s="2">
        <v>0</v>
      </c>
      <c r="H16" s="2">
        <v>1</v>
      </c>
      <c r="I16" s="2">
        <v>62</v>
      </c>
      <c r="J16" s="2">
        <v>1</v>
      </c>
      <c r="K16" s="2">
        <v>1</v>
      </c>
      <c r="L16" s="2">
        <v>16</v>
      </c>
      <c r="M16" s="2">
        <v>5</v>
      </c>
      <c r="N16" s="2">
        <v>0</v>
      </c>
      <c r="O16" s="2">
        <v>1</v>
      </c>
      <c r="P16" s="2">
        <v>0</v>
      </c>
      <c r="Q16" s="2">
        <v>87</v>
      </c>
    </row>
    <row r="17" spans="1:17" x14ac:dyDescent="0.2">
      <c r="A17" s="3">
        <v>13</v>
      </c>
      <c r="B17" s="2">
        <v>0</v>
      </c>
      <c r="C17" s="2">
        <v>0</v>
      </c>
      <c r="D17" s="2">
        <v>0</v>
      </c>
      <c r="E17" s="2">
        <v>0</v>
      </c>
      <c r="F17" s="2">
        <v>0</v>
      </c>
      <c r="G17" s="2">
        <v>0</v>
      </c>
      <c r="H17" s="2">
        <v>0</v>
      </c>
      <c r="I17" s="2">
        <v>77</v>
      </c>
      <c r="J17" s="2">
        <v>2</v>
      </c>
      <c r="K17" s="2">
        <v>0</v>
      </c>
      <c r="L17" s="2">
        <v>11</v>
      </c>
      <c r="M17" s="2">
        <v>5</v>
      </c>
      <c r="N17" s="2">
        <v>0</v>
      </c>
      <c r="O17" s="2">
        <v>0</v>
      </c>
      <c r="P17" s="2">
        <v>0</v>
      </c>
      <c r="Q17" s="2">
        <v>95</v>
      </c>
    </row>
    <row r="18" spans="1:17" x14ac:dyDescent="0.2">
      <c r="A18" s="3">
        <v>14</v>
      </c>
      <c r="B18" s="2">
        <v>0</v>
      </c>
      <c r="C18" s="2">
        <v>1</v>
      </c>
      <c r="D18" s="2">
        <v>0</v>
      </c>
      <c r="E18" s="2">
        <v>1</v>
      </c>
      <c r="F18" s="2">
        <v>0</v>
      </c>
      <c r="G18" s="2">
        <v>0</v>
      </c>
      <c r="H18" s="2">
        <v>2</v>
      </c>
      <c r="I18" s="2">
        <v>80</v>
      </c>
      <c r="J18" s="2">
        <v>0</v>
      </c>
      <c r="K18" s="2">
        <v>0</v>
      </c>
      <c r="L18" s="2">
        <v>14</v>
      </c>
      <c r="M18" s="2">
        <v>8</v>
      </c>
      <c r="N18" s="2">
        <v>0</v>
      </c>
      <c r="O18" s="2">
        <v>1</v>
      </c>
      <c r="P18" s="2">
        <v>0</v>
      </c>
      <c r="Q18" s="2">
        <v>107</v>
      </c>
    </row>
    <row r="19" spans="1:17" x14ac:dyDescent="0.2">
      <c r="A19" s="3">
        <v>15</v>
      </c>
      <c r="B19" s="2">
        <v>0</v>
      </c>
      <c r="C19" s="2">
        <v>3</v>
      </c>
      <c r="D19" s="2">
        <v>0</v>
      </c>
      <c r="E19" s="2">
        <v>1</v>
      </c>
      <c r="F19" s="2">
        <v>0</v>
      </c>
      <c r="G19" s="2">
        <v>0</v>
      </c>
      <c r="H19" s="2">
        <v>0</v>
      </c>
      <c r="I19" s="2">
        <v>74</v>
      </c>
      <c r="J19" s="2">
        <v>1</v>
      </c>
      <c r="K19" s="2">
        <v>0</v>
      </c>
      <c r="L19" s="2">
        <v>15</v>
      </c>
      <c r="M19" s="2">
        <v>3</v>
      </c>
      <c r="N19" s="2">
        <v>0</v>
      </c>
      <c r="O19" s="2">
        <v>1</v>
      </c>
      <c r="P19" s="2">
        <v>1</v>
      </c>
      <c r="Q19" s="2">
        <v>99</v>
      </c>
    </row>
    <row r="20" spans="1:17" x14ac:dyDescent="0.2">
      <c r="A20" s="3">
        <v>16</v>
      </c>
      <c r="B20" s="2">
        <v>0</v>
      </c>
      <c r="C20" s="2">
        <v>0</v>
      </c>
      <c r="D20" s="2">
        <v>0</v>
      </c>
      <c r="E20" s="2">
        <v>0</v>
      </c>
      <c r="F20" s="2">
        <v>0</v>
      </c>
      <c r="G20" s="2">
        <v>0</v>
      </c>
      <c r="H20" s="2">
        <v>0</v>
      </c>
      <c r="I20" s="2">
        <v>84</v>
      </c>
      <c r="J20" s="2">
        <v>1</v>
      </c>
      <c r="K20" s="2">
        <v>0</v>
      </c>
      <c r="L20" s="2">
        <v>15</v>
      </c>
      <c r="M20" s="2">
        <v>8</v>
      </c>
      <c r="N20" s="2">
        <v>0</v>
      </c>
      <c r="O20" s="2">
        <v>2</v>
      </c>
      <c r="P20" s="2">
        <v>0</v>
      </c>
      <c r="Q20" s="2">
        <v>110</v>
      </c>
    </row>
    <row r="21" spans="1:17" x14ac:dyDescent="0.2">
      <c r="A21" s="3">
        <v>17</v>
      </c>
      <c r="B21" s="2">
        <v>0</v>
      </c>
      <c r="C21" s="2">
        <v>0</v>
      </c>
      <c r="D21" s="2">
        <v>1</v>
      </c>
      <c r="E21" s="2">
        <v>0</v>
      </c>
      <c r="F21" s="2">
        <v>0</v>
      </c>
      <c r="G21" s="2">
        <v>1</v>
      </c>
      <c r="H21" s="2">
        <v>0</v>
      </c>
      <c r="I21" s="2">
        <v>82</v>
      </c>
      <c r="J21" s="2">
        <v>1</v>
      </c>
      <c r="K21" s="2">
        <v>2</v>
      </c>
      <c r="L21" s="2">
        <v>19</v>
      </c>
      <c r="M21" s="2">
        <v>9</v>
      </c>
      <c r="N21" s="2">
        <v>0</v>
      </c>
      <c r="O21" s="2">
        <v>0</v>
      </c>
      <c r="P21" s="2">
        <v>0</v>
      </c>
      <c r="Q21" s="2">
        <v>115</v>
      </c>
    </row>
    <row r="22" spans="1:17" x14ac:dyDescent="0.2">
      <c r="A22" s="3">
        <v>18</v>
      </c>
      <c r="B22" s="2">
        <v>0</v>
      </c>
      <c r="C22" s="2">
        <v>1</v>
      </c>
      <c r="D22" s="2">
        <v>0</v>
      </c>
      <c r="E22" s="2">
        <v>0</v>
      </c>
      <c r="F22" s="2">
        <v>0</v>
      </c>
      <c r="G22" s="2">
        <v>0</v>
      </c>
      <c r="H22" s="2">
        <v>0</v>
      </c>
      <c r="I22" s="2">
        <v>104</v>
      </c>
      <c r="J22" s="2">
        <v>1</v>
      </c>
      <c r="K22" s="2">
        <v>1</v>
      </c>
      <c r="L22" s="2">
        <v>17</v>
      </c>
      <c r="M22" s="2">
        <v>9</v>
      </c>
      <c r="N22" s="2">
        <v>0</v>
      </c>
      <c r="O22" s="2">
        <v>1</v>
      </c>
      <c r="P22" s="2">
        <v>4</v>
      </c>
      <c r="Q22" s="2">
        <v>138</v>
      </c>
    </row>
    <row r="23" spans="1:17" x14ac:dyDescent="0.2">
      <c r="A23" s="3">
        <v>19</v>
      </c>
      <c r="B23" s="2">
        <v>0</v>
      </c>
      <c r="C23" s="2">
        <v>0</v>
      </c>
      <c r="D23" s="2">
        <v>0</v>
      </c>
      <c r="E23" s="2">
        <v>0</v>
      </c>
      <c r="F23" s="2">
        <v>0</v>
      </c>
      <c r="G23" s="2">
        <v>0</v>
      </c>
      <c r="H23" s="2">
        <v>0</v>
      </c>
      <c r="I23" s="2">
        <v>61</v>
      </c>
      <c r="J23" s="2">
        <v>1</v>
      </c>
      <c r="K23" s="2">
        <v>0</v>
      </c>
      <c r="L23" s="2">
        <v>18</v>
      </c>
      <c r="M23" s="2">
        <v>4</v>
      </c>
      <c r="N23" s="2">
        <v>0</v>
      </c>
      <c r="O23" s="2">
        <v>0</v>
      </c>
      <c r="P23" s="2">
        <v>0</v>
      </c>
      <c r="Q23" s="2">
        <v>84</v>
      </c>
    </row>
    <row r="24" spans="1:17" x14ac:dyDescent="0.2">
      <c r="A24" s="3">
        <v>20</v>
      </c>
      <c r="B24" s="2">
        <v>0</v>
      </c>
      <c r="C24" s="2">
        <v>0</v>
      </c>
      <c r="D24" s="2">
        <v>0</v>
      </c>
      <c r="E24" s="2">
        <v>0</v>
      </c>
      <c r="F24" s="2">
        <v>0</v>
      </c>
      <c r="G24" s="2">
        <v>0</v>
      </c>
      <c r="H24" s="2">
        <v>0</v>
      </c>
      <c r="I24" s="2">
        <v>70</v>
      </c>
      <c r="J24" s="2">
        <v>1</v>
      </c>
      <c r="K24" s="2">
        <v>1</v>
      </c>
      <c r="L24" s="2">
        <v>6</v>
      </c>
      <c r="M24" s="2">
        <v>10</v>
      </c>
      <c r="N24" s="2">
        <v>1</v>
      </c>
      <c r="O24" s="2">
        <v>0</v>
      </c>
      <c r="P24" s="2">
        <v>0</v>
      </c>
      <c r="Q24" s="2">
        <v>89</v>
      </c>
    </row>
    <row r="25" spans="1:17" x14ac:dyDescent="0.2">
      <c r="A25" s="3">
        <v>21</v>
      </c>
      <c r="B25" s="2">
        <v>1</v>
      </c>
      <c r="C25" s="2">
        <v>0</v>
      </c>
      <c r="D25" s="2">
        <v>0</v>
      </c>
      <c r="E25" s="2">
        <v>1</v>
      </c>
      <c r="F25" s="2">
        <v>1</v>
      </c>
      <c r="G25" s="2">
        <v>0</v>
      </c>
      <c r="H25" s="2">
        <v>0</v>
      </c>
      <c r="I25" s="2">
        <v>146</v>
      </c>
      <c r="J25" s="2">
        <v>1</v>
      </c>
      <c r="K25" s="2">
        <v>2</v>
      </c>
      <c r="L25" s="2">
        <v>31</v>
      </c>
      <c r="M25" s="2">
        <v>12</v>
      </c>
      <c r="N25" s="2">
        <v>0</v>
      </c>
      <c r="O25" s="2">
        <v>0</v>
      </c>
      <c r="P25" s="2">
        <v>0</v>
      </c>
      <c r="Q25" s="2">
        <v>195</v>
      </c>
    </row>
    <row r="26" spans="1:17" x14ac:dyDescent="0.2">
      <c r="A26" s="3">
        <v>22</v>
      </c>
      <c r="B26" s="2">
        <v>0</v>
      </c>
      <c r="C26" s="2">
        <v>3</v>
      </c>
      <c r="D26" s="2">
        <v>1</v>
      </c>
      <c r="E26" s="2">
        <v>1</v>
      </c>
      <c r="F26" s="2">
        <v>0</v>
      </c>
      <c r="G26" s="2">
        <v>0</v>
      </c>
      <c r="H26" s="2">
        <v>0</v>
      </c>
      <c r="I26" s="2">
        <v>241</v>
      </c>
      <c r="J26" s="2">
        <v>3</v>
      </c>
      <c r="K26" s="2">
        <v>3</v>
      </c>
      <c r="L26" s="2">
        <v>43</v>
      </c>
      <c r="M26" s="2">
        <v>11</v>
      </c>
      <c r="N26" s="2">
        <v>1</v>
      </c>
      <c r="O26" s="2">
        <v>1</v>
      </c>
      <c r="P26" s="2">
        <v>0</v>
      </c>
      <c r="Q26" s="2">
        <v>308</v>
      </c>
    </row>
    <row r="27" spans="1:17" x14ac:dyDescent="0.2">
      <c r="A27" s="3">
        <v>23</v>
      </c>
      <c r="B27" s="2">
        <v>0</v>
      </c>
      <c r="C27" s="2">
        <v>0</v>
      </c>
      <c r="D27" s="2">
        <v>1</v>
      </c>
      <c r="E27" s="2">
        <v>1</v>
      </c>
      <c r="F27" s="2">
        <v>0</v>
      </c>
      <c r="G27" s="2">
        <v>0</v>
      </c>
      <c r="H27" s="2">
        <v>0</v>
      </c>
      <c r="I27" s="2">
        <v>247</v>
      </c>
      <c r="J27" s="2">
        <v>0</v>
      </c>
      <c r="K27" s="2">
        <v>0</v>
      </c>
      <c r="L27" s="2">
        <v>41</v>
      </c>
      <c r="M27" s="2">
        <v>13</v>
      </c>
      <c r="N27" s="2">
        <v>0</v>
      </c>
      <c r="O27" s="2">
        <v>1</v>
      </c>
      <c r="P27" s="2">
        <v>1</v>
      </c>
      <c r="Q27" s="2">
        <v>305</v>
      </c>
    </row>
    <row r="28" spans="1:17" x14ac:dyDescent="0.2">
      <c r="A28" s="3">
        <v>24</v>
      </c>
      <c r="B28" s="2">
        <v>0</v>
      </c>
      <c r="C28" s="2">
        <v>2</v>
      </c>
      <c r="D28" s="2">
        <v>0</v>
      </c>
      <c r="E28" s="2">
        <v>0</v>
      </c>
      <c r="F28" s="2">
        <v>0</v>
      </c>
      <c r="G28" s="2">
        <v>0</v>
      </c>
      <c r="H28" s="2">
        <v>0</v>
      </c>
      <c r="I28" s="2">
        <v>244</v>
      </c>
      <c r="J28" s="2">
        <v>1</v>
      </c>
      <c r="K28" s="2">
        <v>3</v>
      </c>
      <c r="L28" s="2">
        <v>40</v>
      </c>
      <c r="M28" s="2">
        <v>11</v>
      </c>
      <c r="N28" s="2">
        <v>0</v>
      </c>
      <c r="O28" s="2">
        <v>1</v>
      </c>
      <c r="P28" s="2">
        <v>0</v>
      </c>
      <c r="Q28" s="2">
        <v>302</v>
      </c>
    </row>
    <row r="29" spans="1:17" x14ac:dyDescent="0.2">
      <c r="A29" s="3">
        <v>25</v>
      </c>
      <c r="B29" s="2">
        <v>1</v>
      </c>
      <c r="C29" s="2">
        <v>0</v>
      </c>
      <c r="D29" s="2">
        <v>0</v>
      </c>
      <c r="E29" s="2">
        <v>0</v>
      </c>
      <c r="F29" s="2">
        <v>0</v>
      </c>
      <c r="G29" s="2">
        <v>0</v>
      </c>
      <c r="H29" s="2">
        <v>0</v>
      </c>
      <c r="I29" s="2">
        <v>161</v>
      </c>
      <c r="J29" s="2">
        <v>1</v>
      </c>
      <c r="K29" s="2">
        <v>0</v>
      </c>
      <c r="L29" s="2">
        <v>35</v>
      </c>
      <c r="M29" s="2">
        <v>12</v>
      </c>
      <c r="N29" s="2">
        <v>2</v>
      </c>
      <c r="O29" s="2">
        <v>0</v>
      </c>
      <c r="P29" s="2">
        <v>0</v>
      </c>
      <c r="Q29" s="2">
        <v>212</v>
      </c>
    </row>
    <row r="30" spans="1:17" x14ac:dyDescent="0.2">
      <c r="A30" s="3">
        <v>26</v>
      </c>
      <c r="B30" s="2">
        <v>1</v>
      </c>
      <c r="C30" s="2">
        <v>1</v>
      </c>
      <c r="D30" s="2">
        <v>1</v>
      </c>
      <c r="E30" s="2">
        <v>0</v>
      </c>
      <c r="F30" s="2">
        <v>1</v>
      </c>
      <c r="G30" s="2">
        <v>0</v>
      </c>
      <c r="H30" s="2">
        <v>0</v>
      </c>
      <c r="I30" s="2">
        <v>199</v>
      </c>
      <c r="J30" s="2">
        <v>4</v>
      </c>
      <c r="K30" s="2">
        <v>0</v>
      </c>
      <c r="L30" s="2">
        <v>30</v>
      </c>
      <c r="M30" s="2">
        <v>13</v>
      </c>
      <c r="N30" s="2">
        <v>0</v>
      </c>
      <c r="O30" s="2">
        <v>1</v>
      </c>
      <c r="P30" s="2">
        <v>0</v>
      </c>
      <c r="Q30" s="2">
        <v>251</v>
      </c>
    </row>
    <row r="31" spans="1:17" x14ac:dyDescent="0.2">
      <c r="A31" s="3">
        <v>27</v>
      </c>
      <c r="B31" s="2">
        <v>1</v>
      </c>
      <c r="C31" s="2">
        <v>1</v>
      </c>
      <c r="D31" s="2">
        <v>1</v>
      </c>
      <c r="E31" s="2">
        <v>1</v>
      </c>
      <c r="F31" s="2">
        <v>0</v>
      </c>
      <c r="G31" s="2">
        <v>0</v>
      </c>
      <c r="H31" s="2">
        <v>0</v>
      </c>
      <c r="I31" s="2">
        <v>212</v>
      </c>
      <c r="J31" s="2">
        <v>3</v>
      </c>
      <c r="K31" s="2">
        <v>0</v>
      </c>
      <c r="L31" s="2">
        <v>41</v>
      </c>
      <c r="M31" s="2">
        <v>14</v>
      </c>
      <c r="N31" s="2">
        <v>0</v>
      </c>
      <c r="O31" s="2">
        <v>2</v>
      </c>
      <c r="P31" s="2">
        <v>1</v>
      </c>
      <c r="Q31" s="2">
        <v>277</v>
      </c>
    </row>
    <row r="32" spans="1:17" x14ac:dyDescent="0.2">
      <c r="A32" s="3">
        <v>28</v>
      </c>
      <c r="B32" s="2">
        <v>0</v>
      </c>
      <c r="C32" s="2">
        <v>2</v>
      </c>
      <c r="D32" s="2">
        <v>0</v>
      </c>
      <c r="E32" s="2">
        <v>3</v>
      </c>
      <c r="F32" s="2">
        <v>0</v>
      </c>
      <c r="G32" s="2">
        <v>0</v>
      </c>
      <c r="H32" s="2">
        <v>0</v>
      </c>
      <c r="I32" s="2">
        <v>203</v>
      </c>
      <c r="J32" s="2">
        <v>1</v>
      </c>
      <c r="K32" s="2">
        <v>1</v>
      </c>
      <c r="L32" s="2">
        <v>27</v>
      </c>
      <c r="M32" s="2">
        <v>14</v>
      </c>
      <c r="N32" s="2">
        <v>0</v>
      </c>
      <c r="O32" s="2">
        <v>1</v>
      </c>
      <c r="P32" s="2">
        <v>0</v>
      </c>
      <c r="Q32" s="2">
        <v>252</v>
      </c>
    </row>
    <row r="33" spans="1:17" x14ac:dyDescent="0.2">
      <c r="A33" s="3">
        <v>29</v>
      </c>
      <c r="B33" s="2">
        <v>0</v>
      </c>
      <c r="C33" s="2">
        <v>0</v>
      </c>
      <c r="D33" s="2">
        <v>0</v>
      </c>
      <c r="E33" s="2">
        <v>0</v>
      </c>
      <c r="F33" s="2">
        <v>0</v>
      </c>
      <c r="G33" s="2">
        <v>0</v>
      </c>
      <c r="H33" s="2">
        <v>0</v>
      </c>
      <c r="I33" s="2">
        <v>194</v>
      </c>
      <c r="J33" s="2">
        <v>1</v>
      </c>
      <c r="K33" s="2">
        <v>0</v>
      </c>
      <c r="L33" s="2">
        <v>39</v>
      </c>
      <c r="M33" s="2">
        <v>10</v>
      </c>
      <c r="N33" s="2">
        <v>0</v>
      </c>
      <c r="O33" s="2">
        <v>1</v>
      </c>
      <c r="P33" s="2">
        <v>0</v>
      </c>
      <c r="Q33" s="2">
        <v>245</v>
      </c>
    </row>
    <row r="34" spans="1:17" x14ac:dyDescent="0.2">
      <c r="A34" s="3">
        <v>30</v>
      </c>
      <c r="B34" s="2">
        <v>0</v>
      </c>
      <c r="C34" s="2">
        <v>0</v>
      </c>
      <c r="D34" s="2">
        <v>3</v>
      </c>
      <c r="E34" s="2">
        <v>0</v>
      </c>
      <c r="F34" s="2">
        <v>1</v>
      </c>
      <c r="G34" s="2">
        <v>0</v>
      </c>
      <c r="H34" s="2">
        <v>0</v>
      </c>
      <c r="I34" s="2">
        <v>188</v>
      </c>
      <c r="J34" s="2">
        <v>4</v>
      </c>
      <c r="K34" s="2">
        <v>0</v>
      </c>
      <c r="L34" s="2">
        <v>27</v>
      </c>
      <c r="M34" s="2">
        <v>13</v>
      </c>
      <c r="N34" s="2">
        <v>0</v>
      </c>
      <c r="O34" s="2">
        <v>1</v>
      </c>
      <c r="P34" s="2">
        <v>1</v>
      </c>
      <c r="Q34" s="2">
        <v>238</v>
      </c>
    </row>
    <row r="35" spans="1:17" x14ac:dyDescent="0.2">
      <c r="A35" s="3">
        <v>31</v>
      </c>
      <c r="B35" s="2">
        <v>0</v>
      </c>
      <c r="C35" s="2">
        <v>0</v>
      </c>
      <c r="D35" s="2">
        <v>1</v>
      </c>
      <c r="E35" s="2">
        <v>0</v>
      </c>
      <c r="F35" s="2">
        <v>0</v>
      </c>
      <c r="G35" s="2">
        <v>0</v>
      </c>
      <c r="H35" s="2">
        <v>0</v>
      </c>
      <c r="I35" s="2">
        <v>188</v>
      </c>
      <c r="J35" s="2">
        <v>6</v>
      </c>
      <c r="K35" s="2">
        <v>3</v>
      </c>
      <c r="L35" s="2">
        <v>30</v>
      </c>
      <c r="M35" s="2">
        <v>8</v>
      </c>
      <c r="N35" s="2">
        <v>1</v>
      </c>
      <c r="O35" s="2">
        <v>1</v>
      </c>
      <c r="P35" s="2">
        <v>0</v>
      </c>
      <c r="Q35" s="2">
        <v>238</v>
      </c>
    </row>
    <row r="36" spans="1:17" x14ac:dyDescent="0.2">
      <c r="A36" s="3">
        <v>32</v>
      </c>
      <c r="B36" s="2">
        <v>1</v>
      </c>
      <c r="C36" s="2">
        <v>3</v>
      </c>
      <c r="D36" s="2">
        <v>3</v>
      </c>
      <c r="E36" s="2">
        <v>3</v>
      </c>
      <c r="F36" s="2">
        <v>1</v>
      </c>
      <c r="G36" s="2">
        <v>0</v>
      </c>
      <c r="H36" s="2">
        <v>1</v>
      </c>
      <c r="I36" s="2">
        <v>201</v>
      </c>
      <c r="J36" s="2">
        <v>1</v>
      </c>
      <c r="K36" s="2">
        <v>0</v>
      </c>
      <c r="L36" s="2">
        <v>21</v>
      </c>
      <c r="M36" s="2">
        <v>7</v>
      </c>
      <c r="N36" s="2">
        <v>0</v>
      </c>
      <c r="O36" s="2">
        <v>3</v>
      </c>
      <c r="P36" s="2">
        <v>0</v>
      </c>
      <c r="Q36" s="2">
        <v>245</v>
      </c>
    </row>
    <row r="37" spans="1:17" x14ac:dyDescent="0.2">
      <c r="A37" s="3">
        <v>33</v>
      </c>
      <c r="B37" s="2">
        <v>0</v>
      </c>
      <c r="C37" s="2">
        <v>1</v>
      </c>
      <c r="D37" s="2">
        <v>2</v>
      </c>
      <c r="E37" s="2">
        <v>3</v>
      </c>
      <c r="F37" s="2">
        <v>0</v>
      </c>
      <c r="G37" s="2">
        <v>0</v>
      </c>
      <c r="H37" s="2">
        <v>0</v>
      </c>
      <c r="I37" s="2">
        <v>218</v>
      </c>
      <c r="J37" s="2">
        <v>2</v>
      </c>
      <c r="K37" s="2">
        <v>2</v>
      </c>
      <c r="L37" s="2">
        <v>34</v>
      </c>
      <c r="M37" s="2">
        <v>16</v>
      </c>
      <c r="N37" s="2">
        <v>0</v>
      </c>
      <c r="O37" s="2">
        <v>1</v>
      </c>
      <c r="P37" s="2">
        <v>0</v>
      </c>
      <c r="Q37" s="2">
        <v>279</v>
      </c>
    </row>
    <row r="38" spans="1:17" x14ac:dyDescent="0.2">
      <c r="A38" s="3">
        <v>34</v>
      </c>
      <c r="B38" s="2">
        <v>0</v>
      </c>
      <c r="C38" s="2">
        <v>0</v>
      </c>
      <c r="D38" s="2">
        <v>1</v>
      </c>
      <c r="E38" s="2">
        <v>0</v>
      </c>
      <c r="F38" s="2">
        <v>0</v>
      </c>
      <c r="G38" s="2">
        <v>0</v>
      </c>
      <c r="H38" s="2">
        <v>0</v>
      </c>
      <c r="I38" s="2">
        <v>195</v>
      </c>
      <c r="J38" s="2">
        <v>1</v>
      </c>
      <c r="K38" s="2">
        <v>1</v>
      </c>
      <c r="L38" s="2">
        <v>30</v>
      </c>
      <c r="M38" s="2">
        <v>10</v>
      </c>
      <c r="N38" s="2">
        <v>0</v>
      </c>
      <c r="O38" s="2">
        <v>0</v>
      </c>
      <c r="P38" s="2">
        <v>0</v>
      </c>
      <c r="Q38" s="2">
        <v>238</v>
      </c>
    </row>
    <row r="39" spans="1:17" x14ac:dyDescent="0.2">
      <c r="A39" s="3">
        <v>35</v>
      </c>
      <c r="B39" s="2">
        <v>0</v>
      </c>
      <c r="C39" s="2">
        <v>1</v>
      </c>
      <c r="D39" s="2">
        <v>0</v>
      </c>
      <c r="E39" s="2">
        <v>0</v>
      </c>
      <c r="F39" s="2">
        <v>0</v>
      </c>
      <c r="G39" s="2">
        <v>0</v>
      </c>
      <c r="H39" s="2">
        <v>0</v>
      </c>
      <c r="I39" s="2">
        <v>173</v>
      </c>
      <c r="J39" s="2">
        <v>1</v>
      </c>
      <c r="K39" s="2">
        <v>1</v>
      </c>
      <c r="L39" s="2">
        <v>29</v>
      </c>
      <c r="M39" s="2">
        <v>11</v>
      </c>
      <c r="N39" s="2">
        <v>0</v>
      </c>
      <c r="O39" s="2">
        <v>1</v>
      </c>
      <c r="P39" s="2">
        <v>0</v>
      </c>
      <c r="Q39" s="2">
        <v>217</v>
      </c>
    </row>
    <row r="40" spans="1:17" x14ac:dyDescent="0.2">
      <c r="A40" s="3">
        <v>36</v>
      </c>
      <c r="B40" s="2">
        <v>0</v>
      </c>
      <c r="C40" s="2">
        <v>1</v>
      </c>
      <c r="D40" s="2">
        <v>3</v>
      </c>
      <c r="E40" s="2">
        <v>2</v>
      </c>
      <c r="F40" s="2">
        <v>0</v>
      </c>
      <c r="G40" s="2">
        <v>0</v>
      </c>
      <c r="H40" s="2">
        <v>1</v>
      </c>
      <c r="I40" s="2">
        <v>206</v>
      </c>
      <c r="J40" s="2">
        <v>0</v>
      </c>
      <c r="K40" s="2">
        <v>0</v>
      </c>
      <c r="L40" s="2">
        <v>38</v>
      </c>
      <c r="M40" s="2">
        <v>9</v>
      </c>
      <c r="N40" s="2">
        <v>0</v>
      </c>
      <c r="O40" s="2">
        <v>0</v>
      </c>
      <c r="P40" s="2">
        <v>0</v>
      </c>
      <c r="Q40" s="2">
        <v>260</v>
      </c>
    </row>
    <row r="41" spans="1:17" x14ac:dyDescent="0.2">
      <c r="A41" s="3">
        <v>37</v>
      </c>
      <c r="B41" s="2">
        <v>1</v>
      </c>
      <c r="C41" s="2">
        <v>0</v>
      </c>
      <c r="D41" s="2">
        <v>1</v>
      </c>
      <c r="E41" s="2">
        <v>1</v>
      </c>
      <c r="F41" s="2">
        <v>0</v>
      </c>
      <c r="G41" s="2">
        <v>0</v>
      </c>
      <c r="H41" s="2">
        <v>2</v>
      </c>
      <c r="I41" s="2">
        <v>233</v>
      </c>
      <c r="J41" s="2">
        <v>4</v>
      </c>
      <c r="K41" s="2">
        <v>1</v>
      </c>
      <c r="L41" s="2">
        <v>37</v>
      </c>
      <c r="M41" s="2">
        <v>14</v>
      </c>
      <c r="N41" s="2">
        <v>1</v>
      </c>
      <c r="O41" s="2">
        <v>4</v>
      </c>
      <c r="P41" s="2">
        <v>0</v>
      </c>
      <c r="Q41" s="2">
        <v>299</v>
      </c>
    </row>
    <row r="42" spans="1:17" x14ac:dyDescent="0.2">
      <c r="A42" s="3">
        <v>38</v>
      </c>
      <c r="B42" s="2">
        <v>0</v>
      </c>
      <c r="C42" s="2">
        <v>1</v>
      </c>
      <c r="D42" s="2">
        <v>1</v>
      </c>
      <c r="E42" s="2">
        <v>0</v>
      </c>
      <c r="F42" s="2">
        <v>0</v>
      </c>
      <c r="G42" s="2">
        <v>0</v>
      </c>
      <c r="H42" s="2">
        <v>0</v>
      </c>
      <c r="I42" s="2">
        <v>173</v>
      </c>
      <c r="J42" s="2">
        <v>1</v>
      </c>
      <c r="K42" s="2">
        <v>1</v>
      </c>
      <c r="L42" s="2">
        <v>24</v>
      </c>
      <c r="M42" s="2">
        <v>9</v>
      </c>
      <c r="N42" s="2">
        <v>0</v>
      </c>
      <c r="O42" s="2">
        <v>0</v>
      </c>
      <c r="P42" s="2">
        <v>0</v>
      </c>
      <c r="Q42" s="2">
        <v>210</v>
      </c>
    </row>
    <row r="43" spans="1:17" x14ac:dyDescent="0.2">
      <c r="A43" s="3">
        <v>39</v>
      </c>
      <c r="B43" s="2">
        <v>0</v>
      </c>
      <c r="C43" s="2">
        <v>1</v>
      </c>
      <c r="D43" s="2">
        <v>1</v>
      </c>
      <c r="E43" s="2">
        <v>2</v>
      </c>
      <c r="F43" s="2">
        <v>3</v>
      </c>
      <c r="G43" s="2">
        <v>0</v>
      </c>
      <c r="H43" s="2">
        <v>0</v>
      </c>
      <c r="I43" s="2">
        <v>203</v>
      </c>
      <c r="J43" s="2">
        <v>3</v>
      </c>
      <c r="K43" s="2">
        <v>1</v>
      </c>
      <c r="L43" s="2">
        <v>29</v>
      </c>
      <c r="M43" s="2">
        <v>11</v>
      </c>
      <c r="N43" s="2">
        <v>1</v>
      </c>
      <c r="O43" s="2">
        <v>2</v>
      </c>
      <c r="P43" s="2">
        <v>0</v>
      </c>
      <c r="Q43" s="2">
        <v>257</v>
      </c>
    </row>
    <row r="44" spans="1:17" x14ac:dyDescent="0.2">
      <c r="A44" s="3">
        <v>40</v>
      </c>
      <c r="B44" s="2">
        <v>0</v>
      </c>
      <c r="C44" s="2">
        <v>1</v>
      </c>
      <c r="D44" s="2">
        <v>0</v>
      </c>
      <c r="E44" s="2">
        <v>0</v>
      </c>
      <c r="F44" s="2">
        <v>0</v>
      </c>
      <c r="G44" s="2">
        <v>0</v>
      </c>
      <c r="H44" s="2">
        <v>0</v>
      </c>
      <c r="I44" s="2">
        <v>201</v>
      </c>
      <c r="J44" s="2">
        <v>3</v>
      </c>
      <c r="K44" s="2">
        <v>0</v>
      </c>
      <c r="L44" s="2">
        <v>37</v>
      </c>
      <c r="M44" s="2">
        <v>6</v>
      </c>
      <c r="N44" s="2">
        <v>0</v>
      </c>
      <c r="O44" s="2">
        <v>3</v>
      </c>
      <c r="P44" s="2">
        <v>1</v>
      </c>
      <c r="Q44" s="2">
        <v>252</v>
      </c>
    </row>
    <row r="45" spans="1:17" x14ac:dyDescent="0.2">
      <c r="A45" s="3">
        <v>41</v>
      </c>
      <c r="B45" s="2">
        <v>0</v>
      </c>
      <c r="C45" s="2">
        <v>1</v>
      </c>
      <c r="D45" s="2">
        <v>0</v>
      </c>
      <c r="E45" s="2">
        <v>0</v>
      </c>
      <c r="F45" s="2">
        <v>0</v>
      </c>
      <c r="G45" s="2">
        <v>0</v>
      </c>
      <c r="H45" s="2">
        <v>0</v>
      </c>
      <c r="I45" s="2">
        <v>181</v>
      </c>
      <c r="J45" s="2">
        <v>0</v>
      </c>
      <c r="K45" s="2">
        <v>0</v>
      </c>
      <c r="L45" s="2">
        <v>29</v>
      </c>
      <c r="M45" s="2">
        <v>20</v>
      </c>
      <c r="N45" s="2">
        <v>0</v>
      </c>
      <c r="O45" s="2">
        <v>0</v>
      </c>
      <c r="P45" s="2">
        <v>0</v>
      </c>
      <c r="Q45" s="2">
        <v>231</v>
      </c>
    </row>
    <row r="46" spans="1:17" x14ac:dyDescent="0.2">
      <c r="A46" s="3">
        <v>42</v>
      </c>
      <c r="B46" s="2">
        <v>0</v>
      </c>
      <c r="C46" s="2">
        <v>1</v>
      </c>
      <c r="D46" s="2">
        <v>1</v>
      </c>
      <c r="E46" s="2">
        <v>0</v>
      </c>
      <c r="F46" s="2">
        <v>0</v>
      </c>
      <c r="G46" s="2">
        <v>0</v>
      </c>
      <c r="H46" s="2">
        <v>0</v>
      </c>
      <c r="I46" s="2">
        <v>209</v>
      </c>
      <c r="J46" s="2">
        <v>1</v>
      </c>
      <c r="K46" s="2">
        <v>1</v>
      </c>
      <c r="L46" s="2">
        <v>32</v>
      </c>
      <c r="M46" s="2">
        <v>4</v>
      </c>
      <c r="N46" s="2">
        <v>0</v>
      </c>
      <c r="O46" s="2">
        <v>1</v>
      </c>
      <c r="P46" s="2">
        <v>0</v>
      </c>
      <c r="Q46" s="2">
        <v>250</v>
      </c>
    </row>
    <row r="47" spans="1:17" x14ac:dyDescent="0.2">
      <c r="A47" s="3">
        <v>43</v>
      </c>
      <c r="B47" s="2">
        <v>0</v>
      </c>
      <c r="C47" s="2">
        <v>1</v>
      </c>
      <c r="D47" s="2">
        <v>0</v>
      </c>
      <c r="E47" s="2">
        <v>0</v>
      </c>
      <c r="F47" s="2">
        <v>1</v>
      </c>
      <c r="G47" s="2">
        <v>0</v>
      </c>
      <c r="H47" s="2">
        <v>1</v>
      </c>
      <c r="I47" s="2">
        <v>239</v>
      </c>
      <c r="J47" s="2">
        <v>4</v>
      </c>
      <c r="K47" s="2">
        <v>0</v>
      </c>
      <c r="L47" s="2">
        <v>24</v>
      </c>
      <c r="M47" s="2">
        <v>11</v>
      </c>
      <c r="N47" s="2">
        <v>3</v>
      </c>
      <c r="O47" s="2">
        <v>1</v>
      </c>
      <c r="P47" s="2">
        <v>0</v>
      </c>
      <c r="Q47" s="2">
        <v>285</v>
      </c>
    </row>
    <row r="48" spans="1:17" x14ac:dyDescent="0.2">
      <c r="A48" s="3">
        <v>44</v>
      </c>
      <c r="B48" s="2">
        <v>0</v>
      </c>
      <c r="C48" s="2">
        <v>1</v>
      </c>
      <c r="D48" s="2">
        <v>0</v>
      </c>
      <c r="E48" s="2">
        <v>3</v>
      </c>
      <c r="F48" s="2">
        <v>0</v>
      </c>
      <c r="G48" s="2">
        <v>0</v>
      </c>
      <c r="H48" s="2">
        <v>0</v>
      </c>
      <c r="I48" s="2">
        <v>258</v>
      </c>
      <c r="J48" s="2">
        <v>2</v>
      </c>
      <c r="K48" s="2">
        <v>0</v>
      </c>
      <c r="L48" s="2">
        <v>43</v>
      </c>
      <c r="M48" s="2">
        <v>16</v>
      </c>
      <c r="N48" s="2">
        <v>0</v>
      </c>
      <c r="O48" s="2">
        <v>2</v>
      </c>
      <c r="P48" s="2">
        <v>0</v>
      </c>
      <c r="Q48" s="2">
        <v>325</v>
      </c>
    </row>
    <row r="49" spans="1:17" x14ac:dyDescent="0.2">
      <c r="A49" s="3">
        <v>45</v>
      </c>
      <c r="B49" s="2">
        <v>0</v>
      </c>
      <c r="C49" s="2">
        <v>2</v>
      </c>
      <c r="D49" s="2">
        <v>1</v>
      </c>
      <c r="E49" s="2">
        <v>3</v>
      </c>
      <c r="F49" s="2">
        <v>0</v>
      </c>
      <c r="G49" s="2">
        <v>0</v>
      </c>
      <c r="H49" s="2">
        <v>2</v>
      </c>
      <c r="I49" s="2">
        <v>285</v>
      </c>
      <c r="J49" s="2">
        <v>2</v>
      </c>
      <c r="K49" s="2">
        <v>0</v>
      </c>
      <c r="L49" s="2">
        <v>43</v>
      </c>
      <c r="M49" s="2">
        <v>24</v>
      </c>
      <c r="N49" s="2">
        <v>0</v>
      </c>
      <c r="O49" s="2">
        <v>1</v>
      </c>
      <c r="P49" s="2">
        <v>0</v>
      </c>
      <c r="Q49" s="2">
        <v>363</v>
      </c>
    </row>
    <row r="50" spans="1:17" x14ac:dyDescent="0.2">
      <c r="A50" s="3">
        <v>46</v>
      </c>
      <c r="B50" s="2">
        <v>0</v>
      </c>
      <c r="C50" s="2">
        <v>2</v>
      </c>
      <c r="D50" s="2">
        <v>0</v>
      </c>
      <c r="E50" s="2">
        <v>0</v>
      </c>
      <c r="F50" s="2">
        <v>0</v>
      </c>
      <c r="G50" s="2">
        <v>0</v>
      </c>
      <c r="H50" s="2">
        <v>1</v>
      </c>
      <c r="I50" s="2">
        <v>313</v>
      </c>
      <c r="J50" s="2">
        <v>2</v>
      </c>
      <c r="K50" s="2">
        <v>0</v>
      </c>
      <c r="L50" s="2">
        <v>38</v>
      </c>
      <c r="M50" s="2">
        <v>14</v>
      </c>
      <c r="N50" s="2">
        <v>2</v>
      </c>
      <c r="O50" s="2">
        <v>2</v>
      </c>
      <c r="P50" s="2">
        <v>0</v>
      </c>
      <c r="Q50" s="2">
        <v>374</v>
      </c>
    </row>
    <row r="51" spans="1:17" x14ac:dyDescent="0.2">
      <c r="A51" s="3">
        <v>47</v>
      </c>
      <c r="B51" s="2">
        <v>0</v>
      </c>
      <c r="C51" s="2">
        <v>1</v>
      </c>
      <c r="D51" s="2">
        <v>0</v>
      </c>
      <c r="E51" s="2">
        <v>0</v>
      </c>
      <c r="F51" s="2">
        <v>0</v>
      </c>
      <c r="G51" s="2">
        <v>0</v>
      </c>
      <c r="H51" s="2">
        <v>1</v>
      </c>
      <c r="I51" s="2">
        <v>202</v>
      </c>
      <c r="J51" s="2">
        <v>4</v>
      </c>
      <c r="K51" s="2">
        <v>1</v>
      </c>
      <c r="L51" s="2">
        <v>31</v>
      </c>
      <c r="M51" s="2">
        <v>12</v>
      </c>
      <c r="N51" s="2">
        <v>0</v>
      </c>
      <c r="O51" s="2">
        <v>2</v>
      </c>
      <c r="P51" s="2">
        <v>2</v>
      </c>
      <c r="Q51" s="2">
        <v>256</v>
      </c>
    </row>
    <row r="52" spans="1:17" x14ac:dyDescent="0.2">
      <c r="A52" s="3">
        <v>48</v>
      </c>
      <c r="B52" s="2">
        <v>0</v>
      </c>
      <c r="C52" s="2">
        <v>0</v>
      </c>
      <c r="D52" s="2">
        <v>0</v>
      </c>
      <c r="E52" s="2">
        <v>1</v>
      </c>
      <c r="F52" s="2">
        <v>1</v>
      </c>
      <c r="G52" s="2">
        <v>0</v>
      </c>
      <c r="H52" s="2">
        <v>2</v>
      </c>
      <c r="I52" s="2">
        <v>229</v>
      </c>
      <c r="J52" s="2">
        <v>3</v>
      </c>
      <c r="K52" s="2">
        <v>0</v>
      </c>
      <c r="L52" s="2">
        <v>36</v>
      </c>
      <c r="M52" s="2">
        <v>18</v>
      </c>
      <c r="N52" s="2">
        <v>0</v>
      </c>
      <c r="O52" s="2">
        <v>2</v>
      </c>
      <c r="P52" s="2">
        <v>1</v>
      </c>
      <c r="Q52" s="2">
        <v>293</v>
      </c>
    </row>
    <row r="53" spans="1:17" x14ac:dyDescent="0.2">
      <c r="A53" s="3">
        <v>49</v>
      </c>
      <c r="B53" s="2">
        <v>0</v>
      </c>
      <c r="C53" s="2">
        <v>1</v>
      </c>
      <c r="D53" s="2">
        <v>0</v>
      </c>
      <c r="E53" s="2">
        <v>1</v>
      </c>
      <c r="F53" s="2">
        <v>0</v>
      </c>
      <c r="G53" s="2">
        <v>0</v>
      </c>
      <c r="H53" s="2">
        <v>0</v>
      </c>
      <c r="I53" s="2">
        <v>206</v>
      </c>
      <c r="J53" s="2">
        <v>0</v>
      </c>
      <c r="K53" s="2">
        <v>0</v>
      </c>
      <c r="L53" s="2">
        <v>40</v>
      </c>
      <c r="M53" s="2">
        <v>15</v>
      </c>
      <c r="N53" s="2">
        <v>0</v>
      </c>
      <c r="O53" s="2">
        <v>1</v>
      </c>
      <c r="P53" s="2">
        <v>1</v>
      </c>
      <c r="Q53" s="2">
        <v>265</v>
      </c>
    </row>
    <row r="54" spans="1:17" x14ac:dyDescent="0.2">
      <c r="A54" s="3">
        <v>50</v>
      </c>
      <c r="B54" s="2">
        <v>0</v>
      </c>
      <c r="C54" s="2">
        <v>1</v>
      </c>
      <c r="D54" s="2">
        <v>0</v>
      </c>
      <c r="E54" s="2">
        <v>0</v>
      </c>
      <c r="F54" s="2">
        <v>0</v>
      </c>
      <c r="G54" s="2">
        <v>0</v>
      </c>
      <c r="H54" s="2">
        <v>1</v>
      </c>
      <c r="I54" s="2">
        <v>189</v>
      </c>
      <c r="J54" s="2">
        <v>2</v>
      </c>
      <c r="K54" s="2">
        <v>2</v>
      </c>
      <c r="L54" s="2">
        <v>30</v>
      </c>
      <c r="M54" s="2">
        <v>12</v>
      </c>
      <c r="N54" s="2">
        <v>0</v>
      </c>
      <c r="O54" s="2">
        <v>0</v>
      </c>
      <c r="P54" s="2">
        <v>0</v>
      </c>
      <c r="Q54" s="2">
        <v>237</v>
      </c>
    </row>
    <row r="55" spans="1:17" x14ac:dyDescent="0.2">
      <c r="A55" s="3">
        <v>51</v>
      </c>
      <c r="B55" s="2">
        <v>1</v>
      </c>
      <c r="C55" s="2">
        <v>0</v>
      </c>
      <c r="D55" s="2">
        <v>0</v>
      </c>
      <c r="E55" s="2">
        <v>1</v>
      </c>
      <c r="F55" s="2">
        <v>1</v>
      </c>
      <c r="G55" s="2">
        <v>0</v>
      </c>
      <c r="H55" s="2">
        <v>0</v>
      </c>
      <c r="I55" s="2">
        <v>107</v>
      </c>
      <c r="J55" s="2">
        <v>1</v>
      </c>
      <c r="K55" s="2">
        <v>0</v>
      </c>
      <c r="L55" s="2">
        <v>15</v>
      </c>
      <c r="M55" s="2">
        <v>14</v>
      </c>
      <c r="N55" s="2">
        <v>1</v>
      </c>
      <c r="O55" s="2">
        <v>1</v>
      </c>
      <c r="P55" s="2">
        <v>0</v>
      </c>
      <c r="Q55" s="2">
        <v>142</v>
      </c>
    </row>
    <row r="56" spans="1:17" x14ac:dyDescent="0.2">
      <c r="A56" s="3">
        <v>52</v>
      </c>
      <c r="B56" s="2">
        <v>0</v>
      </c>
      <c r="C56" s="2">
        <v>0</v>
      </c>
      <c r="D56" s="2">
        <v>1</v>
      </c>
      <c r="E56" s="2">
        <v>3</v>
      </c>
      <c r="F56" s="2">
        <v>0</v>
      </c>
      <c r="G56" s="2">
        <v>0</v>
      </c>
      <c r="H56" s="2">
        <v>0</v>
      </c>
      <c r="I56" s="2">
        <v>144</v>
      </c>
      <c r="J56" s="2">
        <v>0</v>
      </c>
      <c r="K56" s="2">
        <v>0</v>
      </c>
      <c r="L56" s="2">
        <v>17</v>
      </c>
      <c r="M56" s="2">
        <v>5</v>
      </c>
      <c r="N56" s="2">
        <v>0</v>
      </c>
      <c r="O56" s="2">
        <v>2</v>
      </c>
      <c r="P56" s="2">
        <v>1</v>
      </c>
      <c r="Q56" s="2">
        <v>173</v>
      </c>
    </row>
    <row r="57" spans="1:17" x14ac:dyDescent="0.2">
      <c r="A57" s="3" t="s">
        <v>14</v>
      </c>
      <c r="B57" s="2">
        <v>12</v>
      </c>
      <c r="C57" s="2">
        <v>39</v>
      </c>
      <c r="D57" s="2">
        <v>28</v>
      </c>
      <c r="E57" s="2">
        <v>34</v>
      </c>
      <c r="F57" s="2">
        <v>11</v>
      </c>
      <c r="G57" s="2">
        <v>2</v>
      </c>
      <c r="H57" s="2">
        <v>21</v>
      </c>
      <c r="I57" s="2">
        <v>8074</v>
      </c>
      <c r="J57" s="2">
        <v>83</v>
      </c>
      <c r="K57" s="2">
        <v>31</v>
      </c>
      <c r="L57" s="2">
        <v>1327</v>
      </c>
      <c r="M57" s="2">
        <v>513</v>
      </c>
      <c r="N57" s="2">
        <v>13</v>
      </c>
      <c r="O57" s="2">
        <v>52</v>
      </c>
      <c r="P57" s="2">
        <v>15</v>
      </c>
      <c r="Q57" s="2">
        <v>10255</v>
      </c>
    </row>
  </sheetData>
  <mergeCells count="3">
    <mergeCell ref="A1:Q1"/>
    <mergeCell ref="A2:A3"/>
    <mergeCell ref="B2:Q2"/>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F84510-5127-47D1-B30C-9268AC10CB6C}">
  <dimension ref="A1:Q57"/>
  <sheetViews>
    <sheetView workbookViewId="0">
      <selection sqref="A1:Q1"/>
    </sheetView>
  </sheetViews>
  <sheetFormatPr baseColWidth="10" defaultColWidth="8.83203125" defaultRowHeight="15" x14ac:dyDescent="0.2"/>
  <cols>
    <col min="1" max="1" width="18.83203125" customWidth="1"/>
    <col min="2" max="2" width="10" customWidth="1"/>
    <col min="3" max="3" width="10.1640625" customWidth="1"/>
    <col min="4" max="4" width="11.83203125" customWidth="1"/>
    <col min="6" max="6" width="10" customWidth="1"/>
    <col min="7" max="7" width="12.33203125" customWidth="1"/>
    <col min="9" max="9" width="12.1640625" customWidth="1"/>
    <col min="10" max="11" width="9.5" customWidth="1"/>
    <col min="14" max="14" width="14.5" customWidth="1"/>
    <col min="15" max="15" width="10.6640625" customWidth="1"/>
  </cols>
  <sheetData>
    <row r="1" spans="1:17" x14ac:dyDescent="0.2">
      <c r="A1" s="19" t="s">
        <v>40</v>
      </c>
      <c r="B1" s="19"/>
      <c r="C1" s="19"/>
      <c r="D1" s="19"/>
      <c r="E1" s="19"/>
      <c r="F1" s="19"/>
      <c r="G1" s="19"/>
      <c r="H1" s="19"/>
      <c r="I1" s="19"/>
      <c r="J1" s="19"/>
      <c r="K1" s="19"/>
      <c r="L1" s="19"/>
      <c r="M1" s="19"/>
      <c r="N1" s="19"/>
      <c r="O1" s="19"/>
      <c r="P1" s="19"/>
      <c r="Q1" s="19"/>
    </row>
    <row r="2" spans="1:17" x14ac:dyDescent="0.2">
      <c r="A2" s="20" t="s">
        <v>17</v>
      </c>
      <c r="B2" s="21" t="s">
        <v>16</v>
      </c>
      <c r="C2" s="21"/>
      <c r="D2" s="21"/>
      <c r="E2" s="21"/>
      <c r="F2" s="21"/>
      <c r="G2" s="21"/>
      <c r="H2" s="21"/>
      <c r="I2" s="21"/>
      <c r="J2" s="21"/>
      <c r="K2" s="21"/>
      <c r="L2" s="21"/>
      <c r="M2" s="21"/>
      <c r="N2" s="21"/>
      <c r="O2" s="21"/>
      <c r="P2" s="21"/>
      <c r="Q2" s="21"/>
    </row>
    <row r="3" spans="1:17" x14ac:dyDescent="0.2">
      <c r="A3" s="20"/>
      <c r="B3" s="1" t="s">
        <v>0</v>
      </c>
      <c r="C3" s="1" t="s">
        <v>1</v>
      </c>
      <c r="D3" s="1" t="s">
        <v>2</v>
      </c>
      <c r="E3" s="1" t="s">
        <v>3</v>
      </c>
      <c r="F3" s="1" t="s">
        <v>4</v>
      </c>
      <c r="G3" s="1" t="s">
        <v>5</v>
      </c>
      <c r="H3" s="1" t="s">
        <v>6</v>
      </c>
      <c r="I3" s="1" t="s">
        <v>7</v>
      </c>
      <c r="J3" s="1" t="s">
        <v>8</v>
      </c>
      <c r="K3" s="1" t="s">
        <v>9</v>
      </c>
      <c r="L3" s="1" t="s">
        <v>10</v>
      </c>
      <c r="M3" s="1" t="s">
        <v>11</v>
      </c>
      <c r="N3" s="1" t="s">
        <v>15</v>
      </c>
      <c r="O3" s="1" t="s">
        <v>12</v>
      </c>
      <c r="P3" s="1" t="s">
        <v>13</v>
      </c>
      <c r="Q3" s="1" t="s">
        <v>14</v>
      </c>
    </row>
    <row r="4" spans="1:17" x14ac:dyDescent="0.2">
      <c r="A4" s="3">
        <v>0</v>
      </c>
      <c r="B4" s="2">
        <v>0</v>
      </c>
      <c r="C4" s="2">
        <v>0</v>
      </c>
      <c r="D4" s="2">
        <v>0</v>
      </c>
      <c r="E4" s="2">
        <v>0</v>
      </c>
      <c r="F4" s="2">
        <v>0</v>
      </c>
      <c r="G4" s="2">
        <v>0</v>
      </c>
      <c r="H4" s="2">
        <v>0</v>
      </c>
      <c r="I4" s="2">
        <v>44</v>
      </c>
      <c r="J4" s="2">
        <v>1</v>
      </c>
      <c r="K4" s="2">
        <v>0</v>
      </c>
      <c r="L4" s="2">
        <v>12</v>
      </c>
      <c r="M4" s="2">
        <v>4</v>
      </c>
      <c r="N4" s="2">
        <v>0</v>
      </c>
      <c r="O4" s="2">
        <v>0</v>
      </c>
      <c r="P4" s="2">
        <v>0</v>
      </c>
      <c r="Q4" s="2">
        <v>61</v>
      </c>
    </row>
    <row r="5" spans="1:17" x14ac:dyDescent="0.2">
      <c r="A5" s="3">
        <v>1</v>
      </c>
      <c r="B5" s="2">
        <v>0</v>
      </c>
      <c r="C5" s="2">
        <v>0</v>
      </c>
      <c r="D5" s="2">
        <v>0</v>
      </c>
      <c r="E5" s="2">
        <v>0</v>
      </c>
      <c r="F5" s="2">
        <v>3</v>
      </c>
      <c r="G5" s="2">
        <v>0</v>
      </c>
      <c r="H5" s="2">
        <v>0</v>
      </c>
      <c r="I5" s="2">
        <v>68</v>
      </c>
      <c r="J5" s="2">
        <v>1</v>
      </c>
      <c r="K5" s="2">
        <v>0</v>
      </c>
      <c r="L5" s="2">
        <v>13</v>
      </c>
      <c r="M5" s="2">
        <v>4</v>
      </c>
      <c r="N5" s="2">
        <v>0</v>
      </c>
      <c r="O5" s="2">
        <v>0</v>
      </c>
      <c r="P5" s="2">
        <v>0</v>
      </c>
      <c r="Q5" s="2">
        <v>89</v>
      </c>
    </row>
    <row r="6" spans="1:17" x14ac:dyDescent="0.2">
      <c r="A6" s="3">
        <v>2</v>
      </c>
      <c r="B6" s="2">
        <v>0</v>
      </c>
      <c r="C6" s="2">
        <v>1</v>
      </c>
      <c r="D6" s="2">
        <v>0</v>
      </c>
      <c r="E6" s="2">
        <v>0</v>
      </c>
      <c r="F6" s="2">
        <v>0</v>
      </c>
      <c r="G6" s="2">
        <v>0</v>
      </c>
      <c r="H6" s="2">
        <v>0</v>
      </c>
      <c r="I6" s="2">
        <v>72</v>
      </c>
      <c r="J6" s="2">
        <v>0</v>
      </c>
      <c r="K6" s="2">
        <v>0</v>
      </c>
      <c r="L6" s="2">
        <v>15</v>
      </c>
      <c r="M6" s="2">
        <v>5</v>
      </c>
      <c r="N6" s="2">
        <v>1</v>
      </c>
      <c r="O6" s="2">
        <v>1</v>
      </c>
      <c r="P6" s="2">
        <v>0</v>
      </c>
      <c r="Q6" s="2">
        <v>95</v>
      </c>
    </row>
    <row r="7" spans="1:17" x14ac:dyDescent="0.2">
      <c r="A7" s="3">
        <v>3</v>
      </c>
      <c r="B7" s="2">
        <v>0</v>
      </c>
      <c r="C7" s="2">
        <v>2</v>
      </c>
      <c r="D7" s="2">
        <v>0</v>
      </c>
      <c r="E7" s="2">
        <v>0</v>
      </c>
      <c r="F7" s="2">
        <v>0</v>
      </c>
      <c r="G7" s="2">
        <v>0</v>
      </c>
      <c r="H7" s="2">
        <v>0</v>
      </c>
      <c r="I7" s="2">
        <v>48</v>
      </c>
      <c r="J7" s="2">
        <v>1</v>
      </c>
      <c r="K7" s="2">
        <v>2</v>
      </c>
      <c r="L7" s="2">
        <v>16</v>
      </c>
      <c r="M7" s="2">
        <v>4</v>
      </c>
      <c r="N7" s="2">
        <v>0</v>
      </c>
      <c r="O7" s="2">
        <v>0</v>
      </c>
      <c r="P7" s="2">
        <v>0</v>
      </c>
      <c r="Q7" s="2">
        <v>73</v>
      </c>
    </row>
    <row r="8" spans="1:17" x14ac:dyDescent="0.2">
      <c r="A8" s="3">
        <v>4</v>
      </c>
      <c r="B8" s="2">
        <v>0</v>
      </c>
      <c r="C8" s="2">
        <v>0</v>
      </c>
      <c r="D8" s="2">
        <v>0</v>
      </c>
      <c r="E8" s="2">
        <v>0</v>
      </c>
      <c r="F8" s="2">
        <v>0</v>
      </c>
      <c r="G8" s="2">
        <v>0</v>
      </c>
      <c r="H8" s="2">
        <v>0</v>
      </c>
      <c r="I8" s="2">
        <v>41</v>
      </c>
      <c r="J8" s="2">
        <v>0</v>
      </c>
      <c r="K8" s="2">
        <v>2</v>
      </c>
      <c r="L8" s="2">
        <v>13</v>
      </c>
      <c r="M8" s="2">
        <v>4</v>
      </c>
      <c r="N8" s="2">
        <v>0</v>
      </c>
      <c r="O8" s="2">
        <v>0</v>
      </c>
      <c r="P8" s="2">
        <v>0</v>
      </c>
      <c r="Q8" s="2">
        <v>60</v>
      </c>
    </row>
    <row r="9" spans="1:17" x14ac:dyDescent="0.2">
      <c r="A9" s="3">
        <v>5</v>
      </c>
      <c r="B9" s="2">
        <v>1</v>
      </c>
      <c r="C9" s="2">
        <v>0</v>
      </c>
      <c r="D9" s="2">
        <v>0</v>
      </c>
      <c r="E9" s="2">
        <v>0</v>
      </c>
      <c r="F9" s="2">
        <v>0</v>
      </c>
      <c r="G9" s="2">
        <v>0</v>
      </c>
      <c r="H9" s="2">
        <v>0</v>
      </c>
      <c r="I9" s="2">
        <v>55</v>
      </c>
      <c r="J9" s="2">
        <v>1</v>
      </c>
      <c r="K9" s="2">
        <v>0</v>
      </c>
      <c r="L9" s="2">
        <v>16</v>
      </c>
      <c r="M9" s="2">
        <v>4</v>
      </c>
      <c r="N9" s="2">
        <v>0</v>
      </c>
      <c r="O9" s="2">
        <v>0</v>
      </c>
      <c r="P9" s="2">
        <v>0</v>
      </c>
      <c r="Q9" s="2">
        <v>77</v>
      </c>
    </row>
    <row r="10" spans="1:17" x14ac:dyDescent="0.2">
      <c r="A10" s="3">
        <v>6</v>
      </c>
      <c r="B10" s="2">
        <v>0</v>
      </c>
      <c r="C10" s="2">
        <v>0</v>
      </c>
      <c r="D10" s="2">
        <v>0</v>
      </c>
      <c r="E10" s="2">
        <v>0</v>
      </c>
      <c r="F10" s="2">
        <v>0</v>
      </c>
      <c r="G10" s="2">
        <v>0</v>
      </c>
      <c r="H10" s="2">
        <v>0</v>
      </c>
      <c r="I10" s="2">
        <v>72</v>
      </c>
      <c r="J10" s="2">
        <v>1</v>
      </c>
      <c r="K10" s="2">
        <v>0</v>
      </c>
      <c r="L10" s="2">
        <v>13</v>
      </c>
      <c r="M10" s="2">
        <v>4</v>
      </c>
      <c r="N10" s="2">
        <v>1</v>
      </c>
      <c r="O10" s="2">
        <v>0</v>
      </c>
      <c r="P10" s="2">
        <v>0</v>
      </c>
      <c r="Q10" s="2">
        <v>91</v>
      </c>
    </row>
    <row r="11" spans="1:17" x14ac:dyDescent="0.2">
      <c r="A11" s="3">
        <v>7</v>
      </c>
      <c r="B11" s="2">
        <v>0</v>
      </c>
      <c r="C11" s="2">
        <v>0</v>
      </c>
      <c r="D11" s="2">
        <v>0</v>
      </c>
      <c r="E11" s="2">
        <v>0</v>
      </c>
      <c r="F11" s="2">
        <v>0</v>
      </c>
      <c r="G11" s="2">
        <v>0</v>
      </c>
      <c r="H11" s="2">
        <v>0</v>
      </c>
      <c r="I11" s="2">
        <v>71</v>
      </c>
      <c r="J11" s="2">
        <v>0</v>
      </c>
      <c r="K11" s="2">
        <v>0</v>
      </c>
      <c r="L11" s="2">
        <v>16</v>
      </c>
      <c r="M11" s="2">
        <v>4</v>
      </c>
      <c r="N11" s="2">
        <v>0</v>
      </c>
      <c r="O11" s="2">
        <v>0</v>
      </c>
      <c r="P11" s="2">
        <v>1</v>
      </c>
      <c r="Q11" s="2">
        <v>92</v>
      </c>
    </row>
    <row r="12" spans="1:17" x14ac:dyDescent="0.2">
      <c r="A12" s="3">
        <v>8</v>
      </c>
      <c r="B12" s="2">
        <v>1</v>
      </c>
      <c r="C12" s="2">
        <v>0</v>
      </c>
      <c r="D12" s="2">
        <v>0</v>
      </c>
      <c r="E12" s="2">
        <v>0</v>
      </c>
      <c r="F12" s="2">
        <v>0</v>
      </c>
      <c r="G12" s="2">
        <v>0</v>
      </c>
      <c r="H12" s="2">
        <v>0</v>
      </c>
      <c r="I12" s="2">
        <v>61</v>
      </c>
      <c r="J12" s="2">
        <v>1</v>
      </c>
      <c r="K12" s="2">
        <v>0</v>
      </c>
      <c r="L12" s="2">
        <v>12</v>
      </c>
      <c r="M12" s="2">
        <v>9</v>
      </c>
      <c r="N12" s="2">
        <v>0</v>
      </c>
      <c r="O12" s="2">
        <v>0</v>
      </c>
      <c r="P12" s="2">
        <v>0</v>
      </c>
      <c r="Q12" s="2">
        <v>84</v>
      </c>
    </row>
    <row r="13" spans="1:17" x14ac:dyDescent="0.2">
      <c r="A13" s="3">
        <v>9</v>
      </c>
      <c r="B13" s="2">
        <v>0</v>
      </c>
      <c r="C13" s="2">
        <v>0</v>
      </c>
      <c r="D13" s="2">
        <v>0</v>
      </c>
      <c r="E13" s="2">
        <v>1</v>
      </c>
      <c r="F13" s="2">
        <v>0</v>
      </c>
      <c r="G13" s="2">
        <v>0</v>
      </c>
      <c r="H13" s="2">
        <v>0</v>
      </c>
      <c r="I13" s="2">
        <v>51</v>
      </c>
      <c r="J13" s="2">
        <v>1</v>
      </c>
      <c r="K13" s="2">
        <v>1</v>
      </c>
      <c r="L13" s="2">
        <v>13</v>
      </c>
      <c r="M13" s="2">
        <v>3</v>
      </c>
      <c r="N13" s="2">
        <v>0</v>
      </c>
      <c r="O13" s="2">
        <v>0</v>
      </c>
      <c r="P13" s="2">
        <v>0</v>
      </c>
      <c r="Q13" s="2">
        <v>70</v>
      </c>
    </row>
    <row r="14" spans="1:17" x14ac:dyDescent="0.2">
      <c r="A14" s="3">
        <v>10</v>
      </c>
      <c r="B14" s="2">
        <v>0</v>
      </c>
      <c r="C14" s="2">
        <v>1</v>
      </c>
      <c r="D14" s="2">
        <v>0</v>
      </c>
      <c r="E14" s="2">
        <v>0</v>
      </c>
      <c r="F14" s="2">
        <v>0</v>
      </c>
      <c r="G14" s="2">
        <v>1</v>
      </c>
      <c r="H14" s="2">
        <v>0</v>
      </c>
      <c r="I14" s="2">
        <v>71</v>
      </c>
      <c r="J14" s="2">
        <v>2</v>
      </c>
      <c r="K14" s="2">
        <v>0</v>
      </c>
      <c r="L14" s="2">
        <v>7</v>
      </c>
      <c r="M14" s="2">
        <v>8</v>
      </c>
      <c r="N14" s="2">
        <v>0</v>
      </c>
      <c r="O14" s="2">
        <v>1</v>
      </c>
      <c r="P14" s="2">
        <v>0</v>
      </c>
      <c r="Q14" s="2">
        <v>91</v>
      </c>
    </row>
    <row r="15" spans="1:17" x14ac:dyDescent="0.2">
      <c r="A15" s="3">
        <v>11</v>
      </c>
      <c r="B15" s="2">
        <v>0</v>
      </c>
      <c r="C15" s="2">
        <v>0</v>
      </c>
      <c r="D15" s="2">
        <v>0</v>
      </c>
      <c r="E15" s="2">
        <v>0</v>
      </c>
      <c r="F15" s="2">
        <v>0</v>
      </c>
      <c r="G15" s="2">
        <v>0</v>
      </c>
      <c r="H15" s="2">
        <v>0</v>
      </c>
      <c r="I15" s="2">
        <v>54</v>
      </c>
      <c r="J15" s="2">
        <v>0</v>
      </c>
      <c r="K15" s="2">
        <v>1</v>
      </c>
      <c r="L15" s="2">
        <v>8</v>
      </c>
      <c r="M15" s="2">
        <v>1</v>
      </c>
      <c r="N15" s="2">
        <v>0</v>
      </c>
      <c r="O15" s="2">
        <v>1</v>
      </c>
      <c r="P15" s="2">
        <v>0</v>
      </c>
      <c r="Q15" s="2">
        <v>65</v>
      </c>
    </row>
    <row r="16" spans="1:17" x14ac:dyDescent="0.2">
      <c r="A16" s="3">
        <v>12</v>
      </c>
      <c r="B16" s="2">
        <v>0</v>
      </c>
      <c r="C16" s="2">
        <v>1</v>
      </c>
      <c r="D16" s="2">
        <v>0</v>
      </c>
      <c r="E16" s="2">
        <v>1</v>
      </c>
      <c r="F16" s="2">
        <v>0</v>
      </c>
      <c r="G16" s="2">
        <v>0</v>
      </c>
      <c r="H16" s="2">
        <v>0</v>
      </c>
      <c r="I16" s="2">
        <v>60</v>
      </c>
      <c r="J16" s="2">
        <v>1</v>
      </c>
      <c r="K16" s="2">
        <v>0</v>
      </c>
      <c r="L16" s="2">
        <v>8</v>
      </c>
      <c r="M16" s="2">
        <v>2</v>
      </c>
      <c r="N16" s="2">
        <v>0</v>
      </c>
      <c r="O16" s="2">
        <v>0</v>
      </c>
      <c r="P16" s="2">
        <v>0</v>
      </c>
      <c r="Q16" s="2">
        <v>73</v>
      </c>
    </row>
    <row r="17" spans="1:17" x14ac:dyDescent="0.2">
      <c r="A17" s="3">
        <v>13</v>
      </c>
      <c r="B17" s="2">
        <v>1</v>
      </c>
      <c r="C17" s="2">
        <v>0</v>
      </c>
      <c r="D17" s="2">
        <v>0</v>
      </c>
      <c r="E17" s="2">
        <v>1</v>
      </c>
      <c r="F17" s="2">
        <v>0</v>
      </c>
      <c r="G17" s="2">
        <v>0</v>
      </c>
      <c r="H17" s="2">
        <v>0</v>
      </c>
      <c r="I17" s="2">
        <v>73</v>
      </c>
      <c r="J17" s="2">
        <v>1</v>
      </c>
      <c r="K17" s="2">
        <v>0</v>
      </c>
      <c r="L17" s="2">
        <v>16</v>
      </c>
      <c r="M17" s="2">
        <v>8</v>
      </c>
      <c r="N17" s="2">
        <v>1</v>
      </c>
      <c r="O17" s="2">
        <v>0</v>
      </c>
      <c r="P17" s="2">
        <v>0</v>
      </c>
      <c r="Q17" s="2">
        <v>101</v>
      </c>
    </row>
    <row r="18" spans="1:17" x14ac:dyDescent="0.2">
      <c r="A18" s="3">
        <v>14</v>
      </c>
      <c r="B18" s="2">
        <v>0</v>
      </c>
      <c r="C18" s="2">
        <v>0</v>
      </c>
      <c r="D18" s="2">
        <v>0</v>
      </c>
      <c r="E18" s="2">
        <v>0</v>
      </c>
      <c r="F18" s="2">
        <v>0</v>
      </c>
      <c r="G18" s="2">
        <v>0</v>
      </c>
      <c r="H18" s="2">
        <v>0</v>
      </c>
      <c r="I18" s="2">
        <v>68</v>
      </c>
      <c r="J18" s="2">
        <v>0</v>
      </c>
      <c r="K18" s="2">
        <v>1</v>
      </c>
      <c r="L18" s="2">
        <v>18</v>
      </c>
      <c r="M18" s="2">
        <v>4</v>
      </c>
      <c r="N18" s="2">
        <v>0</v>
      </c>
      <c r="O18" s="2">
        <v>0</v>
      </c>
      <c r="P18" s="2">
        <v>1</v>
      </c>
      <c r="Q18" s="2">
        <v>92</v>
      </c>
    </row>
    <row r="19" spans="1:17" x14ac:dyDescent="0.2">
      <c r="A19" s="3">
        <v>15</v>
      </c>
      <c r="B19" s="2">
        <v>0</v>
      </c>
      <c r="C19" s="2">
        <v>0</v>
      </c>
      <c r="D19" s="2">
        <v>1</v>
      </c>
      <c r="E19" s="2">
        <v>1</v>
      </c>
      <c r="F19" s="2">
        <v>0</v>
      </c>
      <c r="G19" s="2">
        <v>0</v>
      </c>
      <c r="H19" s="2">
        <v>0</v>
      </c>
      <c r="I19" s="2">
        <v>72</v>
      </c>
      <c r="J19" s="2">
        <v>0</v>
      </c>
      <c r="K19" s="2">
        <v>0</v>
      </c>
      <c r="L19" s="2">
        <v>13</v>
      </c>
      <c r="M19" s="2">
        <v>9</v>
      </c>
      <c r="N19" s="2">
        <v>0</v>
      </c>
      <c r="O19" s="2">
        <v>0</v>
      </c>
      <c r="P19" s="2">
        <v>0</v>
      </c>
      <c r="Q19" s="2">
        <v>96</v>
      </c>
    </row>
    <row r="20" spans="1:17" x14ac:dyDescent="0.2">
      <c r="A20" s="3">
        <v>16</v>
      </c>
      <c r="B20" s="2">
        <v>0</v>
      </c>
      <c r="C20" s="2">
        <v>0</v>
      </c>
      <c r="D20" s="2">
        <v>0</v>
      </c>
      <c r="E20" s="2">
        <v>0</v>
      </c>
      <c r="F20" s="2">
        <v>0</v>
      </c>
      <c r="G20" s="2">
        <v>0</v>
      </c>
      <c r="H20" s="2">
        <v>0</v>
      </c>
      <c r="I20" s="2">
        <v>48</v>
      </c>
      <c r="J20" s="2">
        <v>0</v>
      </c>
      <c r="K20" s="2">
        <v>0</v>
      </c>
      <c r="L20" s="2">
        <v>10</v>
      </c>
      <c r="M20" s="2">
        <v>2</v>
      </c>
      <c r="N20" s="2">
        <v>0</v>
      </c>
      <c r="O20" s="2">
        <v>0</v>
      </c>
      <c r="P20" s="2">
        <v>0</v>
      </c>
      <c r="Q20" s="2">
        <v>60</v>
      </c>
    </row>
    <row r="21" spans="1:17" x14ac:dyDescent="0.2">
      <c r="A21" s="3">
        <v>17</v>
      </c>
      <c r="B21" s="2">
        <v>0</v>
      </c>
      <c r="C21" s="2">
        <v>0</v>
      </c>
      <c r="D21" s="2">
        <v>0</v>
      </c>
      <c r="E21" s="2">
        <v>1</v>
      </c>
      <c r="F21" s="2">
        <v>0</v>
      </c>
      <c r="G21" s="2">
        <v>0</v>
      </c>
      <c r="H21" s="2">
        <v>0</v>
      </c>
      <c r="I21" s="2">
        <v>69</v>
      </c>
      <c r="J21" s="2">
        <v>1</v>
      </c>
      <c r="K21" s="2">
        <v>0</v>
      </c>
      <c r="L21" s="2">
        <v>12</v>
      </c>
      <c r="M21" s="2">
        <v>5</v>
      </c>
      <c r="N21" s="2">
        <v>0</v>
      </c>
      <c r="O21" s="2">
        <v>0</v>
      </c>
      <c r="P21" s="2">
        <v>0</v>
      </c>
      <c r="Q21" s="2">
        <v>88</v>
      </c>
    </row>
    <row r="22" spans="1:17" x14ac:dyDescent="0.2">
      <c r="A22" s="3">
        <v>18</v>
      </c>
      <c r="B22" s="2">
        <v>0</v>
      </c>
      <c r="C22" s="2">
        <v>0</v>
      </c>
      <c r="D22" s="2">
        <v>0</v>
      </c>
      <c r="E22" s="2">
        <v>0</v>
      </c>
      <c r="F22" s="2">
        <v>0</v>
      </c>
      <c r="G22" s="2">
        <v>0</v>
      </c>
      <c r="H22" s="2">
        <v>0</v>
      </c>
      <c r="I22" s="2">
        <v>65</v>
      </c>
      <c r="J22" s="2">
        <v>1</v>
      </c>
      <c r="K22" s="2">
        <v>0</v>
      </c>
      <c r="L22" s="2">
        <v>9</v>
      </c>
      <c r="M22" s="2">
        <v>2</v>
      </c>
      <c r="N22" s="2">
        <v>1</v>
      </c>
      <c r="O22" s="2">
        <v>0</v>
      </c>
      <c r="P22" s="2">
        <v>0</v>
      </c>
      <c r="Q22" s="2">
        <v>78</v>
      </c>
    </row>
    <row r="23" spans="1:17" x14ac:dyDescent="0.2">
      <c r="A23" s="3">
        <v>19</v>
      </c>
      <c r="B23" s="2">
        <v>0</v>
      </c>
      <c r="C23" s="2">
        <v>0</v>
      </c>
      <c r="D23" s="2">
        <v>0</v>
      </c>
      <c r="E23" s="2">
        <v>0</v>
      </c>
      <c r="F23" s="2">
        <v>0</v>
      </c>
      <c r="G23" s="2">
        <v>0</v>
      </c>
      <c r="H23" s="2">
        <v>1</v>
      </c>
      <c r="I23" s="2">
        <v>71</v>
      </c>
      <c r="J23" s="2">
        <v>0</v>
      </c>
      <c r="K23" s="2">
        <v>0</v>
      </c>
      <c r="L23" s="2">
        <v>11</v>
      </c>
      <c r="M23" s="2">
        <v>5</v>
      </c>
      <c r="N23" s="2">
        <v>0</v>
      </c>
      <c r="O23" s="2">
        <v>1</v>
      </c>
      <c r="P23" s="2">
        <v>0</v>
      </c>
      <c r="Q23" s="2">
        <v>89</v>
      </c>
    </row>
    <row r="24" spans="1:17" x14ac:dyDescent="0.2">
      <c r="A24" s="3">
        <v>20</v>
      </c>
      <c r="B24" s="2">
        <v>0</v>
      </c>
      <c r="C24" s="2">
        <v>2</v>
      </c>
      <c r="D24" s="2">
        <v>0</v>
      </c>
      <c r="E24" s="2">
        <v>2</v>
      </c>
      <c r="F24" s="2">
        <v>1</v>
      </c>
      <c r="G24" s="2">
        <v>0</v>
      </c>
      <c r="H24" s="2">
        <v>0</v>
      </c>
      <c r="I24" s="2">
        <v>92</v>
      </c>
      <c r="J24" s="2">
        <v>1</v>
      </c>
      <c r="K24" s="2">
        <v>0</v>
      </c>
      <c r="L24" s="2">
        <v>7</v>
      </c>
      <c r="M24" s="2">
        <v>6</v>
      </c>
      <c r="N24" s="2">
        <v>0</v>
      </c>
      <c r="O24" s="2">
        <v>1</v>
      </c>
      <c r="P24" s="2">
        <v>0</v>
      </c>
      <c r="Q24" s="2">
        <v>112</v>
      </c>
    </row>
    <row r="25" spans="1:17" x14ac:dyDescent="0.2">
      <c r="A25" s="3">
        <v>21</v>
      </c>
      <c r="B25" s="2">
        <v>0</v>
      </c>
      <c r="C25" s="2">
        <v>1</v>
      </c>
      <c r="D25" s="2">
        <v>0</v>
      </c>
      <c r="E25" s="2">
        <v>0</v>
      </c>
      <c r="F25" s="2">
        <v>0</v>
      </c>
      <c r="G25" s="2">
        <v>0</v>
      </c>
      <c r="H25" s="2">
        <v>1</v>
      </c>
      <c r="I25" s="2">
        <v>68</v>
      </c>
      <c r="J25" s="2">
        <v>1</v>
      </c>
      <c r="K25" s="2">
        <v>0</v>
      </c>
      <c r="L25" s="2">
        <v>14</v>
      </c>
      <c r="M25" s="2">
        <v>5</v>
      </c>
      <c r="N25" s="2">
        <v>0</v>
      </c>
      <c r="O25" s="2">
        <v>0</v>
      </c>
      <c r="P25" s="2">
        <v>0</v>
      </c>
      <c r="Q25" s="2">
        <v>90</v>
      </c>
    </row>
    <row r="26" spans="1:17" x14ac:dyDescent="0.2">
      <c r="A26" s="3">
        <v>22</v>
      </c>
      <c r="B26" s="2">
        <v>0</v>
      </c>
      <c r="C26" s="2">
        <v>0</v>
      </c>
      <c r="D26" s="2">
        <v>1</v>
      </c>
      <c r="E26" s="2">
        <v>1</v>
      </c>
      <c r="F26" s="2">
        <v>0</v>
      </c>
      <c r="G26" s="2">
        <v>0</v>
      </c>
      <c r="H26" s="2">
        <v>0</v>
      </c>
      <c r="I26" s="2">
        <v>57</v>
      </c>
      <c r="J26" s="2">
        <v>2</v>
      </c>
      <c r="K26" s="2">
        <v>0</v>
      </c>
      <c r="L26" s="2">
        <v>19</v>
      </c>
      <c r="M26" s="2">
        <v>4</v>
      </c>
      <c r="N26" s="2">
        <v>1</v>
      </c>
      <c r="O26" s="2">
        <v>0</v>
      </c>
      <c r="P26" s="2">
        <v>0</v>
      </c>
      <c r="Q26" s="2">
        <v>85</v>
      </c>
    </row>
    <row r="27" spans="1:17" x14ac:dyDescent="0.2">
      <c r="A27" s="3">
        <v>23</v>
      </c>
      <c r="B27" s="2">
        <v>0</v>
      </c>
      <c r="C27" s="2">
        <v>1</v>
      </c>
      <c r="D27" s="2">
        <v>0</v>
      </c>
      <c r="E27" s="2">
        <v>0</v>
      </c>
      <c r="F27" s="2">
        <v>0</v>
      </c>
      <c r="G27" s="2">
        <v>0</v>
      </c>
      <c r="H27" s="2">
        <v>0</v>
      </c>
      <c r="I27" s="2">
        <v>70</v>
      </c>
      <c r="J27" s="2">
        <v>0</v>
      </c>
      <c r="K27" s="2">
        <v>0</v>
      </c>
      <c r="L27" s="2">
        <v>17</v>
      </c>
      <c r="M27" s="2">
        <v>3</v>
      </c>
      <c r="N27" s="2">
        <v>0</v>
      </c>
      <c r="O27" s="2">
        <v>0</v>
      </c>
      <c r="P27" s="2">
        <v>0</v>
      </c>
      <c r="Q27" s="2">
        <v>91</v>
      </c>
    </row>
    <row r="28" spans="1:17" x14ac:dyDescent="0.2">
      <c r="A28" s="3">
        <v>24</v>
      </c>
      <c r="B28" s="2">
        <v>0</v>
      </c>
      <c r="C28" s="2">
        <v>0</v>
      </c>
      <c r="D28" s="2">
        <v>0</v>
      </c>
      <c r="E28" s="2">
        <v>0</v>
      </c>
      <c r="F28" s="2">
        <v>0</v>
      </c>
      <c r="G28" s="2">
        <v>0</v>
      </c>
      <c r="H28" s="2">
        <v>0</v>
      </c>
      <c r="I28" s="2">
        <v>58</v>
      </c>
      <c r="J28" s="2">
        <v>1</v>
      </c>
      <c r="K28" s="2">
        <v>1</v>
      </c>
      <c r="L28" s="2">
        <v>15</v>
      </c>
      <c r="M28" s="2">
        <v>5</v>
      </c>
      <c r="N28" s="2">
        <v>0</v>
      </c>
      <c r="O28" s="2">
        <v>2</v>
      </c>
      <c r="P28" s="2">
        <v>0</v>
      </c>
      <c r="Q28" s="2">
        <v>82</v>
      </c>
    </row>
    <row r="29" spans="1:17" x14ac:dyDescent="0.2">
      <c r="A29" s="3">
        <v>25</v>
      </c>
      <c r="B29" s="2">
        <v>0</v>
      </c>
      <c r="C29" s="2">
        <v>0</v>
      </c>
      <c r="D29" s="2">
        <v>0</v>
      </c>
      <c r="E29" s="2">
        <v>0</v>
      </c>
      <c r="F29" s="2">
        <v>0</v>
      </c>
      <c r="G29" s="2">
        <v>0</v>
      </c>
      <c r="H29" s="2">
        <v>0</v>
      </c>
      <c r="I29" s="2">
        <v>38</v>
      </c>
      <c r="J29" s="2">
        <v>0</v>
      </c>
      <c r="K29" s="2">
        <v>0</v>
      </c>
      <c r="L29" s="2">
        <v>10</v>
      </c>
      <c r="M29" s="2">
        <v>4</v>
      </c>
      <c r="N29" s="2">
        <v>0</v>
      </c>
      <c r="O29" s="2">
        <v>1</v>
      </c>
      <c r="P29" s="2">
        <v>0</v>
      </c>
      <c r="Q29" s="2">
        <v>53</v>
      </c>
    </row>
    <row r="30" spans="1:17" x14ac:dyDescent="0.2">
      <c r="A30" s="3">
        <v>26</v>
      </c>
      <c r="B30" s="2">
        <v>0</v>
      </c>
      <c r="C30" s="2">
        <v>1</v>
      </c>
      <c r="D30" s="2">
        <v>0</v>
      </c>
      <c r="E30" s="2">
        <v>0</v>
      </c>
      <c r="F30" s="2">
        <v>0</v>
      </c>
      <c r="G30" s="2">
        <v>0</v>
      </c>
      <c r="H30" s="2">
        <v>0</v>
      </c>
      <c r="I30" s="2">
        <v>54</v>
      </c>
      <c r="J30" s="2">
        <v>2</v>
      </c>
      <c r="K30" s="2">
        <v>0</v>
      </c>
      <c r="L30" s="2">
        <v>11</v>
      </c>
      <c r="M30" s="2">
        <v>2</v>
      </c>
      <c r="N30" s="2">
        <v>0</v>
      </c>
      <c r="O30" s="2">
        <v>0</v>
      </c>
      <c r="P30" s="2">
        <v>1</v>
      </c>
      <c r="Q30" s="2">
        <v>71</v>
      </c>
    </row>
    <row r="31" spans="1:17" x14ac:dyDescent="0.2">
      <c r="A31" s="3">
        <v>27</v>
      </c>
      <c r="B31" s="2">
        <v>0</v>
      </c>
      <c r="C31" s="2">
        <v>1</v>
      </c>
      <c r="D31" s="2">
        <v>0</v>
      </c>
      <c r="E31" s="2">
        <v>1</v>
      </c>
      <c r="F31" s="2">
        <v>0</v>
      </c>
      <c r="G31" s="2">
        <v>0</v>
      </c>
      <c r="H31" s="2">
        <v>0</v>
      </c>
      <c r="I31" s="2">
        <v>54</v>
      </c>
      <c r="J31" s="2">
        <v>0</v>
      </c>
      <c r="K31" s="2">
        <v>0</v>
      </c>
      <c r="L31" s="2">
        <v>19</v>
      </c>
      <c r="M31" s="2">
        <v>3</v>
      </c>
      <c r="N31" s="2">
        <v>0</v>
      </c>
      <c r="O31" s="2">
        <v>0</v>
      </c>
      <c r="P31" s="2">
        <v>0</v>
      </c>
      <c r="Q31" s="2">
        <v>78</v>
      </c>
    </row>
    <row r="32" spans="1:17" x14ac:dyDescent="0.2">
      <c r="A32" s="3">
        <v>28</v>
      </c>
      <c r="B32" s="2">
        <v>0</v>
      </c>
      <c r="C32" s="2">
        <v>0</v>
      </c>
      <c r="D32" s="2">
        <v>0</v>
      </c>
      <c r="E32" s="2">
        <v>0</v>
      </c>
      <c r="F32" s="2">
        <v>0</v>
      </c>
      <c r="G32" s="2">
        <v>0</v>
      </c>
      <c r="H32" s="2">
        <v>0</v>
      </c>
      <c r="I32" s="2">
        <v>50</v>
      </c>
      <c r="J32" s="2">
        <v>0</v>
      </c>
      <c r="K32" s="2">
        <v>0</v>
      </c>
      <c r="L32" s="2">
        <v>21</v>
      </c>
      <c r="M32" s="2">
        <v>4</v>
      </c>
      <c r="N32" s="2">
        <v>0</v>
      </c>
      <c r="O32" s="2">
        <v>1</v>
      </c>
      <c r="P32" s="2">
        <v>0</v>
      </c>
      <c r="Q32" s="2">
        <v>76</v>
      </c>
    </row>
    <row r="33" spans="1:17" x14ac:dyDescent="0.2">
      <c r="A33" s="3">
        <v>29</v>
      </c>
      <c r="B33" s="2">
        <v>0</v>
      </c>
      <c r="C33" s="2">
        <v>0</v>
      </c>
      <c r="D33" s="2">
        <v>1</v>
      </c>
      <c r="E33" s="2">
        <v>1</v>
      </c>
      <c r="F33" s="2">
        <v>1</v>
      </c>
      <c r="G33" s="2">
        <v>0</v>
      </c>
      <c r="H33" s="2">
        <v>0</v>
      </c>
      <c r="I33" s="2">
        <v>55</v>
      </c>
      <c r="J33" s="2">
        <v>1</v>
      </c>
      <c r="K33" s="2">
        <v>0</v>
      </c>
      <c r="L33" s="2">
        <v>14</v>
      </c>
      <c r="M33" s="2">
        <v>8</v>
      </c>
      <c r="N33" s="2">
        <v>0</v>
      </c>
      <c r="O33" s="2">
        <v>1</v>
      </c>
      <c r="P33" s="2">
        <v>0</v>
      </c>
      <c r="Q33" s="2">
        <v>82</v>
      </c>
    </row>
    <row r="34" spans="1:17" x14ac:dyDescent="0.2">
      <c r="A34" s="3">
        <v>30</v>
      </c>
      <c r="B34" s="2">
        <v>0</v>
      </c>
      <c r="C34" s="2">
        <v>0</v>
      </c>
      <c r="D34" s="2">
        <v>1</v>
      </c>
      <c r="E34" s="2">
        <v>0</v>
      </c>
      <c r="F34" s="2">
        <v>0</v>
      </c>
      <c r="G34" s="2">
        <v>0</v>
      </c>
      <c r="H34" s="2">
        <v>0</v>
      </c>
      <c r="I34" s="2">
        <v>62</v>
      </c>
      <c r="J34" s="2">
        <v>1</v>
      </c>
      <c r="K34" s="2">
        <v>0</v>
      </c>
      <c r="L34" s="2">
        <v>14</v>
      </c>
      <c r="M34" s="2">
        <v>7</v>
      </c>
      <c r="N34" s="2">
        <v>0</v>
      </c>
      <c r="O34" s="2">
        <v>2</v>
      </c>
      <c r="P34" s="2">
        <v>0</v>
      </c>
      <c r="Q34" s="2">
        <v>87</v>
      </c>
    </row>
    <row r="35" spans="1:17" x14ac:dyDescent="0.2">
      <c r="A35" s="3">
        <v>31</v>
      </c>
      <c r="B35" s="2">
        <v>0</v>
      </c>
      <c r="C35" s="2">
        <v>0</v>
      </c>
      <c r="D35" s="2">
        <v>0</v>
      </c>
      <c r="E35" s="2">
        <v>0</v>
      </c>
      <c r="F35" s="2">
        <v>1</v>
      </c>
      <c r="G35" s="2">
        <v>0</v>
      </c>
      <c r="H35" s="2">
        <v>0</v>
      </c>
      <c r="I35" s="2">
        <v>50</v>
      </c>
      <c r="J35" s="2">
        <v>1</v>
      </c>
      <c r="K35" s="2">
        <v>0</v>
      </c>
      <c r="L35" s="2">
        <v>11</v>
      </c>
      <c r="M35" s="2">
        <v>5</v>
      </c>
      <c r="N35" s="2">
        <v>0</v>
      </c>
      <c r="O35" s="2">
        <v>0</v>
      </c>
      <c r="P35" s="2">
        <v>0</v>
      </c>
      <c r="Q35" s="2">
        <v>68</v>
      </c>
    </row>
    <row r="36" spans="1:17" x14ac:dyDescent="0.2">
      <c r="A36" s="3">
        <v>32</v>
      </c>
      <c r="B36" s="2">
        <v>1</v>
      </c>
      <c r="C36" s="2">
        <v>0</v>
      </c>
      <c r="D36" s="2">
        <v>2</v>
      </c>
      <c r="E36" s="2">
        <v>0</v>
      </c>
      <c r="F36" s="2">
        <v>0</v>
      </c>
      <c r="G36" s="2">
        <v>0</v>
      </c>
      <c r="H36" s="2">
        <v>0</v>
      </c>
      <c r="I36" s="2">
        <v>55</v>
      </c>
      <c r="J36" s="2">
        <v>2</v>
      </c>
      <c r="K36" s="2">
        <v>0</v>
      </c>
      <c r="L36" s="2">
        <v>14</v>
      </c>
      <c r="M36" s="2">
        <v>6</v>
      </c>
      <c r="N36" s="2">
        <v>0</v>
      </c>
      <c r="O36" s="2">
        <v>0</v>
      </c>
      <c r="P36" s="2">
        <v>0</v>
      </c>
      <c r="Q36" s="2">
        <v>80</v>
      </c>
    </row>
    <row r="37" spans="1:17" x14ac:dyDescent="0.2">
      <c r="A37" s="3">
        <v>33</v>
      </c>
      <c r="B37" s="2">
        <v>0</v>
      </c>
      <c r="C37" s="2">
        <v>0</v>
      </c>
      <c r="D37" s="2">
        <v>0</v>
      </c>
      <c r="E37" s="2">
        <v>1</v>
      </c>
      <c r="F37" s="2">
        <v>0</v>
      </c>
      <c r="G37" s="2">
        <v>0</v>
      </c>
      <c r="H37" s="2">
        <v>0</v>
      </c>
      <c r="I37" s="2">
        <v>53</v>
      </c>
      <c r="J37" s="2">
        <v>1</v>
      </c>
      <c r="K37" s="2">
        <v>0</v>
      </c>
      <c r="L37" s="2">
        <v>9</v>
      </c>
      <c r="M37" s="2">
        <v>3</v>
      </c>
      <c r="N37" s="2">
        <v>0</v>
      </c>
      <c r="O37" s="2">
        <v>0</v>
      </c>
      <c r="P37" s="2">
        <v>0</v>
      </c>
      <c r="Q37" s="2">
        <v>67</v>
      </c>
    </row>
    <row r="38" spans="1:17" x14ac:dyDescent="0.2">
      <c r="A38" s="3">
        <v>34</v>
      </c>
      <c r="B38" s="2">
        <v>0</v>
      </c>
      <c r="C38" s="2">
        <v>0</v>
      </c>
      <c r="D38" s="2">
        <v>0</v>
      </c>
      <c r="E38" s="2">
        <v>1</v>
      </c>
      <c r="F38" s="2">
        <v>1</v>
      </c>
      <c r="G38" s="2">
        <v>0</v>
      </c>
      <c r="H38" s="2">
        <v>0</v>
      </c>
      <c r="I38" s="2">
        <v>50</v>
      </c>
      <c r="J38" s="2">
        <v>0</v>
      </c>
      <c r="K38" s="2">
        <v>0</v>
      </c>
      <c r="L38" s="2">
        <v>19</v>
      </c>
      <c r="M38" s="2">
        <v>3</v>
      </c>
      <c r="N38" s="2">
        <v>0</v>
      </c>
      <c r="O38" s="2">
        <v>0</v>
      </c>
      <c r="P38" s="2">
        <v>0</v>
      </c>
      <c r="Q38" s="2">
        <v>74</v>
      </c>
    </row>
    <row r="39" spans="1:17" x14ac:dyDescent="0.2">
      <c r="A39" s="3">
        <v>35</v>
      </c>
      <c r="B39" s="2">
        <v>0</v>
      </c>
      <c r="C39" s="2">
        <v>0</v>
      </c>
      <c r="D39" s="2">
        <v>0</v>
      </c>
      <c r="E39" s="2">
        <v>0</v>
      </c>
      <c r="F39" s="2">
        <v>0</v>
      </c>
      <c r="G39" s="2">
        <v>0</v>
      </c>
      <c r="H39" s="2">
        <v>0</v>
      </c>
      <c r="I39" s="2">
        <v>65</v>
      </c>
      <c r="J39" s="2">
        <v>1</v>
      </c>
      <c r="K39" s="2">
        <v>0</v>
      </c>
      <c r="L39" s="2">
        <v>11</v>
      </c>
      <c r="M39" s="2">
        <v>5</v>
      </c>
      <c r="N39" s="2">
        <v>0</v>
      </c>
      <c r="O39" s="2">
        <v>0</v>
      </c>
      <c r="P39" s="2">
        <v>0</v>
      </c>
      <c r="Q39" s="2">
        <v>82</v>
      </c>
    </row>
    <row r="40" spans="1:17" x14ac:dyDescent="0.2">
      <c r="A40" s="3">
        <v>36</v>
      </c>
      <c r="B40" s="2">
        <v>0</v>
      </c>
      <c r="C40" s="2">
        <v>1</v>
      </c>
      <c r="D40" s="2">
        <v>0</v>
      </c>
      <c r="E40" s="2">
        <v>0</v>
      </c>
      <c r="F40" s="2">
        <v>0</v>
      </c>
      <c r="G40" s="2">
        <v>0</v>
      </c>
      <c r="H40" s="2">
        <v>0</v>
      </c>
      <c r="I40" s="2">
        <v>50</v>
      </c>
      <c r="J40" s="2">
        <v>2</v>
      </c>
      <c r="K40" s="2">
        <v>0</v>
      </c>
      <c r="L40" s="2">
        <v>8</v>
      </c>
      <c r="M40" s="2">
        <v>6</v>
      </c>
      <c r="N40" s="2">
        <v>0</v>
      </c>
      <c r="O40" s="2">
        <v>1</v>
      </c>
      <c r="P40" s="2">
        <v>0</v>
      </c>
      <c r="Q40" s="2">
        <v>68</v>
      </c>
    </row>
    <row r="41" spans="1:17" x14ac:dyDescent="0.2">
      <c r="A41" s="3">
        <v>37</v>
      </c>
      <c r="B41" s="2">
        <v>0</v>
      </c>
      <c r="C41" s="2">
        <v>0</v>
      </c>
      <c r="D41" s="2">
        <v>0</v>
      </c>
      <c r="E41" s="2">
        <v>0</v>
      </c>
      <c r="F41" s="2">
        <v>1</v>
      </c>
      <c r="G41" s="2">
        <v>0</v>
      </c>
      <c r="H41" s="2">
        <v>0</v>
      </c>
      <c r="I41" s="2">
        <v>65</v>
      </c>
      <c r="J41" s="2">
        <v>1</v>
      </c>
      <c r="K41" s="2">
        <v>0</v>
      </c>
      <c r="L41" s="2">
        <v>16</v>
      </c>
      <c r="M41" s="2">
        <v>3</v>
      </c>
      <c r="N41" s="2">
        <v>0</v>
      </c>
      <c r="O41" s="2">
        <v>1</v>
      </c>
      <c r="P41" s="2">
        <v>0</v>
      </c>
      <c r="Q41" s="2">
        <v>87</v>
      </c>
    </row>
    <row r="42" spans="1:17" x14ac:dyDescent="0.2">
      <c r="A42" s="3">
        <v>38</v>
      </c>
      <c r="B42" s="2">
        <v>0</v>
      </c>
      <c r="C42" s="2">
        <v>0</v>
      </c>
      <c r="D42" s="2">
        <v>0</v>
      </c>
      <c r="E42" s="2">
        <v>0</v>
      </c>
      <c r="F42" s="2">
        <v>0</v>
      </c>
      <c r="G42" s="2">
        <v>0</v>
      </c>
      <c r="H42" s="2">
        <v>0</v>
      </c>
      <c r="I42" s="2">
        <v>45</v>
      </c>
      <c r="J42" s="2">
        <v>1</v>
      </c>
      <c r="K42" s="2">
        <v>1</v>
      </c>
      <c r="L42" s="2">
        <v>9</v>
      </c>
      <c r="M42" s="2">
        <v>7</v>
      </c>
      <c r="N42" s="2">
        <v>0</v>
      </c>
      <c r="O42" s="2">
        <v>0</v>
      </c>
      <c r="P42" s="2">
        <v>0</v>
      </c>
      <c r="Q42" s="2">
        <v>63</v>
      </c>
    </row>
    <row r="43" spans="1:17" x14ac:dyDescent="0.2">
      <c r="A43" s="3">
        <v>39</v>
      </c>
      <c r="B43" s="2">
        <v>0</v>
      </c>
      <c r="C43" s="2">
        <v>0</v>
      </c>
      <c r="D43" s="2">
        <v>0</v>
      </c>
      <c r="E43" s="2">
        <v>0</v>
      </c>
      <c r="F43" s="2">
        <v>0</v>
      </c>
      <c r="G43" s="2">
        <v>0</v>
      </c>
      <c r="H43" s="2">
        <v>0</v>
      </c>
      <c r="I43" s="2">
        <v>58</v>
      </c>
      <c r="J43" s="2">
        <v>2</v>
      </c>
      <c r="K43" s="2">
        <v>0</v>
      </c>
      <c r="L43" s="2">
        <v>18</v>
      </c>
      <c r="M43" s="2">
        <v>1</v>
      </c>
      <c r="N43" s="2">
        <v>0</v>
      </c>
      <c r="O43" s="2">
        <v>0</v>
      </c>
      <c r="P43" s="2">
        <v>0</v>
      </c>
      <c r="Q43" s="2">
        <v>79</v>
      </c>
    </row>
    <row r="44" spans="1:17" x14ac:dyDescent="0.2">
      <c r="A44" s="3">
        <v>40</v>
      </c>
      <c r="B44" s="2">
        <v>0</v>
      </c>
      <c r="C44" s="2">
        <v>0</v>
      </c>
      <c r="D44" s="2">
        <v>0</v>
      </c>
      <c r="E44" s="2">
        <v>0</v>
      </c>
      <c r="F44" s="2">
        <v>1</v>
      </c>
      <c r="G44" s="2">
        <v>0</v>
      </c>
      <c r="H44" s="2">
        <v>0</v>
      </c>
      <c r="I44" s="2">
        <v>47</v>
      </c>
      <c r="J44" s="2">
        <v>4</v>
      </c>
      <c r="K44" s="2">
        <v>0</v>
      </c>
      <c r="L44" s="2">
        <v>10</v>
      </c>
      <c r="M44" s="2">
        <v>3</v>
      </c>
      <c r="N44" s="2">
        <v>0</v>
      </c>
      <c r="O44" s="2">
        <v>1</v>
      </c>
      <c r="P44" s="2">
        <v>0</v>
      </c>
      <c r="Q44" s="2">
        <v>66</v>
      </c>
    </row>
    <row r="45" spans="1:17" x14ac:dyDescent="0.2">
      <c r="A45" s="3">
        <v>41</v>
      </c>
      <c r="B45" s="2">
        <v>1</v>
      </c>
      <c r="C45" s="2">
        <v>0</v>
      </c>
      <c r="D45" s="2">
        <v>0</v>
      </c>
      <c r="E45" s="2">
        <v>0</v>
      </c>
      <c r="F45" s="2">
        <v>0</v>
      </c>
      <c r="G45" s="2">
        <v>0</v>
      </c>
      <c r="H45" s="2">
        <v>1</v>
      </c>
      <c r="I45" s="2">
        <v>42</v>
      </c>
      <c r="J45" s="2">
        <v>3</v>
      </c>
      <c r="K45" s="2">
        <v>0</v>
      </c>
      <c r="L45" s="2">
        <v>15</v>
      </c>
      <c r="M45" s="2">
        <v>2</v>
      </c>
      <c r="N45" s="2">
        <v>0</v>
      </c>
      <c r="O45" s="2">
        <v>0</v>
      </c>
      <c r="P45" s="2">
        <v>0</v>
      </c>
      <c r="Q45" s="2">
        <v>64</v>
      </c>
    </row>
    <row r="46" spans="1:17" x14ac:dyDescent="0.2">
      <c r="A46" s="3">
        <v>42</v>
      </c>
      <c r="B46" s="2">
        <v>0</v>
      </c>
      <c r="C46" s="2">
        <v>2</v>
      </c>
      <c r="D46" s="2">
        <v>0</v>
      </c>
      <c r="E46" s="2">
        <v>0</v>
      </c>
      <c r="F46" s="2">
        <v>0</v>
      </c>
      <c r="G46" s="2">
        <v>0</v>
      </c>
      <c r="H46" s="2">
        <v>0</v>
      </c>
      <c r="I46" s="2">
        <v>46</v>
      </c>
      <c r="J46" s="2">
        <v>0</v>
      </c>
      <c r="K46" s="2">
        <v>0</v>
      </c>
      <c r="L46" s="2">
        <v>17</v>
      </c>
      <c r="M46" s="2">
        <v>5</v>
      </c>
      <c r="N46" s="2">
        <v>0</v>
      </c>
      <c r="O46" s="2">
        <v>1</v>
      </c>
      <c r="P46" s="2">
        <v>0</v>
      </c>
      <c r="Q46" s="2">
        <v>71</v>
      </c>
    </row>
    <row r="47" spans="1:17" x14ac:dyDescent="0.2">
      <c r="A47" s="3">
        <v>43</v>
      </c>
      <c r="B47" s="2">
        <v>1</v>
      </c>
      <c r="C47" s="2">
        <v>2</v>
      </c>
      <c r="D47" s="2">
        <v>0</v>
      </c>
      <c r="E47" s="2">
        <v>0</v>
      </c>
      <c r="F47" s="2">
        <v>1</v>
      </c>
      <c r="G47" s="2">
        <v>0</v>
      </c>
      <c r="H47" s="2">
        <v>0</v>
      </c>
      <c r="I47" s="2">
        <v>78</v>
      </c>
      <c r="J47" s="2">
        <v>1</v>
      </c>
      <c r="K47" s="2">
        <v>0</v>
      </c>
      <c r="L47" s="2">
        <v>14</v>
      </c>
      <c r="M47" s="2">
        <v>3</v>
      </c>
      <c r="N47" s="2">
        <v>0</v>
      </c>
      <c r="O47" s="2">
        <v>0</v>
      </c>
      <c r="P47" s="2">
        <v>0</v>
      </c>
      <c r="Q47" s="2">
        <v>100</v>
      </c>
    </row>
    <row r="48" spans="1:17" x14ac:dyDescent="0.2">
      <c r="A48" s="3">
        <v>44</v>
      </c>
      <c r="B48" s="2">
        <v>0</v>
      </c>
      <c r="C48" s="2">
        <v>0</v>
      </c>
      <c r="D48" s="2">
        <v>0</v>
      </c>
      <c r="E48" s="2">
        <v>2</v>
      </c>
      <c r="F48" s="2">
        <v>1</v>
      </c>
      <c r="G48" s="2">
        <v>0</v>
      </c>
      <c r="H48" s="2">
        <v>0</v>
      </c>
      <c r="I48" s="2">
        <v>73</v>
      </c>
      <c r="J48" s="2">
        <v>2</v>
      </c>
      <c r="K48" s="2">
        <v>0</v>
      </c>
      <c r="L48" s="2">
        <v>10</v>
      </c>
      <c r="M48" s="2">
        <v>4</v>
      </c>
      <c r="N48" s="2">
        <v>0</v>
      </c>
      <c r="O48" s="2">
        <v>0</v>
      </c>
      <c r="P48" s="2">
        <v>1</v>
      </c>
      <c r="Q48" s="2">
        <v>93</v>
      </c>
    </row>
    <row r="49" spans="1:17" x14ac:dyDescent="0.2">
      <c r="A49" s="3">
        <v>45</v>
      </c>
      <c r="B49" s="2">
        <v>0</v>
      </c>
      <c r="C49" s="2">
        <v>0</v>
      </c>
      <c r="D49" s="2">
        <v>0</v>
      </c>
      <c r="E49" s="2">
        <v>0</v>
      </c>
      <c r="F49" s="2">
        <v>0</v>
      </c>
      <c r="G49" s="2">
        <v>0</v>
      </c>
      <c r="H49" s="2">
        <v>1</v>
      </c>
      <c r="I49" s="2">
        <v>75</v>
      </c>
      <c r="J49" s="2">
        <v>3</v>
      </c>
      <c r="K49" s="2">
        <v>0</v>
      </c>
      <c r="L49" s="2">
        <v>19</v>
      </c>
      <c r="M49" s="2">
        <v>4</v>
      </c>
      <c r="N49" s="2">
        <v>0</v>
      </c>
      <c r="O49" s="2">
        <v>0</v>
      </c>
      <c r="P49" s="2">
        <v>1</v>
      </c>
      <c r="Q49" s="2">
        <v>103</v>
      </c>
    </row>
    <row r="50" spans="1:17" x14ac:dyDescent="0.2">
      <c r="A50" s="3">
        <v>46</v>
      </c>
      <c r="B50" s="2">
        <v>0</v>
      </c>
      <c r="C50" s="2">
        <v>0</v>
      </c>
      <c r="D50" s="2">
        <v>0</v>
      </c>
      <c r="E50" s="2">
        <v>0</v>
      </c>
      <c r="F50" s="2">
        <v>0</v>
      </c>
      <c r="G50" s="2">
        <v>0</v>
      </c>
      <c r="H50" s="2">
        <v>2</v>
      </c>
      <c r="I50" s="2">
        <v>122</v>
      </c>
      <c r="J50" s="2">
        <v>2</v>
      </c>
      <c r="K50" s="2">
        <v>0</v>
      </c>
      <c r="L50" s="2">
        <v>20</v>
      </c>
      <c r="M50" s="2">
        <v>5</v>
      </c>
      <c r="N50" s="2">
        <v>0</v>
      </c>
      <c r="O50" s="2">
        <v>1</v>
      </c>
      <c r="P50" s="2">
        <v>1</v>
      </c>
      <c r="Q50" s="2">
        <v>153</v>
      </c>
    </row>
    <row r="51" spans="1:17" x14ac:dyDescent="0.2">
      <c r="A51" s="3">
        <v>47</v>
      </c>
      <c r="B51" s="2">
        <v>0</v>
      </c>
      <c r="C51" s="2">
        <v>0</v>
      </c>
      <c r="D51" s="2">
        <v>0</v>
      </c>
      <c r="E51" s="2">
        <v>0</v>
      </c>
      <c r="F51" s="2">
        <v>0</v>
      </c>
      <c r="G51" s="2">
        <v>0</v>
      </c>
      <c r="H51" s="2">
        <v>0</v>
      </c>
      <c r="I51" s="2">
        <v>106</v>
      </c>
      <c r="J51" s="2">
        <v>1</v>
      </c>
      <c r="K51" s="2">
        <v>0</v>
      </c>
      <c r="L51" s="2">
        <v>21</v>
      </c>
      <c r="M51" s="2">
        <v>8</v>
      </c>
      <c r="N51" s="2">
        <v>0</v>
      </c>
      <c r="O51" s="2">
        <v>1</v>
      </c>
      <c r="P51" s="2">
        <v>0</v>
      </c>
      <c r="Q51" s="2">
        <v>137</v>
      </c>
    </row>
    <row r="52" spans="1:17" x14ac:dyDescent="0.2">
      <c r="A52" s="3">
        <v>48</v>
      </c>
      <c r="B52" s="2">
        <v>0</v>
      </c>
      <c r="C52" s="2">
        <v>0</v>
      </c>
      <c r="D52" s="2">
        <v>0</v>
      </c>
      <c r="E52" s="2">
        <v>0</v>
      </c>
      <c r="F52" s="2">
        <v>1</v>
      </c>
      <c r="G52" s="2">
        <v>0</v>
      </c>
      <c r="H52" s="2">
        <v>0</v>
      </c>
      <c r="I52" s="2">
        <v>109</v>
      </c>
      <c r="J52" s="2">
        <v>6</v>
      </c>
      <c r="K52" s="2">
        <v>1</v>
      </c>
      <c r="L52" s="2">
        <v>24</v>
      </c>
      <c r="M52" s="2">
        <v>5</v>
      </c>
      <c r="N52" s="2">
        <v>1</v>
      </c>
      <c r="O52" s="2">
        <v>2</v>
      </c>
      <c r="P52" s="2">
        <v>0</v>
      </c>
      <c r="Q52" s="2">
        <v>149</v>
      </c>
    </row>
    <row r="53" spans="1:17" x14ac:dyDescent="0.2">
      <c r="A53" s="3">
        <v>49</v>
      </c>
      <c r="B53" s="2">
        <v>0</v>
      </c>
      <c r="C53" s="2">
        <v>0</v>
      </c>
      <c r="D53" s="2">
        <v>0</v>
      </c>
      <c r="E53" s="2">
        <v>1</v>
      </c>
      <c r="F53" s="2">
        <v>1</v>
      </c>
      <c r="G53" s="2">
        <v>0</v>
      </c>
      <c r="H53" s="2">
        <v>0</v>
      </c>
      <c r="I53" s="2">
        <v>128</v>
      </c>
      <c r="J53" s="2">
        <v>1</v>
      </c>
      <c r="K53" s="2">
        <v>0</v>
      </c>
      <c r="L53" s="2">
        <v>27</v>
      </c>
      <c r="M53" s="2">
        <v>8</v>
      </c>
      <c r="N53" s="2">
        <v>0</v>
      </c>
      <c r="O53" s="2">
        <v>2</v>
      </c>
      <c r="P53" s="2">
        <v>0</v>
      </c>
      <c r="Q53" s="2">
        <v>168</v>
      </c>
    </row>
    <row r="54" spans="1:17" x14ac:dyDescent="0.2">
      <c r="A54" s="3">
        <v>50</v>
      </c>
      <c r="B54" s="2">
        <v>1</v>
      </c>
      <c r="C54" s="2">
        <v>1</v>
      </c>
      <c r="D54" s="2">
        <v>0</v>
      </c>
      <c r="E54" s="2">
        <v>0</v>
      </c>
      <c r="F54" s="2">
        <v>0</v>
      </c>
      <c r="G54" s="2">
        <v>0</v>
      </c>
      <c r="H54" s="2">
        <v>0</v>
      </c>
      <c r="I54" s="2">
        <v>117</v>
      </c>
      <c r="J54" s="2">
        <v>1</v>
      </c>
      <c r="K54" s="2">
        <v>1</v>
      </c>
      <c r="L54" s="2">
        <v>25</v>
      </c>
      <c r="M54" s="2">
        <v>10</v>
      </c>
      <c r="N54" s="2">
        <v>0</v>
      </c>
      <c r="O54" s="2">
        <v>0</v>
      </c>
      <c r="P54" s="2">
        <v>0</v>
      </c>
      <c r="Q54" s="2">
        <v>156</v>
      </c>
    </row>
    <row r="55" spans="1:17" x14ac:dyDescent="0.2">
      <c r="A55" s="3">
        <v>51</v>
      </c>
      <c r="B55" s="2">
        <v>0</v>
      </c>
      <c r="C55" s="2">
        <v>0</v>
      </c>
      <c r="D55" s="2">
        <v>0</v>
      </c>
      <c r="E55" s="2">
        <v>0</v>
      </c>
      <c r="F55" s="2">
        <v>0</v>
      </c>
      <c r="G55" s="2">
        <v>0</v>
      </c>
      <c r="H55" s="2">
        <v>0</v>
      </c>
      <c r="I55" s="2">
        <v>112</v>
      </c>
      <c r="J55" s="2">
        <v>1</v>
      </c>
      <c r="K55" s="2">
        <v>0</v>
      </c>
      <c r="L55" s="2">
        <v>23</v>
      </c>
      <c r="M55" s="2">
        <v>11</v>
      </c>
      <c r="N55" s="2">
        <v>1</v>
      </c>
      <c r="O55" s="2">
        <v>0</v>
      </c>
      <c r="P55" s="2">
        <v>0</v>
      </c>
      <c r="Q55" s="2">
        <v>148</v>
      </c>
    </row>
    <row r="56" spans="1:17" x14ac:dyDescent="0.2">
      <c r="A56" s="3">
        <v>52</v>
      </c>
      <c r="B56" s="2">
        <v>1</v>
      </c>
      <c r="C56" s="2">
        <v>0</v>
      </c>
      <c r="D56" s="2">
        <v>0</v>
      </c>
      <c r="E56" s="2">
        <v>1</v>
      </c>
      <c r="F56" s="2">
        <v>1</v>
      </c>
      <c r="G56" s="2">
        <v>0</v>
      </c>
      <c r="H56" s="2">
        <v>0</v>
      </c>
      <c r="I56" s="2">
        <v>123</v>
      </c>
      <c r="J56" s="2">
        <v>1</v>
      </c>
      <c r="K56" s="2">
        <v>0</v>
      </c>
      <c r="L56" s="2">
        <v>20</v>
      </c>
      <c r="M56" s="2">
        <v>4</v>
      </c>
      <c r="N56" s="2">
        <v>0</v>
      </c>
      <c r="O56" s="2">
        <v>0</v>
      </c>
      <c r="P56" s="2">
        <v>0</v>
      </c>
      <c r="Q56" s="2">
        <v>151</v>
      </c>
    </row>
    <row r="57" spans="1:17" x14ac:dyDescent="0.2">
      <c r="A57" s="3" t="s">
        <v>14</v>
      </c>
      <c r="B57" s="2">
        <v>8</v>
      </c>
      <c r="C57" s="2">
        <v>17</v>
      </c>
      <c r="D57" s="2">
        <v>6</v>
      </c>
      <c r="E57" s="2">
        <v>16</v>
      </c>
      <c r="F57" s="2">
        <v>14</v>
      </c>
      <c r="G57" s="2">
        <v>1</v>
      </c>
      <c r="H57" s="2">
        <v>6</v>
      </c>
      <c r="I57" s="2">
        <v>3561</v>
      </c>
      <c r="J57" s="2">
        <v>59</v>
      </c>
      <c r="K57" s="2">
        <v>11</v>
      </c>
      <c r="L57" s="2">
        <v>772</v>
      </c>
      <c r="M57" s="2">
        <v>253</v>
      </c>
      <c r="N57" s="2">
        <v>7</v>
      </c>
      <c r="O57" s="2">
        <v>22</v>
      </c>
      <c r="P57" s="2">
        <v>6</v>
      </c>
      <c r="Q57" s="2">
        <v>4759</v>
      </c>
    </row>
  </sheetData>
  <mergeCells count="3">
    <mergeCell ref="A1:Q1"/>
    <mergeCell ref="A2:A3"/>
    <mergeCell ref="B2:Q2"/>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9C5406-516A-4FB2-A8FA-B285FA1C1653}">
  <dimension ref="A1:Q57"/>
  <sheetViews>
    <sheetView workbookViewId="0">
      <selection sqref="A1:Q1"/>
    </sheetView>
  </sheetViews>
  <sheetFormatPr baseColWidth="10" defaultColWidth="8.83203125" defaultRowHeight="15" x14ac:dyDescent="0.2"/>
  <cols>
    <col min="1" max="1" width="19.83203125" customWidth="1"/>
    <col min="2" max="2" width="10" customWidth="1"/>
    <col min="3" max="3" width="10.1640625" customWidth="1"/>
    <col min="4" max="4" width="12.1640625" customWidth="1"/>
    <col min="6" max="6" width="9.5" customWidth="1"/>
    <col min="7" max="7" width="12.1640625" customWidth="1"/>
    <col min="9" max="9" width="11.1640625" customWidth="1"/>
    <col min="10" max="10" width="9.5" customWidth="1"/>
    <col min="11" max="11" width="10.33203125" customWidth="1"/>
    <col min="14" max="14" width="13.5" customWidth="1"/>
    <col min="15" max="15" width="10.5" customWidth="1"/>
  </cols>
  <sheetData>
    <row r="1" spans="1:17" x14ac:dyDescent="0.2">
      <c r="A1" s="19" t="s">
        <v>41</v>
      </c>
      <c r="B1" s="19"/>
      <c r="C1" s="19"/>
      <c r="D1" s="19"/>
      <c r="E1" s="19"/>
      <c r="F1" s="19"/>
      <c r="G1" s="19"/>
      <c r="H1" s="19"/>
      <c r="I1" s="19"/>
      <c r="J1" s="19"/>
      <c r="K1" s="19"/>
      <c r="L1" s="19"/>
      <c r="M1" s="19"/>
      <c r="N1" s="19"/>
      <c r="O1" s="19"/>
      <c r="P1" s="19"/>
      <c r="Q1" s="19"/>
    </row>
    <row r="2" spans="1:17" x14ac:dyDescent="0.2">
      <c r="A2" s="20" t="s">
        <v>17</v>
      </c>
      <c r="B2" s="21" t="s">
        <v>16</v>
      </c>
      <c r="C2" s="21"/>
      <c r="D2" s="21"/>
      <c r="E2" s="21"/>
      <c r="F2" s="21"/>
      <c r="G2" s="21"/>
      <c r="H2" s="21"/>
      <c r="I2" s="21"/>
      <c r="J2" s="21"/>
      <c r="K2" s="21"/>
      <c r="L2" s="21"/>
      <c r="M2" s="21"/>
      <c r="N2" s="21"/>
      <c r="O2" s="21"/>
      <c r="P2" s="21"/>
      <c r="Q2" s="21"/>
    </row>
    <row r="3" spans="1:17" x14ac:dyDescent="0.2">
      <c r="A3" s="20"/>
      <c r="B3" s="1" t="s">
        <v>0</v>
      </c>
      <c r="C3" s="1" t="s">
        <v>1</v>
      </c>
      <c r="D3" s="1" t="s">
        <v>2</v>
      </c>
      <c r="E3" s="1" t="s">
        <v>3</v>
      </c>
      <c r="F3" s="1" t="s">
        <v>4</v>
      </c>
      <c r="G3" s="1" t="s">
        <v>5</v>
      </c>
      <c r="H3" s="1" t="s">
        <v>6</v>
      </c>
      <c r="I3" s="1" t="s">
        <v>7</v>
      </c>
      <c r="J3" s="1" t="s">
        <v>8</v>
      </c>
      <c r="K3" s="1" t="s">
        <v>9</v>
      </c>
      <c r="L3" s="1" t="s">
        <v>10</v>
      </c>
      <c r="M3" s="1" t="s">
        <v>11</v>
      </c>
      <c r="N3" s="1" t="s">
        <v>15</v>
      </c>
      <c r="O3" s="1" t="s">
        <v>12</v>
      </c>
      <c r="P3" s="1" t="s">
        <v>13</v>
      </c>
      <c r="Q3" s="1" t="s">
        <v>14</v>
      </c>
    </row>
    <row r="4" spans="1:17" x14ac:dyDescent="0.2">
      <c r="A4" s="3">
        <v>0</v>
      </c>
      <c r="B4" s="2">
        <v>0</v>
      </c>
      <c r="C4" s="2">
        <v>0</v>
      </c>
      <c r="D4" s="2">
        <v>1</v>
      </c>
      <c r="E4" s="2">
        <v>0</v>
      </c>
      <c r="F4" s="2">
        <v>0</v>
      </c>
      <c r="G4" s="2">
        <v>0</v>
      </c>
      <c r="H4" s="2">
        <v>0</v>
      </c>
      <c r="I4" s="2">
        <v>76</v>
      </c>
      <c r="J4" s="2">
        <v>3</v>
      </c>
      <c r="K4" s="2">
        <v>0</v>
      </c>
      <c r="L4" s="2">
        <v>15</v>
      </c>
      <c r="M4" s="2">
        <v>4</v>
      </c>
      <c r="N4" s="2">
        <v>0</v>
      </c>
      <c r="O4" s="2">
        <v>0</v>
      </c>
      <c r="P4" s="2">
        <v>0</v>
      </c>
      <c r="Q4" s="2">
        <v>99</v>
      </c>
    </row>
    <row r="5" spans="1:17" x14ac:dyDescent="0.2">
      <c r="A5" s="3">
        <v>1</v>
      </c>
      <c r="B5" s="2">
        <v>0</v>
      </c>
      <c r="C5" s="2">
        <v>1</v>
      </c>
      <c r="D5" s="2">
        <v>0</v>
      </c>
      <c r="E5" s="2">
        <v>0</v>
      </c>
      <c r="F5" s="2">
        <v>0</v>
      </c>
      <c r="G5" s="2">
        <v>0</v>
      </c>
      <c r="H5" s="2">
        <v>1</v>
      </c>
      <c r="I5" s="2">
        <v>93</v>
      </c>
      <c r="J5" s="2">
        <v>2</v>
      </c>
      <c r="K5" s="2">
        <v>1</v>
      </c>
      <c r="L5" s="2">
        <v>15</v>
      </c>
      <c r="M5" s="2">
        <v>9</v>
      </c>
      <c r="N5" s="2">
        <v>0</v>
      </c>
      <c r="O5" s="2">
        <v>0</v>
      </c>
      <c r="P5" s="2">
        <v>0</v>
      </c>
      <c r="Q5" s="2">
        <v>122</v>
      </c>
    </row>
    <row r="6" spans="1:17" x14ac:dyDescent="0.2">
      <c r="A6" s="3">
        <v>2</v>
      </c>
      <c r="B6" s="2">
        <v>0</v>
      </c>
      <c r="C6" s="2">
        <v>0</v>
      </c>
      <c r="D6" s="2">
        <v>0</v>
      </c>
      <c r="E6" s="2">
        <v>2</v>
      </c>
      <c r="F6" s="2">
        <v>1</v>
      </c>
      <c r="G6" s="2">
        <v>0</v>
      </c>
      <c r="H6" s="2">
        <v>0</v>
      </c>
      <c r="I6" s="2">
        <v>87</v>
      </c>
      <c r="J6" s="2">
        <v>0</v>
      </c>
      <c r="K6" s="2">
        <v>0</v>
      </c>
      <c r="L6" s="2">
        <v>25</v>
      </c>
      <c r="M6" s="2">
        <v>4</v>
      </c>
      <c r="N6" s="2">
        <v>0</v>
      </c>
      <c r="O6" s="2">
        <v>2</v>
      </c>
      <c r="P6" s="2">
        <v>0</v>
      </c>
      <c r="Q6" s="2">
        <v>121</v>
      </c>
    </row>
    <row r="7" spans="1:17" x14ac:dyDescent="0.2">
      <c r="A7" s="3">
        <v>3</v>
      </c>
      <c r="B7" s="2">
        <v>0</v>
      </c>
      <c r="C7" s="2">
        <v>1</v>
      </c>
      <c r="D7" s="2">
        <v>0</v>
      </c>
      <c r="E7" s="2">
        <v>1</v>
      </c>
      <c r="F7" s="2">
        <v>2</v>
      </c>
      <c r="G7" s="2">
        <v>0</v>
      </c>
      <c r="H7" s="2">
        <v>0</v>
      </c>
      <c r="I7" s="2">
        <v>72</v>
      </c>
      <c r="J7" s="2">
        <v>0</v>
      </c>
      <c r="K7" s="2">
        <v>0</v>
      </c>
      <c r="L7" s="2">
        <v>10</v>
      </c>
      <c r="M7" s="2">
        <v>6</v>
      </c>
      <c r="N7" s="2">
        <v>1</v>
      </c>
      <c r="O7" s="2">
        <v>0</v>
      </c>
      <c r="P7" s="2">
        <v>0</v>
      </c>
      <c r="Q7" s="2">
        <v>93</v>
      </c>
    </row>
    <row r="8" spans="1:17" x14ac:dyDescent="0.2">
      <c r="A8" s="3">
        <v>4</v>
      </c>
      <c r="B8" s="2">
        <v>0</v>
      </c>
      <c r="C8" s="2">
        <v>0</v>
      </c>
      <c r="D8" s="2">
        <v>1</v>
      </c>
      <c r="E8" s="2">
        <v>0</v>
      </c>
      <c r="F8" s="2">
        <v>0</v>
      </c>
      <c r="G8" s="2">
        <v>0</v>
      </c>
      <c r="H8" s="2">
        <v>1</v>
      </c>
      <c r="I8" s="2">
        <v>79</v>
      </c>
      <c r="J8" s="2">
        <v>2</v>
      </c>
      <c r="K8" s="2">
        <v>0</v>
      </c>
      <c r="L8" s="2">
        <v>9</v>
      </c>
      <c r="M8" s="2">
        <v>10</v>
      </c>
      <c r="N8" s="2">
        <v>0</v>
      </c>
      <c r="O8" s="2">
        <v>1</v>
      </c>
      <c r="P8" s="2">
        <v>0</v>
      </c>
      <c r="Q8" s="2">
        <v>103</v>
      </c>
    </row>
    <row r="9" spans="1:17" x14ac:dyDescent="0.2">
      <c r="A9" s="3">
        <v>5</v>
      </c>
      <c r="B9" s="2">
        <v>0</v>
      </c>
      <c r="C9" s="2">
        <v>3</v>
      </c>
      <c r="D9" s="2">
        <v>0</v>
      </c>
      <c r="E9" s="2">
        <v>0</v>
      </c>
      <c r="F9" s="2">
        <v>4</v>
      </c>
      <c r="G9" s="2">
        <v>0</v>
      </c>
      <c r="H9" s="2">
        <v>0</v>
      </c>
      <c r="I9" s="2">
        <v>57</v>
      </c>
      <c r="J9" s="2">
        <v>0</v>
      </c>
      <c r="K9" s="2">
        <v>0</v>
      </c>
      <c r="L9" s="2">
        <v>20</v>
      </c>
      <c r="M9" s="2">
        <v>6</v>
      </c>
      <c r="N9" s="2">
        <v>0</v>
      </c>
      <c r="O9" s="2">
        <v>0</v>
      </c>
      <c r="P9" s="2">
        <v>0</v>
      </c>
      <c r="Q9" s="2">
        <v>90</v>
      </c>
    </row>
    <row r="10" spans="1:17" x14ac:dyDescent="0.2">
      <c r="A10" s="3">
        <v>6</v>
      </c>
      <c r="B10" s="2">
        <v>0</v>
      </c>
      <c r="C10" s="2">
        <v>0</v>
      </c>
      <c r="D10" s="2">
        <v>1</v>
      </c>
      <c r="E10" s="2">
        <v>1</v>
      </c>
      <c r="F10" s="2">
        <v>0</v>
      </c>
      <c r="G10" s="2">
        <v>0</v>
      </c>
      <c r="H10" s="2">
        <v>1</v>
      </c>
      <c r="I10" s="2">
        <v>56</v>
      </c>
      <c r="J10" s="2">
        <v>0</v>
      </c>
      <c r="K10" s="2">
        <v>0</v>
      </c>
      <c r="L10" s="2">
        <v>15</v>
      </c>
      <c r="M10" s="2">
        <v>5</v>
      </c>
      <c r="N10" s="2">
        <v>0</v>
      </c>
      <c r="O10" s="2">
        <v>0</v>
      </c>
      <c r="P10" s="2">
        <v>2</v>
      </c>
      <c r="Q10" s="2">
        <v>81</v>
      </c>
    </row>
    <row r="11" spans="1:17" x14ac:dyDescent="0.2">
      <c r="A11" s="3">
        <v>7</v>
      </c>
      <c r="B11" s="2">
        <v>0</v>
      </c>
      <c r="C11" s="2">
        <v>0</v>
      </c>
      <c r="D11" s="2">
        <v>0</v>
      </c>
      <c r="E11" s="2">
        <v>1</v>
      </c>
      <c r="F11" s="2">
        <v>0</v>
      </c>
      <c r="G11" s="2">
        <v>0</v>
      </c>
      <c r="H11" s="2">
        <v>0</v>
      </c>
      <c r="I11" s="2">
        <v>61</v>
      </c>
      <c r="J11" s="2">
        <v>0</v>
      </c>
      <c r="K11" s="2">
        <v>0</v>
      </c>
      <c r="L11" s="2">
        <v>11</v>
      </c>
      <c r="M11" s="2">
        <v>4</v>
      </c>
      <c r="N11" s="2">
        <v>0</v>
      </c>
      <c r="O11" s="2">
        <v>0</v>
      </c>
      <c r="P11" s="2">
        <v>0</v>
      </c>
      <c r="Q11" s="2">
        <v>77</v>
      </c>
    </row>
    <row r="12" spans="1:17" x14ac:dyDescent="0.2">
      <c r="A12" s="3">
        <v>8</v>
      </c>
      <c r="B12" s="2">
        <v>0</v>
      </c>
      <c r="C12" s="2">
        <v>1</v>
      </c>
      <c r="D12" s="2">
        <v>2</v>
      </c>
      <c r="E12" s="2">
        <v>0</v>
      </c>
      <c r="F12" s="2">
        <v>1</v>
      </c>
      <c r="G12" s="2">
        <v>0</v>
      </c>
      <c r="H12" s="2">
        <v>1</v>
      </c>
      <c r="I12" s="2">
        <v>75</v>
      </c>
      <c r="J12" s="2">
        <v>2</v>
      </c>
      <c r="K12" s="2">
        <v>0</v>
      </c>
      <c r="L12" s="2">
        <v>15</v>
      </c>
      <c r="M12" s="2">
        <v>10</v>
      </c>
      <c r="N12" s="2">
        <v>0</v>
      </c>
      <c r="O12" s="2">
        <v>0</v>
      </c>
      <c r="P12" s="2">
        <v>3</v>
      </c>
      <c r="Q12" s="2">
        <v>110</v>
      </c>
    </row>
    <row r="13" spans="1:17" x14ac:dyDescent="0.2">
      <c r="A13" s="3">
        <v>9</v>
      </c>
      <c r="B13" s="2">
        <v>0</v>
      </c>
      <c r="C13" s="2">
        <v>1</v>
      </c>
      <c r="D13" s="2">
        <v>0</v>
      </c>
      <c r="E13" s="2">
        <v>0</v>
      </c>
      <c r="F13" s="2">
        <v>0</v>
      </c>
      <c r="G13" s="2">
        <v>0</v>
      </c>
      <c r="H13" s="2">
        <v>1</v>
      </c>
      <c r="I13" s="2">
        <v>55</v>
      </c>
      <c r="J13" s="2">
        <v>1</v>
      </c>
      <c r="K13" s="2">
        <v>0</v>
      </c>
      <c r="L13" s="2">
        <v>6</v>
      </c>
      <c r="M13" s="2">
        <v>8</v>
      </c>
      <c r="N13" s="2">
        <v>0</v>
      </c>
      <c r="O13" s="2">
        <v>0</v>
      </c>
      <c r="P13" s="2">
        <v>0</v>
      </c>
      <c r="Q13" s="2">
        <v>72</v>
      </c>
    </row>
    <row r="14" spans="1:17" x14ac:dyDescent="0.2">
      <c r="A14" s="3">
        <v>10</v>
      </c>
      <c r="B14" s="2">
        <v>0</v>
      </c>
      <c r="C14" s="2">
        <v>0</v>
      </c>
      <c r="D14" s="2">
        <v>0</v>
      </c>
      <c r="E14" s="2">
        <v>0</v>
      </c>
      <c r="F14" s="2">
        <v>0</v>
      </c>
      <c r="G14" s="2">
        <v>0</v>
      </c>
      <c r="H14" s="2">
        <v>0</v>
      </c>
      <c r="I14" s="2">
        <v>54</v>
      </c>
      <c r="J14" s="2">
        <v>1</v>
      </c>
      <c r="K14" s="2">
        <v>0</v>
      </c>
      <c r="L14" s="2">
        <v>10</v>
      </c>
      <c r="M14" s="2">
        <v>4</v>
      </c>
      <c r="N14" s="2">
        <v>0</v>
      </c>
      <c r="O14" s="2">
        <v>2</v>
      </c>
      <c r="P14" s="2">
        <v>0</v>
      </c>
      <c r="Q14" s="2">
        <v>71</v>
      </c>
    </row>
    <row r="15" spans="1:17" x14ac:dyDescent="0.2">
      <c r="A15" s="3">
        <v>11</v>
      </c>
      <c r="B15" s="2">
        <v>0</v>
      </c>
      <c r="C15" s="2">
        <v>0</v>
      </c>
      <c r="D15" s="2">
        <v>0</v>
      </c>
      <c r="E15" s="2">
        <v>0</v>
      </c>
      <c r="F15" s="2">
        <v>1</v>
      </c>
      <c r="G15" s="2">
        <v>0</v>
      </c>
      <c r="H15" s="2">
        <v>0</v>
      </c>
      <c r="I15" s="2">
        <v>60</v>
      </c>
      <c r="J15" s="2">
        <v>5</v>
      </c>
      <c r="K15" s="2">
        <v>0</v>
      </c>
      <c r="L15" s="2">
        <v>16</v>
      </c>
      <c r="M15" s="2">
        <v>5</v>
      </c>
      <c r="N15" s="2">
        <v>0</v>
      </c>
      <c r="O15" s="2">
        <v>0</v>
      </c>
      <c r="P15" s="2">
        <v>0</v>
      </c>
      <c r="Q15" s="2">
        <v>87</v>
      </c>
    </row>
    <row r="16" spans="1:17" x14ac:dyDescent="0.2">
      <c r="A16" s="3">
        <v>12</v>
      </c>
      <c r="B16" s="2">
        <v>1</v>
      </c>
      <c r="C16" s="2">
        <v>0</v>
      </c>
      <c r="D16" s="2">
        <v>0</v>
      </c>
      <c r="E16" s="2">
        <v>0</v>
      </c>
      <c r="F16" s="2">
        <v>1</v>
      </c>
      <c r="G16" s="2">
        <v>0</v>
      </c>
      <c r="H16" s="2">
        <v>0</v>
      </c>
      <c r="I16" s="2">
        <v>54</v>
      </c>
      <c r="J16" s="2">
        <v>1</v>
      </c>
      <c r="K16" s="2">
        <v>0</v>
      </c>
      <c r="L16" s="2">
        <v>8</v>
      </c>
      <c r="M16" s="2">
        <v>1</v>
      </c>
      <c r="N16" s="2">
        <v>1</v>
      </c>
      <c r="O16" s="2">
        <v>1</v>
      </c>
      <c r="P16" s="2">
        <v>0</v>
      </c>
      <c r="Q16" s="2">
        <v>68</v>
      </c>
    </row>
    <row r="17" spans="1:17" x14ac:dyDescent="0.2">
      <c r="A17" s="3">
        <v>13</v>
      </c>
      <c r="B17" s="2">
        <v>0</v>
      </c>
      <c r="C17" s="2">
        <v>2</v>
      </c>
      <c r="D17" s="2">
        <v>0</v>
      </c>
      <c r="E17" s="2">
        <v>0</v>
      </c>
      <c r="F17" s="2">
        <v>0</v>
      </c>
      <c r="G17" s="2">
        <v>0</v>
      </c>
      <c r="H17" s="2">
        <v>0</v>
      </c>
      <c r="I17" s="2">
        <v>78</v>
      </c>
      <c r="J17" s="2">
        <v>2</v>
      </c>
      <c r="K17" s="2">
        <v>0</v>
      </c>
      <c r="L17" s="2">
        <v>10</v>
      </c>
      <c r="M17" s="2">
        <v>9</v>
      </c>
      <c r="N17" s="2">
        <v>0</v>
      </c>
      <c r="O17" s="2">
        <v>0</v>
      </c>
      <c r="P17" s="2">
        <v>0</v>
      </c>
      <c r="Q17" s="2">
        <v>101</v>
      </c>
    </row>
    <row r="18" spans="1:17" x14ac:dyDescent="0.2">
      <c r="A18" s="3">
        <v>14</v>
      </c>
      <c r="B18" s="2">
        <v>0</v>
      </c>
      <c r="C18" s="2">
        <v>0</v>
      </c>
      <c r="D18" s="2">
        <v>0</v>
      </c>
      <c r="E18" s="2">
        <v>0</v>
      </c>
      <c r="F18" s="2">
        <v>0</v>
      </c>
      <c r="G18" s="2">
        <v>0</v>
      </c>
      <c r="H18" s="2">
        <v>0</v>
      </c>
      <c r="I18" s="2">
        <v>66</v>
      </c>
      <c r="J18" s="2">
        <v>0</v>
      </c>
      <c r="K18" s="2">
        <v>0</v>
      </c>
      <c r="L18" s="2">
        <v>14</v>
      </c>
      <c r="M18" s="2">
        <v>4</v>
      </c>
      <c r="N18" s="2">
        <v>0</v>
      </c>
      <c r="O18" s="2">
        <v>1</v>
      </c>
      <c r="P18" s="2">
        <v>0</v>
      </c>
      <c r="Q18" s="2">
        <v>85</v>
      </c>
    </row>
    <row r="19" spans="1:17" x14ac:dyDescent="0.2">
      <c r="A19" s="3">
        <v>15</v>
      </c>
      <c r="B19" s="2">
        <v>0</v>
      </c>
      <c r="C19" s="2">
        <v>0</v>
      </c>
      <c r="D19" s="2">
        <v>0</v>
      </c>
      <c r="E19" s="2">
        <v>0</v>
      </c>
      <c r="F19" s="2">
        <v>0</v>
      </c>
      <c r="G19" s="2">
        <v>0</v>
      </c>
      <c r="H19" s="2">
        <v>0</v>
      </c>
      <c r="I19" s="2">
        <v>76</v>
      </c>
      <c r="J19" s="2">
        <v>2</v>
      </c>
      <c r="K19" s="2">
        <v>1</v>
      </c>
      <c r="L19" s="2">
        <v>14</v>
      </c>
      <c r="M19" s="2">
        <v>6</v>
      </c>
      <c r="N19" s="2">
        <v>0</v>
      </c>
      <c r="O19" s="2">
        <v>1</v>
      </c>
      <c r="P19" s="2">
        <v>1</v>
      </c>
      <c r="Q19" s="2">
        <v>101</v>
      </c>
    </row>
    <row r="20" spans="1:17" x14ac:dyDescent="0.2">
      <c r="A20" s="3">
        <v>16</v>
      </c>
      <c r="B20" s="2">
        <v>0</v>
      </c>
      <c r="C20" s="2">
        <v>2</v>
      </c>
      <c r="D20" s="2">
        <v>0</v>
      </c>
      <c r="E20" s="2">
        <v>0</v>
      </c>
      <c r="F20" s="2">
        <v>0</v>
      </c>
      <c r="G20" s="2">
        <v>0</v>
      </c>
      <c r="H20" s="2">
        <v>0</v>
      </c>
      <c r="I20" s="2">
        <v>57</v>
      </c>
      <c r="J20" s="2">
        <v>1</v>
      </c>
      <c r="K20" s="2">
        <v>0</v>
      </c>
      <c r="L20" s="2">
        <v>12</v>
      </c>
      <c r="M20" s="2">
        <v>5</v>
      </c>
      <c r="N20" s="2">
        <v>0</v>
      </c>
      <c r="O20" s="2">
        <v>0</v>
      </c>
      <c r="P20" s="2">
        <v>1</v>
      </c>
      <c r="Q20" s="2">
        <v>78</v>
      </c>
    </row>
    <row r="21" spans="1:17" x14ac:dyDescent="0.2">
      <c r="A21" s="3">
        <v>17</v>
      </c>
      <c r="B21" s="2">
        <v>0</v>
      </c>
      <c r="C21" s="2">
        <v>1</v>
      </c>
      <c r="D21" s="2">
        <v>0</v>
      </c>
      <c r="E21" s="2">
        <v>0</v>
      </c>
      <c r="F21" s="2">
        <v>0</v>
      </c>
      <c r="G21" s="2">
        <v>0</v>
      </c>
      <c r="H21" s="2">
        <v>0</v>
      </c>
      <c r="I21" s="2">
        <v>66</v>
      </c>
      <c r="J21" s="2">
        <v>0</v>
      </c>
      <c r="K21" s="2">
        <v>0</v>
      </c>
      <c r="L21" s="2">
        <v>19</v>
      </c>
      <c r="M21" s="2">
        <v>4</v>
      </c>
      <c r="N21" s="2">
        <v>0</v>
      </c>
      <c r="O21" s="2">
        <v>0</v>
      </c>
      <c r="P21" s="2">
        <v>0</v>
      </c>
      <c r="Q21" s="2">
        <v>90</v>
      </c>
    </row>
    <row r="22" spans="1:17" x14ac:dyDescent="0.2">
      <c r="A22" s="3">
        <v>18</v>
      </c>
      <c r="B22" s="2">
        <v>0</v>
      </c>
      <c r="C22" s="2">
        <v>0</v>
      </c>
      <c r="D22" s="2">
        <v>1</v>
      </c>
      <c r="E22" s="2">
        <v>0</v>
      </c>
      <c r="F22" s="2">
        <v>1</v>
      </c>
      <c r="G22" s="2">
        <v>0</v>
      </c>
      <c r="H22" s="2">
        <v>0</v>
      </c>
      <c r="I22" s="2">
        <v>52</v>
      </c>
      <c r="J22" s="2">
        <v>0</v>
      </c>
      <c r="K22" s="2">
        <v>0</v>
      </c>
      <c r="L22" s="2">
        <v>19</v>
      </c>
      <c r="M22" s="2">
        <v>1</v>
      </c>
      <c r="N22" s="2">
        <v>0</v>
      </c>
      <c r="O22" s="2">
        <v>0</v>
      </c>
      <c r="P22" s="2">
        <v>0</v>
      </c>
      <c r="Q22" s="2">
        <v>74</v>
      </c>
    </row>
    <row r="23" spans="1:17" x14ac:dyDescent="0.2">
      <c r="A23" s="3">
        <v>19</v>
      </c>
      <c r="B23" s="2">
        <v>0</v>
      </c>
      <c r="C23" s="2">
        <v>0</v>
      </c>
      <c r="D23" s="2">
        <v>0</v>
      </c>
      <c r="E23" s="2">
        <v>0</v>
      </c>
      <c r="F23" s="2">
        <v>0</v>
      </c>
      <c r="G23" s="2">
        <v>0</v>
      </c>
      <c r="H23" s="2">
        <v>0</v>
      </c>
      <c r="I23" s="2">
        <v>56</v>
      </c>
      <c r="J23" s="2">
        <v>0</v>
      </c>
      <c r="K23" s="2">
        <v>0</v>
      </c>
      <c r="L23" s="2">
        <v>18</v>
      </c>
      <c r="M23" s="2">
        <v>4</v>
      </c>
      <c r="N23" s="2">
        <v>2</v>
      </c>
      <c r="O23" s="2">
        <v>0</v>
      </c>
      <c r="P23" s="2">
        <v>0</v>
      </c>
      <c r="Q23" s="2">
        <v>80</v>
      </c>
    </row>
    <row r="24" spans="1:17" x14ac:dyDescent="0.2">
      <c r="A24" s="3">
        <v>20</v>
      </c>
      <c r="B24" s="2">
        <v>0</v>
      </c>
      <c r="C24" s="2">
        <v>0</v>
      </c>
      <c r="D24" s="2">
        <v>0</v>
      </c>
      <c r="E24" s="2">
        <v>0</v>
      </c>
      <c r="F24" s="2">
        <v>0</v>
      </c>
      <c r="G24" s="2">
        <v>0</v>
      </c>
      <c r="H24" s="2">
        <v>0</v>
      </c>
      <c r="I24" s="2">
        <v>65</v>
      </c>
      <c r="J24" s="2">
        <v>0</v>
      </c>
      <c r="K24" s="2">
        <v>0</v>
      </c>
      <c r="L24" s="2">
        <v>16</v>
      </c>
      <c r="M24" s="2">
        <v>7</v>
      </c>
      <c r="N24" s="2">
        <v>0</v>
      </c>
      <c r="O24" s="2">
        <v>1</v>
      </c>
      <c r="P24" s="2">
        <v>0</v>
      </c>
      <c r="Q24" s="2">
        <v>89</v>
      </c>
    </row>
    <row r="25" spans="1:17" x14ac:dyDescent="0.2">
      <c r="A25" s="3">
        <v>21</v>
      </c>
      <c r="B25" s="2">
        <v>0</v>
      </c>
      <c r="C25" s="2">
        <v>0</v>
      </c>
      <c r="D25" s="2">
        <v>1</v>
      </c>
      <c r="E25" s="2">
        <v>1</v>
      </c>
      <c r="F25" s="2">
        <v>0</v>
      </c>
      <c r="G25" s="2">
        <v>0</v>
      </c>
      <c r="H25" s="2">
        <v>1</v>
      </c>
      <c r="I25" s="2">
        <v>51</v>
      </c>
      <c r="J25" s="2">
        <v>1</v>
      </c>
      <c r="K25" s="2">
        <v>0</v>
      </c>
      <c r="L25" s="2">
        <v>11</v>
      </c>
      <c r="M25" s="2">
        <v>8</v>
      </c>
      <c r="N25" s="2">
        <v>0</v>
      </c>
      <c r="O25" s="2">
        <v>0</v>
      </c>
      <c r="P25" s="2">
        <v>0</v>
      </c>
      <c r="Q25" s="2">
        <v>74</v>
      </c>
    </row>
    <row r="26" spans="1:17" x14ac:dyDescent="0.2">
      <c r="A26" s="3">
        <v>22</v>
      </c>
      <c r="B26" s="2">
        <v>0</v>
      </c>
      <c r="C26" s="2">
        <v>1</v>
      </c>
      <c r="D26" s="2">
        <v>0</v>
      </c>
      <c r="E26" s="2">
        <v>0</v>
      </c>
      <c r="F26" s="2">
        <v>0</v>
      </c>
      <c r="G26" s="2">
        <v>0</v>
      </c>
      <c r="H26" s="2">
        <v>0</v>
      </c>
      <c r="I26" s="2">
        <v>55</v>
      </c>
      <c r="J26" s="2">
        <v>2</v>
      </c>
      <c r="K26" s="2">
        <v>0</v>
      </c>
      <c r="L26" s="2">
        <v>20</v>
      </c>
      <c r="M26" s="2">
        <v>3</v>
      </c>
      <c r="N26" s="2">
        <v>0</v>
      </c>
      <c r="O26" s="2">
        <v>0</v>
      </c>
      <c r="P26" s="2">
        <v>1</v>
      </c>
      <c r="Q26" s="2">
        <v>82</v>
      </c>
    </row>
    <row r="27" spans="1:17" x14ac:dyDescent="0.2">
      <c r="A27" s="3">
        <v>23</v>
      </c>
      <c r="B27" s="2">
        <v>0</v>
      </c>
      <c r="C27" s="2">
        <v>0</v>
      </c>
      <c r="D27" s="2">
        <v>0</v>
      </c>
      <c r="E27" s="2">
        <v>1</v>
      </c>
      <c r="F27" s="2">
        <v>1</v>
      </c>
      <c r="G27" s="2">
        <v>0</v>
      </c>
      <c r="H27" s="2">
        <v>0</v>
      </c>
      <c r="I27" s="2">
        <v>59</v>
      </c>
      <c r="J27" s="2">
        <v>0</v>
      </c>
      <c r="K27" s="2">
        <v>0</v>
      </c>
      <c r="L27" s="2">
        <v>18</v>
      </c>
      <c r="M27" s="2">
        <v>5</v>
      </c>
      <c r="N27" s="2">
        <v>0</v>
      </c>
      <c r="O27" s="2">
        <v>0</v>
      </c>
      <c r="P27" s="2">
        <v>0</v>
      </c>
      <c r="Q27" s="2">
        <v>84</v>
      </c>
    </row>
    <row r="28" spans="1:17" x14ac:dyDescent="0.2">
      <c r="A28" s="3">
        <v>24</v>
      </c>
      <c r="B28" s="2">
        <v>0</v>
      </c>
      <c r="C28" s="2">
        <v>0</v>
      </c>
      <c r="D28" s="2">
        <v>0</v>
      </c>
      <c r="E28" s="2">
        <v>0</v>
      </c>
      <c r="F28" s="2">
        <v>0</v>
      </c>
      <c r="G28" s="2">
        <v>0</v>
      </c>
      <c r="H28" s="2">
        <v>0</v>
      </c>
      <c r="I28" s="2">
        <v>67</v>
      </c>
      <c r="J28" s="2">
        <v>2</v>
      </c>
      <c r="K28" s="2">
        <v>1</v>
      </c>
      <c r="L28" s="2">
        <v>19</v>
      </c>
      <c r="M28" s="2">
        <v>2</v>
      </c>
      <c r="N28" s="2">
        <v>0</v>
      </c>
      <c r="O28" s="2">
        <v>0</v>
      </c>
      <c r="P28" s="2">
        <v>0</v>
      </c>
      <c r="Q28" s="2">
        <v>91</v>
      </c>
    </row>
    <row r="29" spans="1:17" x14ac:dyDescent="0.2">
      <c r="A29" s="3">
        <v>25</v>
      </c>
      <c r="B29" s="2">
        <v>0</v>
      </c>
      <c r="C29" s="2">
        <v>2</v>
      </c>
      <c r="D29" s="2">
        <v>0</v>
      </c>
      <c r="E29" s="2">
        <v>0</v>
      </c>
      <c r="F29" s="2">
        <v>0</v>
      </c>
      <c r="G29" s="2">
        <v>0</v>
      </c>
      <c r="H29" s="2">
        <v>0</v>
      </c>
      <c r="I29" s="2">
        <v>57</v>
      </c>
      <c r="J29" s="2">
        <v>0</v>
      </c>
      <c r="K29" s="2">
        <v>1</v>
      </c>
      <c r="L29" s="2">
        <v>16</v>
      </c>
      <c r="M29" s="2">
        <v>5</v>
      </c>
      <c r="N29" s="2">
        <v>1</v>
      </c>
      <c r="O29" s="2">
        <v>1</v>
      </c>
      <c r="P29" s="2">
        <v>0</v>
      </c>
      <c r="Q29" s="2">
        <v>83</v>
      </c>
    </row>
    <row r="30" spans="1:17" x14ac:dyDescent="0.2">
      <c r="A30" s="3">
        <v>26</v>
      </c>
      <c r="B30" s="2">
        <v>0</v>
      </c>
      <c r="C30" s="2">
        <v>0</v>
      </c>
      <c r="D30" s="2">
        <v>0</v>
      </c>
      <c r="E30" s="2">
        <v>2</v>
      </c>
      <c r="F30" s="2">
        <v>0</v>
      </c>
      <c r="G30" s="2">
        <v>0</v>
      </c>
      <c r="H30" s="2">
        <v>0</v>
      </c>
      <c r="I30" s="2">
        <v>56</v>
      </c>
      <c r="J30" s="2">
        <v>1</v>
      </c>
      <c r="K30" s="2">
        <v>0</v>
      </c>
      <c r="L30" s="2">
        <v>16</v>
      </c>
      <c r="M30" s="2">
        <v>1</v>
      </c>
      <c r="N30" s="2">
        <v>0</v>
      </c>
      <c r="O30" s="2">
        <v>1</v>
      </c>
      <c r="P30" s="2">
        <v>0</v>
      </c>
      <c r="Q30" s="2">
        <v>77</v>
      </c>
    </row>
    <row r="31" spans="1:17" x14ac:dyDescent="0.2">
      <c r="A31" s="3">
        <v>27</v>
      </c>
      <c r="B31" s="2">
        <v>0</v>
      </c>
      <c r="C31" s="2">
        <v>0</v>
      </c>
      <c r="D31" s="2">
        <v>0</v>
      </c>
      <c r="E31" s="2">
        <v>0</v>
      </c>
      <c r="F31" s="2">
        <v>1</v>
      </c>
      <c r="G31" s="2">
        <v>0</v>
      </c>
      <c r="H31" s="2">
        <v>0</v>
      </c>
      <c r="I31" s="2">
        <v>63</v>
      </c>
      <c r="J31" s="2">
        <v>0</v>
      </c>
      <c r="K31" s="2">
        <v>0</v>
      </c>
      <c r="L31" s="2">
        <v>20</v>
      </c>
      <c r="M31" s="2">
        <v>1</v>
      </c>
      <c r="N31" s="2">
        <v>1</v>
      </c>
      <c r="O31" s="2">
        <v>3</v>
      </c>
      <c r="P31" s="2">
        <v>0</v>
      </c>
      <c r="Q31" s="2">
        <v>89</v>
      </c>
    </row>
    <row r="32" spans="1:17" x14ac:dyDescent="0.2">
      <c r="A32" s="3">
        <v>28</v>
      </c>
      <c r="B32" s="2">
        <v>0</v>
      </c>
      <c r="C32" s="2">
        <v>1</v>
      </c>
      <c r="D32" s="2">
        <v>0</v>
      </c>
      <c r="E32" s="2">
        <v>0</v>
      </c>
      <c r="F32" s="2">
        <v>0</v>
      </c>
      <c r="G32" s="2">
        <v>1</v>
      </c>
      <c r="H32" s="2">
        <v>2</v>
      </c>
      <c r="I32" s="2">
        <v>58</v>
      </c>
      <c r="J32" s="2">
        <v>1</v>
      </c>
      <c r="K32" s="2">
        <v>1</v>
      </c>
      <c r="L32" s="2">
        <v>27</v>
      </c>
      <c r="M32" s="2">
        <v>3</v>
      </c>
      <c r="N32" s="2">
        <v>0</v>
      </c>
      <c r="O32" s="2">
        <v>0</v>
      </c>
      <c r="P32" s="2">
        <v>0</v>
      </c>
      <c r="Q32" s="2">
        <v>94</v>
      </c>
    </row>
    <row r="33" spans="1:17" x14ac:dyDescent="0.2">
      <c r="A33" s="3">
        <v>29</v>
      </c>
      <c r="B33" s="2">
        <v>0</v>
      </c>
      <c r="C33" s="2">
        <v>1</v>
      </c>
      <c r="D33" s="2">
        <v>0</v>
      </c>
      <c r="E33" s="2">
        <v>0</v>
      </c>
      <c r="F33" s="2">
        <v>0</v>
      </c>
      <c r="G33" s="2">
        <v>0</v>
      </c>
      <c r="H33" s="2">
        <v>0</v>
      </c>
      <c r="I33" s="2">
        <v>41</v>
      </c>
      <c r="J33" s="2">
        <v>0</v>
      </c>
      <c r="K33" s="2">
        <v>0</v>
      </c>
      <c r="L33" s="2">
        <v>14</v>
      </c>
      <c r="M33" s="2">
        <v>3</v>
      </c>
      <c r="N33" s="2">
        <v>0</v>
      </c>
      <c r="O33" s="2">
        <v>0</v>
      </c>
      <c r="P33" s="2">
        <v>1</v>
      </c>
      <c r="Q33" s="2">
        <v>60</v>
      </c>
    </row>
    <row r="34" spans="1:17" x14ac:dyDescent="0.2">
      <c r="A34" s="3">
        <v>30</v>
      </c>
      <c r="B34" s="2">
        <v>0</v>
      </c>
      <c r="C34" s="2">
        <v>1</v>
      </c>
      <c r="D34" s="2">
        <v>1</v>
      </c>
      <c r="E34" s="2">
        <v>0</v>
      </c>
      <c r="F34" s="2">
        <v>0</v>
      </c>
      <c r="G34" s="2">
        <v>0</v>
      </c>
      <c r="H34" s="2">
        <v>1</v>
      </c>
      <c r="I34" s="2">
        <v>61</v>
      </c>
      <c r="J34" s="2">
        <v>0</v>
      </c>
      <c r="K34" s="2">
        <v>1</v>
      </c>
      <c r="L34" s="2">
        <v>28</v>
      </c>
      <c r="M34" s="2">
        <v>4</v>
      </c>
      <c r="N34" s="2">
        <v>0</v>
      </c>
      <c r="O34" s="2">
        <v>0</v>
      </c>
      <c r="P34" s="2">
        <v>1</v>
      </c>
      <c r="Q34" s="2">
        <v>98</v>
      </c>
    </row>
    <row r="35" spans="1:17" x14ac:dyDescent="0.2">
      <c r="A35" s="3">
        <v>31</v>
      </c>
      <c r="B35" s="2">
        <v>0</v>
      </c>
      <c r="C35" s="2">
        <v>0</v>
      </c>
      <c r="D35" s="2">
        <v>2</v>
      </c>
      <c r="E35" s="2">
        <v>0</v>
      </c>
      <c r="F35" s="2">
        <v>0</v>
      </c>
      <c r="G35" s="2">
        <v>0</v>
      </c>
      <c r="H35" s="2">
        <v>0</v>
      </c>
      <c r="I35" s="2">
        <v>50</v>
      </c>
      <c r="J35" s="2">
        <v>0</v>
      </c>
      <c r="K35" s="2">
        <v>0</v>
      </c>
      <c r="L35" s="2">
        <v>17</v>
      </c>
      <c r="M35" s="2">
        <v>3</v>
      </c>
      <c r="N35" s="2">
        <v>0</v>
      </c>
      <c r="O35" s="2">
        <v>2</v>
      </c>
      <c r="P35" s="2">
        <v>0</v>
      </c>
      <c r="Q35" s="2">
        <v>74</v>
      </c>
    </row>
    <row r="36" spans="1:17" x14ac:dyDescent="0.2">
      <c r="A36" s="3">
        <v>32</v>
      </c>
      <c r="B36" s="2">
        <v>0</v>
      </c>
      <c r="C36" s="2">
        <v>0</v>
      </c>
      <c r="D36" s="2">
        <v>0</v>
      </c>
      <c r="E36" s="2">
        <v>0</v>
      </c>
      <c r="F36" s="2">
        <v>0</v>
      </c>
      <c r="G36" s="2">
        <v>0</v>
      </c>
      <c r="H36" s="2">
        <v>0</v>
      </c>
      <c r="I36" s="2">
        <v>68</v>
      </c>
      <c r="J36" s="2">
        <v>1</v>
      </c>
      <c r="K36" s="2">
        <v>0</v>
      </c>
      <c r="L36" s="2">
        <v>16</v>
      </c>
      <c r="M36" s="2">
        <v>4</v>
      </c>
      <c r="N36" s="2">
        <v>0</v>
      </c>
      <c r="O36" s="2">
        <v>0</v>
      </c>
      <c r="P36" s="2">
        <v>0</v>
      </c>
      <c r="Q36" s="2">
        <v>89</v>
      </c>
    </row>
    <row r="37" spans="1:17" x14ac:dyDescent="0.2">
      <c r="A37" s="3">
        <v>33</v>
      </c>
      <c r="B37" s="2">
        <v>0</v>
      </c>
      <c r="C37" s="2">
        <v>1</v>
      </c>
      <c r="D37" s="2">
        <v>0</v>
      </c>
      <c r="E37" s="2">
        <v>0</v>
      </c>
      <c r="F37" s="2">
        <v>0</v>
      </c>
      <c r="G37" s="2">
        <v>0</v>
      </c>
      <c r="H37" s="2">
        <v>0</v>
      </c>
      <c r="I37" s="2">
        <v>58</v>
      </c>
      <c r="J37" s="2">
        <v>0</v>
      </c>
      <c r="K37" s="2">
        <v>0</v>
      </c>
      <c r="L37" s="2">
        <v>15</v>
      </c>
      <c r="M37" s="2">
        <v>3</v>
      </c>
      <c r="N37" s="2">
        <v>0</v>
      </c>
      <c r="O37" s="2">
        <v>0</v>
      </c>
      <c r="P37" s="2">
        <v>0</v>
      </c>
      <c r="Q37" s="2">
        <v>77</v>
      </c>
    </row>
    <row r="38" spans="1:17" x14ac:dyDescent="0.2">
      <c r="A38" s="3">
        <v>34</v>
      </c>
      <c r="B38" s="2">
        <v>2</v>
      </c>
      <c r="C38" s="2">
        <v>0</v>
      </c>
      <c r="D38" s="2">
        <v>0</v>
      </c>
      <c r="E38" s="2">
        <v>0</v>
      </c>
      <c r="F38" s="2">
        <v>0</v>
      </c>
      <c r="G38" s="2">
        <v>0</v>
      </c>
      <c r="H38" s="2">
        <v>1</v>
      </c>
      <c r="I38" s="2">
        <v>58</v>
      </c>
      <c r="J38" s="2">
        <v>1</v>
      </c>
      <c r="K38" s="2">
        <v>0</v>
      </c>
      <c r="L38" s="2">
        <v>15</v>
      </c>
      <c r="M38" s="2">
        <v>3</v>
      </c>
      <c r="N38" s="2">
        <v>0</v>
      </c>
      <c r="O38" s="2">
        <v>0</v>
      </c>
      <c r="P38" s="2">
        <v>0</v>
      </c>
      <c r="Q38" s="2">
        <v>80</v>
      </c>
    </row>
    <row r="39" spans="1:17" x14ac:dyDescent="0.2">
      <c r="A39" s="3">
        <v>35</v>
      </c>
      <c r="B39" s="2">
        <v>1</v>
      </c>
      <c r="C39" s="2">
        <v>1</v>
      </c>
      <c r="D39" s="2">
        <v>0</v>
      </c>
      <c r="E39" s="2">
        <v>0</v>
      </c>
      <c r="F39" s="2">
        <v>0</v>
      </c>
      <c r="G39" s="2">
        <v>1</v>
      </c>
      <c r="H39" s="2">
        <v>0</v>
      </c>
      <c r="I39" s="2">
        <v>48</v>
      </c>
      <c r="J39" s="2">
        <v>0</v>
      </c>
      <c r="K39" s="2">
        <v>0</v>
      </c>
      <c r="L39" s="2">
        <v>6</v>
      </c>
      <c r="M39" s="2">
        <v>5</v>
      </c>
      <c r="N39" s="2">
        <v>0</v>
      </c>
      <c r="O39" s="2">
        <v>3</v>
      </c>
      <c r="P39" s="2">
        <v>0</v>
      </c>
      <c r="Q39" s="2">
        <v>65</v>
      </c>
    </row>
    <row r="40" spans="1:17" x14ac:dyDescent="0.2">
      <c r="A40" s="3">
        <v>36</v>
      </c>
      <c r="B40" s="2">
        <v>1</v>
      </c>
      <c r="C40" s="2">
        <v>0</v>
      </c>
      <c r="D40" s="2">
        <v>0</v>
      </c>
      <c r="E40" s="2">
        <v>0</v>
      </c>
      <c r="F40" s="2">
        <v>1</v>
      </c>
      <c r="G40" s="2">
        <v>0</v>
      </c>
      <c r="H40" s="2">
        <v>0</v>
      </c>
      <c r="I40" s="2">
        <v>58</v>
      </c>
      <c r="J40" s="2">
        <v>0</v>
      </c>
      <c r="K40" s="2">
        <v>0</v>
      </c>
      <c r="L40" s="2">
        <v>17</v>
      </c>
      <c r="M40" s="2">
        <v>1</v>
      </c>
      <c r="N40" s="2">
        <v>0</v>
      </c>
      <c r="O40" s="2">
        <v>0</v>
      </c>
      <c r="P40" s="2">
        <v>0</v>
      </c>
      <c r="Q40" s="2">
        <v>78</v>
      </c>
    </row>
    <row r="41" spans="1:17" x14ac:dyDescent="0.2">
      <c r="A41" s="3">
        <v>37</v>
      </c>
      <c r="B41" s="2">
        <v>0</v>
      </c>
      <c r="C41" s="2">
        <v>0</v>
      </c>
      <c r="D41" s="2">
        <v>0</v>
      </c>
      <c r="E41" s="2">
        <v>1</v>
      </c>
      <c r="F41" s="2">
        <v>2</v>
      </c>
      <c r="G41" s="2">
        <v>0</v>
      </c>
      <c r="H41" s="2">
        <v>0</v>
      </c>
      <c r="I41" s="2">
        <v>51</v>
      </c>
      <c r="J41" s="2">
        <v>2</v>
      </c>
      <c r="K41" s="2">
        <v>1</v>
      </c>
      <c r="L41" s="2">
        <v>10</v>
      </c>
      <c r="M41" s="2">
        <v>4</v>
      </c>
      <c r="N41" s="2">
        <v>0</v>
      </c>
      <c r="O41" s="2">
        <v>1</v>
      </c>
      <c r="P41" s="2">
        <v>0</v>
      </c>
      <c r="Q41" s="2">
        <v>72</v>
      </c>
    </row>
    <row r="42" spans="1:17" x14ac:dyDescent="0.2">
      <c r="A42" s="3">
        <v>38</v>
      </c>
      <c r="B42" s="2">
        <v>0</v>
      </c>
      <c r="C42" s="2">
        <v>0</v>
      </c>
      <c r="D42" s="2">
        <v>0</v>
      </c>
      <c r="E42" s="2">
        <v>0</v>
      </c>
      <c r="F42" s="2">
        <v>0</v>
      </c>
      <c r="G42" s="2">
        <v>0</v>
      </c>
      <c r="H42" s="2">
        <v>0</v>
      </c>
      <c r="I42" s="2">
        <v>43</v>
      </c>
      <c r="J42" s="2">
        <v>2</v>
      </c>
      <c r="K42" s="2">
        <v>0</v>
      </c>
      <c r="L42" s="2">
        <v>14</v>
      </c>
      <c r="M42" s="2">
        <v>1</v>
      </c>
      <c r="N42" s="2">
        <v>0</v>
      </c>
      <c r="O42" s="2">
        <v>2</v>
      </c>
      <c r="P42" s="2">
        <v>1</v>
      </c>
      <c r="Q42" s="2">
        <v>63</v>
      </c>
    </row>
    <row r="43" spans="1:17" x14ac:dyDescent="0.2">
      <c r="A43" s="3">
        <v>39</v>
      </c>
      <c r="B43" s="2">
        <v>0</v>
      </c>
      <c r="C43" s="2">
        <v>2</v>
      </c>
      <c r="D43" s="2">
        <v>1</v>
      </c>
      <c r="E43" s="2">
        <v>0</v>
      </c>
      <c r="F43" s="2">
        <v>0</v>
      </c>
      <c r="G43" s="2">
        <v>0</v>
      </c>
      <c r="H43" s="2">
        <v>1</v>
      </c>
      <c r="I43" s="2">
        <v>70</v>
      </c>
      <c r="J43" s="2">
        <v>0</v>
      </c>
      <c r="K43" s="2">
        <v>0</v>
      </c>
      <c r="L43" s="2">
        <v>17</v>
      </c>
      <c r="M43" s="2">
        <v>4</v>
      </c>
      <c r="N43" s="2">
        <v>0</v>
      </c>
      <c r="O43" s="2">
        <v>0</v>
      </c>
      <c r="P43" s="2">
        <v>0</v>
      </c>
      <c r="Q43" s="2">
        <v>95</v>
      </c>
    </row>
    <row r="44" spans="1:17" x14ac:dyDescent="0.2">
      <c r="A44" s="3">
        <v>40</v>
      </c>
      <c r="B44" s="2">
        <v>0</v>
      </c>
      <c r="C44" s="2">
        <v>0</v>
      </c>
      <c r="D44" s="2">
        <v>0</v>
      </c>
      <c r="E44" s="2">
        <v>1</v>
      </c>
      <c r="F44" s="2">
        <v>0</v>
      </c>
      <c r="G44" s="2">
        <v>0</v>
      </c>
      <c r="H44" s="2">
        <v>0</v>
      </c>
      <c r="I44" s="2">
        <v>59</v>
      </c>
      <c r="J44" s="2">
        <v>1</v>
      </c>
      <c r="K44" s="2">
        <v>0</v>
      </c>
      <c r="L44" s="2">
        <v>18</v>
      </c>
      <c r="M44" s="2">
        <v>6</v>
      </c>
      <c r="N44" s="2">
        <v>0</v>
      </c>
      <c r="O44" s="2">
        <v>0</v>
      </c>
      <c r="P44" s="2">
        <v>2</v>
      </c>
      <c r="Q44" s="2">
        <v>87</v>
      </c>
    </row>
    <row r="45" spans="1:17" x14ac:dyDescent="0.2">
      <c r="A45" s="3">
        <v>41</v>
      </c>
      <c r="B45" s="2">
        <v>0</v>
      </c>
      <c r="C45" s="2">
        <v>0</v>
      </c>
      <c r="D45" s="2">
        <v>0</v>
      </c>
      <c r="E45" s="2">
        <v>0</v>
      </c>
      <c r="F45" s="2">
        <v>1</v>
      </c>
      <c r="G45" s="2">
        <v>0</v>
      </c>
      <c r="H45" s="2">
        <v>0</v>
      </c>
      <c r="I45" s="2">
        <v>72</v>
      </c>
      <c r="J45" s="2">
        <v>2</v>
      </c>
      <c r="K45" s="2">
        <v>1</v>
      </c>
      <c r="L45" s="2">
        <v>11</v>
      </c>
      <c r="M45" s="2">
        <v>4</v>
      </c>
      <c r="N45" s="2">
        <v>1</v>
      </c>
      <c r="O45" s="2">
        <v>1</v>
      </c>
      <c r="P45" s="2">
        <v>0</v>
      </c>
      <c r="Q45" s="2">
        <v>93</v>
      </c>
    </row>
    <row r="46" spans="1:17" x14ac:dyDescent="0.2">
      <c r="A46" s="3">
        <v>42</v>
      </c>
      <c r="B46" s="2">
        <v>0</v>
      </c>
      <c r="C46" s="2">
        <v>0</v>
      </c>
      <c r="D46" s="2">
        <v>0</v>
      </c>
      <c r="E46" s="2">
        <v>3</v>
      </c>
      <c r="F46" s="2">
        <v>0</v>
      </c>
      <c r="G46" s="2">
        <v>0</v>
      </c>
      <c r="H46" s="2">
        <v>3</v>
      </c>
      <c r="I46" s="2">
        <v>74</v>
      </c>
      <c r="J46" s="2">
        <v>2</v>
      </c>
      <c r="K46" s="2">
        <v>0</v>
      </c>
      <c r="L46" s="2">
        <v>17</v>
      </c>
      <c r="M46" s="2">
        <v>8</v>
      </c>
      <c r="N46" s="2">
        <v>0</v>
      </c>
      <c r="O46" s="2">
        <v>0</v>
      </c>
      <c r="P46" s="2">
        <v>0</v>
      </c>
      <c r="Q46" s="2">
        <v>107</v>
      </c>
    </row>
    <row r="47" spans="1:17" x14ac:dyDescent="0.2">
      <c r="A47" s="3">
        <v>43</v>
      </c>
      <c r="B47" s="2">
        <v>0</v>
      </c>
      <c r="C47" s="2">
        <v>1</v>
      </c>
      <c r="D47" s="2">
        <v>1</v>
      </c>
      <c r="E47" s="2">
        <v>0</v>
      </c>
      <c r="F47" s="2">
        <v>0</v>
      </c>
      <c r="G47" s="2">
        <v>0</v>
      </c>
      <c r="H47" s="2">
        <v>0</v>
      </c>
      <c r="I47" s="2">
        <v>73</v>
      </c>
      <c r="J47" s="2">
        <v>2</v>
      </c>
      <c r="K47" s="2">
        <v>0</v>
      </c>
      <c r="L47" s="2">
        <v>31</v>
      </c>
      <c r="M47" s="2">
        <v>10</v>
      </c>
      <c r="N47" s="2">
        <v>0</v>
      </c>
      <c r="O47" s="2">
        <v>0</v>
      </c>
      <c r="P47" s="2">
        <v>0</v>
      </c>
      <c r="Q47" s="2">
        <v>118</v>
      </c>
    </row>
    <row r="48" spans="1:17" x14ac:dyDescent="0.2">
      <c r="A48" s="3">
        <v>44</v>
      </c>
      <c r="B48" s="2">
        <v>0</v>
      </c>
      <c r="C48" s="2">
        <v>0</v>
      </c>
      <c r="D48" s="2">
        <v>0</v>
      </c>
      <c r="E48" s="2">
        <v>0</v>
      </c>
      <c r="F48" s="2">
        <v>0</v>
      </c>
      <c r="G48" s="2">
        <v>0</v>
      </c>
      <c r="H48" s="2">
        <v>0</v>
      </c>
      <c r="I48" s="2">
        <v>69</v>
      </c>
      <c r="J48" s="2">
        <v>0</v>
      </c>
      <c r="K48" s="2">
        <v>0</v>
      </c>
      <c r="L48" s="2">
        <v>24</v>
      </c>
      <c r="M48" s="2">
        <v>2</v>
      </c>
      <c r="N48" s="2">
        <v>0</v>
      </c>
      <c r="O48" s="2">
        <v>1</v>
      </c>
      <c r="P48" s="2">
        <v>0</v>
      </c>
      <c r="Q48" s="2">
        <v>96</v>
      </c>
    </row>
    <row r="49" spans="1:17" x14ac:dyDescent="0.2">
      <c r="A49" s="3">
        <v>45</v>
      </c>
      <c r="B49" s="2">
        <v>0</v>
      </c>
      <c r="C49" s="2">
        <v>2</v>
      </c>
      <c r="D49" s="2">
        <v>0</v>
      </c>
      <c r="E49" s="2">
        <v>1</v>
      </c>
      <c r="F49" s="2">
        <v>0</v>
      </c>
      <c r="G49" s="2">
        <v>0</v>
      </c>
      <c r="H49" s="2">
        <v>0</v>
      </c>
      <c r="I49" s="2">
        <v>82</v>
      </c>
      <c r="J49" s="2">
        <v>0</v>
      </c>
      <c r="K49" s="2">
        <v>0</v>
      </c>
      <c r="L49" s="2">
        <v>38</v>
      </c>
      <c r="M49" s="2">
        <v>5</v>
      </c>
      <c r="N49" s="2">
        <v>0</v>
      </c>
      <c r="O49" s="2">
        <v>1</v>
      </c>
      <c r="P49" s="2">
        <v>1</v>
      </c>
      <c r="Q49" s="2">
        <v>130</v>
      </c>
    </row>
    <row r="50" spans="1:17" x14ac:dyDescent="0.2">
      <c r="A50" s="3">
        <v>46</v>
      </c>
      <c r="B50" s="2">
        <v>0</v>
      </c>
      <c r="C50" s="2">
        <v>2</v>
      </c>
      <c r="D50" s="2">
        <v>0</v>
      </c>
      <c r="E50" s="2">
        <v>0</v>
      </c>
      <c r="F50" s="2">
        <v>0</v>
      </c>
      <c r="G50" s="2">
        <v>0</v>
      </c>
      <c r="H50" s="2">
        <v>0</v>
      </c>
      <c r="I50" s="2">
        <v>89</v>
      </c>
      <c r="J50" s="2">
        <v>0</v>
      </c>
      <c r="K50" s="2">
        <v>0</v>
      </c>
      <c r="L50" s="2">
        <v>30</v>
      </c>
      <c r="M50" s="2">
        <v>10</v>
      </c>
      <c r="N50" s="2">
        <v>0</v>
      </c>
      <c r="O50" s="2">
        <v>0</v>
      </c>
      <c r="P50" s="2">
        <v>0</v>
      </c>
      <c r="Q50" s="2">
        <v>131</v>
      </c>
    </row>
    <row r="51" spans="1:17" x14ac:dyDescent="0.2">
      <c r="A51" s="3">
        <v>47</v>
      </c>
      <c r="B51" s="2">
        <v>0</v>
      </c>
      <c r="C51" s="2">
        <v>1</v>
      </c>
      <c r="D51" s="2">
        <v>1</v>
      </c>
      <c r="E51" s="2">
        <v>0</v>
      </c>
      <c r="F51" s="2">
        <v>1</v>
      </c>
      <c r="G51" s="2">
        <v>0</v>
      </c>
      <c r="H51" s="2">
        <v>0</v>
      </c>
      <c r="I51" s="2">
        <v>125</v>
      </c>
      <c r="J51" s="2">
        <v>2</v>
      </c>
      <c r="K51" s="2">
        <v>1</v>
      </c>
      <c r="L51" s="2">
        <v>24</v>
      </c>
      <c r="M51" s="2">
        <v>7</v>
      </c>
      <c r="N51" s="2">
        <v>0</v>
      </c>
      <c r="O51" s="2">
        <v>0</v>
      </c>
      <c r="P51" s="2">
        <v>0</v>
      </c>
      <c r="Q51" s="2">
        <v>162</v>
      </c>
    </row>
    <row r="52" spans="1:17" x14ac:dyDescent="0.2">
      <c r="A52" s="3">
        <v>48</v>
      </c>
      <c r="B52" s="2">
        <v>0</v>
      </c>
      <c r="C52" s="2">
        <v>1</v>
      </c>
      <c r="D52" s="2">
        <v>0</v>
      </c>
      <c r="E52" s="2">
        <v>0</v>
      </c>
      <c r="F52" s="2">
        <v>1</v>
      </c>
      <c r="G52" s="2">
        <v>0</v>
      </c>
      <c r="H52" s="2">
        <v>0</v>
      </c>
      <c r="I52" s="2">
        <v>71</v>
      </c>
      <c r="J52" s="2">
        <v>0</v>
      </c>
      <c r="K52" s="2">
        <v>1</v>
      </c>
      <c r="L52" s="2">
        <v>41</v>
      </c>
      <c r="M52" s="2">
        <v>3</v>
      </c>
      <c r="N52" s="2">
        <v>0</v>
      </c>
      <c r="O52" s="2">
        <v>1</v>
      </c>
      <c r="P52" s="2">
        <v>0</v>
      </c>
      <c r="Q52" s="2">
        <v>119</v>
      </c>
    </row>
    <row r="53" spans="1:17" x14ac:dyDescent="0.2">
      <c r="A53" s="3">
        <v>49</v>
      </c>
      <c r="B53" s="2">
        <v>0</v>
      </c>
      <c r="C53" s="2">
        <v>1</v>
      </c>
      <c r="D53" s="2">
        <v>0</v>
      </c>
      <c r="E53" s="2">
        <v>1</v>
      </c>
      <c r="F53" s="2">
        <v>2</v>
      </c>
      <c r="G53" s="2">
        <v>0</v>
      </c>
      <c r="H53" s="2">
        <v>0</v>
      </c>
      <c r="I53" s="2">
        <v>89</v>
      </c>
      <c r="J53" s="2">
        <v>2</v>
      </c>
      <c r="K53" s="2">
        <v>0</v>
      </c>
      <c r="L53" s="2">
        <v>34</v>
      </c>
      <c r="M53" s="2">
        <v>3</v>
      </c>
      <c r="N53" s="2">
        <v>0</v>
      </c>
      <c r="O53" s="2">
        <v>0</v>
      </c>
      <c r="P53" s="2">
        <v>0</v>
      </c>
      <c r="Q53" s="2">
        <v>132</v>
      </c>
    </row>
    <row r="54" spans="1:17" x14ac:dyDescent="0.2">
      <c r="A54" s="3">
        <v>50</v>
      </c>
      <c r="B54" s="2">
        <v>0</v>
      </c>
      <c r="C54" s="2">
        <v>0</v>
      </c>
      <c r="D54" s="2">
        <v>0</v>
      </c>
      <c r="E54" s="2">
        <v>0</v>
      </c>
      <c r="F54" s="2">
        <v>1</v>
      </c>
      <c r="G54" s="2">
        <v>0</v>
      </c>
      <c r="H54" s="2">
        <v>0</v>
      </c>
      <c r="I54" s="2">
        <v>97</v>
      </c>
      <c r="J54" s="2">
        <v>0</v>
      </c>
      <c r="K54" s="2">
        <v>1</v>
      </c>
      <c r="L54" s="2">
        <v>36</v>
      </c>
      <c r="M54" s="2">
        <v>3</v>
      </c>
      <c r="N54" s="2">
        <v>0</v>
      </c>
      <c r="O54" s="2">
        <v>0</v>
      </c>
      <c r="P54" s="2">
        <v>0</v>
      </c>
      <c r="Q54" s="2">
        <v>138</v>
      </c>
    </row>
    <row r="55" spans="1:17" x14ac:dyDescent="0.2">
      <c r="A55" s="3">
        <v>51</v>
      </c>
      <c r="B55" s="2">
        <v>0</v>
      </c>
      <c r="C55" s="2">
        <v>0</v>
      </c>
      <c r="D55" s="2">
        <v>0</v>
      </c>
      <c r="E55" s="2">
        <v>0</v>
      </c>
      <c r="F55" s="2">
        <v>0</v>
      </c>
      <c r="G55" s="2">
        <v>0</v>
      </c>
      <c r="H55" s="2">
        <v>1</v>
      </c>
      <c r="I55" s="2">
        <v>55</v>
      </c>
      <c r="J55" s="2">
        <v>0</v>
      </c>
      <c r="K55" s="2">
        <v>0</v>
      </c>
      <c r="L55" s="2">
        <v>23</v>
      </c>
      <c r="M55" s="2">
        <v>4</v>
      </c>
      <c r="N55" s="2">
        <v>0</v>
      </c>
      <c r="O55" s="2">
        <v>2</v>
      </c>
      <c r="P55" s="2">
        <v>0</v>
      </c>
      <c r="Q55" s="2">
        <v>85</v>
      </c>
    </row>
    <row r="56" spans="1:17" x14ac:dyDescent="0.2">
      <c r="A56" s="3">
        <v>52</v>
      </c>
      <c r="B56" s="2">
        <v>0</v>
      </c>
      <c r="C56" s="2">
        <v>0</v>
      </c>
      <c r="D56" s="2">
        <v>0</v>
      </c>
      <c r="E56" s="2">
        <v>0</v>
      </c>
      <c r="F56" s="2">
        <v>0</v>
      </c>
      <c r="G56" s="2">
        <v>0</v>
      </c>
      <c r="H56" s="2">
        <v>0</v>
      </c>
      <c r="I56" s="2">
        <v>11</v>
      </c>
      <c r="J56" s="2">
        <v>0</v>
      </c>
      <c r="K56" s="2">
        <v>0</v>
      </c>
      <c r="L56" s="2">
        <v>4</v>
      </c>
      <c r="M56" s="2">
        <v>1</v>
      </c>
      <c r="N56" s="2">
        <v>0</v>
      </c>
      <c r="O56" s="2">
        <v>0</v>
      </c>
      <c r="P56" s="2">
        <v>0</v>
      </c>
      <c r="Q56" s="2">
        <v>16</v>
      </c>
    </row>
    <row r="57" spans="1:17" x14ac:dyDescent="0.2">
      <c r="A57" s="3" t="s">
        <v>14</v>
      </c>
      <c r="B57" s="2">
        <v>5</v>
      </c>
      <c r="C57" s="2">
        <v>30</v>
      </c>
      <c r="D57" s="2">
        <v>13</v>
      </c>
      <c r="E57" s="2">
        <v>16</v>
      </c>
      <c r="F57" s="2">
        <v>22</v>
      </c>
      <c r="G57" s="2">
        <v>2</v>
      </c>
      <c r="H57" s="2">
        <v>15</v>
      </c>
      <c r="I57" s="2">
        <v>3433</v>
      </c>
      <c r="J57" s="2">
        <v>46</v>
      </c>
      <c r="K57" s="2">
        <v>11</v>
      </c>
      <c r="L57" s="2">
        <v>944</v>
      </c>
      <c r="M57" s="2">
        <v>245</v>
      </c>
      <c r="N57" s="2">
        <v>7</v>
      </c>
      <c r="O57" s="2">
        <v>28</v>
      </c>
      <c r="P57" s="2">
        <v>14</v>
      </c>
      <c r="Q57" s="2">
        <v>4831</v>
      </c>
    </row>
  </sheetData>
  <mergeCells count="3">
    <mergeCell ref="A1:Q1"/>
    <mergeCell ref="A2:A3"/>
    <mergeCell ref="B2:Q2"/>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C61A09-B121-411F-90F6-A5D6F3CA06CA}">
  <dimension ref="A1:Q57"/>
  <sheetViews>
    <sheetView workbookViewId="0">
      <selection sqref="A1:Q1"/>
    </sheetView>
  </sheetViews>
  <sheetFormatPr baseColWidth="10" defaultColWidth="8.83203125" defaultRowHeight="15" x14ac:dyDescent="0.2"/>
  <cols>
    <col min="1" max="1" width="18.83203125" customWidth="1"/>
    <col min="2" max="2" width="9.83203125" customWidth="1"/>
    <col min="3" max="3" width="10.1640625" customWidth="1"/>
    <col min="4" max="4" width="11.6640625" customWidth="1"/>
    <col min="6" max="6" width="9.83203125" customWidth="1"/>
    <col min="7" max="7" width="12.33203125" customWidth="1"/>
    <col min="9" max="9" width="12" customWidth="1"/>
    <col min="10" max="10" width="9.83203125" customWidth="1"/>
    <col min="11" max="11" width="9.6640625" customWidth="1"/>
    <col min="14" max="14" width="14.1640625" customWidth="1"/>
    <col min="15" max="15" width="11.33203125" customWidth="1"/>
  </cols>
  <sheetData>
    <row r="1" spans="1:17" x14ac:dyDescent="0.2">
      <c r="A1" s="19" t="s">
        <v>42</v>
      </c>
      <c r="B1" s="19"/>
      <c r="C1" s="19"/>
      <c r="D1" s="19"/>
      <c r="E1" s="19"/>
      <c r="F1" s="19"/>
      <c r="G1" s="19"/>
      <c r="H1" s="19"/>
      <c r="I1" s="19"/>
      <c r="J1" s="19"/>
      <c r="K1" s="19"/>
      <c r="L1" s="19"/>
      <c r="M1" s="19"/>
      <c r="N1" s="19"/>
      <c r="O1" s="19"/>
      <c r="P1" s="19"/>
      <c r="Q1" s="19"/>
    </row>
    <row r="2" spans="1:17" x14ac:dyDescent="0.2">
      <c r="A2" s="20" t="s">
        <v>17</v>
      </c>
      <c r="B2" s="21" t="s">
        <v>16</v>
      </c>
      <c r="C2" s="21"/>
      <c r="D2" s="21"/>
      <c r="E2" s="21"/>
      <c r="F2" s="21"/>
      <c r="G2" s="21"/>
      <c r="H2" s="21"/>
      <c r="I2" s="21"/>
      <c r="J2" s="21"/>
      <c r="K2" s="21"/>
      <c r="L2" s="21"/>
      <c r="M2" s="21"/>
      <c r="N2" s="21"/>
      <c r="O2" s="21"/>
      <c r="P2" s="21"/>
      <c r="Q2" s="21"/>
    </row>
    <row r="3" spans="1:17" x14ac:dyDescent="0.2">
      <c r="A3" s="20"/>
      <c r="B3" s="1" t="s">
        <v>0</v>
      </c>
      <c r="C3" s="1" t="s">
        <v>1</v>
      </c>
      <c r="D3" s="1" t="s">
        <v>2</v>
      </c>
      <c r="E3" s="1" t="s">
        <v>3</v>
      </c>
      <c r="F3" s="1" t="s">
        <v>4</v>
      </c>
      <c r="G3" s="1" t="s">
        <v>5</v>
      </c>
      <c r="H3" s="1" t="s">
        <v>6</v>
      </c>
      <c r="I3" s="1" t="s">
        <v>7</v>
      </c>
      <c r="J3" s="1" t="s">
        <v>8</v>
      </c>
      <c r="K3" s="1" t="s">
        <v>9</v>
      </c>
      <c r="L3" s="1" t="s">
        <v>10</v>
      </c>
      <c r="M3" s="1" t="s">
        <v>11</v>
      </c>
      <c r="N3" s="1" t="s">
        <v>15</v>
      </c>
      <c r="O3" s="1" t="s">
        <v>12</v>
      </c>
      <c r="P3" s="1" t="s">
        <v>13</v>
      </c>
      <c r="Q3" s="1" t="s">
        <v>14</v>
      </c>
    </row>
    <row r="4" spans="1:17" x14ac:dyDescent="0.2">
      <c r="A4" s="3">
        <v>1</v>
      </c>
      <c r="B4" s="2">
        <v>0</v>
      </c>
      <c r="C4" s="2">
        <v>0</v>
      </c>
      <c r="D4" s="2">
        <v>0</v>
      </c>
      <c r="E4" s="2">
        <v>0</v>
      </c>
      <c r="F4" s="2">
        <v>0</v>
      </c>
      <c r="G4" s="2">
        <v>0</v>
      </c>
      <c r="H4" s="2">
        <v>0</v>
      </c>
      <c r="I4" s="2">
        <v>68</v>
      </c>
      <c r="J4" s="2">
        <v>1</v>
      </c>
      <c r="K4" s="2">
        <v>1</v>
      </c>
      <c r="L4" s="2">
        <v>4</v>
      </c>
      <c r="M4" s="2">
        <v>1</v>
      </c>
      <c r="N4" s="2">
        <v>0</v>
      </c>
      <c r="O4" s="2">
        <v>0</v>
      </c>
      <c r="P4" s="2">
        <v>0</v>
      </c>
      <c r="Q4" s="2">
        <v>75</v>
      </c>
    </row>
    <row r="5" spans="1:17" x14ac:dyDescent="0.2">
      <c r="A5" s="3">
        <v>2</v>
      </c>
      <c r="B5" s="2">
        <v>0</v>
      </c>
      <c r="C5" s="2">
        <v>0</v>
      </c>
      <c r="D5" s="2">
        <v>0</v>
      </c>
      <c r="E5" s="2">
        <v>0</v>
      </c>
      <c r="F5" s="2">
        <v>1</v>
      </c>
      <c r="G5" s="2">
        <v>0</v>
      </c>
      <c r="H5" s="2">
        <v>0</v>
      </c>
      <c r="I5" s="2">
        <v>55</v>
      </c>
      <c r="J5" s="2">
        <v>0</v>
      </c>
      <c r="K5" s="2">
        <v>0</v>
      </c>
      <c r="L5" s="2">
        <v>3</v>
      </c>
      <c r="M5" s="2">
        <v>2</v>
      </c>
      <c r="N5" s="2">
        <v>0</v>
      </c>
      <c r="O5" s="2">
        <v>0</v>
      </c>
      <c r="P5" s="2">
        <v>0</v>
      </c>
      <c r="Q5" s="2">
        <v>61</v>
      </c>
    </row>
    <row r="6" spans="1:17" x14ac:dyDescent="0.2">
      <c r="A6" s="3">
        <v>3</v>
      </c>
      <c r="B6" s="2">
        <v>0</v>
      </c>
      <c r="C6" s="2">
        <v>0</v>
      </c>
      <c r="D6" s="2">
        <v>0</v>
      </c>
      <c r="E6" s="2">
        <v>0</v>
      </c>
      <c r="F6" s="2">
        <v>2</v>
      </c>
      <c r="G6" s="2">
        <v>0</v>
      </c>
      <c r="H6" s="2">
        <v>0</v>
      </c>
      <c r="I6" s="2">
        <v>67</v>
      </c>
      <c r="J6" s="2">
        <v>0</v>
      </c>
      <c r="K6" s="2">
        <v>0</v>
      </c>
      <c r="L6" s="2">
        <v>10</v>
      </c>
      <c r="M6" s="2">
        <v>1</v>
      </c>
      <c r="N6" s="2">
        <v>0</v>
      </c>
      <c r="O6" s="2">
        <v>0</v>
      </c>
      <c r="P6" s="2">
        <v>1</v>
      </c>
      <c r="Q6" s="2">
        <v>81</v>
      </c>
    </row>
    <row r="7" spans="1:17" x14ac:dyDescent="0.2">
      <c r="A7" s="3">
        <v>4</v>
      </c>
      <c r="B7" s="2">
        <v>0</v>
      </c>
      <c r="C7" s="2">
        <v>1</v>
      </c>
      <c r="D7" s="2">
        <v>0</v>
      </c>
      <c r="E7" s="2">
        <v>0</v>
      </c>
      <c r="F7" s="2">
        <v>1</v>
      </c>
      <c r="G7" s="2">
        <v>0</v>
      </c>
      <c r="H7" s="2">
        <v>1</v>
      </c>
      <c r="I7" s="2">
        <v>112</v>
      </c>
      <c r="J7" s="2">
        <v>3</v>
      </c>
      <c r="K7" s="2">
        <v>0</v>
      </c>
      <c r="L7" s="2">
        <v>43</v>
      </c>
      <c r="M7" s="2">
        <v>9</v>
      </c>
      <c r="N7" s="2">
        <v>0</v>
      </c>
      <c r="O7" s="2">
        <v>0</v>
      </c>
      <c r="P7" s="2">
        <v>2</v>
      </c>
      <c r="Q7" s="2">
        <v>172</v>
      </c>
    </row>
    <row r="8" spans="1:17" x14ac:dyDescent="0.2">
      <c r="A8" s="3">
        <v>5</v>
      </c>
      <c r="B8" s="2">
        <v>0</v>
      </c>
      <c r="C8" s="2">
        <v>1</v>
      </c>
      <c r="D8" s="2">
        <v>0</v>
      </c>
      <c r="E8" s="2">
        <v>0</v>
      </c>
      <c r="F8" s="2">
        <v>0</v>
      </c>
      <c r="G8" s="2">
        <v>0</v>
      </c>
      <c r="H8" s="2">
        <v>0</v>
      </c>
      <c r="I8" s="2">
        <v>87</v>
      </c>
      <c r="J8" s="2">
        <v>2</v>
      </c>
      <c r="K8" s="2">
        <v>0</v>
      </c>
      <c r="L8" s="2">
        <v>22</v>
      </c>
      <c r="M8" s="2">
        <v>3</v>
      </c>
      <c r="N8" s="2">
        <v>0</v>
      </c>
      <c r="O8" s="2">
        <v>2</v>
      </c>
      <c r="P8" s="2">
        <v>1</v>
      </c>
      <c r="Q8" s="2">
        <v>118</v>
      </c>
    </row>
    <row r="9" spans="1:17" x14ac:dyDescent="0.2">
      <c r="A9" s="3">
        <v>6</v>
      </c>
      <c r="B9" s="2">
        <v>0</v>
      </c>
      <c r="C9" s="2">
        <v>2</v>
      </c>
      <c r="D9" s="2">
        <v>0</v>
      </c>
      <c r="E9" s="2">
        <v>0</v>
      </c>
      <c r="F9" s="2">
        <v>1</v>
      </c>
      <c r="G9" s="2">
        <v>0</v>
      </c>
      <c r="H9" s="2">
        <v>1</v>
      </c>
      <c r="I9" s="2">
        <v>112</v>
      </c>
      <c r="J9" s="2">
        <v>3</v>
      </c>
      <c r="K9" s="2">
        <v>1</v>
      </c>
      <c r="L9" s="2">
        <v>36</v>
      </c>
      <c r="M9" s="2">
        <v>11</v>
      </c>
      <c r="N9" s="2">
        <v>0</v>
      </c>
      <c r="O9" s="2">
        <v>0</v>
      </c>
      <c r="P9" s="2">
        <v>1</v>
      </c>
      <c r="Q9" s="2">
        <v>168</v>
      </c>
    </row>
    <row r="10" spans="1:17" x14ac:dyDescent="0.2">
      <c r="A10" s="3">
        <v>7</v>
      </c>
      <c r="B10" s="2">
        <v>0</v>
      </c>
      <c r="C10" s="2">
        <v>0</v>
      </c>
      <c r="D10" s="2">
        <v>0</v>
      </c>
      <c r="E10" s="2">
        <v>0</v>
      </c>
      <c r="F10" s="2">
        <v>0</v>
      </c>
      <c r="G10" s="2">
        <v>0</v>
      </c>
      <c r="H10" s="2">
        <v>0</v>
      </c>
      <c r="I10" s="2">
        <v>110</v>
      </c>
      <c r="J10" s="2">
        <v>1</v>
      </c>
      <c r="K10" s="2">
        <v>0</v>
      </c>
      <c r="L10" s="2">
        <v>14</v>
      </c>
      <c r="M10" s="2">
        <v>8</v>
      </c>
      <c r="N10" s="2">
        <v>0</v>
      </c>
      <c r="O10" s="2">
        <v>1</v>
      </c>
      <c r="P10" s="2">
        <v>1</v>
      </c>
      <c r="Q10" s="2">
        <v>135</v>
      </c>
    </row>
    <row r="11" spans="1:17" x14ac:dyDescent="0.2">
      <c r="A11" s="3">
        <v>8</v>
      </c>
      <c r="B11" s="2">
        <v>0</v>
      </c>
      <c r="C11" s="2">
        <v>1</v>
      </c>
      <c r="D11" s="2">
        <v>0</v>
      </c>
      <c r="E11" s="2">
        <v>0</v>
      </c>
      <c r="F11" s="2">
        <v>1</v>
      </c>
      <c r="G11" s="2">
        <v>0</v>
      </c>
      <c r="H11" s="2">
        <v>0</v>
      </c>
      <c r="I11" s="2">
        <v>110</v>
      </c>
      <c r="J11" s="2">
        <v>2</v>
      </c>
      <c r="K11" s="2">
        <v>0</v>
      </c>
      <c r="L11" s="2">
        <v>22</v>
      </c>
      <c r="M11" s="2">
        <v>10</v>
      </c>
      <c r="N11" s="2">
        <v>0</v>
      </c>
      <c r="O11" s="2">
        <v>1</v>
      </c>
      <c r="P11" s="2">
        <v>2</v>
      </c>
      <c r="Q11" s="2">
        <v>149</v>
      </c>
    </row>
    <row r="12" spans="1:17" x14ac:dyDescent="0.2">
      <c r="A12" s="3">
        <v>9</v>
      </c>
      <c r="B12" s="2">
        <v>0</v>
      </c>
      <c r="C12" s="2">
        <v>0</v>
      </c>
      <c r="D12" s="2">
        <v>0</v>
      </c>
      <c r="E12" s="2">
        <v>2</v>
      </c>
      <c r="F12" s="2">
        <v>0</v>
      </c>
      <c r="G12" s="2">
        <v>0</v>
      </c>
      <c r="H12" s="2">
        <v>0</v>
      </c>
      <c r="I12" s="2">
        <v>160</v>
      </c>
      <c r="J12" s="2">
        <v>0</v>
      </c>
      <c r="K12" s="2">
        <v>0</v>
      </c>
      <c r="L12" s="2">
        <v>26</v>
      </c>
      <c r="M12" s="2">
        <v>9</v>
      </c>
      <c r="N12" s="2">
        <v>0</v>
      </c>
      <c r="O12" s="2">
        <v>0</v>
      </c>
      <c r="P12" s="2">
        <v>0</v>
      </c>
      <c r="Q12" s="2">
        <v>197</v>
      </c>
    </row>
    <row r="13" spans="1:17" x14ac:dyDescent="0.2">
      <c r="A13" s="3">
        <v>10</v>
      </c>
      <c r="B13" s="2">
        <v>0</v>
      </c>
      <c r="C13" s="2">
        <v>0</v>
      </c>
      <c r="D13" s="2">
        <v>0</v>
      </c>
      <c r="E13" s="2">
        <v>0</v>
      </c>
      <c r="F13" s="2">
        <v>0</v>
      </c>
      <c r="G13" s="2">
        <v>0</v>
      </c>
      <c r="H13" s="2">
        <v>0</v>
      </c>
      <c r="I13" s="2">
        <v>69</v>
      </c>
      <c r="J13" s="2">
        <v>0</v>
      </c>
      <c r="K13" s="2">
        <v>0</v>
      </c>
      <c r="L13" s="2">
        <v>11</v>
      </c>
      <c r="M13" s="2">
        <v>4</v>
      </c>
      <c r="N13" s="2">
        <v>0</v>
      </c>
      <c r="O13" s="2">
        <v>0</v>
      </c>
      <c r="P13" s="2">
        <v>0</v>
      </c>
      <c r="Q13" s="2">
        <v>84</v>
      </c>
    </row>
    <row r="14" spans="1:17" x14ac:dyDescent="0.2">
      <c r="A14" s="3">
        <v>11</v>
      </c>
      <c r="B14" s="2">
        <v>0</v>
      </c>
      <c r="C14" s="2">
        <v>0</v>
      </c>
      <c r="D14" s="2">
        <v>0</v>
      </c>
      <c r="E14" s="2">
        <v>0</v>
      </c>
      <c r="F14" s="2">
        <v>0</v>
      </c>
      <c r="G14" s="2">
        <v>0</v>
      </c>
      <c r="H14" s="2">
        <v>0</v>
      </c>
      <c r="I14" s="2">
        <v>93</v>
      </c>
      <c r="J14" s="2">
        <v>0</v>
      </c>
      <c r="K14" s="2">
        <v>0</v>
      </c>
      <c r="L14" s="2">
        <v>16</v>
      </c>
      <c r="M14" s="2">
        <v>6</v>
      </c>
      <c r="N14" s="2">
        <v>0</v>
      </c>
      <c r="O14" s="2">
        <v>1</v>
      </c>
      <c r="P14" s="2">
        <v>1</v>
      </c>
      <c r="Q14" s="2">
        <v>117</v>
      </c>
    </row>
    <row r="15" spans="1:17" x14ac:dyDescent="0.2">
      <c r="A15" s="3">
        <v>12</v>
      </c>
      <c r="B15" s="2">
        <v>0</v>
      </c>
      <c r="C15" s="2">
        <v>1</v>
      </c>
      <c r="D15" s="2">
        <v>0</v>
      </c>
      <c r="E15" s="2">
        <v>0</v>
      </c>
      <c r="F15" s="2">
        <v>1</v>
      </c>
      <c r="G15" s="2">
        <v>1</v>
      </c>
      <c r="H15" s="2">
        <v>1</v>
      </c>
      <c r="I15" s="2">
        <v>115</v>
      </c>
      <c r="J15" s="2">
        <v>2</v>
      </c>
      <c r="K15" s="2">
        <v>0</v>
      </c>
      <c r="L15" s="2">
        <v>24</v>
      </c>
      <c r="M15" s="2">
        <v>3</v>
      </c>
      <c r="N15" s="2">
        <v>0</v>
      </c>
      <c r="O15" s="2">
        <v>3</v>
      </c>
      <c r="P15" s="2">
        <v>1</v>
      </c>
      <c r="Q15" s="2">
        <v>152</v>
      </c>
    </row>
    <row r="16" spans="1:17" x14ac:dyDescent="0.2">
      <c r="A16" s="3">
        <v>13</v>
      </c>
      <c r="B16" s="2">
        <v>0</v>
      </c>
      <c r="C16" s="2">
        <v>0</v>
      </c>
      <c r="D16" s="2">
        <v>1</v>
      </c>
      <c r="E16" s="2">
        <v>1</v>
      </c>
      <c r="F16" s="2">
        <v>0</v>
      </c>
      <c r="G16" s="2">
        <v>0</v>
      </c>
      <c r="H16" s="2">
        <v>1</v>
      </c>
      <c r="I16" s="2">
        <v>114</v>
      </c>
      <c r="J16" s="2">
        <v>0</v>
      </c>
      <c r="K16" s="2">
        <v>2</v>
      </c>
      <c r="L16" s="2">
        <v>19</v>
      </c>
      <c r="M16" s="2">
        <v>4</v>
      </c>
      <c r="N16" s="2">
        <v>0</v>
      </c>
      <c r="O16" s="2">
        <v>0</v>
      </c>
      <c r="P16" s="2">
        <v>0</v>
      </c>
      <c r="Q16" s="2">
        <v>142</v>
      </c>
    </row>
    <row r="17" spans="1:17" x14ac:dyDescent="0.2">
      <c r="A17" s="3">
        <v>14</v>
      </c>
      <c r="B17" s="2">
        <v>0</v>
      </c>
      <c r="C17" s="2">
        <v>0</v>
      </c>
      <c r="D17" s="2">
        <v>0</v>
      </c>
      <c r="E17" s="2">
        <v>2</v>
      </c>
      <c r="F17" s="2">
        <v>0</v>
      </c>
      <c r="G17" s="2">
        <v>0</v>
      </c>
      <c r="H17" s="2">
        <v>0</v>
      </c>
      <c r="I17" s="2">
        <v>97</v>
      </c>
      <c r="J17" s="2">
        <v>0</v>
      </c>
      <c r="K17" s="2">
        <v>1</v>
      </c>
      <c r="L17" s="2">
        <v>18</v>
      </c>
      <c r="M17" s="2">
        <v>4</v>
      </c>
      <c r="N17" s="2">
        <v>0</v>
      </c>
      <c r="O17" s="2">
        <v>1</v>
      </c>
      <c r="P17" s="2">
        <v>1</v>
      </c>
      <c r="Q17" s="2">
        <v>124</v>
      </c>
    </row>
    <row r="18" spans="1:17" x14ac:dyDescent="0.2">
      <c r="A18" s="3">
        <v>15</v>
      </c>
      <c r="B18" s="2">
        <v>0</v>
      </c>
      <c r="C18" s="2">
        <v>1</v>
      </c>
      <c r="D18" s="2">
        <v>0</v>
      </c>
      <c r="E18" s="2">
        <v>0</v>
      </c>
      <c r="F18" s="2">
        <v>0</v>
      </c>
      <c r="G18" s="2">
        <v>0</v>
      </c>
      <c r="H18" s="2">
        <v>0</v>
      </c>
      <c r="I18" s="2">
        <v>66</v>
      </c>
      <c r="J18" s="2">
        <v>2</v>
      </c>
      <c r="K18" s="2">
        <v>0</v>
      </c>
      <c r="L18" s="2">
        <v>18</v>
      </c>
      <c r="M18" s="2">
        <v>8</v>
      </c>
      <c r="N18" s="2">
        <v>0</v>
      </c>
      <c r="O18" s="2">
        <v>0</v>
      </c>
      <c r="P18" s="2">
        <v>0</v>
      </c>
      <c r="Q18" s="2">
        <v>95</v>
      </c>
    </row>
    <row r="19" spans="1:17" x14ac:dyDescent="0.2">
      <c r="A19" s="3">
        <v>16</v>
      </c>
      <c r="B19" s="2">
        <v>0</v>
      </c>
      <c r="C19" s="2">
        <v>1</v>
      </c>
      <c r="D19" s="2">
        <v>0</v>
      </c>
      <c r="E19" s="2">
        <v>0</v>
      </c>
      <c r="F19" s="2">
        <v>1</v>
      </c>
      <c r="G19" s="2">
        <v>0</v>
      </c>
      <c r="H19" s="2">
        <v>0</v>
      </c>
      <c r="I19" s="2">
        <v>91</v>
      </c>
      <c r="J19" s="2">
        <v>1</v>
      </c>
      <c r="K19" s="2">
        <v>1</v>
      </c>
      <c r="L19" s="2">
        <v>19</v>
      </c>
      <c r="M19" s="2">
        <v>9</v>
      </c>
      <c r="N19" s="2">
        <v>0</v>
      </c>
      <c r="O19" s="2">
        <v>2</v>
      </c>
      <c r="P19" s="2">
        <v>0</v>
      </c>
      <c r="Q19" s="2">
        <v>125</v>
      </c>
    </row>
    <row r="20" spans="1:17" x14ac:dyDescent="0.2">
      <c r="A20" s="3">
        <v>17</v>
      </c>
      <c r="B20" s="2">
        <v>0</v>
      </c>
      <c r="C20" s="2">
        <v>0</v>
      </c>
      <c r="D20" s="2">
        <v>0</v>
      </c>
      <c r="E20" s="2">
        <v>0</v>
      </c>
      <c r="F20" s="2">
        <v>0</v>
      </c>
      <c r="G20" s="2">
        <v>0</v>
      </c>
      <c r="H20" s="2">
        <v>0</v>
      </c>
      <c r="I20" s="2">
        <v>95</v>
      </c>
      <c r="J20" s="2">
        <v>0</v>
      </c>
      <c r="K20" s="2">
        <v>0</v>
      </c>
      <c r="L20" s="2">
        <v>30</v>
      </c>
      <c r="M20" s="2">
        <v>4</v>
      </c>
      <c r="N20" s="2">
        <v>0</v>
      </c>
      <c r="O20" s="2">
        <v>2</v>
      </c>
      <c r="P20" s="2">
        <v>0</v>
      </c>
      <c r="Q20" s="2">
        <v>131</v>
      </c>
    </row>
    <row r="21" spans="1:17" x14ac:dyDescent="0.2">
      <c r="A21" s="3">
        <v>18</v>
      </c>
      <c r="B21" s="2">
        <v>0</v>
      </c>
      <c r="C21" s="2">
        <v>1</v>
      </c>
      <c r="D21" s="2">
        <v>0</v>
      </c>
      <c r="E21" s="2">
        <v>1</v>
      </c>
      <c r="F21" s="2">
        <v>1</v>
      </c>
      <c r="G21" s="2">
        <v>0</v>
      </c>
      <c r="H21" s="2">
        <v>1</v>
      </c>
      <c r="I21" s="2">
        <v>47</v>
      </c>
      <c r="J21" s="2">
        <v>2</v>
      </c>
      <c r="K21" s="2">
        <v>1</v>
      </c>
      <c r="L21" s="2">
        <v>13</v>
      </c>
      <c r="M21" s="2">
        <v>1</v>
      </c>
      <c r="N21" s="2">
        <v>1</v>
      </c>
      <c r="O21" s="2">
        <v>1</v>
      </c>
      <c r="P21" s="2">
        <v>0</v>
      </c>
      <c r="Q21" s="2">
        <v>70</v>
      </c>
    </row>
    <row r="22" spans="1:17" x14ac:dyDescent="0.2">
      <c r="A22" s="3">
        <v>19</v>
      </c>
      <c r="B22" s="2">
        <v>0</v>
      </c>
      <c r="C22" s="2">
        <v>2</v>
      </c>
      <c r="D22" s="2">
        <v>0</v>
      </c>
      <c r="E22" s="2">
        <v>0</v>
      </c>
      <c r="F22" s="2">
        <v>0</v>
      </c>
      <c r="G22" s="2">
        <v>0</v>
      </c>
      <c r="H22" s="2">
        <v>1</v>
      </c>
      <c r="I22" s="2">
        <v>58</v>
      </c>
      <c r="J22" s="2">
        <v>1</v>
      </c>
      <c r="K22" s="2">
        <v>0</v>
      </c>
      <c r="L22" s="2">
        <v>17</v>
      </c>
      <c r="M22" s="2">
        <v>3</v>
      </c>
      <c r="N22" s="2">
        <v>0</v>
      </c>
      <c r="O22" s="2">
        <v>1</v>
      </c>
      <c r="P22" s="2">
        <v>1</v>
      </c>
      <c r="Q22" s="2">
        <v>84</v>
      </c>
    </row>
    <row r="23" spans="1:17" x14ac:dyDescent="0.2">
      <c r="A23" s="3">
        <v>20</v>
      </c>
      <c r="B23" s="2">
        <v>1</v>
      </c>
      <c r="C23" s="2">
        <v>1</v>
      </c>
      <c r="D23" s="2">
        <v>0</v>
      </c>
      <c r="E23" s="2">
        <v>0</v>
      </c>
      <c r="F23" s="2">
        <v>0</v>
      </c>
      <c r="G23" s="2">
        <v>0</v>
      </c>
      <c r="H23" s="2">
        <v>0</v>
      </c>
      <c r="I23" s="2">
        <v>99</v>
      </c>
      <c r="J23" s="2">
        <v>1</v>
      </c>
      <c r="K23" s="2">
        <v>1</v>
      </c>
      <c r="L23" s="2">
        <v>19</v>
      </c>
      <c r="M23" s="2">
        <v>4</v>
      </c>
      <c r="N23" s="2">
        <v>0</v>
      </c>
      <c r="O23" s="2">
        <v>1</v>
      </c>
      <c r="P23" s="2">
        <v>0</v>
      </c>
      <c r="Q23" s="2">
        <v>127</v>
      </c>
    </row>
    <row r="24" spans="1:17" x14ac:dyDescent="0.2">
      <c r="A24" s="3">
        <v>21</v>
      </c>
      <c r="B24" s="2">
        <v>0</v>
      </c>
      <c r="C24" s="2">
        <v>1</v>
      </c>
      <c r="D24" s="2">
        <v>0</v>
      </c>
      <c r="E24" s="2">
        <v>1</v>
      </c>
      <c r="F24" s="2">
        <v>0</v>
      </c>
      <c r="G24" s="2">
        <v>0</v>
      </c>
      <c r="H24" s="2">
        <v>0</v>
      </c>
      <c r="I24" s="2">
        <v>98</v>
      </c>
      <c r="J24" s="2">
        <v>1</v>
      </c>
      <c r="K24" s="2">
        <v>0</v>
      </c>
      <c r="L24" s="2">
        <v>32</v>
      </c>
      <c r="M24" s="2">
        <v>3</v>
      </c>
      <c r="N24" s="2">
        <v>0</v>
      </c>
      <c r="O24" s="2">
        <v>0</v>
      </c>
      <c r="P24" s="2">
        <v>0</v>
      </c>
      <c r="Q24" s="2">
        <v>136</v>
      </c>
    </row>
    <row r="25" spans="1:17" x14ac:dyDescent="0.2">
      <c r="A25" s="3">
        <v>22</v>
      </c>
      <c r="B25" s="2">
        <v>0</v>
      </c>
      <c r="C25" s="2">
        <v>1</v>
      </c>
      <c r="D25" s="2">
        <v>1</v>
      </c>
      <c r="E25" s="2">
        <v>0</v>
      </c>
      <c r="F25" s="2">
        <v>0</v>
      </c>
      <c r="G25" s="2">
        <v>0</v>
      </c>
      <c r="H25" s="2">
        <v>0</v>
      </c>
      <c r="I25" s="2">
        <v>65</v>
      </c>
      <c r="J25" s="2">
        <v>2</v>
      </c>
      <c r="K25" s="2">
        <v>0</v>
      </c>
      <c r="L25" s="2">
        <v>18</v>
      </c>
      <c r="M25" s="2">
        <v>4</v>
      </c>
      <c r="N25" s="2">
        <v>0</v>
      </c>
      <c r="O25" s="2">
        <v>1</v>
      </c>
      <c r="P25" s="2">
        <v>0</v>
      </c>
      <c r="Q25" s="2">
        <v>92</v>
      </c>
    </row>
    <row r="26" spans="1:17" x14ac:dyDescent="0.2">
      <c r="A26" s="3">
        <v>23</v>
      </c>
      <c r="B26" s="2">
        <v>0</v>
      </c>
      <c r="C26" s="2">
        <v>0</v>
      </c>
      <c r="D26" s="2">
        <v>0</v>
      </c>
      <c r="E26" s="2">
        <v>1</v>
      </c>
      <c r="F26" s="2">
        <v>0</v>
      </c>
      <c r="G26" s="2">
        <v>0</v>
      </c>
      <c r="H26" s="2">
        <v>0</v>
      </c>
      <c r="I26" s="2">
        <v>56</v>
      </c>
      <c r="J26" s="2">
        <v>0</v>
      </c>
      <c r="K26" s="2">
        <v>1</v>
      </c>
      <c r="L26" s="2">
        <v>22</v>
      </c>
      <c r="M26" s="2">
        <v>3</v>
      </c>
      <c r="N26" s="2">
        <v>0</v>
      </c>
      <c r="O26" s="2">
        <v>1</v>
      </c>
      <c r="P26" s="2">
        <v>1</v>
      </c>
      <c r="Q26" s="2">
        <v>85</v>
      </c>
    </row>
    <row r="27" spans="1:17" x14ac:dyDescent="0.2">
      <c r="A27" s="3">
        <v>24</v>
      </c>
      <c r="B27" s="2">
        <v>0</v>
      </c>
      <c r="C27" s="2">
        <v>0</v>
      </c>
      <c r="D27" s="2">
        <v>0</v>
      </c>
      <c r="E27" s="2">
        <v>1</v>
      </c>
      <c r="F27" s="2">
        <v>0</v>
      </c>
      <c r="G27" s="2">
        <v>0</v>
      </c>
      <c r="H27" s="2">
        <v>0</v>
      </c>
      <c r="I27" s="2">
        <v>65</v>
      </c>
      <c r="J27" s="2">
        <v>0</v>
      </c>
      <c r="K27" s="2">
        <v>0</v>
      </c>
      <c r="L27" s="2">
        <v>28</v>
      </c>
      <c r="M27" s="2">
        <v>1</v>
      </c>
      <c r="N27" s="2">
        <v>2</v>
      </c>
      <c r="O27" s="2">
        <v>0</v>
      </c>
      <c r="P27" s="2">
        <v>1</v>
      </c>
      <c r="Q27" s="2">
        <v>98</v>
      </c>
    </row>
    <row r="28" spans="1:17" x14ac:dyDescent="0.2">
      <c r="A28" s="3">
        <v>25</v>
      </c>
      <c r="B28" s="2">
        <v>0</v>
      </c>
      <c r="C28" s="2">
        <v>0</v>
      </c>
      <c r="D28" s="2">
        <v>0</v>
      </c>
      <c r="E28" s="2">
        <v>0</v>
      </c>
      <c r="F28" s="2">
        <v>0</v>
      </c>
      <c r="G28" s="2">
        <v>0</v>
      </c>
      <c r="H28" s="2">
        <v>0</v>
      </c>
      <c r="I28" s="2">
        <v>55</v>
      </c>
      <c r="J28" s="2">
        <v>0</v>
      </c>
      <c r="K28" s="2">
        <v>0</v>
      </c>
      <c r="L28" s="2">
        <v>13</v>
      </c>
      <c r="M28" s="2">
        <v>5</v>
      </c>
      <c r="N28" s="2">
        <v>0</v>
      </c>
      <c r="O28" s="2">
        <v>0</v>
      </c>
      <c r="P28" s="2">
        <v>0</v>
      </c>
      <c r="Q28" s="2">
        <v>73</v>
      </c>
    </row>
    <row r="29" spans="1:17" x14ac:dyDescent="0.2">
      <c r="A29" s="3">
        <v>26</v>
      </c>
      <c r="B29" s="2">
        <v>0</v>
      </c>
      <c r="C29" s="2">
        <v>1</v>
      </c>
      <c r="D29" s="2">
        <v>0</v>
      </c>
      <c r="E29" s="2">
        <v>0</v>
      </c>
      <c r="F29" s="2">
        <v>0</v>
      </c>
      <c r="G29" s="2">
        <v>0</v>
      </c>
      <c r="H29" s="2">
        <v>0</v>
      </c>
      <c r="I29" s="2">
        <v>82</v>
      </c>
      <c r="J29" s="2">
        <v>0</v>
      </c>
      <c r="K29" s="2">
        <v>0</v>
      </c>
      <c r="L29" s="2">
        <v>24</v>
      </c>
      <c r="M29" s="2">
        <v>4</v>
      </c>
      <c r="N29" s="2">
        <v>1</v>
      </c>
      <c r="O29" s="2">
        <v>1</v>
      </c>
      <c r="P29" s="2">
        <v>1</v>
      </c>
      <c r="Q29" s="2">
        <v>114</v>
      </c>
    </row>
    <row r="30" spans="1:17" x14ac:dyDescent="0.2">
      <c r="A30" s="3">
        <v>27</v>
      </c>
      <c r="B30" s="2">
        <v>1</v>
      </c>
      <c r="C30" s="2">
        <v>0</v>
      </c>
      <c r="D30" s="2">
        <v>0</v>
      </c>
      <c r="E30" s="2">
        <v>0</v>
      </c>
      <c r="F30" s="2">
        <v>0</v>
      </c>
      <c r="G30" s="2">
        <v>0</v>
      </c>
      <c r="H30" s="2">
        <v>1</v>
      </c>
      <c r="I30" s="2">
        <v>84</v>
      </c>
      <c r="J30" s="2">
        <v>2</v>
      </c>
      <c r="K30" s="2">
        <v>0</v>
      </c>
      <c r="L30" s="2">
        <v>27</v>
      </c>
      <c r="M30" s="2">
        <v>5</v>
      </c>
      <c r="N30" s="2">
        <v>0</v>
      </c>
      <c r="O30" s="2">
        <v>1</v>
      </c>
      <c r="P30" s="2">
        <v>0</v>
      </c>
      <c r="Q30" s="2">
        <v>121</v>
      </c>
    </row>
    <row r="31" spans="1:17" x14ac:dyDescent="0.2">
      <c r="A31" s="3">
        <v>28</v>
      </c>
      <c r="B31" s="2">
        <v>0</v>
      </c>
      <c r="C31" s="2">
        <v>0</v>
      </c>
      <c r="D31" s="2">
        <v>0</v>
      </c>
      <c r="E31" s="2">
        <v>0</v>
      </c>
      <c r="F31" s="2">
        <v>1</v>
      </c>
      <c r="G31" s="2">
        <v>0</v>
      </c>
      <c r="H31" s="2">
        <v>0</v>
      </c>
      <c r="I31" s="2">
        <v>106</v>
      </c>
      <c r="J31" s="2">
        <v>2</v>
      </c>
      <c r="K31" s="2">
        <v>2</v>
      </c>
      <c r="L31" s="2">
        <v>26</v>
      </c>
      <c r="M31" s="2">
        <v>3</v>
      </c>
      <c r="N31" s="2">
        <v>0</v>
      </c>
      <c r="O31" s="2">
        <v>0</v>
      </c>
      <c r="P31" s="2">
        <v>0</v>
      </c>
      <c r="Q31" s="2">
        <v>140</v>
      </c>
    </row>
    <row r="32" spans="1:17" x14ac:dyDescent="0.2">
      <c r="A32" s="3">
        <v>29</v>
      </c>
      <c r="B32" s="2">
        <v>0</v>
      </c>
      <c r="C32" s="2">
        <v>0</v>
      </c>
      <c r="D32" s="2">
        <v>1</v>
      </c>
      <c r="E32" s="2">
        <v>0</v>
      </c>
      <c r="F32" s="2">
        <v>0</v>
      </c>
      <c r="G32" s="2">
        <v>0</v>
      </c>
      <c r="H32" s="2">
        <v>0</v>
      </c>
      <c r="I32" s="2">
        <v>73</v>
      </c>
      <c r="J32" s="2">
        <v>2</v>
      </c>
      <c r="K32" s="2">
        <v>1</v>
      </c>
      <c r="L32" s="2">
        <v>24</v>
      </c>
      <c r="M32" s="2">
        <v>4</v>
      </c>
      <c r="N32" s="2">
        <v>0</v>
      </c>
      <c r="O32" s="2">
        <v>0</v>
      </c>
      <c r="P32" s="2">
        <v>1</v>
      </c>
      <c r="Q32" s="2">
        <v>106</v>
      </c>
    </row>
    <row r="33" spans="1:17" x14ac:dyDescent="0.2">
      <c r="A33" s="3">
        <v>30</v>
      </c>
      <c r="B33" s="2">
        <v>0</v>
      </c>
      <c r="C33" s="2">
        <v>0</v>
      </c>
      <c r="D33" s="2">
        <v>0</v>
      </c>
      <c r="E33" s="2">
        <v>0</v>
      </c>
      <c r="F33" s="2">
        <v>0</v>
      </c>
      <c r="G33" s="2">
        <v>0</v>
      </c>
      <c r="H33" s="2">
        <v>0</v>
      </c>
      <c r="I33" s="2">
        <v>79</v>
      </c>
      <c r="J33" s="2">
        <v>0</v>
      </c>
      <c r="K33" s="2">
        <v>0</v>
      </c>
      <c r="L33" s="2">
        <v>20</v>
      </c>
      <c r="M33" s="2">
        <v>5</v>
      </c>
      <c r="N33" s="2">
        <v>0</v>
      </c>
      <c r="O33" s="2">
        <v>1</v>
      </c>
      <c r="P33" s="2">
        <v>0</v>
      </c>
      <c r="Q33" s="2">
        <v>105</v>
      </c>
    </row>
    <row r="34" spans="1:17" x14ac:dyDescent="0.2">
      <c r="A34" s="3">
        <v>31</v>
      </c>
      <c r="B34" s="2">
        <v>0</v>
      </c>
      <c r="C34" s="2">
        <v>1</v>
      </c>
      <c r="D34" s="2">
        <v>0</v>
      </c>
      <c r="E34" s="2">
        <v>0</v>
      </c>
      <c r="F34" s="2">
        <v>0</v>
      </c>
      <c r="G34" s="2">
        <v>0</v>
      </c>
      <c r="H34" s="2">
        <v>0</v>
      </c>
      <c r="I34" s="2">
        <v>74</v>
      </c>
      <c r="J34" s="2">
        <v>2</v>
      </c>
      <c r="K34" s="2">
        <v>0</v>
      </c>
      <c r="L34" s="2">
        <v>15</v>
      </c>
      <c r="M34" s="2">
        <v>4</v>
      </c>
      <c r="N34" s="2">
        <v>1</v>
      </c>
      <c r="O34" s="2">
        <v>0</v>
      </c>
      <c r="P34" s="2">
        <v>0</v>
      </c>
      <c r="Q34" s="2">
        <v>97</v>
      </c>
    </row>
    <row r="35" spans="1:17" x14ac:dyDescent="0.2">
      <c r="A35" s="3">
        <v>32</v>
      </c>
      <c r="B35" s="2">
        <v>0</v>
      </c>
      <c r="C35" s="2">
        <v>0</v>
      </c>
      <c r="D35" s="2">
        <v>1</v>
      </c>
      <c r="E35" s="2">
        <v>0</v>
      </c>
      <c r="F35" s="2">
        <v>0</v>
      </c>
      <c r="G35" s="2">
        <v>0</v>
      </c>
      <c r="H35" s="2">
        <v>0</v>
      </c>
      <c r="I35" s="2">
        <v>79</v>
      </c>
      <c r="J35" s="2">
        <v>3</v>
      </c>
      <c r="K35" s="2">
        <v>0</v>
      </c>
      <c r="L35" s="2">
        <v>14</v>
      </c>
      <c r="M35" s="2">
        <v>8</v>
      </c>
      <c r="N35" s="2">
        <v>0</v>
      </c>
      <c r="O35" s="2">
        <v>1</v>
      </c>
      <c r="P35" s="2">
        <v>0</v>
      </c>
      <c r="Q35" s="2">
        <v>106</v>
      </c>
    </row>
    <row r="36" spans="1:17" x14ac:dyDescent="0.2">
      <c r="A36" s="3">
        <v>33</v>
      </c>
      <c r="B36" s="2">
        <v>0</v>
      </c>
      <c r="C36" s="2">
        <v>0</v>
      </c>
      <c r="D36" s="2">
        <v>0</v>
      </c>
      <c r="E36" s="2">
        <v>0</v>
      </c>
      <c r="F36" s="2">
        <v>0</v>
      </c>
      <c r="G36" s="2">
        <v>0</v>
      </c>
      <c r="H36" s="2">
        <v>0</v>
      </c>
      <c r="I36" s="2">
        <v>71</v>
      </c>
      <c r="J36" s="2">
        <v>1</v>
      </c>
      <c r="K36" s="2">
        <v>0</v>
      </c>
      <c r="L36" s="2">
        <v>20</v>
      </c>
      <c r="M36" s="2">
        <v>2</v>
      </c>
      <c r="N36" s="2">
        <v>0</v>
      </c>
      <c r="O36" s="2">
        <v>0</v>
      </c>
      <c r="P36" s="2">
        <v>0</v>
      </c>
      <c r="Q36" s="2">
        <v>94</v>
      </c>
    </row>
    <row r="37" spans="1:17" x14ac:dyDescent="0.2">
      <c r="A37" s="3">
        <v>34</v>
      </c>
      <c r="B37" s="2">
        <v>0</v>
      </c>
      <c r="C37" s="2">
        <v>0</v>
      </c>
      <c r="D37" s="2">
        <v>0</v>
      </c>
      <c r="E37" s="2">
        <v>0</v>
      </c>
      <c r="F37" s="2">
        <v>0</v>
      </c>
      <c r="G37" s="2">
        <v>0</v>
      </c>
      <c r="H37" s="2">
        <v>0</v>
      </c>
      <c r="I37" s="2">
        <v>59</v>
      </c>
      <c r="J37" s="2">
        <v>3</v>
      </c>
      <c r="K37" s="2">
        <v>0</v>
      </c>
      <c r="L37" s="2">
        <v>11</v>
      </c>
      <c r="M37" s="2">
        <v>0</v>
      </c>
      <c r="N37" s="2">
        <v>0</v>
      </c>
      <c r="O37" s="2">
        <v>1</v>
      </c>
      <c r="P37" s="2">
        <v>1</v>
      </c>
      <c r="Q37" s="2">
        <v>75</v>
      </c>
    </row>
    <row r="38" spans="1:17" x14ac:dyDescent="0.2">
      <c r="A38" s="3">
        <v>35</v>
      </c>
      <c r="B38" s="2">
        <v>0</v>
      </c>
      <c r="C38" s="2">
        <v>0</v>
      </c>
      <c r="D38" s="2">
        <v>0</v>
      </c>
      <c r="E38" s="2">
        <v>0</v>
      </c>
      <c r="F38" s="2">
        <v>0</v>
      </c>
      <c r="G38" s="2">
        <v>0</v>
      </c>
      <c r="H38" s="2">
        <v>0</v>
      </c>
      <c r="I38" s="2">
        <v>68</v>
      </c>
      <c r="J38" s="2">
        <v>1</v>
      </c>
      <c r="K38" s="2">
        <v>0</v>
      </c>
      <c r="L38" s="2">
        <v>15</v>
      </c>
      <c r="M38" s="2">
        <v>2</v>
      </c>
      <c r="N38" s="2">
        <v>0</v>
      </c>
      <c r="O38" s="2">
        <v>0</v>
      </c>
      <c r="P38" s="2">
        <v>1</v>
      </c>
      <c r="Q38" s="2">
        <v>87</v>
      </c>
    </row>
    <row r="39" spans="1:17" x14ac:dyDescent="0.2">
      <c r="A39" s="3">
        <v>36</v>
      </c>
      <c r="B39" s="2">
        <v>0</v>
      </c>
      <c r="C39" s="2">
        <v>0</v>
      </c>
      <c r="D39" s="2">
        <v>0</v>
      </c>
      <c r="E39" s="2">
        <v>0</v>
      </c>
      <c r="F39" s="2">
        <v>0</v>
      </c>
      <c r="G39" s="2">
        <v>0</v>
      </c>
      <c r="H39" s="2">
        <v>0</v>
      </c>
      <c r="I39" s="2">
        <v>40</v>
      </c>
      <c r="J39" s="2">
        <v>0</v>
      </c>
      <c r="K39" s="2">
        <v>0</v>
      </c>
      <c r="L39" s="2">
        <v>5</v>
      </c>
      <c r="M39" s="2">
        <v>2</v>
      </c>
      <c r="N39" s="2">
        <v>1</v>
      </c>
      <c r="O39" s="2">
        <v>1</v>
      </c>
      <c r="P39" s="2">
        <v>1</v>
      </c>
      <c r="Q39" s="2">
        <v>50</v>
      </c>
    </row>
    <row r="40" spans="1:17" x14ac:dyDescent="0.2">
      <c r="A40" s="3">
        <v>37</v>
      </c>
      <c r="B40" s="2">
        <v>0</v>
      </c>
      <c r="C40" s="2">
        <v>0</v>
      </c>
      <c r="D40" s="2">
        <v>1</v>
      </c>
      <c r="E40" s="2">
        <v>0</v>
      </c>
      <c r="F40" s="2">
        <v>0</v>
      </c>
      <c r="G40" s="2">
        <v>0</v>
      </c>
      <c r="H40" s="2">
        <v>0</v>
      </c>
      <c r="I40" s="2">
        <v>59</v>
      </c>
      <c r="J40" s="2">
        <v>1</v>
      </c>
      <c r="K40" s="2">
        <v>0</v>
      </c>
      <c r="L40" s="2">
        <v>15</v>
      </c>
      <c r="M40" s="2">
        <v>5</v>
      </c>
      <c r="N40" s="2">
        <v>0</v>
      </c>
      <c r="O40" s="2">
        <v>0</v>
      </c>
      <c r="P40" s="2">
        <v>0</v>
      </c>
      <c r="Q40" s="2">
        <v>81</v>
      </c>
    </row>
    <row r="41" spans="1:17" x14ac:dyDescent="0.2">
      <c r="A41" s="3">
        <v>38</v>
      </c>
      <c r="B41" s="2">
        <v>0</v>
      </c>
      <c r="C41" s="2">
        <v>1</v>
      </c>
      <c r="D41" s="2">
        <v>0</v>
      </c>
      <c r="E41" s="2">
        <v>0</v>
      </c>
      <c r="F41" s="2">
        <v>0</v>
      </c>
      <c r="G41" s="2">
        <v>0</v>
      </c>
      <c r="H41" s="2">
        <v>0</v>
      </c>
      <c r="I41" s="2">
        <v>58</v>
      </c>
      <c r="J41" s="2">
        <v>0</v>
      </c>
      <c r="K41" s="2">
        <v>1</v>
      </c>
      <c r="L41" s="2">
        <v>13</v>
      </c>
      <c r="M41" s="2">
        <v>3</v>
      </c>
      <c r="N41" s="2">
        <v>0</v>
      </c>
      <c r="O41" s="2">
        <v>0</v>
      </c>
      <c r="P41" s="2">
        <v>1</v>
      </c>
      <c r="Q41" s="2">
        <v>77</v>
      </c>
    </row>
    <row r="42" spans="1:17" x14ac:dyDescent="0.2">
      <c r="A42" s="3">
        <v>39</v>
      </c>
      <c r="B42" s="2">
        <v>0</v>
      </c>
      <c r="C42" s="2">
        <v>0</v>
      </c>
      <c r="D42" s="2">
        <v>0</v>
      </c>
      <c r="E42" s="2">
        <v>0</v>
      </c>
      <c r="F42" s="2">
        <v>1</v>
      </c>
      <c r="G42" s="2">
        <v>0</v>
      </c>
      <c r="H42" s="2">
        <v>0</v>
      </c>
      <c r="I42" s="2">
        <v>60</v>
      </c>
      <c r="J42" s="2">
        <v>0</v>
      </c>
      <c r="K42" s="2">
        <v>0</v>
      </c>
      <c r="L42" s="2">
        <v>8</v>
      </c>
      <c r="M42" s="2">
        <v>4</v>
      </c>
      <c r="N42" s="2">
        <v>0</v>
      </c>
      <c r="O42" s="2">
        <v>0</v>
      </c>
      <c r="P42" s="2">
        <v>0</v>
      </c>
      <c r="Q42" s="2">
        <v>73</v>
      </c>
    </row>
    <row r="43" spans="1:17" x14ac:dyDescent="0.2">
      <c r="A43" s="3">
        <v>40</v>
      </c>
      <c r="B43" s="2">
        <v>0</v>
      </c>
      <c r="C43" s="2">
        <v>2</v>
      </c>
      <c r="D43" s="2">
        <v>0</v>
      </c>
      <c r="E43" s="2">
        <v>0</v>
      </c>
      <c r="F43" s="2">
        <v>0</v>
      </c>
      <c r="G43" s="2">
        <v>0</v>
      </c>
      <c r="H43" s="2">
        <v>1</v>
      </c>
      <c r="I43" s="2">
        <v>39</v>
      </c>
      <c r="J43" s="2">
        <v>2</v>
      </c>
      <c r="K43" s="2">
        <v>0</v>
      </c>
      <c r="L43" s="2">
        <v>8</v>
      </c>
      <c r="M43" s="2">
        <v>3</v>
      </c>
      <c r="N43" s="2">
        <v>0</v>
      </c>
      <c r="O43" s="2">
        <v>0</v>
      </c>
      <c r="P43" s="2">
        <v>0</v>
      </c>
      <c r="Q43" s="2">
        <v>55</v>
      </c>
    </row>
    <row r="44" spans="1:17" x14ac:dyDescent="0.2">
      <c r="A44" s="3">
        <v>41</v>
      </c>
      <c r="B44" s="2">
        <v>0</v>
      </c>
      <c r="C44" s="2">
        <v>1</v>
      </c>
      <c r="D44" s="2">
        <v>0</v>
      </c>
      <c r="E44" s="2">
        <v>0</v>
      </c>
      <c r="F44" s="2">
        <v>1</v>
      </c>
      <c r="G44" s="2">
        <v>0</v>
      </c>
      <c r="H44" s="2">
        <v>0</v>
      </c>
      <c r="I44" s="2">
        <v>48</v>
      </c>
      <c r="J44" s="2">
        <v>0</v>
      </c>
      <c r="K44" s="2">
        <v>0</v>
      </c>
      <c r="L44" s="2">
        <v>10</v>
      </c>
      <c r="M44" s="2">
        <v>3</v>
      </c>
      <c r="N44" s="2">
        <v>0</v>
      </c>
      <c r="O44" s="2">
        <v>0</v>
      </c>
      <c r="P44" s="2">
        <v>1</v>
      </c>
      <c r="Q44" s="2">
        <v>64</v>
      </c>
    </row>
    <row r="45" spans="1:17" x14ac:dyDescent="0.2">
      <c r="A45" s="3">
        <v>42</v>
      </c>
      <c r="B45" s="2">
        <v>0</v>
      </c>
      <c r="C45" s="2">
        <v>0</v>
      </c>
      <c r="D45" s="2">
        <v>0</v>
      </c>
      <c r="E45" s="2">
        <v>1</v>
      </c>
      <c r="F45" s="2">
        <v>0</v>
      </c>
      <c r="G45" s="2">
        <v>0</v>
      </c>
      <c r="H45" s="2">
        <v>0</v>
      </c>
      <c r="I45" s="2">
        <v>62</v>
      </c>
      <c r="J45" s="2">
        <v>0</v>
      </c>
      <c r="K45" s="2">
        <v>0</v>
      </c>
      <c r="L45" s="2">
        <v>9</v>
      </c>
      <c r="M45" s="2">
        <v>2</v>
      </c>
      <c r="N45" s="2">
        <v>0</v>
      </c>
      <c r="O45" s="2">
        <v>1</v>
      </c>
      <c r="P45" s="2">
        <v>1</v>
      </c>
      <c r="Q45" s="2">
        <v>76</v>
      </c>
    </row>
    <row r="46" spans="1:17" x14ac:dyDescent="0.2">
      <c r="A46" s="3">
        <v>43</v>
      </c>
      <c r="B46" s="2">
        <v>0</v>
      </c>
      <c r="C46" s="2">
        <v>0</v>
      </c>
      <c r="D46" s="2">
        <v>0</v>
      </c>
      <c r="E46" s="2">
        <v>1</v>
      </c>
      <c r="F46" s="2">
        <v>0</v>
      </c>
      <c r="G46" s="2">
        <v>0</v>
      </c>
      <c r="H46" s="2">
        <v>0</v>
      </c>
      <c r="I46" s="2">
        <v>79</v>
      </c>
      <c r="J46" s="2">
        <v>0</v>
      </c>
      <c r="K46" s="2">
        <v>1</v>
      </c>
      <c r="L46" s="2">
        <v>12</v>
      </c>
      <c r="M46" s="2">
        <v>5</v>
      </c>
      <c r="N46" s="2">
        <v>0</v>
      </c>
      <c r="O46" s="2">
        <v>1</v>
      </c>
      <c r="P46" s="2">
        <v>2</v>
      </c>
      <c r="Q46" s="2">
        <v>101</v>
      </c>
    </row>
    <row r="47" spans="1:17" x14ac:dyDescent="0.2">
      <c r="A47" s="3">
        <v>44</v>
      </c>
      <c r="B47" s="2">
        <v>1</v>
      </c>
      <c r="C47" s="2">
        <v>0</v>
      </c>
      <c r="D47" s="2">
        <v>1</v>
      </c>
      <c r="E47" s="2">
        <v>0</v>
      </c>
      <c r="F47" s="2">
        <v>2</v>
      </c>
      <c r="G47" s="2">
        <v>0</v>
      </c>
      <c r="H47" s="2">
        <v>0</v>
      </c>
      <c r="I47" s="2">
        <v>62</v>
      </c>
      <c r="J47" s="2">
        <v>2</v>
      </c>
      <c r="K47" s="2">
        <v>0</v>
      </c>
      <c r="L47" s="2">
        <v>14</v>
      </c>
      <c r="M47" s="2">
        <v>3</v>
      </c>
      <c r="N47" s="2">
        <v>0</v>
      </c>
      <c r="O47" s="2">
        <v>0</v>
      </c>
      <c r="P47" s="2">
        <v>0</v>
      </c>
      <c r="Q47" s="2">
        <v>85</v>
      </c>
    </row>
    <row r="48" spans="1:17" x14ac:dyDescent="0.2">
      <c r="A48" s="3">
        <v>45</v>
      </c>
      <c r="B48" s="2">
        <v>0</v>
      </c>
      <c r="C48" s="2">
        <v>0</v>
      </c>
      <c r="D48" s="2">
        <v>0</v>
      </c>
      <c r="E48" s="2">
        <v>2</v>
      </c>
      <c r="F48" s="2">
        <v>0</v>
      </c>
      <c r="G48" s="2">
        <v>0</v>
      </c>
      <c r="H48" s="2">
        <v>0</v>
      </c>
      <c r="I48" s="2">
        <v>73</v>
      </c>
      <c r="J48" s="2">
        <v>2</v>
      </c>
      <c r="K48" s="2">
        <v>0</v>
      </c>
      <c r="L48" s="2">
        <v>15</v>
      </c>
      <c r="M48" s="2">
        <v>2</v>
      </c>
      <c r="N48" s="2">
        <v>0</v>
      </c>
      <c r="O48" s="2">
        <v>0</v>
      </c>
      <c r="P48" s="2">
        <v>1</v>
      </c>
      <c r="Q48" s="2">
        <v>95</v>
      </c>
    </row>
    <row r="49" spans="1:17" x14ac:dyDescent="0.2">
      <c r="A49" s="3">
        <v>46</v>
      </c>
      <c r="B49" s="2">
        <v>0</v>
      </c>
      <c r="C49" s="2">
        <v>0</v>
      </c>
      <c r="D49" s="2">
        <v>0</v>
      </c>
      <c r="E49" s="2">
        <v>0</v>
      </c>
      <c r="F49" s="2">
        <v>0</v>
      </c>
      <c r="G49" s="2">
        <v>0</v>
      </c>
      <c r="H49" s="2">
        <v>0</v>
      </c>
      <c r="I49" s="2">
        <v>93</v>
      </c>
      <c r="J49" s="2">
        <v>0</v>
      </c>
      <c r="K49" s="2">
        <v>0</v>
      </c>
      <c r="L49" s="2">
        <v>13</v>
      </c>
      <c r="M49" s="2">
        <v>4</v>
      </c>
      <c r="N49" s="2">
        <v>0</v>
      </c>
      <c r="O49" s="2">
        <v>0</v>
      </c>
      <c r="P49" s="2">
        <v>1</v>
      </c>
      <c r="Q49" s="2">
        <v>111</v>
      </c>
    </row>
    <row r="50" spans="1:17" x14ac:dyDescent="0.2">
      <c r="A50" s="3">
        <v>47</v>
      </c>
      <c r="B50" s="2">
        <v>0</v>
      </c>
      <c r="C50" s="2">
        <v>0</v>
      </c>
      <c r="D50" s="2">
        <v>1</v>
      </c>
      <c r="E50" s="2">
        <v>0</v>
      </c>
      <c r="F50" s="2">
        <v>0</v>
      </c>
      <c r="G50" s="2">
        <v>0</v>
      </c>
      <c r="H50" s="2">
        <v>0</v>
      </c>
      <c r="I50" s="2">
        <v>65</v>
      </c>
      <c r="J50" s="2">
        <v>1</v>
      </c>
      <c r="K50" s="2">
        <v>1</v>
      </c>
      <c r="L50" s="2">
        <v>15</v>
      </c>
      <c r="M50" s="2">
        <v>3</v>
      </c>
      <c r="N50" s="2">
        <v>0</v>
      </c>
      <c r="O50" s="2">
        <v>0</v>
      </c>
      <c r="P50" s="2">
        <v>0</v>
      </c>
      <c r="Q50" s="2">
        <v>86</v>
      </c>
    </row>
    <row r="51" spans="1:17" x14ac:dyDescent="0.2">
      <c r="A51" s="3">
        <v>48</v>
      </c>
      <c r="B51" s="2">
        <v>1</v>
      </c>
      <c r="C51" s="2">
        <v>1</v>
      </c>
      <c r="D51" s="2">
        <v>1</v>
      </c>
      <c r="E51" s="2">
        <v>1</v>
      </c>
      <c r="F51" s="2">
        <v>1</v>
      </c>
      <c r="G51" s="2">
        <v>0</v>
      </c>
      <c r="H51" s="2">
        <v>1</v>
      </c>
      <c r="I51" s="2">
        <v>114</v>
      </c>
      <c r="J51" s="2">
        <v>0</v>
      </c>
      <c r="K51" s="2">
        <v>0</v>
      </c>
      <c r="L51" s="2">
        <v>11</v>
      </c>
      <c r="M51" s="2">
        <v>3</v>
      </c>
      <c r="N51" s="2">
        <v>0</v>
      </c>
      <c r="O51" s="2">
        <v>1</v>
      </c>
      <c r="P51" s="2">
        <v>0</v>
      </c>
      <c r="Q51" s="2">
        <v>135</v>
      </c>
    </row>
    <row r="52" spans="1:17" x14ac:dyDescent="0.2">
      <c r="A52" s="3">
        <v>49</v>
      </c>
      <c r="B52" s="2">
        <v>0</v>
      </c>
      <c r="C52" s="2">
        <v>0</v>
      </c>
      <c r="D52" s="2">
        <v>0</v>
      </c>
      <c r="E52" s="2">
        <v>0</v>
      </c>
      <c r="F52" s="2">
        <v>2</v>
      </c>
      <c r="G52" s="2">
        <v>0</v>
      </c>
      <c r="H52" s="2">
        <v>1</v>
      </c>
      <c r="I52" s="2">
        <v>130</v>
      </c>
      <c r="J52" s="2">
        <v>1</v>
      </c>
      <c r="K52" s="2">
        <v>0</v>
      </c>
      <c r="L52" s="2">
        <v>19</v>
      </c>
      <c r="M52" s="2">
        <v>10</v>
      </c>
      <c r="N52" s="2">
        <v>0</v>
      </c>
      <c r="O52" s="2">
        <v>0</v>
      </c>
      <c r="P52" s="2">
        <v>0</v>
      </c>
      <c r="Q52" s="2">
        <v>163</v>
      </c>
    </row>
    <row r="53" spans="1:17" x14ac:dyDescent="0.2">
      <c r="A53" s="3">
        <v>50</v>
      </c>
      <c r="B53" s="2">
        <v>0</v>
      </c>
      <c r="C53" s="2">
        <v>1</v>
      </c>
      <c r="D53" s="2">
        <v>1</v>
      </c>
      <c r="E53" s="2">
        <v>0</v>
      </c>
      <c r="F53" s="2">
        <v>0</v>
      </c>
      <c r="G53" s="2">
        <v>1</v>
      </c>
      <c r="H53" s="2">
        <v>1</v>
      </c>
      <c r="I53" s="2">
        <v>123</v>
      </c>
      <c r="J53" s="2">
        <v>1</v>
      </c>
      <c r="K53" s="2">
        <v>0</v>
      </c>
      <c r="L53" s="2">
        <v>16</v>
      </c>
      <c r="M53" s="2">
        <v>12</v>
      </c>
      <c r="N53" s="2">
        <v>0</v>
      </c>
      <c r="O53" s="2">
        <v>0</v>
      </c>
      <c r="P53" s="2">
        <v>0</v>
      </c>
      <c r="Q53" s="2">
        <v>156</v>
      </c>
    </row>
    <row r="54" spans="1:17" x14ac:dyDescent="0.2">
      <c r="A54" s="3">
        <v>51</v>
      </c>
      <c r="B54" s="2">
        <v>0</v>
      </c>
      <c r="C54" s="2">
        <v>0</v>
      </c>
      <c r="D54" s="2">
        <v>0</v>
      </c>
      <c r="E54" s="2">
        <v>0</v>
      </c>
      <c r="F54" s="2">
        <v>0</v>
      </c>
      <c r="G54" s="2">
        <v>0</v>
      </c>
      <c r="H54" s="2">
        <v>0</v>
      </c>
      <c r="I54" s="2">
        <v>122</v>
      </c>
      <c r="J54" s="2">
        <v>0</v>
      </c>
      <c r="K54" s="2">
        <v>0</v>
      </c>
      <c r="L54" s="2">
        <v>22</v>
      </c>
      <c r="M54" s="2">
        <v>6</v>
      </c>
      <c r="N54" s="2">
        <v>0</v>
      </c>
      <c r="O54" s="2">
        <v>2</v>
      </c>
      <c r="P54" s="2">
        <v>1</v>
      </c>
      <c r="Q54" s="2">
        <v>153</v>
      </c>
    </row>
    <row r="55" spans="1:17" x14ac:dyDescent="0.2">
      <c r="A55" s="3">
        <v>52</v>
      </c>
      <c r="B55" s="2">
        <v>0</v>
      </c>
      <c r="C55" s="2">
        <v>0</v>
      </c>
      <c r="D55" s="2">
        <v>1</v>
      </c>
      <c r="E55" s="2">
        <v>0</v>
      </c>
      <c r="F55" s="2">
        <v>0</v>
      </c>
      <c r="G55" s="2">
        <v>0</v>
      </c>
      <c r="H55" s="2">
        <v>0</v>
      </c>
      <c r="I55" s="2">
        <v>122</v>
      </c>
      <c r="J55" s="2">
        <v>1</v>
      </c>
      <c r="K55" s="2">
        <v>1</v>
      </c>
      <c r="L55" s="2">
        <v>8</v>
      </c>
      <c r="M55" s="2">
        <v>8</v>
      </c>
      <c r="N55" s="2">
        <v>0</v>
      </c>
      <c r="O55" s="2">
        <v>0</v>
      </c>
      <c r="P55" s="2">
        <v>0</v>
      </c>
      <c r="Q55" s="2">
        <v>141</v>
      </c>
    </row>
    <row r="56" spans="1:17" x14ac:dyDescent="0.2">
      <c r="A56" s="3">
        <v>53</v>
      </c>
      <c r="B56" s="2">
        <v>0</v>
      </c>
      <c r="C56" s="2">
        <v>0</v>
      </c>
      <c r="D56" s="2">
        <v>0</v>
      </c>
      <c r="E56" s="2">
        <v>0</v>
      </c>
      <c r="F56" s="2">
        <v>0</v>
      </c>
      <c r="G56" s="2">
        <v>0</v>
      </c>
      <c r="H56" s="2">
        <v>0</v>
      </c>
      <c r="I56" s="2">
        <v>4</v>
      </c>
      <c r="J56" s="2">
        <v>0</v>
      </c>
      <c r="K56" s="2">
        <v>0</v>
      </c>
      <c r="L56" s="2">
        <v>0</v>
      </c>
      <c r="M56" s="2">
        <v>1</v>
      </c>
      <c r="N56" s="2">
        <v>0</v>
      </c>
      <c r="O56" s="2">
        <v>0</v>
      </c>
      <c r="P56" s="2">
        <v>0</v>
      </c>
      <c r="Q56" s="2">
        <v>5</v>
      </c>
    </row>
    <row r="57" spans="1:17" x14ac:dyDescent="0.2">
      <c r="A57" s="3" t="s">
        <v>14</v>
      </c>
      <c r="B57" s="2">
        <v>4</v>
      </c>
      <c r="C57" s="2">
        <v>22</v>
      </c>
      <c r="D57" s="2">
        <v>10</v>
      </c>
      <c r="E57" s="2">
        <v>14</v>
      </c>
      <c r="F57" s="2">
        <v>17</v>
      </c>
      <c r="G57" s="2">
        <v>2</v>
      </c>
      <c r="H57" s="2">
        <v>11</v>
      </c>
      <c r="I57" s="2">
        <v>4292</v>
      </c>
      <c r="J57" s="2">
        <v>51</v>
      </c>
      <c r="K57" s="2">
        <v>16</v>
      </c>
      <c r="L57" s="2">
        <v>906</v>
      </c>
      <c r="M57" s="2">
        <v>236</v>
      </c>
      <c r="N57" s="2">
        <v>6</v>
      </c>
      <c r="O57" s="2">
        <v>29</v>
      </c>
      <c r="P57" s="2">
        <v>27</v>
      </c>
      <c r="Q57" s="2">
        <v>5643</v>
      </c>
    </row>
  </sheetData>
  <mergeCells count="3">
    <mergeCell ref="A1:Q1"/>
    <mergeCell ref="A2:A3"/>
    <mergeCell ref="B2:Q2"/>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8AE1F3-12BB-4C3B-80B5-B8790A0B1BC3}">
  <dimension ref="A1:Q57"/>
  <sheetViews>
    <sheetView workbookViewId="0">
      <selection sqref="A1:Q1"/>
    </sheetView>
  </sheetViews>
  <sheetFormatPr baseColWidth="10" defaultColWidth="8.83203125" defaultRowHeight="15" x14ac:dyDescent="0.2"/>
  <cols>
    <col min="1" max="1" width="19.5" customWidth="1"/>
    <col min="2" max="2" width="10.1640625" customWidth="1"/>
    <col min="3" max="3" width="10.33203125" customWidth="1"/>
    <col min="4" max="4" width="12" customWidth="1"/>
    <col min="6" max="6" width="9.83203125" customWidth="1"/>
    <col min="7" max="7" width="12" customWidth="1"/>
    <col min="9" max="9" width="11.5" customWidth="1"/>
    <col min="10" max="11" width="9.5" customWidth="1"/>
    <col min="14" max="14" width="13.5" customWidth="1"/>
    <col min="15" max="15" width="10.83203125" customWidth="1"/>
  </cols>
  <sheetData>
    <row r="1" spans="1:17" x14ac:dyDescent="0.2">
      <c r="A1" s="19" t="s">
        <v>43</v>
      </c>
      <c r="B1" s="19"/>
      <c r="C1" s="19"/>
      <c r="D1" s="19"/>
      <c r="E1" s="19"/>
      <c r="F1" s="19"/>
      <c r="G1" s="19"/>
      <c r="H1" s="19"/>
      <c r="I1" s="19"/>
      <c r="J1" s="19"/>
      <c r="K1" s="19"/>
      <c r="L1" s="19"/>
      <c r="M1" s="19"/>
      <c r="N1" s="19"/>
      <c r="O1" s="19"/>
      <c r="P1" s="19"/>
      <c r="Q1" s="19"/>
    </row>
    <row r="2" spans="1:17" x14ac:dyDescent="0.2">
      <c r="A2" s="20" t="s">
        <v>17</v>
      </c>
      <c r="B2" s="21" t="s">
        <v>16</v>
      </c>
      <c r="C2" s="21"/>
      <c r="D2" s="21"/>
      <c r="E2" s="21"/>
      <c r="F2" s="21"/>
      <c r="G2" s="21"/>
      <c r="H2" s="21"/>
      <c r="I2" s="21"/>
      <c r="J2" s="21"/>
      <c r="K2" s="21"/>
      <c r="L2" s="21"/>
      <c r="M2" s="21"/>
      <c r="N2" s="21"/>
      <c r="O2" s="21"/>
      <c r="P2" s="21"/>
      <c r="Q2" s="21"/>
    </row>
    <row r="3" spans="1:17" x14ac:dyDescent="0.2">
      <c r="A3" s="20"/>
      <c r="B3" s="1" t="s">
        <v>0</v>
      </c>
      <c r="C3" s="1" t="s">
        <v>1</v>
      </c>
      <c r="D3" s="1" t="s">
        <v>2</v>
      </c>
      <c r="E3" s="1" t="s">
        <v>3</v>
      </c>
      <c r="F3" s="1" t="s">
        <v>4</v>
      </c>
      <c r="G3" s="1" t="s">
        <v>5</v>
      </c>
      <c r="H3" s="1" t="s">
        <v>6</v>
      </c>
      <c r="I3" s="1" t="s">
        <v>7</v>
      </c>
      <c r="J3" s="1" t="s">
        <v>8</v>
      </c>
      <c r="K3" s="1" t="s">
        <v>9</v>
      </c>
      <c r="L3" s="1" t="s">
        <v>10</v>
      </c>
      <c r="M3" s="1" t="s">
        <v>11</v>
      </c>
      <c r="N3" s="1" t="s">
        <v>15</v>
      </c>
      <c r="O3" s="1" t="s">
        <v>12</v>
      </c>
      <c r="P3" s="1" t="s">
        <v>13</v>
      </c>
      <c r="Q3" s="1" t="s">
        <v>14</v>
      </c>
    </row>
    <row r="4" spans="1:17" x14ac:dyDescent="0.2">
      <c r="A4" s="3">
        <v>0</v>
      </c>
      <c r="B4" s="2">
        <v>0</v>
      </c>
      <c r="C4" s="2">
        <v>0</v>
      </c>
      <c r="D4" s="2">
        <v>0</v>
      </c>
      <c r="E4" s="2">
        <v>0</v>
      </c>
      <c r="F4" s="2">
        <v>0</v>
      </c>
      <c r="G4" s="2">
        <v>0</v>
      </c>
      <c r="H4" s="2">
        <v>0</v>
      </c>
      <c r="I4" s="2">
        <v>2</v>
      </c>
      <c r="J4" s="2">
        <v>0</v>
      </c>
      <c r="K4" s="2">
        <v>0</v>
      </c>
      <c r="L4" s="2">
        <v>1</v>
      </c>
      <c r="M4" s="2">
        <v>0</v>
      </c>
      <c r="N4" s="2">
        <v>0</v>
      </c>
      <c r="O4" s="2">
        <v>0</v>
      </c>
      <c r="P4" s="2">
        <v>0</v>
      </c>
      <c r="Q4" s="2">
        <v>3</v>
      </c>
    </row>
    <row r="5" spans="1:17" x14ac:dyDescent="0.2">
      <c r="A5" s="3">
        <v>1</v>
      </c>
      <c r="B5" s="2">
        <v>0</v>
      </c>
      <c r="C5" s="2">
        <v>0</v>
      </c>
      <c r="D5" s="2">
        <v>0</v>
      </c>
      <c r="E5" s="2">
        <v>0</v>
      </c>
      <c r="F5" s="2">
        <v>0</v>
      </c>
      <c r="G5" s="2">
        <v>0</v>
      </c>
      <c r="H5" s="2">
        <v>0</v>
      </c>
      <c r="I5" s="2">
        <v>29</v>
      </c>
      <c r="J5" s="2">
        <v>2</v>
      </c>
      <c r="K5" s="2">
        <v>0</v>
      </c>
      <c r="L5" s="2">
        <v>10</v>
      </c>
      <c r="M5" s="2">
        <v>0</v>
      </c>
      <c r="N5" s="2">
        <v>0</v>
      </c>
      <c r="O5" s="2">
        <v>0</v>
      </c>
      <c r="P5" s="2">
        <v>0</v>
      </c>
      <c r="Q5" s="2">
        <v>41</v>
      </c>
    </row>
    <row r="6" spans="1:17" x14ac:dyDescent="0.2">
      <c r="A6" s="3">
        <v>2</v>
      </c>
      <c r="B6" s="2">
        <v>0</v>
      </c>
      <c r="C6" s="2">
        <v>0</v>
      </c>
      <c r="D6" s="2">
        <v>0</v>
      </c>
      <c r="E6" s="2">
        <v>0</v>
      </c>
      <c r="F6" s="2">
        <v>0</v>
      </c>
      <c r="G6" s="2">
        <v>0</v>
      </c>
      <c r="H6" s="2">
        <v>0</v>
      </c>
      <c r="I6" s="2">
        <v>41</v>
      </c>
      <c r="J6" s="2">
        <v>3</v>
      </c>
      <c r="K6" s="2">
        <v>0</v>
      </c>
      <c r="L6" s="2">
        <v>11</v>
      </c>
      <c r="M6" s="2">
        <v>4</v>
      </c>
      <c r="N6" s="2">
        <v>0</v>
      </c>
      <c r="O6" s="2">
        <v>1</v>
      </c>
      <c r="P6" s="2">
        <v>0</v>
      </c>
      <c r="Q6" s="2">
        <v>60</v>
      </c>
    </row>
    <row r="7" spans="1:17" x14ac:dyDescent="0.2">
      <c r="A7" s="3">
        <v>3</v>
      </c>
      <c r="B7" s="2">
        <v>0</v>
      </c>
      <c r="C7" s="2">
        <v>0</v>
      </c>
      <c r="D7" s="2">
        <v>1</v>
      </c>
      <c r="E7" s="2">
        <v>1</v>
      </c>
      <c r="F7" s="2">
        <v>0</v>
      </c>
      <c r="G7" s="2">
        <v>0</v>
      </c>
      <c r="H7" s="2">
        <v>1</v>
      </c>
      <c r="I7" s="2">
        <v>46</v>
      </c>
      <c r="J7" s="2">
        <v>1</v>
      </c>
      <c r="K7" s="2">
        <v>1</v>
      </c>
      <c r="L7" s="2">
        <v>8</v>
      </c>
      <c r="M7" s="2">
        <v>2</v>
      </c>
      <c r="N7" s="2">
        <v>0</v>
      </c>
      <c r="O7" s="2">
        <v>0</v>
      </c>
      <c r="P7" s="2">
        <v>0</v>
      </c>
      <c r="Q7" s="2">
        <v>61</v>
      </c>
    </row>
    <row r="8" spans="1:17" x14ac:dyDescent="0.2">
      <c r="A8" s="3">
        <v>4</v>
      </c>
      <c r="B8" s="2">
        <v>0</v>
      </c>
      <c r="C8" s="2">
        <v>1</v>
      </c>
      <c r="D8" s="2">
        <v>1</v>
      </c>
      <c r="E8" s="2">
        <v>0</v>
      </c>
      <c r="F8" s="2">
        <v>1</v>
      </c>
      <c r="G8" s="2">
        <v>0</v>
      </c>
      <c r="H8" s="2">
        <v>0</v>
      </c>
      <c r="I8" s="2">
        <v>30</v>
      </c>
      <c r="J8" s="2">
        <v>1</v>
      </c>
      <c r="K8" s="2">
        <v>0</v>
      </c>
      <c r="L8" s="2">
        <v>12</v>
      </c>
      <c r="M8" s="2">
        <v>3</v>
      </c>
      <c r="N8" s="2">
        <v>0</v>
      </c>
      <c r="O8" s="2">
        <v>0</v>
      </c>
      <c r="P8" s="2">
        <v>0</v>
      </c>
      <c r="Q8" s="2">
        <v>49</v>
      </c>
    </row>
    <row r="9" spans="1:17" x14ac:dyDescent="0.2">
      <c r="A9" s="3">
        <v>5</v>
      </c>
      <c r="B9" s="2">
        <v>0</v>
      </c>
      <c r="C9" s="2">
        <v>0</v>
      </c>
      <c r="D9" s="2">
        <v>0</v>
      </c>
      <c r="E9" s="2">
        <v>0</v>
      </c>
      <c r="F9" s="2">
        <v>0</v>
      </c>
      <c r="G9" s="2">
        <v>0</v>
      </c>
      <c r="H9" s="2">
        <v>0</v>
      </c>
      <c r="I9" s="2">
        <v>20</v>
      </c>
      <c r="J9" s="2">
        <v>1</v>
      </c>
      <c r="K9" s="2">
        <v>0</v>
      </c>
      <c r="L9" s="2">
        <v>12</v>
      </c>
      <c r="M9" s="2">
        <v>5</v>
      </c>
      <c r="N9" s="2">
        <v>0</v>
      </c>
      <c r="O9" s="2">
        <v>0</v>
      </c>
      <c r="P9" s="2">
        <v>1</v>
      </c>
      <c r="Q9" s="2">
        <v>39</v>
      </c>
    </row>
    <row r="10" spans="1:17" x14ac:dyDescent="0.2">
      <c r="A10" s="3">
        <v>6</v>
      </c>
      <c r="B10" s="2">
        <v>0</v>
      </c>
      <c r="C10" s="2">
        <v>0</v>
      </c>
      <c r="D10" s="2">
        <v>0</v>
      </c>
      <c r="E10" s="2">
        <v>0</v>
      </c>
      <c r="F10" s="2">
        <v>0</v>
      </c>
      <c r="G10" s="2">
        <v>0</v>
      </c>
      <c r="H10" s="2">
        <v>1</v>
      </c>
      <c r="I10" s="2">
        <v>27</v>
      </c>
      <c r="J10" s="2">
        <v>1</v>
      </c>
      <c r="K10" s="2">
        <v>0</v>
      </c>
      <c r="L10" s="2">
        <v>9</v>
      </c>
      <c r="M10" s="2">
        <v>2</v>
      </c>
      <c r="N10" s="2">
        <v>0</v>
      </c>
      <c r="O10" s="2">
        <v>0</v>
      </c>
      <c r="P10" s="2">
        <v>0</v>
      </c>
      <c r="Q10" s="2">
        <v>40</v>
      </c>
    </row>
    <row r="11" spans="1:17" x14ac:dyDescent="0.2">
      <c r="A11" s="3">
        <v>7</v>
      </c>
      <c r="B11" s="2">
        <v>0</v>
      </c>
      <c r="C11" s="2">
        <v>0</v>
      </c>
      <c r="D11" s="2">
        <v>0</v>
      </c>
      <c r="E11" s="2">
        <v>0</v>
      </c>
      <c r="F11" s="2">
        <v>0</v>
      </c>
      <c r="G11" s="2">
        <v>0</v>
      </c>
      <c r="H11" s="2">
        <v>1</v>
      </c>
      <c r="I11" s="2">
        <v>28</v>
      </c>
      <c r="J11" s="2">
        <v>1</v>
      </c>
      <c r="K11" s="2">
        <v>0</v>
      </c>
      <c r="L11" s="2">
        <v>6</v>
      </c>
      <c r="M11" s="2">
        <v>1</v>
      </c>
      <c r="N11" s="2">
        <v>0</v>
      </c>
      <c r="O11" s="2">
        <v>1</v>
      </c>
      <c r="P11" s="2">
        <v>0</v>
      </c>
      <c r="Q11" s="2">
        <v>38</v>
      </c>
    </row>
    <row r="12" spans="1:17" x14ac:dyDescent="0.2">
      <c r="A12" s="3">
        <v>8</v>
      </c>
      <c r="B12" s="2">
        <v>0</v>
      </c>
      <c r="C12" s="2">
        <v>0</v>
      </c>
      <c r="D12" s="2">
        <v>1</v>
      </c>
      <c r="E12" s="2">
        <v>0</v>
      </c>
      <c r="F12" s="2">
        <v>0</v>
      </c>
      <c r="G12" s="2">
        <v>0</v>
      </c>
      <c r="H12" s="2">
        <v>0</v>
      </c>
      <c r="I12" s="2">
        <v>21</v>
      </c>
      <c r="J12" s="2">
        <v>0</v>
      </c>
      <c r="K12" s="2">
        <v>0</v>
      </c>
      <c r="L12" s="2">
        <v>10</v>
      </c>
      <c r="M12" s="2">
        <v>1</v>
      </c>
      <c r="N12" s="2">
        <v>0</v>
      </c>
      <c r="O12" s="2">
        <v>0</v>
      </c>
      <c r="P12" s="2">
        <v>0</v>
      </c>
      <c r="Q12" s="2">
        <v>33</v>
      </c>
    </row>
    <row r="13" spans="1:17" x14ac:dyDescent="0.2">
      <c r="A13" s="3">
        <v>9</v>
      </c>
      <c r="B13" s="2">
        <v>0</v>
      </c>
      <c r="C13" s="2">
        <v>0</v>
      </c>
      <c r="D13" s="2">
        <v>0</v>
      </c>
      <c r="E13" s="2">
        <v>0</v>
      </c>
      <c r="F13" s="2">
        <v>1</v>
      </c>
      <c r="G13" s="2">
        <v>0</v>
      </c>
      <c r="H13" s="2">
        <v>1</v>
      </c>
      <c r="I13" s="2">
        <v>33</v>
      </c>
      <c r="J13" s="2">
        <v>0</v>
      </c>
      <c r="K13" s="2">
        <v>0</v>
      </c>
      <c r="L13" s="2">
        <v>6</v>
      </c>
      <c r="M13" s="2">
        <v>2</v>
      </c>
      <c r="N13" s="2">
        <v>0</v>
      </c>
      <c r="O13" s="2">
        <v>1</v>
      </c>
      <c r="P13" s="2">
        <v>2</v>
      </c>
      <c r="Q13" s="2">
        <v>46</v>
      </c>
    </row>
    <row r="14" spans="1:17" x14ac:dyDescent="0.2">
      <c r="A14" s="3">
        <v>10</v>
      </c>
      <c r="B14" s="2">
        <v>0</v>
      </c>
      <c r="C14" s="2">
        <v>0</v>
      </c>
      <c r="D14" s="2">
        <v>0</v>
      </c>
      <c r="E14" s="2">
        <v>0</v>
      </c>
      <c r="F14" s="2">
        <v>0</v>
      </c>
      <c r="G14" s="2">
        <v>0</v>
      </c>
      <c r="H14" s="2">
        <v>1</v>
      </c>
      <c r="I14" s="2">
        <v>17</v>
      </c>
      <c r="J14" s="2">
        <v>0</v>
      </c>
      <c r="K14" s="2">
        <v>0</v>
      </c>
      <c r="L14" s="2">
        <v>8</v>
      </c>
      <c r="M14" s="2">
        <v>1</v>
      </c>
      <c r="N14" s="2">
        <v>0</v>
      </c>
      <c r="O14" s="2">
        <v>0</v>
      </c>
      <c r="P14" s="2">
        <v>0</v>
      </c>
      <c r="Q14" s="2">
        <v>27</v>
      </c>
    </row>
    <row r="15" spans="1:17" x14ac:dyDescent="0.2">
      <c r="A15" s="3">
        <v>11</v>
      </c>
      <c r="B15" s="2">
        <v>0</v>
      </c>
      <c r="C15" s="2">
        <v>0</v>
      </c>
      <c r="D15" s="2">
        <v>0</v>
      </c>
      <c r="E15" s="2">
        <v>0</v>
      </c>
      <c r="F15" s="2">
        <v>0</v>
      </c>
      <c r="G15" s="2">
        <v>0</v>
      </c>
      <c r="H15" s="2">
        <v>1</v>
      </c>
      <c r="I15" s="2">
        <v>30</v>
      </c>
      <c r="J15" s="2">
        <v>0</v>
      </c>
      <c r="K15" s="2">
        <v>0</v>
      </c>
      <c r="L15" s="2">
        <v>6</v>
      </c>
      <c r="M15" s="2">
        <v>6</v>
      </c>
      <c r="N15" s="2">
        <v>0</v>
      </c>
      <c r="O15" s="2">
        <v>0</v>
      </c>
      <c r="P15" s="2">
        <v>1</v>
      </c>
      <c r="Q15" s="2">
        <v>44</v>
      </c>
    </row>
    <row r="16" spans="1:17" x14ac:dyDescent="0.2">
      <c r="A16" s="3">
        <v>12</v>
      </c>
      <c r="B16" s="2">
        <v>0</v>
      </c>
      <c r="C16" s="2">
        <v>0</v>
      </c>
      <c r="D16" s="2">
        <v>0</v>
      </c>
      <c r="E16" s="2">
        <v>0</v>
      </c>
      <c r="F16" s="2">
        <v>0</v>
      </c>
      <c r="G16" s="2">
        <v>0</v>
      </c>
      <c r="H16" s="2">
        <v>0</v>
      </c>
      <c r="I16" s="2">
        <v>17</v>
      </c>
      <c r="J16" s="2">
        <v>0</v>
      </c>
      <c r="K16" s="2">
        <v>0</v>
      </c>
      <c r="L16" s="2">
        <v>8</v>
      </c>
      <c r="M16" s="2">
        <v>0</v>
      </c>
      <c r="N16" s="2">
        <v>0</v>
      </c>
      <c r="O16" s="2">
        <v>0</v>
      </c>
      <c r="P16" s="2">
        <v>0</v>
      </c>
      <c r="Q16" s="2">
        <v>25</v>
      </c>
    </row>
    <row r="17" spans="1:17" x14ac:dyDescent="0.2">
      <c r="A17" s="3">
        <v>13</v>
      </c>
      <c r="B17" s="2">
        <v>0</v>
      </c>
      <c r="C17" s="2">
        <v>1</v>
      </c>
      <c r="D17" s="2">
        <v>0</v>
      </c>
      <c r="E17" s="2">
        <v>0</v>
      </c>
      <c r="F17" s="2">
        <v>0</v>
      </c>
      <c r="G17" s="2">
        <v>0</v>
      </c>
      <c r="H17" s="2">
        <v>0</v>
      </c>
      <c r="I17" s="2">
        <v>20</v>
      </c>
      <c r="J17" s="2">
        <v>1</v>
      </c>
      <c r="K17" s="2">
        <v>1</v>
      </c>
      <c r="L17" s="2">
        <v>4</v>
      </c>
      <c r="M17" s="2">
        <v>1</v>
      </c>
      <c r="N17" s="2">
        <v>0</v>
      </c>
      <c r="O17" s="2">
        <v>3</v>
      </c>
      <c r="P17" s="2">
        <v>0</v>
      </c>
      <c r="Q17" s="2">
        <v>31</v>
      </c>
    </row>
    <row r="18" spans="1:17" x14ac:dyDescent="0.2">
      <c r="A18" s="3">
        <v>14</v>
      </c>
      <c r="B18" s="2">
        <v>0</v>
      </c>
      <c r="C18" s="2">
        <v>0</v>
      </c>
      <c r="D18" s="2">
        <v>0</v>
      </c>
      <c r="E18" s="2">
        <v>0</v>
      </c>
      <c r="F18" s="2">
        <v>0</v>
      </c>
      <c r="G18" s="2">
        <v>0</v>
      </c>
      <c r="H18" s="2">
        <v>0</v>
      </c>
      <c r="I18" s="2">
        <v>35</v>
      </c>
      <c r="J18" s="2">
        <v>2</v>
      </c>
      <c r="K18" s="2">
        <v>0</v>
      </c>
      <c r="L18" s="2">
        <v>6</v>
      </c>
      <c r="M18" s="2">
        <v>0</v>
      </c>
      <c r="N18" s="2">
        <v>0</v>
      </c>
      <c r="O18" s="2">
        <v>1</v>
      </c>
      <c r="P18" s="2">
        <v>1</v>
      </c>
      <c r="Q18" s="2">
        <v>45</v>
      </c>
    </row>
    <row r="19" spans="1:17" x14ac:dyDescent="0.2">
      <c r="A19" s="3">
        <v>15</v>
      </c>
      <c r="B19" s="2">
        <v>0</v>
      </c>
      <c r="C19" s="2">
        <v>0</v>
      </c>
      <c r="D19" s="2">
        <v>0</v>
      </c>
      <c r="E19" s="2">
        <v>0</v>
      </c>
      <c r="F19" s="2">
        <v>0</v>
      </c>
      <c r="G19" s="2">
        <v>0</v>
      </c>
      <c r="H19" s="2">
        <v>0</v>
      </c>
      <c r="I19" s="2">
        <v>37</v>
      </c>
      <c r="J19" s="2">
        <v>0</v>
      </c>
      <c r="K19" s="2">
        <v>0</v>
      </c>
      <c r="L19" s="2">
        <v>10</v>
      </c>
      <c r="M19" s="2">
        <v>1</v>
      </c>
      <c r="N19" s="2">
        <v>0</v>
      </c>
      <c r="O19" s="2">
        <v>1</v>
      </c>
      <c r="P19" s="2">
        <v>0</v>
      </c>
      <c r="Q19" s="2">
        <v>49</v>
      </c>
    </row>
    <row r="20" spans="1:17" x14ac:dyDescent="0.2">
      <c r="A20" s="3">
        <v>16</v>
      </c>
      <c r="B20" s="2">
        <v>0</v>
      </c>
      <c r="C20" s="2">
        <v>1</v>
      </c>
      <c r="D20" s="2">
        <v>0</v>
      </c>
      <c r="E20" s="2">
        <v>0</v>
      </c>
      <c r="F20" s="2">
        <v>0</v>
      </c>
      <c r="G20" s="2">
        <v>0</v>
      </c>
      <c r="H20" s="2">
        <v>0</v>
      </c>
      <c r="I20" s="2">
        <v>38</v>
      </c>
      <c r="J20" s="2">
        <v>0</v>
      </c>
      <c r="K20" s="2">
        <v>0</v>
      </c>
      <c r="L20" s="2">
        <v>12</v>
      </c>
      <c r="M20" s="2">
        <v>2</v>
      </c>
      <c r="N20" s="2">
        <v>0</v>
      </c>
      <c r="O20" s="2">
        <v>1</v>
      </c>
      <c r="P20" s="2">
        <v>0</v>
      </c>
      <c r="Q20" s="2">
        <v>54</v>
      </c>
    </row>
    <row r="21" spans="1:17" x14ac:dyDescent="0.2">
      <c r="A21" s="3">
        <v>17</v>
      </c>
      <c r="B21" s="2">
        <v>0</v>
      </c>
      <c r="C21" s="2">
        <v>0</v>
      </c>
      <c r="D21" s="2">
        <v>0</v>
      </c>
      <c r="E21" s="2">
        <v>0</v>
      </c>
      <c r="F21" s="2">
        <v>0</v>
      </c>
      <c r="G21" s="2">
        <v>0</v>
      </c>
      <c r="H21" s="2">
        <v>0</v>
      </c>
      <c r="I21" s="2">
        <v>40</v>
      </c>
      <c r="J21" s="2">
        <v>3</v>
      </c>
      <c r="K21" s="2">
        <v>0</v>
      </c>
      <c r="L21" s="2">
        <v>11</v>
      </c>
      <c r="M21" s="2">
        <v>4</v>
      </c>
      <c r="N21" s="2">
        <v>0</v>
      </c>
      <c r="O21" s="2">
        <v>0</v>
      </c>
      <c r="P21" s="2">
        <v>0</v>
      </c>
      <c r="Q21" s="2">
        <v>58</v>
      </c>
    </row>
    <row r="22" spans="1:17" x14ac:dyDescent="0.2">
      <c r="A22" s="3">
        <v>18</v>
      </c>
      <c r="B22" s="2">
        <v>0</v>
      </c>
      <c r="C22" s="2">
        <v>0</v>
      </c>
      <c r="D22" s="2">
        <v>1</v>
      </c>
      <c r="E22" s="2">
        <v>0</v>
      </c>
      <c r="F22" s="2">
        <v>0</v>
      </c>
      <c r="G22" s="2">
        <v>0</v>
      </c>
      <c r="H22" s="2">
        <v>0</v>
      </c>
      <c r="I22" s="2">
        <v>32</v>
      </c>
      <c r="J22" s="2">
        <v>0</v>
      </c>
      <c r="K22" s="2">
        <v>1</v>
      </c>
      <c r="L22" s="2">
        <v>12</v>
      </c>
      <c r="M22" s="2">
        <v>1</v>
      </c>
      <c r="N22" s="2">
        <v>0</v>
      </c>
      <c r="O22" s="2">
        <v>1</v>
      </c>
      <c r="P22" s="2">
        <v>1</v>
      </c>
      <c r="Q22" s="2">
        <v>49</v>
      </c>
    </row>
    <row r="23" spans="1:17" x14ac:dyDescent="0.2">
      <c r="A23" s="3">
        <v>19</v>
      </c>
      <c r="B23" s="2">
        <v>0</v>
      </c>
      <c r="C23" s="2">
        <v>0</v>
      </c>
      <c r="D23" s="2">
        <v>0</v>
      </c>
      <c r="E23" s="2">
        <v>0</v>
      </c>
      <c r="F23" s="2">
        <v>0</v>
      </c>
      <c r="G23" s="2">
        <v>0</v>
      </c>
      <c r="H23" s="2">
        <v>0</v>
      </c>
      <c r="I23" s="2">
        <v>34</v>
      </c>
      <c r="J23" s="2">
        <v>0</v>
      </c>
      <c r="K23" s="2">
        <v>0</v>
      </c>
      <c r="L23" s="2">
        <v>6</v>
      </c>
      <c r="M23" s="2">
        <v>0</v>
      </c>
      <c r="N23" s="2">
        <v>0</v>
      </c>
      <c r="O23" s="2">
        <v>0</v>
      </c>
      <c r="P23" s="2">
        <v>1</v>
      </c>
      <c r="Q23" s="2">
        <v>41</v>
      </c>
    </row>
    <row r="24" spans="1:17" x14ac:dyDescent="0.2">
      <c r="A24" s="3">
        <v>20</v>
      </c>
      <c r="B24" s="2">
        <v>0</v>
      </c>
      <c r="C24" s="2">
        <v>0</v>
      </c>
      <c r="D24" s="2">
        <v>0</v>
      </c>
      <c r="E24" s="2">
        <v>0</v>
      </c>
      <c r="F24" s="2">
        <v>0</v>
      </c>
      <c r="G24" s="2">
        <v>0</v>
      </c>
      <c r="H24" s="2">
        <v>0</v>
      </c>
      <c r="I24" s="2">
        <v>40</v>
      </c>
      <c r="J24" s="2">
        <v>0</v>
      </c>
      <c r="K24" s="2">
        <v>0</v>
      </c>
      <c r="L24" s="2">
        <v>12</v>
      </c>
      <c r="M24" s="2">
        <v>1</v>
      </c>
      <c r="N24" s="2">
        <v>0</v>
      </c>
      <c r="O24" s="2">
        <v>0</v>
      </c>
      <c r="P24" s="2">
        <v>0</v>
      </c>
      <c r="Q24" s="2">
        <v>53</v>
      </c>
    </row>
    <row r="25" spans="1:17" x14ac:dyDescent="0.2">
      <c r="A25" s="3">
        <v>21</v>
      </c>
      <c r="B25" s="2">
        <v>0</v>
      </c>
      <c r="C25" s="2">
        <v>2</v>
      </c>
      <c r="D25" s="2">
        <v>0</v>
      </c>
      <c r="E25" s="2">
        <v>0</v>
      </c>
      <c r="F25" s="2">
        <v>0</v>
      </c>
      <c r="G25" s="2">
        <v>0</v>
      </c>
      <c r="H25" s="2">
        <v>0</v>
      </c>
      <c r="I25" s="2">
        <v>31</v>
      </c>
      <c r="J25" s="2">
        <v>2</v>
      </c>
      <c r="K25" s="2">
        <v>1</v>
      </c>
      <c r="L25" s="2">
        <v>11</v>
      </c>
      <c r="M25" s="2">
        <v>2</v>
      </c>
      <c r="N25" s="2">
        <v>0</v>
      </c>
      <c r="O25" s="2">
        <v>0</v>
      </c>
      <c r="P25" s="2">
        <v>0</v>
      </c>
      <c r="Q25" s="2">
        <v>49</v>
      </c>
    </row>
    <row r="26" spans="1:17" x14ac:dyDescent="0.2">
      <c r="A26" s="3">
        <v>22</v>
      </c>
      <c r="B26" s="2">
        <v>0</v>
      </c>
      <c r="C26" s="2">
        <v>0</v>
      </c>
      <c r="D26" s="2">
        <v>1</v>
      </c>
      <c r="E26" s="2">
        <v>1</v>
      </c>
      <c r="F26" s="2">
        <v>0</v>
      </c>
      <c r="G26" s="2">
        <v>1</v>
      </c>
      <c r="H26" s="2">
        <v>0</v>
      </c>
      <c r="I26" s="2">
        <v>28</v>
      </c>
      <c r="J26" s="2">
        <v>0</v>
      </c>
      <c r="K26" s="2">
        <v>0</v>
      </c>
      <c r="L26" s="2">
        <v>6</v>
      </c>
      <c r="M26" s="2">
        <v>0</v>
      </c>
      <c r="N26" s="2">
        <v>0</v>
      </c>
      <c r="O26" s="2">
        <v>1</v>
      </c>
      <c r="P26" s="2">
        <v>0</v>
      </c>
      <c r="Q26" s="2">
        <v>38</v>
      </c>
    </row>
    <row r="27" spans="1:17" x14ac:dyDescent="0.2">
      <c r="A27" s="3">
        <v>23</v>
      </c>
      <c r="B27" s="2">
        <v>0</v>
      </c>
      <c r="C27" s="2">
        <v>0</v>
      </c>
      <c r="D27" s="2">
        <v>0</v>
      </c>
      <c r="E27" s="2">
        <v>1</v>
      </c>
      <c r="F27" s="2">
        <v>1</v>
      </c>
      <c r="G27" s="2">
        <v>0</v>
      </c>
      <c r="H27" s="2">
        <v>0</v>
      </c>
      <c r="I27" s="2">
        <v>29</v>
      </c>
      <c r="J27" s="2">
        <v>2</v>
      </c>
      <c r="K27" s="2">
        <v>0</v>
      </c>
      <c r="L27" s="2">
        <v>12</v>
      </c>
      <c r="M27" s="2">
        <v>2</v>
      </c>
      <c r="N27" s="2">
        <v>0</v>
      </c>
      <c r="O27" s="2">
        <v>0</v>
      </c>
      <c r="P27" s="2">
        <v>2</v>
      </c>
      <c r="Q27" s="2">
        <v>49</v>
      </c>
    </row>
    <row r="28" spans="1:17" x14ac:dyDescent="0.2">
      <c r="A28" s="3">
        <v>24</v>
      </c>
      <c r="B28" s="2">
        <v>0</v>
      </c>
      <c r="C28" s="2">
        <v>0</v>
      </c>
      <c r="D28" s="2">
        <v>0</v>
      </c>
      <c r="E28" s="2">
        <v>0</v>
      </c>
      <c r="F28" s="2">
        <v>0</v>
      </c>
      <c r="G28" s="2">
        <v>0</v>
      </c>
      <c r="H28" s="2">
        <v>1</v>
      </c>
      <c r="I28" s="2">
        <v>25</v>
      </c>
      <c r="J28" s="2">
        <v>0</v>
      </c>
      <c r="K28" s="2">
        <v>0</v>
      </c>
      <c r="L28" s="2">
        <v>16</v>
      </c>
      <c r="M28" s="2">
        <v>3</v>
      </c>
      <c r="N28" s="2">
        <v>0</v>
      </c>
      <c r="O28" s="2">
        <v>0</v>
      </c>
      <c r="P28" s="2">
        <v>0</v>
      </c>
      <c r="Q28" s="2">
        <v>45</v>
      </c>
    </row>
    <row r="29" spans="1:17" x14ac:dyDescent="0.2">
      <c r="A29" s="3">
        <v>25</v>
      </c>
      <c r="B29" s="2">
        <v>0</v>
      </c>
      <c r="C29" s="2">
        <v>0</v>
      </c>
      <c r="D29" s="2">
        <v>0</v>
      </c>
      <c r="E29" s="2">
        <v>0</v>
      </c>
      <c r="F29" s="2">
        <v>1</v>
      </c>
      <c r="G29" s="2">
        <v>0</v>
      </c>
      <c r="H29" s="2">
        <v>0</v>
      </c>
      <c r="I29" s="2">
        <v>32</v>
      </c>
      <c r="J29" s="2">
        <v>1</v>
      </c>
      <c r="K29" s="2">
        <v>0</v>
      </c>
      <c r="L29" s="2">
        <v>17</v>
      </c>
      <c r="M29" s="2">
        <v>0</v>
      </c>
      <c r="N29" s="2">
        <v>0</v>
      </c>
      <c r="O29" s="2">
        <v>0</v>
      </c>
      <c r="P29" s="2">
        <v>0</v>
      </c>
      <c r="Q29" s="2">
        <v>51</v>
      </c>
    </row>
    <row r="30" spans="1:17" x14ac:dyDescent="0.2">
      <c r="A30" s="3">
        <v>26</v>
      </c>
      <c r="B30" s="2">
        <v>0</v>
      </c>
      <c r="C30" s="2">
        <v>0</v>
      </c>
      <c r="D30" s="2">
        <v>1</v>
      </c>
      <c r="E30" s="2">
        <v>0</v>
      </c>
      <c r="F30" s="2">
        <v>0</v>
      </c>
      <c r="G30" s="2">
        <v>0</v>
      </c>
      <c r="H30" s="2">
        <v>0</v>
      </c>
      <c r="I30" s="2">
        <v>39</v>
      </c>
      <c r="J30" s="2">
        <v>0</v>
      </c>
      <c r="K30" s="2">
        <v>0</v>
      </c>
      <c r="L30" s="2">
        <v>15</v>
      </c>
      <c r="M30" s="2">
        <v>2</v>
      </c>
      <c r="N30" s="2">
        <v>0</v>
      </c>
      <c r="O30" s="2">
        <v>0</v>
      </c>
      <c r="P30" s="2">
        <v>1</v>
      </c>
      <c r="Q30" s="2">
        <v>58</v>
      </c>
    </row>
    <row r="31" spans="1:17" x14ac:dyDescent="0.2">
      <c r="A31" s="3">
        <v>27</v>
      </c>
      <c r="B31" s="2">
        <v>0</v>
      </c>
      <c r="C31" s="2">
        <v>0</v>
      </c>
      <c r="D31" s="2">
        <v>1</v>
      </c>
      <c r="E31" s="2">
        <v>0</v>
      </c>
      <c r="F31" s="2">
        <v>1</v>
      </c>
      <c r="G31" s="2">
        <v>0</v>
      </c>
      <c r="H31" s="2">
        <v>0</v>
      </c>
      <c r="I31" s="2">
        <v>36</v>
      </c>
      <c r="J31" s="2">
        <v>0</v>
      </c>
      <c r="K31" s="2">
        <v>0</v>
      </c>
      <c r="L31" s="2">
        <v>13</v>
      </c>
      <c r="M31" s="2">
        <v>3</v>
      </c>
      <c r="N31" s="2">
        <v>0</v>
      </c>
      <c r="O31" s="2">
        <v>0</v>
      </c>
      <c r="P31" s="2">
        <v>1</v>
      </c>
      <c r="Q31" s="2">
        <v>55</v>
      </c>
    </row>
    <row r="32" spans="1:17" x14ac:dyDescent="0.2">
      <c r="A32" s="3">
        <v>28</v>
      </c>
      <c r="B32" s="2">
        <v>0</v>
      </c>
      <c r="C32" s="2">
        <v>0</v>
      </c>
      <c r="D32" s="2">
        <v>0</v>
      </c>
      <c r="E32" s="2">
        <v>0</v>
      </c>
      <c r="F32" s="2">
        <v>0</v>
      </c>
      <c r="G32" s="2">
        <v>0</v>
      </c>
      <c r="H32" s="2">
        <v>0</v>
      </c>
      <c r="I32" s="2">
        <v>41</v>
      </c>
      <c r="J32" s="2">
        <v>0</v>
      </c>
      <c r="K32" s="2">
        <v>0</v>
      </c>
      <c r="L32" s="2">
        <v>13</v>
      </c>
      <c r="M32" s="2">
        <v>2</v>
      </c>
      <c r="N32" s="2">
        <v>0</v>
      </c>
      <c r="O32" s="2">
        <v>1</v>
      </c>
      <c r="P32" s="2">
        <v>0</v>
      </c>
      <c r="Q32" s="2">
        <v>57</v>
      </c>
    </row>
    <row r="33" spans="1:17" x14ac:dyDescent="0.2">
      <c r="A33" s="3">
        <v>29</v>
      </c>
      <c r="B33" s="2">
        <v>0</v>
      </c>
      <c r="C33" s="2">
        <v>0</v>
      </c>
      <c r="D33" s="2">
        <v>0</v>
      </c>
      <c r="E33" s="2">
        <v>0</v>
      </c>
      <c r="F33" s="2">
        <v>0</v>
      </c>
      <c r="G33" s="2">
        <v>0</v>
      </c>
      <c r="H33" s="2">
        <v>0</v>
      </c>
      <c r="I33" s="2">
        <v>42</v>
      </c>
      <c r="J33" s="2">
        <v>0</v>
      </c>
      <c r="K33" s="2">
        <v>0</v>
      </c>
      <c r="L33" s="2">
        <v>14</v>
      </c>
      <c r="M33" s="2">
        <v>4</v>
      </c>
      <c r="N33" s="2">
        <v>0</v>
      </c>
      <c r="O33" s="2">
        <v>2</v>
      </c>
      <c r="P33" s="2">
        <v>0</v>
      </c>
      <c r="Q33" s="2">
        <v>62</v>
      </c>
    </row>
    <row r="34" spans="1:17" x14ac:dyDescent="0.2">
      <c r="A34" s="3">
        <v>30</v>
      </c>
      <c r="B34" s="2">
        <v>0</v>
      </c>
      <c r="C34" s="2">
        <v>0</v>
      </c>
      <c r="D34" s="2">
        <v>0</v>
      </c>
      <c r="E34" s="2">
        <v>0</v>
      </c>
      <c r="F34" s="2">
        <v>1</v>
      </c>
      <c r="G34" s="2">
        <v>0</v>
      </c>
      <c r="H34" s="2">
        <v>0</v>
      </c>
      <c r="I34" s="2">
        <v>52</v>
      </c>
      <c r="J34" s="2">
        <v>0</v>
      </c>
      <c r="K34" s="2">
        <v>0</v>
      </c>
      <c r="L34" s="2">
        <v>25</v>
      </c>
      <c r="M34" s="2">
        <v>3</v>
      </c>
      <c r="N34" s="2">
        <v>0</v>
      </c>
      <c r="O34" s="2">
        <v>1</v>
      </c>
      <c r="P34" s="2">
        <v>0</v>
      </c>
      <c r="Q34" s="2">
        <v>82</v>
      </c>
    </row>
    <row r="35" spans="1:17" x14ac:dyDescent="0.2">
      <c r="A35" s="3">
        <v>31</v>
      </c>
      <c r="B35" s="2">
        <v>1</v>
      </c>
      <c r="C35" s="2">
        <v>0</v>
      </c>
      <c r="D35" s="2">
        <v>0</v>
      </c>
      <c r="E35" s="2">
        <v>0</v>
      </c>
      <c r="F35" s="2">
        <v>0</v>
      </c>
      <c r="G35" s="2">
        <v>0</v>
      </c>
      <c r="H35" s="2">
        <v>0</v>
      </c>
      <c r="I35" s="2">
        <v>46</v>
      </c>
      <c r="J35" s="2">
        <v>1</v>
      </c>
      <c r="K35" s="2">
        <v>0</v>
      </c>
      <c r="L35" s="2">
        <v>20</v>
      </c>
      <c r="M35" s="2">
        <v>4</v>
      </c>
      <c r="N35" s="2">
        <v>0</v>
      </c>
      <c r="O35" s="2">
        <v>0</v>
      </c>
      <c r="P35" s="2">
        <v>0</v>
      </c>
      <c r="Q35" s="2">
        <v>72</v>
      </c>
    </row>
    <row r="36" spans="1:17" x14ac:dyDescent="0.2">
      <c r="A36" s="3">
        <v>32</v>
      </c>
      <c r="B36" s="2">
        <v>0</v>
      </c>
      <c r="C36" s="2">
        <v>2</v>
      </c>
      <c r="D36" s="2">
        <v>0</v>
      </c>
      <c r="E36" s="2">
        <v>0</v>
      </c>
      <c r="F36" s="2">
        <v>2</v>
      </c>
      <c r="G36" s="2">
        <v>0</v>
      </c>
      <c r="H36" s="2">
        <v>0</v>
      </c>
      <c r="I36" s="2">
        <v>50</v>
      </c>
      <c r="J36" s="2">
        <v>0</v>
      </c>
      <c r="K36" s="2">
        <v>1</v>
      </c>
      <c r="L36" s="2">
        <v>20</v>
      </c>
      <c r="M36" s="2">
        <v>2</v>
      </c>
      <c r="N36" s="2">
        <v>0</v>
      </c>
      <c r="O36" s="2">
        <v>0</v>
      </c>
      <c r="P36" s="2">
        <v>0</v>
      </c>
      <c r="Q36" s="2">
        <v>77</v>
      </c>
    </row>
    <row r="37" spans="1:17" x14ac:dyDescent="0.2">
      <c r="A37" s="3">
        <v>33</v>
      </c>
      <c r="B37" s="2">
        <v>0</v>
      </c>
      <c r="C37" s="2">
        <v>0</v>
      </c>
      <c r="D37" s="2">
        <v>0</v>
      </c>
      <c r="E37" s="2">
        <v>0</v>
      </c>
      <c r="F37" s="2">
        <v>0</v>
      </c>
      <c r="G37" s="2">
        <v>0</v>
      </c>
      <c r="H37" s="2">
        <v>0</v>
      </c>
      <c r="I37" s="2">
        <v>42</v>
      </c>
      <c r="J37" s="2">
        <v>0</v>
      </c>
      <c r="K37" s="2">
        <v>0</v>
      </c>
      <c r="L37" s="2">
        <v>21</v>
      </c>
      <c r="M37" s="2">
        <v>5</v>
      </c>
      <c r="N37" s="2">
        <v>0</v>
      </c>
      <c r="O37" s="2">
        <v>0</v>
      </c>
      <c r="P37" s="2">
        <v>0</v>
      </c>
      <c r="Q37" s="2">
        <v>68</v>
      </c>
    </row>
    <row r="38" spans="1:17" x14ac:dyDescent="0.2">
      <c r="A38" s="3">
        <v>34</v>
      </c>
      <c r="B38" s="2">
        <v>0</v>
      </c>
      <c r="C38" s="2">
        <v>1</v>
      </c>
      <c r="D38" s="2">
        <v>0</v>
      </c>
      <c r="E38" s="2">
        <v>2</v>
      </c>
      <c r="F38" s="2">
        <v>0</v>
      </c>
      <c r="G38" s="2">
        <v>0</v>
      </c>
      <c r="H38" s="2">
        <v>0</v>
      </c>
      <c r="I38" s="2">
        <v>34</v>
      </c>
      <c r="J38" s="2">
        <v>2</v>
      </c>
      <c r="K38" s="2">
        <v>0</v>
      </c>
      <c r="L38" s="2">
        <v>23</v>
      </c>
      <c r="M38" s="2">
        <v>6</v>
      </c>
      <c r="N38" s="2">
        <v>1</v>
      </c>
      <c r="O38" s="2">
        <v>0</v>
      </c>
      <c r="P38" s="2">
        <v>0</v>
      </c>
      <c r="Q38" s="2">
        <v>69</v>
      </c>
    </row>
    <row r="39" spans="1:17" x14ac:dyDescent="0.2">
      <c r="A39" s="3">
        <v>35</v>
      </c>
      <c r="B39" s="2">
        <v>0</v>
      </c>
      <c r="C39" s="2">
        <v>0</v>
      </c>
      <c r="D39" s="2">
        <v>0</v>
      </c>
      <c r="E39" s="2">
        <v>1</v>
      </c>
      <c r="F39" s="2">
        <v>2</v>
      </c>
      <c r="G39" s="2">
        <v>0</v>
      </c>
      <c r="H39" s="2">
        <v>0</v>
      </c>
      <c r="I39" s="2">
        <v>42</v>
      </c>
      <c r="J39" s="2">
        <v>0</v>
      </c>
      <c r="K39" s="2">
        <v>0</v>
      </c>
      <c r="L39" s="2">
        <v>18</v>
      </c>
      <c r="M39" s="2">
        <v>1</v>
      </c>
      <c r="N39" s="2">
        <v>0</v>
      </c>
      <c r="O39" s="2">
        <v>1</v>
      </c>
      <c r="P39" s="2">
        <v>0</v>
      </c>
      <c r="Q39" s="2">
        <v>65</v>
      </c>
    </row>
    <row r="40" spans="1:17" x14ac:dyDescent="0.2">
      <c r="A40" s="3">
        <v>36</v>
      </c>
      <c r="B40" s="2">
        <v>0</v>
      </c>
      <c r="C40" s="2">
        <v>0</v>
      </c>
      <c r="D40" s="2">
        <v>0</v>
      </c>
      <c r="E40" s="2">
        <v>0</v>
      </c>
      <c r="F40" s="2">
        <v>1</v>
      </c>
      <c r="G40" s="2">
        <v>0</v>
      </c>
      <c r="H40" s="2">
        <v>0</v>
      </c>
      <c r="I40" s="2">
        <v>33</v>
      </c>
      <c r="J40" s="2">
        <v>1</v>
      </c>
      <c r="K40" s="2">
        <v>0</v>
      </c>
      <c r="L40" s="2">
        <v>12</v>
      </c>
      <c r="M40" s="2">
        <v>3</v>
      </c>
      <c r="N40" s="2">
        <v>0</v>
      </c>
      <c r="O40" s="2">
        <v>0</v>
      </c>
      <c r="P40" s="2">
        <v>1</v>
      </c>
      <c r="Q40" s="2">
        <v>51</v>
      </c>
    </row>
    <row r="41" spans="1:17" x14ac:dyDescent="0.2">
      <c r="A41" s="3">
        <v>37</v>
      </c>
      <c r="B41" s="2">
        <v>1</v>
      </c>
      <c r="C41" s="2">
        <v>0</v>
      </c>
      <c r="D41" s="2">
        <v>0</v>
      </c>
      <c r="E41" s="2">
        <v>0</v>
      </c>
      <c r="F41" s="2">
        <v>0</v>
      </c>
      <c r="G41" s="2">
        <v>0</v>
      </c>
      <c r="H41" s="2">
        <v>0</v>
      </c>
      <c r="I41" s="2">
        <v>35</v>
      </c>
      <c r="J41" s="2">
        <v>1</v>
      </c>
      <c r="K41" s="2">
        <v>0</v>
      </c>
      <c r="L41" s="2">
        <v>11</v>
      </c>
      <c r="M41" s="2">
        <v>1</v>
      </c>
      <c r="N41" s="2">
        <v>0</v>
      </c>
      <c r="O41" s="2">
        <v>0</v>
      </c>
      <c r="P41" s="2">
        <v>0</v>
      </c>
      <c r="Q41" s="2">
        <v>49</v>
      </c>
    </row>
    <row r="42" spans="1:17" x14ac:dyDescent="0.2">
      <c r="A42" s="3">
        <v>38</v>
      </c>
      <c r="B42" s="2">
        <v>0</v>
      </c>
      <c r="C42" s="2">
        <v>1</v>
      </c>
      <c r="D42" s="2">
        <v>0</v>
      </c>
      <c r="E42" s="2">
        <v>0</v>
      </c>
      <c r="F42" s="2">
        <v>0</v>
      </c>
      <c r="G42" s="2">
        <v>0</v>
      </c>
      <c r="H42" s="2">
        <v>0</v>
      </c>
      <c r="I42" s="2">
        <v>40</v>
      </c>
      <c r="J42" s="2">
        <v>1</v>
      </c>
      <c r="K42" s="2">
        <v>0</v>
      </c>
      <c r="L42" s="2">
        <v>17</v>
      </c>
      <c r="M42" s="2">
        <v>2</v>
      </c>
      <c r="N42" s="2">
        <v>0</v>
      </c>
      <c r="O42" s="2">
        <v>0</v>
      </c>
      <c r="P42" s="2">
        <v>0</v>
      </c>
      <c r="Q42" s="2">
        <v>61</v>
      </c>
    </row>
    <row r="43" spans="1:17" x14ac:dyDescent="0.2">
      <c r="A43" s="3">
        <v>39</v>
      </c>
      <c r="B43" s="2">
        <v>0</v>
      </c>
      <c r="C43" s="2">
        <v>0</v>
      </c>
      <c r="D43" s="2">
        <v>0</v>
      </c>
      <c r="E43" s="2">
        <v>0</v>
      </c>
      <c r="F43" s="2">
        <v>1</v>
      </c>
      <c r="G43" s="2">
        <v>0</v>
      </c>
      <c r="H43" s="2">
        <v>0</v>
      </c>
      <c r="I43" s="2">
        <v>41</v>
      </c>
      <c r="J43" s="2">
        <v>2</v>
      </c>
      <c r="K43" s="2">
        <v>0</v>
      </c>
      <c r="L43" s="2">
        <v>16</v>
      </c>
      <c r="M43" s="2">
        <v>1</v>
      </c>
      <c r="N43" s="2">
        <v>0</v>
      </c>
      <c r="O43" s="2">
        <v>2</v>
      </c>
      <c r="P43" s="2">
        <v>0</v>
      </c>
      <c r="Q43" s="2">
        <v>63</v>
      </c>
    </row>
    <row r="44" spans="1:17" x14ac:dyDescent="0.2">
      <c r="A44" s="3">
        <v>40</v>
      </c>
      <c r="B44" s="2">
        <v>0</v>
      </c>
      <c r="C44" s="2">
        <v>0</v>
      </c>
      <c r="D44" s="2">
        <v>1</v>
      </c>
      <c r="E44" s="2">
        <v>0</v>
      </c>
      <c r="F44" s="2">
        <v>0</v>
      </c>
      <c r="G44" s="2">
        <v>0</v>
      </c>
      <c r="H44" s="2">
        <v>0</v>
      </c>
      <c r="I44" s="2">
        <v>60</v>
      </c>
      <c r="J44" s="2">
        <v>1</v>
      </c>
      <c r="K44" s="2">
        <v>0</v>
      </c>
      <c r="L44" s="2">
        <v>7</v>
      </c>
      <c r="M44" s="2">
        <v>3</v>
      </c>
      <c r="N44" s="2">
        <v>0</v>
      </c>
      <c r="O44" s="2">
        <v>1</v>
      </c>
      <c r="P44" s="2">
        <v>0</v>
      </c>
      <c r="Q44" s="2">
        <v>73</v>
      </c>
    </row>
    <row r="45" spans="1:17" x14ac:dyDescent="0.2">
      <c r="A45" s="3">
        <v>41</v>
      </c>
      <c r="B45" s="2">
        <v>0</v>
      </c>
      <c r="C45" s="2">
        <v>0</v>
      </c>
      <c r="D45" s="2">
        <v>0</v>
      </c>
      <c r="E45" s="2">
        <v>0</v>
      </c>
      <c r="F45" s="2">
        <v>0</v>
      </c>
      <c r="G45" s="2">
        <v>0</v>
      </c>
      <c r="H45" s="2">
        <v>0</v>
      </c>
      <c r="I45" s="2">
        <v>59</v>
      </c>
      <c r="J45" s="2">
        <v>1</v>
      </c>
      <c r="K45" s="2">
        <v>0</v>
      </c>
      <c r="L45" s="2">
        <v>12</v>
      </c>
      <c r="M45" s="2">
        <v>6</v>
      </c>
      <c r="N45" s="2">
        <v>0</v>
      </c>
      <c r="O45" s="2">
        <v>1</v>
      </c>
      <c r="P45" s="2">
        <v>0</v>
      </c>
      <c r="Q45" s="2">
        <v>79</v>
      </c>
    </row>
    <row r="46" spans="1:17" x14ac:dyDescent="0.2">
      <c r="A46" s="3">
        <v>42</v>
      </c>
      <c r="B46" s="2">
        <v>0</v>
      </c>
      <c r="C46" s="2">
        <v>1</v>
      </c>
      <c r="D46" s="2">
        <v>0</v>
      </c>
      <c r="E46" s="2">
        <v>0</v>
      </c>
      <c r="F46" s="2">
        <v>2</v>
      </c>
      <c r="G46" s="2">
        <v>0</v>
      </c>
      <c r="H46" s="2">
        <v>0</v>
      </c>
      <c r="I46" s="2">
        <v>68</v>
      </c>
      <c r="J46" s="2">
        <v>0</v>
      </c>
      <c r="K46" s="2">
        <v>0</v>
      </c>
      <c r="L46" s="2">
        <v>20</v>
      </c>
      <c r="M46" s="2">
        <v>2</v>
      </c>
      <c r="N46" s="2">
        <v>0</v>
      </c>
      <c r="O46" s="2">
        <v>0</v>
      </c>
      <c r="P46" s="2">
        <v>0</v>
      </c>
      <c r="Q46" s="2">
        <v>93</v>
      </c>
    </row>
    <row r="47" spans="1:17" x14ac:dyDescent="0.2">
      <c r="A47" s="3">
        <v>43</v>
      </c>
      <c r="B47" s="2">
        <v>0</v>
      </c>
      <c r="C47" s="2">
        <v>2</v>
      </c>
      <c r="D47" s="2">
        <v>0</v>
      </c>
      <c r="E47" s="2">
        <v>0</v>
      </c>
      <c r="F47" s="2">
        <v>0</v>
      </c>
      <c r="G47" s="2">
        <v>0</v>
      </c>
      <c r="H47" s="2">
        <v>0</v>
      </c>
      <c r="I47" s="2">
        <v>79</v>
      </c>
      <c r="J47" s="2">
        <v>0</v>
      </c>
      <c r="K47" s="2">
        <v>0</v>
      </c>
      <c r="L47" s="2">
        <v>26</v>
      </c>
      <c r="M47" s="2">
        <v>2</v>
      </c>
      <c r="N47" s="2">
        <v>0</v>
      </c>
      <c r="O47" s="2">
        <v>1</v>
      </c>
      <c r="P47" s="2">
        <v>1</v>
      </c>
      <c r="Q47" s="2">
        <v>111</v>
      </c>
    </row>
    <row r="48" spans="1:17" x14ac:dyDescent="0.2">
      <c r="A48" s="3">
        <v>44</v>
      </c>
      <c r="B48" s="2">
        <v>0</v>
      </c>
      <c r="C48" s="2">
        <v>0</v>
      </c>
      <c r="D48" s="2">
        <v>0</v>
      </c>
      <c r="E48" s="2">
        <v>0</v>
      </c>
      <c r="F48" s="2">
        <v>0</v>
      </c>
      <c r="G48" s="2">
        <v>0</v>
      </c>
      <c r="H48" s="2">
        <v>0</v>
      </c>
      <c r="I48" s="2">
        <v>86</v>
      </c>
      <c r="J48" s="2">
        <v>1</v>
      </c>
      <c r="K48" s="2">
        <v>0</v>
      </c>
      <c r="L48" s="2">
        <v>15</v>
      </c>
      <c r="M48" s="2">
        <v>0</v>
      </c>
      <c r="N48" s="2">
        <v>1</v>
      </c>
      <c r="O48" s="2">
        <v>1</v>
      </c>
      <c r="P48" s="2">
        <v>0</v>
      </c>
      <c r="Q48" s="2">
        <v>104</v>
      </c>
    </row>
    <row r="49" spans="1:17" x14ac:dyDescent="0.2">
      <c r="A49" s="3">
        <v>45</v>
      </c>
      <c r="B49" s="2">
        <v>0</v>
      </c>
      <c r="C49" s="2">
        <v>0</v>
      </c>
      <c r="D49" s="2">
        <v>0</v>
      </c>
      <c r="E49" s="2">
        <v>0</v>
      </c>
      <c r="F49" s="2">
        <v>1</v>
      </c>
      <c r="G49" s="2">
        <v>0</v>
      </c>
      <c r="H49" s="2">
        <v>1</v>
      </c>
      <c r="I49" s="2">
        <v>105</v>
      </c>
      <c r="J49" s="2">
        <v>0</v>
      </c>
      <c r="K49" s="2">
        <v>0</v>
      </c>
      <c r="L49" s="2">
        <v>19</v>
      </c>
      <c r="M49" s="2">
        <v>9</v>
      </c>
      <c r="N49" s="2">
        <v>0</v>
      </c>
      <c r="O49" s="2">
        <v>1</v>
      </c>
      <c r="P49" s="2">
        <v>0</v>
      </c>
      <c r="Q49" s="2">
        <v>136</v>
      </c>
    </row>
    <row r="50" spans="1:17" x14ac:dyDescent="0.2">
      <c r="A50" s="3">
        <v>46</v>
      </c>
      <c r="B50" s="2">
        <v>0</v>
      </c>
      <c r="C50" s="2">
        <v>0</v>
      </c>
      <c r="D50" s="2">
        <v>1</v>
      </c>
      <c r="E50" s="2">
        <v>0</v>
      </c>
      <c r="F50" s="2">
        <v>0</v>
      </c>
      <c r="G50" s="2">
        <v>0</v>
      </c>
      <c r="H50" s="2">
        <v>0</v>
      </c>
      <c r="I50" s="2">
        <v>120</v>
      </c>
      <c r="J50" s="2">
        <v>0</v>
      </c>
      <c r="K50" s="2">
        <v>0</v>
      </c>
      <c r="L50" s="2">
        <v>18</v>
      </c>
      <c r="M50" s="2">
        <v>4</v>
      </c>
      <c r="N50" s="2">
        <v>0</v>
      </c>
      <c r="O50" s="2">
        <v>1</v>
      </c>
      <c r="P50" s="2">
        <v>0</v>
      </c>
      <c r="Q50" s="2">
        <v>144</v>
      </c>
    </row>
    <row r="51" spans="1:17" x14ac:dyDescent="0.2">
      <c r="A51" s="3">
        <v>47</v>
      </c>
      <c r="B51" s="2">
        <v>0</v>
      </c>
      <c r="C51" s="2">
        <v>0</v>
      </c>
      <c r="D51" s="2">
        <v>0</v>
      </c>
      <c r="E51" s="2">
        <v>0</v>
      </c>
      <c r="F51" s="2">
        <v>0</v>
      </c>
      <c r="G51" s="2">
        <v>0</v>
      </c>
      <c r="H51" s="2">
        <v>0</v>
      </c>
      <c r="I51" s="2">
        <v>75</v>
      </c>
      <c r="J51" s="2">
        <v>1</v>
      </c>
      <c r="K51" s="2">
        <v>0</v>
      </c>
      <c r="L51" s="2">
        <v>9</v>
      </c>
      <c r="M51" s="2">
        <v>8</v>
      </c>
      <c r="N51" s="2">
        <v>0</v>
      </c>
      <c r="O51" s="2">
        <v>0</v>
      </c>
      <c r="P51" s="2">
        <v>0</v>
      </c>
      <c r="Q51" s="2">
        <v>93</v>
      </c>
    </row>
    <row r="52" spans="1:17" x14ac:dyDescent="0.2">
      <c r="A52" s="3">
        <v>48</v>
      </c>
      <c r="B52" s="2">
        <v>0</v>
      </c>
      <c r="C52" s="2">
        <v>1</v>
      </c>
      <c r="D52" s="2">
        <v>0</v>
      </c>
      <c r="E52" s="2">
        <v>0</v>
      </c>
      <c r="F52" s="2">
        <v>0</v>
      </c>
      <c r="G52" s="2">
        <v>0</v>
      </c>
      <c r="H52" s="2">
        <v>2</v>
      </c>
      <c r="I52" s="2">
        <v>135</v>
      </c>
      <c r="J52" s="2">
        <v>1</v>
      </c>
      <c r="K52" s="2">
        <v>1</v>
      </c>
      <c r="L52" s="2">
        <v>27</v>
      </c>
      <c r="M52" s="2">
        <v>19</v>
      </c>
      <c r="N52" s="2">
        <v>0</v>
      </c>
      <c r="O52" s="2">
        <v>0</v>
      </c>
      <c r="P52" s="2">
        <v>0</v>
      </c>
      <c r="Q52" s="2">
        <v>186</v>
      </c>
    </row>
    <row r="53" spans="1:17" x14ac:dyDescent="0.2">
      <c r="A53" s="3">
        <v>49</v>
      </c>
      <c r="B53" s="2">
        <v>0</v>
      </c>
      <c r="C53" s="2">
        <v>0</v>
      </c>
      <c r="D53" s="2">
        <v>0</v>
      </c>
      <c r="E53" s="2">
        <v>1</v>
      </c>
      <c r="F53" s="2">
        <v>0</v>
      </c>
      <c r="G53" s="2">
        <v>0</v>
      </c>
      <c r="H53" s="2">
        <v>0</v>
      </c>
      <c r="I53" s="2">
        <v>116</v>
      </c>
      <c r="J53" s="2">
        <v>3</v>
      </c>
      <c r="K53" s="2">
        <v>0</v>
      </c>
      <c r="L53" s="2">
        <v>28</v>
      </c>
      <c r="M53" s="2">
        <v>5</v>
      </c>
      <c r="N53" s="2">
        <v>0</v>
      </c>
      <c r="O53" s="2">
        <v>0</v>
      </c>
      <c r="P53" s="2">
        <v>1</v>
      </c>
      <c r="Q53" s="2">
        <v>154</v>
      </c>
    </row>
    <row r="54" spans="1:17" x14ac:dyDescent="0.2">
      <c r="A54" s="3">
        <v>50</v>
      </c>
      <c r="B54" s="2">
        <v>0</v>
      </c>
      <c r="C54" s="2">
        <v>0</v>
      </c>
      <c r="D54" s="2">
        <v>0</v>
      </c>
      <c r="E54" s="2">
        <v>0</v>
      </c>
      <c r="F54" s="2">
        <v>0</v>
      </c>
      <c r="G54" s="2">
        <v>0</v>
      </c>
      <c r="H54" s="2">
        <v>0</v>
      </c>
      <c r="I54" s="2">
        <v>129</v>
      </c>
      <c r="J54" s="2">
        <v>3</v>
      </c>
      <c r="K54" s="2">
        <v>0</v>
      </c>
      <c r="L54" s="2">
        <v>22</v>
      </c>
      <c r="M54" s="2">
        <v>8</v>
      </c>
      <c r="N54" s="2">
        <v>0</v>
      </c>
      <c r="O54" s="2">
        <v>0</v>
      </c>
      <c r="P54" s="2">
        <v>0</v>
      </c>
      <c r="Q54" s="2">
        <v>162</v>
      </c>
    </row>
    <row r="55" spans="1:17" x14ac:dyDescent="0.2">
      <c r="A55" s="3">
        <v>51</v>
      </c>
      <c r="B55" s="2">
        <v>0</v>
      </c>
      <c r="C55" s="2">
        <v>1</v>
      </c>
      <c r="D55" s="2">
        <v>0</v>
      </c>
      <c r="E55" s="2">
        <v>0</v>
      </c>
      <c r="F55" s="2">
        <v>1</v>
      </c>
      <c r="G55" s="2">
        <v>0</v>
      </c>
      <c r="H55" s="2">
        <v>0</v>
      </c>
      <c r="I55" s="2">
        <v>64</v>
      </c>
      <c r="J55" s="2">
        <v>1</v>
      </c>
      <c r="K55" s="2">
        <v>0</v>
      </c>
      <c r="L55" s="2">
        <v>11</v>
      </c>
      <c r="M55" s="2">
        <v>6</v>
      </c>
      <c r="N55" s="2">
        <v>0</v>
      </c>
      <c r="O55" s="2">
        <v>0</v>
      </c>
      <c r="P55" s="2">
        <v>0</v>
      </c>
      <c r="Q55" s="2">
        <v>84</v>
      </c>
    </row>
    <row r="56" spans="1:17" x14ac:dyDescent="0.2">
      <c r="A56" s="3">
        <v>52</v>
      </c>
      <c r="B56" s="2">
        <v>0</v>
      </c>
      <c r="C56" s="2">
        <v>1</v>
      </c>
      <c r="D56" s="2">
        <v>1</v>
      </c>
      <c r="E56" s="2">
        <v>0</v>
      </c>
      <c r="F56" s="2">
        <v>0</v>
      </c>
      <c r="G56" s="2">
        <v>0</v>
      </c>
      <c r="H56" s="2">
        <v>0</v>
      </c>
      <c r="I56" s="2">
        <v>34</v>
      </c>
      <c r="J56" s="2">
        <v>0</v>
      </c>
      <c r="K56" s="2">
        <v>0</v>
      </c>
      <c r="L56" s="2">
        <v>3</v>
      </c>
      <c r="M56" s="2">
        <v>0</v>
      </c>
      <c r="N56" s="2">
        <v>0</v>
      </c>
      <c r="O56" s="2">
        <v>0</v>
      </c>
      <c r="P56" s="2">
        <v>0</v>
      </c>
      <c r="Q56" s="2">
        <v>39</v>
      </c>
    </row>
    <row r="57" spans="1:17" x14ac:dyDescent="0.2">
      <c r="A57" s="3" t="s">
        <v>14</v>
      </c>
      <c r="B57" s="2">
        <v>2</v>
      </c>
      <c r="C57" s="2">
        <v>15</v>
      </c>
      <c r="D57" s="2">
        <v>10</v>
      </c>
      <c r="E57" s="2">
        <v>7</v>
      </c>
      <c r="F57" s="2">
        <v>16</v>
      </c>
      <c r="G57" s="2">
        <v>1</v>
      </c>
      <c r="H57" s="2">
        <v>10</v>
      </c>
      <c r="I57" s="2">
        <v>2465</v>
      </c>
      <c r="J57" s="2">
        <v>41</v>
      </c>
      <c r="K57" s="2">
        <v>6</v>
      </c>
      <c r="L57" s="2">
        <v>697</v>
      </c>
      <c r="M57" s="2">
        <v>155</v>
      </c>
      <c r="N57" s="2">
        <v>2</v>
      </c>
      <c r="O57" s="2">
        <v>24</v>
      </c>
      <c r="P57" s="2">
        <v>14</v>
      </c>
      <c r="Q57" s="2">
        <v>3465</v>
      </c>
    </row>
  </sheetData>
  <mergeCells count="3">
    <mergeCell ref="A1:Q1"/>
    <mergeCell ref="A2:A3"/>
    <mergeCell ref="B2:Q2"/>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14FEDE-8602-45AC-B0D2-2E9FBA4D9F5E}">
  <dimension ref="A1:Q57"/>
  <sheetViews>
    <sheetView workbookViewId="0">
      <selection sqref="A1:Q1"/>
    </sheetView>
  </sheetViews>
  <sheetFormatPr baseColWidth="10" defaultColWidth="8.83203125" defaultRowHeight="15" x14ac:dyDescent="0.2"/>
  <cols>
    <col min="1" max="1" width="19.5" customWidth="1"/>
    <col min="2" max="2" width="10.83203125" customWidth="1"/>
    <col min="3" max="3" width="9.6640625" customWidth="1"/>
    <col min="4" max="4" width="11.5" customWidth="1"/>
    <col min="6" max="6" width="10.5" customWidth="1"/>
    <col min="8" max="8" width="12.1640625" customWidth="1"/>
    <col min="9" max="9" width="10.33203125" customWidth="1"/>
    <col min="10" max="10" width="10.1640625" customWidth="1"/>
    <col min="13" max="13" width="14.1640625" customWidth="1"/>
    <col min="14" max="14" width="12.5" customWidth="1"/>
    <col min="15" max="15" width="10.5" customWidth="1"/>
  </cols>
  <sheetData>
    <row r="1" spans="1:17" x14ac:dyDescent="0.2">
      <c r="A1" s="19" t="s">
        <v>44</v>
      </c>
      <c r="B1" s="19"/>
      <c r="C1" s="19"/>
      <c r="D1" s="19"/>
      <c r="E1" s="19"/>
      <c r="F1" s="19"/>
      <c r="G1" s="19"/>
      <c r="H1" s="19"/>
      <c r="I1" s="19"/>
      <c r="J1" s="19"/>
      <c r="K1" s="19"/>
      <c r="L1" s="19"/>
      <c r="M1" s="19"/>
      <c r="N1" s="19"/>
      <c r="O1" s="19"/>
      <c r="P1" s="19"/>
      <c r="Q1" s="19"/>
    </row>
    <row r="2" spans="1:17" x14ac:dyDescent="0.2">
      <c r="A2" s="20" t="s">
        <v>17</v>
      </c>
      <c r="B2" s="21" t="s">
        <v>16</v>
      </c>
      <c r="C2" s="21"/>
      <c r="D2" s="21"/>
      <c r="E2" s="21"/>
      <c r="F2" s="21"/>
      <c r="G2" s="21"/>
      <c r="H2" s="21"/>
      <c r="I2" s="21"/>
      <c r="J2" s="21"/>
      <c r="K2" s="21"/>
      <c r="L2" s="21"/>
      <c r="M2" s="21"/>
      <c r="N2" s="21"/>
      <c r="O2" s="21"/>
      <c r="P2" s="21"/>
      <c r="Q2" s="21"/>
    </row>
    <row r="3" spans="1:17" x14ac:dyDescent="0.2">
      <c r="A3" s="20"/>
      <c r="B3" s="1" t="s">
        <v>0</v>
      </c>
      <c r="C3" s="1" t="s">
        <v>1</v>
      </c>
      <c r="D3" s="1" t="s">
        <v>2</v>
      </c>
      <c r="E3" s="1" t="s">
        <v>3</v>
      </c>
      <c r="F3" s="1" t="s">
        <v>4</v>
      </c>
      <c r="G3" s="1" t="s">
        <v>6</v>
      </c>
      <c r="H3" s="1" t="s">
        <v>7</v>
      </c>
      <c r="I3" s="1" t="s">
        <v>8</v>
      </c>
      <c r="J3" s="1" t="s">
        <v>9</v>
      </c>
      <c r="K3" s="1" t="s">
        <v>10</v>
      </c>
      <c r="L3" s="1" t="s">
        <v>11</v>
      </c>
      <c r="M3" s="1" t="s">
        <v>15</v>
      </c>
      <c r="N3" s="1" t="s">
        <v>18</v>
      </c>
      <c r="O3" s="1" t="s">
        <v>12</v>
      </c>
      <c r="P3" s="1" t="s">
        <v>13</v>
      </c>
      <c r="Q3" s="1" t="s">
        <v>14</v>
      </c>
    </row>
    <row r="4" spans="1:17" x14ac:dyDescent="0.2">
      <c r="A4" s="3">
        <v>0</v>
      </c>
      <c r="B4" s="2">
        <v>0</v>
      </c>
      <c r="C4" s="2">
        <v>0</v>
      </c>
      <c r="D4" s="2">
        <v>0</v>
      </c>
      <c r="E4" s="2">
        <v>0</v>
      </c>
      <c r="F4" s="2">
        <v>0</v>
      </c>
      <c r="G4" s="2">
        <v>0</v>
      </c>
      <c r="H4" s="2">
        <v>13</v>
      </c>
      <c r="I4" s="2">
        <v>1</v>
      </c>
      <c r="J4" s="2">
        <v>0</v>
      </c>
      <c r="K4" s="2">
        <v>0</v>
      </c>
      <c r="L4" s="2">
        <v>0</v>
      </c>
      <c r="M4" s="2">
        <v>0</v>
      </c>
      <c r="N4" s="2">
        <v>0</v>
      </c>
      <c r="O4" s="2">
        <v>0</v>
      </c>
      <c r="P4" s="2">
        <v>0</v>
      </c>
      <c r="Q4" s="2">
        <v>14</v>
      </c>
    </row>
    <row r="5" spans="1:17" x14ac:dyDescent="0.2">
      <c r="A5" s="3">
        <v>1</v>
      </c>
      <c r="B5" s="2">
        <v>0</v>
      </c>
      <c r="C5" s="2">
        <v>0</v>
      </c>
      <c r="D5" s="2">
        <v>1</v>
      </c>
      <c r="E5" s="2">
        <v>0</v>
      </c>
      <c r="F5" s="2">
        <v>0</v>
      </c>
      <c r="G5" s="2">
        <v>1</v>
      </c>
      <c r="H5" s="2">
        <v>25</v>
      </c>
      <c r="I5" s="2">
        <v>0</v>
      </c>
      <c r="J5" s="2">
        <v>0</v>
      </c>
      <c r="K5" s="2">
        <v>3</v>
      </c>
      <c r="L5" s="2">
        <v>3</v>
      </c>
      <c r="M5" s="2">
        <v>0</v>
      </c>
      <c r="N5" s="2">
        <v>0</v>
      </c>
      <c r="O5" s="2">
        <v>0</v>
      </c>
      <c r="P5" s="2">
        <v>0</v>
      </c>
      <c r="Q5" s="2">
        <v>33</v>
      </c>
    </row>
    <row r="6" spans="1:17" x14ac:dyDescent="0.2">
      <c r="A6" s="3">
        <v>2</v>
      </c>
      <c r="B6" s="2">
        <v>0</v>
      </c>
      <c r="C6" s="2">
        <v>0</v>
      </c>
      <c r="D6" s="2">
        <v>0</v>
      </c>
      <c r="E6" s="2">
        <v>0</v>
      </c>
      <c r="F6" s="2">
        <v>0</v>
      </c>
      <c r="G6" s="2">
        <v>0</v>
      </c>
      <c r="H6" s="2">
        <v>84</v>
      </c>
      <c r="I6" s="2">
        <v>2</v>
      </c>
      <c r="J6" s="2">
        <v>0</v>
      </c>
      <c r="K6" s="2">
        <v>11</v>
      </c>
      <c r="L6" s="2">
        <v>3</v>
      </c>
      <c r="M6" s="2">
        <v>1</v>
      </c>
      <c r="N6" s="2">
        <v>0</v>
      </c>
      <c r="O6" s="2">
        <v>0</v>
      </c>
      <c r="P6" s="2">
        <v>1</v>
      </c>
      <c r="Q6" s="2">
        <v>102</v>
      </c>
    </row>
    <row r="7" spans="1:17" x14ac:dyDescent="0.2">
      <c r="A7" s="3">
        <v>3</v>
      </c>
      <c r="B7" s="2">
        <v>0</v>
      </c>
      <c r="C7" s="2">
        <v>0</v>
      </c>
      <c r="D7" s="2">
        <v>0</v>
      </c>
      <c r="E7" s="2">
        <v>0</v>
      </c>
      <c r="F7" s="2">
        <v>0</v>
      </c>
      <c r="G7" s="2">
        <v>0</v>
      </c>
      <c r="H7" s="2">
        <v>79</v>
      </c>
      <c r="I7" s="2">
        <v>1</v>
      </c>
      <c r="J7" s="2">
        <v>0</v>
      </c>
      <c r="K7" s="2">
        <v>15</v>
      </c>
      <c r="L7" s="2">
        <v>3</v>
      </c>
      <c r="M7" s="2">
        <v>0</v>
      </c>
      <c r="N7" s="2">
        <v>0</v>
      </c>
      <c r="O7" s="2">
        <v>0</v>
      </c>
      <c r="P7" s="2">
        <v>1</v>
      </c>
      <c r="Q7" s="2">
        <v>99</v>
      </c>
    </row>
    <row r="8" spans="1:17" x14ac:dyDescent="0.2">
      <c r="A8" s="3">
        <v>4</v>
      </c>
      <c r="B8" s="2">
        <v>0</v>
      </c>
      <c r="C8" s="2">
        <v>0</v>
      </c>
      <c r="D8" s="2">
        <v>0</v>
      </c>
      <c r="E8" s="2">
        <v>0</v>
      </c>
      <c r="F8" s="2">
        <v>0</v>
      </c>
      <c r="G8" s="2">
        <v>0</v>
      </c>
      <c r="H8" s="2">
        <v>43</v>
      </c>
      <c r="I8" s="2">
        <v>0</v>
      </c>
      <c r="J8" s="2">
        <v>0</v>
      </c>
      <c r="K8" s="2">
        <v>13</v>
      </c>
      <c r="L8" s="2">
        <v>0</v>
      </c>
      <c r="M8" s="2">
        <v>1</v>
      </c>
      <c r="N8" s="2">
        <v>0</v>
      </c>
      <c r="O8" s="2">
        <v>0</v>
      </c>
      <c r="P8" s="2">
        <v>0</v>
      </c>
      <c r="Q8" s="2">
        <v>57</v>
      </c>
    </row>
    <row r="9" spans="1:17" x14ac:dyDescent="0.2">
      <c r="A9" s="3">
        <v>5</v>
      </c>
      <c r="B9" s="2">
        <v>0</v>
      </c>
      <c r="C9" s="2">
        <v>0</v>
      </c>
      <c r="D9" s="2">
        <v>0</v>
      </c>
      <c r="E9" s="2">
        <v>0</v>
      </c>
      <c r="F9" s="2">
        <v>1</v>
      </c>
      <c r="G9" s="2">
        <v>0</v>
      </c>
      <c r="H9" s="2">
        <v>57</v>
      </c>
      <c r="I9" s="2">
        <v>2</v>
      </c>
      <c r="J9" s="2">
        <v>0</v>
      </c>
      <c r="K9" s="2">
        <v>8</v>
      </c>
      <c r="L9" s="2">
        <v>5</v>
      </c>
      <c r="M9" s="2">
        <v>0</v>
      </c>
      <c r="N9" s="2">
        <v>0</v>
      </c>
      <c r="O9" s="2">
        <v>0</v>
      </c>
      <c r="P9" s="2">
        <v>0</v>
      </c>
      <c r="Q9" s="2">
        <v>73</v>
      </c>
    </row>
    <row r="10" spans="1:17" x14ac:dyDescent="0.2">
      <c r="A10" s="3">
        <v>6</v>
      </c>
      <c r="B10" s="2">
        <v>0</v>
      </c>
      <c r="C10" s="2">
        <v>0</v>
      </c>
      <c r="D10" s="2">
        <v>0</v>
      </c>
      <c r="E10" s="2">
        <v>0</v>
      </c>
      <c r="F10" s="2">
        <v>0</v>
      </c>
      <c r="G10" s="2">
        <v>0</v>
      </c>
      <c r="H10" s="2">
        <v>49</v>
      </c>
      <c r="I10" s="2">
        <v>0</v>
      </c>
      <c r="J10" s="2">
        <v>0</v>
      </c>
      <c r="K10" s="2">
        <v>14</v>
      </c>
      <c r="L10" s="2">
        <v>4</v>
      </c>
      <c r="M10" s="2">
        <v>0</v>
      </c>
      <c r="N10" s="2">
        <v>0</v>
      </c>
      <c r="O10" s="2">
        <v>0</v>
      </c>
      <c r="P10" s="2">
        <v>1</v>
      </c>
      <c r="Q10" s="2">
        <v>68</v>
      </c>
    </row>
    <row r="11" spans="1:17" x14ac:dyDescent="0.2">
      <c r="A11" s="3">
        <v>7</v>
      </c>
      <c r="B11" s="2">
        <v>0</v>
      </c>
      <c r="C11" s="2">
        <v>0</v>
      </c>
      <c r="D11" s="2">
        <v>0</v>
      </c>
      <c r="E11" s="2">
        <v>0</v>
      </c>
      <c r="F11" s="2">
        <v>0</v>
      </c>
      <c r="G11" s="2">
        <v>0</v>
      </c>
      <c r="H11" s="2">
        <v>67</v>
      </c>
      <c r="I11" s="2">
        <v>2</v>
      </c>
      <c r="J11" s="2">
        <v>0</v>
      </c>
      <c r="K11" s="2">
        <v>17</v>
      </c>
      <c r="L11" s="2">
        <v>3</v>
      </c>
      <c r="M11" s="2">
        <v>0</v>
      </c>
      <c r="N11" s="2">
        <v>0</v>
      </c>
      <c r="O11" s="2">
        <v>0</v>
      </c>
      <c r="P11" s="2">
        <v>0</v>
      </c>
      <c r="Q11" s="2">
        <v>89</v>
      </c>
    </row>
    <row r="12" spans="1:17" x14ac:dyDescent="0.2">
      <c r="A12" s="3">
        <v>8</v>
      </c>
      <c r="B12" s="2">
        <v>0</v>
      </c>
      <c r="C12" s="2">
        <v>0</v>
      </c>
      <c r="D12" s="2">
        <v>0</v>
      </c>
      <c r="E12" s="2">
        <v>0</v>
      </c>
      <c r="F12" s="2">
        <v>0</v>
      </c>
      <c r="G12" s="2">
        <v>0</v>
      </c>
      <c r="H12" s="2">
        <v>52</v>
      </c>
      <c r="I12" s="2">
        <v>0</v>
      </c>
      <c r="J12" s="2">
        <v>0</v>
      </c>
      <c r="K12" s="2">
        <v>8</v>
      </c>
      <c r="L12" s="2">
        <v>0</v>
      </c>
      <c r="M12" s="2">
        <v>0</v>
      </c>
      <c r="N12" s="2">
        <v>0</v>
      </c>
      <c r="O12" s="2">
        <v>1</v>
      </c>
      <c r="P12" s="2">
        <v>0</v>
      </c>
      <c r="Q12" s="2">
        <v>61</v>
      </c>
    </row>
    <row r="13" spans="1:17" x14ac:dyDescent="0.2">
      <c r="A13" s="3">
        <v>9</v>
      </c>
      <c r="B13" s="2">
        <v>0</v>
      </c>
      <c r="C13" s="2">
        <v>0</v>
      </c>
      <c r="D13" s="2">
        <v>0</v>
      </c>
      <c r="E13" s="2">
        <v>0</v>
      </c>
      <c r="F13" s="2">
        <v>0</v>
      </c>
      <c r="G13" s="2">
        <v>0</v>
      </c>
      <c r="H13" s="2">
        <v>54</v>
      </c>
      <c r="I13" s="2">
        <v>0</v>
      </c>
      <c r="J13" s="2">
        <v>1</v>
      </c>
      <c r="K13" s="2">
        <v>7</v>
      </c>
      <c r="L13" s="2">
        <v>1</v>
      </c>
      <c r="M13" s="2">
        <v>0</v>
      </c>
      <c r="N13" s="2">
        <v>0</v>
      </c>
      <c r="O13" s="2">
        <v>0</v>
      </c>
      <c r="P13" s="2">
        <v>1</v>
      </c>
      <c r="Q13" s="2">
        <v>64</v>
      </c>
    </row>
    <row r="14" spans="1:17" x14ac:dyDescent="0.2">
      <c r="A14" s="3">
        <v>10</v>
      </c>
      <c r="B14" s="2">
        <v>0</v>
      </c>
      <c r="C14" s="2">
        <v>0</v>
      </c>
      <c r="D14" s="2">
        <v>0</v>
      </c>
      <c r="E14" s="2">
        <v>0</v>
      </c>
      <c r="F14" s="2">
        <v>0</v>
      </c>
      <c r="G14" s="2">
        <v>1</v>
      </c>
      <c r="H14" s="2">
        <v>43</v>
      </c>
      <c r="I14" s="2">
        <v>0</v>
      </c>
      <c r="J14" s="2">
        <v>0</v>
      </c>
      <c r="K14" s="2">
        <v>12</v>
      </c>
      <c r="L14" s="2">
        <v>1</v>
      </c>
      <c r="M14" s="2">
        <v>0</v>
      </c>
      <c r="N14" s="2">
        <v>0</v>
      </c>
      <c r="O14" s="2">
        <v>0</v>
      </c>
      <c r="P14" s="2">
        <v>0</v>
      </c>
      <c r="Q14" s="2">
        <v>57</v>
      </c>
    </row>
    <row r="15" spans="1:17" x14ac:dyDescent="0.2">
      <c r="A15" s="3">
        <v>11</v>
      </c>
      <c r="B15" s="2">
        <v>0</v>
      </c>
      <c r="C15" s="2">
        <v>0</v>
      </c>
      <c r="D15" s="2">
        <v>0</v>
      </c>
      <c r="E15" s="2">
        <v>1</v>
      </c>
      <c r="F15" s="2">
        <v>0</v>
      </c>
      <c r="G15" s="2">
        <v>0</v>
      </c>
      <c r="H15" s="2">
        <v>48</v>
      </c>
      <c r="I15" s="2">
        <v>0</v>
      </c>
      <c r="J15" s="2">
        <v>0</v>
      </c>
      <c r="K15" s="2">
        <v>12</v>
      </c>
      <c r="L15" s="2">
        <v>0</v>
      </c>
      <c r="M15" s="2">
        <v>0</v>
      </c>
      <c r="N15" s="2">
        <v>1</v>
      </c>
      <c r="O15" s="2">
        <v>0</v>
      </c>
      <c r="P15" s="2">
        <v>0</v>
      </c>
      <c r="Q15" s="2">
        <v>62</v>
      </c>
    </row>
    <row r="16" spans="1:17" x14ac:dyDescent="0.2">
      <c r="A16" s="3">
        <v>12</v>
      </c>
      <c r="B16" s="2">
        <v>0</v>
      </c>
      <c r="C16" s="2">
        <v>0</v>
      </c>
      <c r="D16" s="2">
        <v>0</v>
      </c>
      <c r="E16" s="2">
        <v>0</v>
      </c>
      <c r="F16" s="2">
        <v>1</v>
      </c>
      <c r="G16" s="2">
        <v>0</v>
      </c>
      <c r="H16" s="2">
        <v>46</v>
      </c>
      <c r="I16" s="2">
        <v>1</v>
      </c>
      <c r="J16" s="2">
        <v>1</v>
      </c>
      <c r="K16" s="2">
        <v>7</v>
      </c>
      <c r="L16" s="2">
        <v>1</v>
      </c>
      <c r="M16" s="2">
        <v>0</v>
      </c>
      <c r="N16" s="2">
        <v>0</v>
      </c>
      <c r="O16" s="2">
        <v>1</v>
      </c>
      <c r="P16" s="2">
        <v>0</v>
      </c>
      <c r="Q16" s="2">
        <v>58</v>
      </c>
    </row>
    <row r="17" spans="1:17" x14ac:dyDescent="0.2">
      <c r="A17" s="3">
        <v>13</v>
      </c>
      <c r="B17" s="2">
        <v>0</v>
      </c>
      <c r="C17" s="2">
        <v>2</v>
      </c>
      <c r="D17" s="2">
        <v>0</v>
      </c>
      <c r="E17" s="2">
        <v>0</v>
      </c>
      <c r="F17" s="2">
        <v>0</v>
      </c>
      <c r="G17" s="2">
        <v>0</v>
      </c>
      <c r="H17" s="2">
        <v>31</v>
      </c>
      <c r="I17" s="2">
        <v>0</v>
      </c>
      <c r="J17" s="2">
        <v>0</v>
      </c>
      <c r="K17" s="2">
        <v>11</v>
      </c>
      <c r="L17" s="2">
        <v>4</v>
      </c>
      <c r="M17" s="2">
        <v>0</v>
      </c>
      <c r="N17" s="2">
        <v>0</v>
      </c>
      <c r="O17" s="2">
        <v>0</v>
      </c>
      <c r="P17" s="2">
        <v>0</v>
      </c>
      <c r="Q17" s="2">
        <v>48</v>
      </c>
    </row>
    <row r="18" spans="1:17" x14ac:dyDescent="0.2">
      <c r="A18" s="3">
        <v>14</v>
      </c>
      <c r="B18" s="2">
        <v>0</v>
      </c>
      <c r="C18" s="2">
        <v>0</v>
      </c>
      <c r="D18" s="2">
        <v>0</v>
      </c>
      <c r="E18" s="2">
        <v>0</v>
      </c>
      <c r="F18" s="2">
        <v>0</v>
      </c>
      <c r="G18" s="2">
        <v>0</v>
      </c>
      <c r="H18" s="2">
        <v>36</v>
      </c>
      <c r="I18" s="2">
        <v>0</v>
      </c>
      <c r="J18" s="2">
        <v>0</v>
      </c>
      <c r="K18" s="2">
        <v>5</v>
      </c>
      <c r="L18" s="2">
        <v>3</v>
      </c>
      <c r="M18" s="2">
        <v>1</v>
      </c>
      <c r="N18" s="2">
        <v>0</v>
      </c>
      <c r="O18" s="2">
        <v>0</v>
      </c>
      <c r="P18" s="2">
        <v>2</v>
      </c>
      <c r="Q18" s="2">
        <v>47</v>
      </c>
    </row>
    <row r="19" spans="1:17" x14ac:dyDescent="0.2">
      <c r="A19" s="3">
        <v>15</v>
      </c>
      <c r="B19" s="2">
        <v>0</v>
      </c>
      <c r="C19" s="2">
        <v>0</v>
      </c>
      <c r="D19" s="2">
        <v>0</v>
      </c>
      <c r="E19" s="2">
        <v>1</v>
      </c>
      <c r="F19" s="2">
        <v>0</v>
      </c>
      <c r="G19" s="2">
        <v>0</v>
      </c>
      <c r="H19" s="2">
        <v>37</v>
      </c>
      <c r="I19" s="2">
        <v>1</v>
      </c>
      <c r="J19" s="2">
        <v>0</v>
      </c>
      <c r="K19" s="2">
        <v>8</v>
      </c>
      <c r="L19" s="2">
        <v>1</v>
      </c>
      <c r="M19" s="2">
        <v>0</v>
      </c>
      <c r="N19" s="2">
        <v>0</v>
      </c>
      <c r="O19" s="2">
        <v>2</v>
      </c>
      <c r="P19" s="2">
        <v>0</v>
      </c>
      <c r="Q19" s="2">
        <v>50</v>
      </c>
    </row>
    <row r="20" spans="1:17" x14ac:dyDescent="0.2">
      <c r="A20" s="3">
        <v>16</v>
      </c>
      <c r="B20" s="2">
        <v>1</v>
      </c>
      <c r="C20" s="2">
        <v>0</v>
      </c>
      <c r="D20" s="2">
        <v>0</v>
      </c>
      <c r="E20" s="2">
        <v>0</v>
      </c>
      <c r="F20" s="2">
        <v>0</v>
      </c>
      <c r="G20" s="2">
        <v>0</v>
      </c>
      <c r="H20" s="2">
        <v>41</v>
      </c>
      <c r="I20" s="2">
        <v>3</v>
      </c>
      <c r="J20" s="2">
        <v>0</v>
      </c>
      <c r="K20" s="2">
        <v>6</v>
      </c>
      <c r="L20" s="2">
        <v>0</v>
      </c>
      <c r="M20" s="2">
        <v>0</v>
      </c>
      <c r="N20" s="2">
        <v>0</v>
      </c>
      <c r="O20" s="2">
        <v>0</v>
      </c>
      <c r="P20" s="2">
        <v>0</v>
      </c>
      <c r="Q20" s="2">
        <v>51</v>
      </c>
    </row>
    <row r="21" spans="1:17" x14ac:dyDescent="0.2">
      <c r="A21" s="3">
        <v>17</v>
      </c>
      <c r="B21" s="2">
        <v>0</v>
      </c>
      <c r="C21" s="2">
        <v>0</v>
      </c>
      <c r="D21" s="2">
        <v>0</v>
      </c>
      <c r="E21" s="2">
        <v>0</v>
      </c>
      <c r="F21" s="2">
        <v>0</v>
      </c>
      <c r="G21" s="2">
        <v>0</v>
      </c>
      <c r="H21" s="2">
        <v>38</v>
      </c>
      <c r="I21" s="2">
        <v>0</v>
      </c>
      <c r="J21" s="2">
        <v>0</v>
      </c>
      <c r="K21" s="2">
        <v>6</v>
      </c>
      <c r="L21" s="2">
        <v>2</v>
      </c>
      <c r="M21" s="2">
        <v>0</v>
      </c>
      <c r="N21" s="2">
        <v>0</v>
      </c>
      <c r="O21" s="2">
        <v>0</v>
      </c>
      <c r="P21" s="2">
        <v>0</v>
      </c>
      <c r="Q21" s="2">
        <v>46</v>
      </c>
    </row>
    <row r="22" spans="1:17" x14ac:dyDescent="0.2">
      <c r="A22" s="3">
        <v>18</v>
      </c>
      <c r="B22" s="2">
        <v>0</v>
      </c>
      <c r="C22" s="2">
        <v>0</v>
      </c>
      <c r="D22" s="2">
        <v>0</v>
      </c>
      <c r="E22" s="2">
        <v>0</v>
      </c>
      <c r="F22" s="2">
        <v>0</v>
      </c>
      <c r="G22" s="2">
        <v>1</v>
      </c>
      <c r="H22" s="2">
        <v>55</v>
      </c>
      <c r="I22" s="2">
        <v>0</v>
      </c>
      <c r="J22" s="2">
        <v>0</v>
      </c>
      <c r="K22" s="2">
        <v>11</v>
      </c>
      <c r="L22" s="2">
        <v>4</v>
      </c>
      <c r="M22" s="2">
        <v>0</v>
      </c>
      <c r="N22" s="2">
        <v>0</v>
      </c>
      <c r="O22" s="2">
        <v>2</v>
      </c>
      <c r="P22" s="2">
        <v>0</v>
      </c>
      <c r="Q22" s="2">
        <v>73</v>
      </c>
    </row>
    <row r="23" spans="1:17" x14ac:dyDescent="0.2">
      <c r="A23" s="3">
        <v>19</v>
      </c>
      <c r="B23" s="2">
        <v>0</v>
      </c>
      <c r="C23" s="2">
        <v>0</v>
      </c>
      <c r="D23" s="2">
        <v>1</v>
      </c>
      <c r="E23" s="2">
        <v>0</v>
      </c>
      <c r="F23" s="2">
        <v>1</v>
      </c>
      <c r="G23" s="2">
        <v>0</v>
      </c>
      <c r="H23" s="2">
        <v>51</v>
      </c>
      <c r="I23" s="2">
        <v>0</v>
      </c>
      <c r="J23" s="2">
        <v>1</v>
      </c>
      <c r="K23" s="2">
        <v>11</v>
      </c>
      <c r="L23" s="2">
        <v>5</v>
      </c>
      <c r="M23" s="2">
        <v>0</v>
      </c>
      <c r="N23" s="2">
        <v>0</v>
      </c>
      <c r="O23" s="2">
        <v>0</v>
      </c>
      <c r="P23" s="2">
        <v>0</v>
      </c>
      <c r="Q23" s="2">
        <v>70</v>
      </c>
    </row>
    <row r="24" spans="1:17" x14ac:dyDescent="0.2">
      <c r="A24" s="3">
        <v>20</v>
      </c>
      <c r="B24" s="2">
        <v>0</v>
      </c>
      <c r="C24" s="2">
        <v>1</v>
      </c>
      <c r="D24" s="2">
        <v>0</v>
      </c>
      <c r="E24" s="2">
        <v>0</v>
      </c>
      <c r="F24" s="2">
        <v>0</v>
      </c>
      <c r="G24" s="2">
        <v>0</v>
      </c>
      <c r="H24" s="2">
        <v>50</v>
      </c>
      <c r="I24" s="2">
        <v>1</v>
      </c>
      <c r="J24" s="2">
        <v>0</v>
      </c>
      <c r="K24" s="2">
        <v>8</v>
      </c>
      <c r="L24" s="2">
        <v>6</v>
      </c>
      <c r="M24" s="2">
        <v>0</v>
      </c>
      <c r="N24" s="2">
        <v>0</v>
      </c>
      <c r="O24" s="2">
        <v>0</v>
      </c>
      <c r="P24" s="2">
        <v>1</v>
      </c>
      <c r="Q24" s="2">
        <v>67</v>
      </c>
    </row>
    <row r="25" spans="1:17" x14ac:dyDescent="0.2">
      <c r="A25" s="3">
        <v>21</v>
      </c>
      <c r="B25" s="2">
        <v>0</v>
      </c>
      <c r="C25" s="2">
        <v>0</v>
      </c>
      <c r="D25" s="2">
        <v>0</v>
      </c>
      <c r="E25" s="2">
        <v>0</v>
      </c>
      <c r="F25" s="2">
        <v>3</v>
      </c>
      <c r="G25" s="2">
        <v>0</v>
      </c>
      <c r="H25" s="2">
        <v>45</v>
      </c>
      <c r="I25" s="2">
        <v>1</v>
      </c>
      <c r="J25" s="2">
        <v>1</v>
      </c>
      <c r="K25" s="2">
        <v>13</v>
      </c>
      <c r="L25" s="2">
        <v>3</v>
      </c>
      <c r="M25" s="2">
        <v>0</v>
      </c>
      <c r="N25" s="2">
        <v>0</v>
      </c>
      <c r="O25" s="2">
        <v>3</v>
      </c>
      <c r="P25" s="2">
        <v>0</v>
      </c>
      <c r="Q25" s="2">
        <v>69</v>
      </c>
    </row>
    <row r="26" spans="1:17" x14ac:dyDescent="0.2">
      <c r="A26" s="3">
        <v>22</v>
      </c>
      <c r="B26" s="2">
        <v>0</v>
      </c>
      <c r="C26" s="2">
        <v>0</v>
      </c>
      <c r="D26" s="2">
        <v>0</v>
      </c>
      <c r="E26" s="2">
        <v>1</v>
      </c>
      <c r="F26" s="2">
        <v>0</v>
      </c>
      <c r="G26" s="2">
        <v>0</v>
      </c>
      <c r="H26" s="2">
        <v>39</v>
      </c>
      <c r="I26" s="2">
        <v>2</v>
      </c>
      <c r="J26" s="2">
        <v>0</v>
      </c>
      <c r="K26" s="2">
        <v>12</v>
      </c>
      <c r="L26" s="2">
        <v>3</v>
      </c>
      <c r="M26" s="2">
        <v>0</v>
      </c>
      <c r="N26" s="2">
        <v>0</v>
      </c>
      <c r="O26" s="2">
        <v>0</v>
      </c>
      <c r="P26" s="2">
        <v>0</v>
      </c>
      <c r="Q26" s="2">
        <v>57</v>
      </c>
    </row>
    <row r="27" spans="1:17" x14ac:dyDescent="0.2">
      <c r="A27" s="3">
        <v>23</v>
      </c>
      <c r="B27" s="2">
        <v>0</v>
      </c>
      <c r="C27" s="2">
        <v>0</v>
      </c>
      <c r="D27" s="2">
        <v>0</v>
      </c>
      <c r="E27" s="2">
        <v>0</v>
      </c>
      <c r="F27" s="2">
        <v>0</v>
      </c>
      <c r="G27" s="2">
        <v>0</v>
      </c>
      <c r="H27" s="2">
        <v>49</v>
      </c>
      <c r="I27" s="2">
        <v>0</v>
      </c>
      <c r="J27" s="2">
        <v>0</v>
      </c>
      <c r="K27" s="2">
        <v>12</v>
      </c>
      <c r="L27" s="2">
        <v>5</v>
      </c>
      <c r="M27" s="2">
        <v>0</v>
      </c>
      <c r="N27" s="2">
        <v>0</v>
      </c>
      <c r="O27" s="2">
        <v>0</v>
      </c>
      <c r="P27" s="2">
        <v>0</v>
      </c>
      <c r="Q27" s="2">
        <v>66</v>
      </c>
    </row>
    <row r="28" spans="1:17" x14ac:dyDescent="0.2">
      <c r="A28" s="3">
        <v>24</v>
      </c>
      <c r="B28" s="2">
        <v>0</v>
      </c>
      <c r="C28" s="2">
        <v>0</v>
      </c>
      <c r="D28" s="2">
        <v>0</v>
      </c>
      <c r="E28" s="2">
        <v>1</v>
      </c>
      <c r="F28" s="2">
        <v>0</v>
      </c>
      <c r="G28" s="2">
        <v>0</v>
      </c>
      <c r="H28" s="2">
        <v>43</v>
      </c>
      <c r="I28" s="2">
        <v>1</v>
      </c>
      <c r="J28" s="2">
        <v>0</v>
      </c>
      <c r="K28" s="2">
        <v>20</v>
      </c>
      <c r="L28" s="2">
        <v>5</v>
      </c>
      <c r="M28" s="2">
        <v>0</v>
      </c>
      <c r="N28" s="2">
        <v>0</v>
      </c>
      <c r="O28" s="2">
        <v>1</v>
      </c>
      <c r="P28" s="2">
        <v>1</v>
      </c>
      <c r="Q28" s="2">
        <v>72</v>
      </c>
    </row>
    <row r="29" spans="1:17" x14ac:dyDescent="0.2">
      <c r="A29" s="3">
        <v>25</v>
      </c>
      <c r="B29" s="2">
        <v>0</v>
      </c>
      <c r="C29" s="2">
        <v>0</v>
      </c>
      <c r="D29" s="2">
        <v>1</v>
      </c>
      <c r="E29" s="2">
        <v>0</v>
      </c>
      <c r="F29" s="2">
        <v>0</v>
      </c>
      <c r="G29" s="2">
        <v>0</v>
      </c>
      <c r="H29" s="2">
        <v>37</v>
      </c>
      <c r="I29" s="2">
        <v>2</v>
      </c>
      <c r="J29" s="2">
        <v>0</v>
      </c>
      <c r="K29" s="2">
        <v>12</v>
      </c>
      <c r="L29" s="2">
        <v>9</v>
      </c>
      <c r="M29" s="2">
        <v>0</v>
      </c>
      <c r="N29" s="2">
        <v>0</v>
      </c>
      <c r="O29" s="2">
        <v>0</v>
      </c>
      <c r="P29" s="2">
        <v>0</v>
      </c>
      <c r="Q29" s="2">
        <v>61</v>
      </c>
    </row>
    <row r="30" spans="1:17" x14ac:dyDescent="0.2">
      <c r="A30" s="3">
        <v>26</v>
      </c>
      <c r="B30" s="2">
        <v>0</v>
      </c>
      <c r="C30" s="2">
        <v>0</v>
      </c>
      <c r="D30" s="2">
        <v>0</v>
      </c>
      <c r="E30" s="2">
        <v>0</v>
      </c>
      <c r="F30" s="2">
        <v>0</v>
      </c>
      <c r="G30" s="2">
        <v>1</v>
      </c>
      <c r="H30" s="2">
        <v>52</v>
      </c>
      <c r="I30" s="2">
        <v>0</v>
      </c>
      <c r="J30" s="2">
        <v>0</v>
      </c>
      <c r="K30" s="2">
        <v>23</v>
      </c>
      <c r="L30" s="2">
        <v>4</v>
      </c>
      <c r="M30" s="2">
        <v>0</v>
      </c>
      <c r="N30" s="2">
        <v>0</v>
      </c>
      <c r="O30" s="2">
        <v>1</v>
      </c>
      <c r="P30" s="2">
        <v>0</v>
      </c>
      <c r="Q30" s="2">
        <v>81</v>
      </c>
    </row>
    <row r="31" spans="1:17" x14ac:dyDescent="0.2">
      <c r="A31" s="3">
        <v>27</v>
      </c>
      <c r="B31" s="2">
        <v>0</v>
      </c>
      <c r="C31" s="2">
        <v>0</v>
      </c>
      <c r="D31" s="2">
        <v>0</v>
      </c>
      <c r="E31" s="2">
        <v>0</v>
      </c>
      <c r="F31" s="2">
        <v>1</v>
      </c>
      <c r="G31" s="2">
        <v>0</v>
      </c>
      <c r="H31" s="2">
        <v>42</v>
      </c>
      <c r="I31" s="2">
        <v>0</v>
      </c>
      <c r="J31" s="2">
        <v>0</v>
      </c>
      <c r="K31" s="2">
        <v>16</v>
      </c>
      <c r="L31" s="2">
        <v>1</v>
      </c>
      <c r="M31" s="2">
        <v>0</v>
      </c>
      <c r="N31" s="2">
        <v>0</v>
      </c>
      <c r="O31" s="2">
        <v>0</v>
      </c>
      <c r="P31" s="2">
        <v>0</v>
      </c>
      <c r="Q31" s="2">
        <v>60</v>
      </c>
    </row>
    <row r="32" spans="1:17" x14ac:dyDescent="0.2">
      <c r="A32" s="3">
        <v>28</v>
      </c>
      <c r="B32" s="2">
        <v>1</v>
      </c>
      <c r="C32" s="2">
        <v>1</v>
      </c>
      <c r="D32" s="2">
        <v>0</v>
      </c>
      <c r="E32" s="2">
        <v>0</v>
      </c>
      <c r="F32" s="2">
        <v>0</v>
      </c>
      <c r="G32" s="2">
        <v>0</v>
      </c>
      <c r="H32" s="2">
        <v>69</v>
      </c>
      <c r="I32" s="2">
        <v>2</v>
      </c>
      <c r="J32" s="2">
        <v>2</v>
      </c>
      <c r="K32" s="2">
        <v>22</v>
      </c>
      <c r="L32" s="2">
        <v>2</v>
      </c>
      <c r="M32" s="2">
        <v>0</v>
      </c>
      <c r="N32" s="2">
        <v>0</v>
      </c>
      <c r="O32" s="2">
        <v>1</v>
      </c>
      <c r="P32" s="2">
        <v>0</v>
      </c>
      <c r="Q32" s="2">
        <v>100</v>
      </c>
    </row>
    <row r="33" spans="1:17" x14ac:dyDescent="0.2">
      <c r="A33" s="3">
        <v>29</v>
      </c>
      <c r="B33" s="2">
        <v>0</v>
      </c>
      <c r="C33" s="2">
        <v>0</v>
      </c>
      <c r="D33" s="2">
        <v>0</v>
      </c>
      <c r="E33" s="2">
        <v>0</v>
      </c>
      <c r="F33" s="2">
        <v>1</v>
      </c>
      <c r="G33" s="2">
        <v>0</v>
      </c>
      <c r="H33" s="2">
        <v>53</v>
      </c>
      <c r="I33" s="2">
        <v>0</v>
      </c>
      <c r="J33" s="2">
        <v>0</v>
      </c>
      <c r="K33" s="2">
        <v>29</v>
      </c>
      <c r="L33" s="2">
        <v>4</v>
      </c>
      <c r="M33" s="2">
        <v>0</v>
      </c>
      <c r="N33" s="2">
        <v>0</v>
      </c>
      <c r="O33" s="2">
        <v>0</v>
      </c>
      <c r="P33" s="2">
        <v>1</v>
      </c>
      <c r="Q33" s="2">
        <v>88</v>
      </c>
    </row>
    <row r="34" spans="1:17" x14ac:dyDescent="0.2">
      <c r="A34" s="3">
        <v>30</v>
      </c>
      <c r="B34" s="2">
        <v>0</v>
      </c>
      <c r="C34" s="2">
        <v>0</v>
      </c>
      <c r="D34" s="2">
        <v>0</v>
      </c>
      <c r="E34" s="2">
        <v>0</v>
      </c>
      <c r="F34" s="2">
        <v>2</v>
      </c>
      <c r="G34" s="2">
        <v>0</v>
      </c>
      <c r="H34" s="2">
        <v>71</v>
      </c>
      <c r="I34" s="2">
        <v>2</v>
      </c>
      <c r="J34" s="2">
        <v>2</v>
      </c>
      <c r="K34" s="2">
        <v>20</v>
      </c>
      <c r="L34" s="2">
        <v>2</v>
      </c>
      <c r="M34" s="2">
        <v>0</v>
      </c>
      <c r="N34" s="2">
        <v>0</v>
      </c>
      <c r="O34" s="2">
        <v>1</v>
      </c>
      <c r="P34" s="2">
        <v>0</v>
      </c>
      <c r="Q34" s="2">
        <v>100</v>
      </c>
    </row>
    <row r="35" spans="1:17" x14ac:dyDescent="0.2">
      <c r="A35" s="3">
        <v>31</v>
      </c>
      <c r="B35" s="2">
        <v>1</v>
      </c>
      <c r="C35" s="2">
        <v>0</v>
      </c>
      <c r="D35" s="2">
        <v>0</v>
      </c>
      <c r="E35" s="2">
        <v>0</v>
      </c>
      <c r="F35" s="2">
        <v>0</v>
      </c>
      <c r="G35" s="2">
        <v>0</v>
      </c>
      <c r="H35" s="2">
        <v>60</v>
      </c>
      <c r="I35" s="2">
        <v>3</v>
      </c>
      <c r="J35" s="2">
        <v>0</v>
      </c>
      <c r="K35" s="2">
        <v>17</v>
      </c>
      <c r="L35" s="2">
        <v>1</v>
      </c>
      <c r="M35" s="2">
        <v>1</v>
      </c>
      <c r="N35" s="2">
        <v>0</v>
      </c>
      <c r="O35" s="2">
        <v>0</v>
      </c>
      <c r="P35" s="2">
        <v>0</v>
      </c>
      <c r="Q35" s="2">
        <v>83</v>
      </c>
    </row>
    <row r="36" spans="1:17" x14ac:dyDescent="0.2">
      <c r="A36" s="3">
        <v>32</v>
      </c>
      <c r="B36" s="2">
        <v>0</v>
      </c>
      <c r="C36" s="2">
        <v>0</v>
      </c>
      <c r="D36" s="2">
        <v>0</v>
      </c>
      <c r="E36" s="2">
        <v>0</v>
      </c>
      <c r="F36" s="2">
        <v>1</v>
      </c>
      <c r="G36" s="2">
        <v>0</v>
      </c>
      <c r="H36" s="2">
        <v>59</v>
      </c>
      <c r="I36" s="2">
        <v>1</v>
      </c>
      <c r="J36" s="2">
        <v>1</v>
      </c>
      <c r="K36" s="2">
        <v>13</v>
      </c>
      <c r="L36" s="2">
        <v>2</v>
      </c>
      <c r="M36" s="2">
        <v>0</v>
      </c>
      <c r="N36" s="2">
        <v>0</v>
      </c>
      <c r="O36" s="2">
        <v>0</v>
      </c>
      <c r="P36" s="2">
        <v>1</v>
      </c>
      <c r="Q36" s="2">
        <v>78</v>
      </c>
    </row>
    <row r="37" spans="1:17" x14ac:dyDescent="0.2">
      <c r="A37" s="3">
        <v>33</v>
      </c>
      <c r="B37" s="2">
        <v>1</v>
      </c>
      <c r="C37" s="2">
        <v>0</v>
      </c>
      <c r="D37" s="2">
        <v>1</v>
      </c>
      <c r="E37" s="2">
        <v>1</v>
      </c>
      <c r="F37" s="2">
        <v>2</v>
      </c>
      <c r="G37" s="2">
        <v>0</v>
      </c>
      <c r="H37" s="2">
        <v>70</v>
      </c>
      <c r="I37" s="2">
        <v>0</v>
      </c>
      <c r="J37" s="2">
        <v>0</v>
      </c>
      <c r="K37" s="2">
        <v>6</v>
      </c>
      <c r="L37" s="2">
        <v>4</v>
      </c>
      <c r="M37" s="2">
        <v>0</v>
      </c>
      <c r="N37" s="2">
        <v>0</v>
      </c>
      <c r="O37" s="2">
        <v>2</v>
      </c>
      <c r="P37" s="2">
        <v>0</v>
      </c>
      <c r="Q37" s="2">
        <v>87</v>
      </c>
    </row>
    <row r="38" spans="1:17" x14ac:dyDescent="0.2">
      <c r="A38" s="3">
        <v>34</v>
      </c>
      <c r="B38" s="2">
        <v>0</v>
      </c>
      <c r="C38" s="2">
        <v>0</v>
      </c>
      <c r="D38" s="2">
        <v>0</v>
      </c>
      <c r="E38" s="2">
        <v>1</v>
      </c>
      <c r="F38" s="2">
        <v>0</v>
      </c>
      <c r="G38" s="2">
        <v>0</v>
      </c>
      <c r="H38" s="2">
        <v>52</v>
      </c>
      <c r="I38" s="2">
        <v>2</v>
      </c>
      <c r="J38" s="2">
        <v>0</v>
      </c>
      <c r="K38" s="2">
        <v>14</v>
      </c>
      <c r="L38" s="2">
        <v>2</v>
      </c>
      <c r="M38" s="2">
        <v>0</v>
      </c>
      <c r="N38" s="2">
        <v>0</v>
      </c>
      <c r="O38" s="2">
        <v>0</v>
      </c>
      <c r="P38" s="2">
        <v>0</v>
      </c>
      <c r="Q38" s="2">
        <v>71</v>
      </c>
    </row>
    <row r="39" spans="1:17" x14ac:dyDescent="0.2">
      <c r="A39" s="3">
        <v>35</v>
      </c>
      <c r="B39" s="2">
        <v>1</v>
      </c>
      <c r="C39" s="2">
        <v>0</v>
      </c>
      <c r="D39" s="2">
        <v>0</v>
      </c>
      <c r="E39" s="2">
        <v>0</v>
      </c>
      <c r="F39" s="2">
        <v>0</v>
      </c>
      <c r="G39" s="2">
        <v>1</v>
      </c>
      <c r="H39" s="2">
        <v>50</v>
      </c>
      <c r="I39" s="2">
        <v>2</v>
      </c>
      <c r="J39" s="2">
        <v>0</v>
      </c>
      <c r="K39" s="2">
        <v>18</v>
      </c>
      <c r="L39" s="2">
        <v>1</v>
      </c>
      <c r="M39" s="2">
        <v>1</v>
      </c>
      <c r="N39" s="2">
        <v>0</v>
      </c>
      <c r="O39" s="2">
        <v>0</v>
      </c>
      <c r="P39" s="2">
        <v>0</v>
      </c>
      <c r="Q39" s="2">
        <v>74</v>
      </c>
    </row>
    <row r="40" spans="1:17" x14ac:dyDescent="0.2">
      <c r="A40" s="3">
        <v>36</v>
      </c>
      <c r="B40" s="2">
        <v>1</v>
      </c>
      <c r="C40" s="2">
        <v>0</v>
      </c>
      <c r="D40" s="2">
        <v>0</v>
      </c>
      <c r="E40" s="2">
        <v>0</v>
      </c>
      <c r="F40" s="2">
        <v>0</v>
      </c>
      <c r="G40" s="2">
        <v>0</v>
      </c>
      <c r="H40" s="2">
        <v>58</v>
      </c>
      <c r="I40" s="2">
        <v>0</v>
      </c>
      <c r="J40" s="2">
        <v>1</v>
      </c>
      <c r="K40" s="2">
        <v>14</v>
      </c>
      <c r="L40" s="2">
        <v>1</v>
      </c>
      <c r="M40" s="2">
        <v>0</v>
      </c>
      <c r="N40" s="2">
        <v>0</v>
      </c>
      <c r="O40" s="2">
        <v>1</v>
      </c>
      <c r="P40" s="2">
        <v>0</v>
      </c>
      <c r="Q40" s="2">
        <v>76</v>
      </c>
    </row>
    <row r="41" spans="1:17" x14ac:dyDescent="0.2">
      <c r="A41" s="3">
        <v>37</v>
      </c>
      <c r="B41" s="2">
        <v>0</v>
      </c>
      <c r="C41" s="2">
        <v>0</v>
      </c>
      <c r="D41" s="2">
        <v>0</v>
      </c>
      <c r="E41" s="2">
        <v>0</v>
      </c>
      <c r="F41" s="2">
        <v>3</v>
      </c>
      <c r="G41" s="2">
        <v>0</v>
      </c>
      <c r="H41" s="2">
        <v>60</v>
      </c>
      <c r="I41" s="2">
        <v>2</v>
      </c>
      <c r="J41" s="2">
        <v>0</v>
      </c>
      <c r="K41" s="2">
        <v>13</v>
      </c>
      <c r="L41" s="2">
        <v>4</v>
      </c>
      <c r="M41" s="2">
        <v>0</v>
      </c>
      <c r="N41" s="2">
        <v>0</v>
      </c>
      <c r="O41" s="2">
        <v>1</v>
      </c>
      <c r="P41" s="2">
        <v>0</v>
      </c>
      <c r="Q41" s="2">
        <v>83</v>
      </c>
    </row>
    <row r="42" spans="1:17" x14ac:dyDescent="0.2">
      <c r="A42" s="3">
        <v>38</v>
      </c>
      <c r="B42" s="2">
        <v>0</v>
      </c>
      <c r="C42" s="2">
        <v>0</v>
      </c>
      <c r="D42" s="2">
        <v>1</v>
      </c>
      <c r="E42" s="2">
        <v>1</v>
      </c>
      <c r="F42" s="2">
        <v>0</v>
      </c>
      <c r="G42" s="2">
        <v>0</v>
      </c>
      <c r="H42" s="2">
        <v>51</v>
      </c>
      <c r="I42" s="2">
        <v>0</v>
      </c>
      <c r="J42" s="2">
        <v>0</v>
      </c>
      <c r="K42" s="2">
        <v>12</v>
      </c>
      <c r="L42" s="2">
        <v>6</v>
      </c>
      <c r="M42" s="2">
        <v>0</v>
      </c>
      <c r="N42" s="2">
        <v>0</v>
      </c>
      <c r="O42" s="2">
        <v>0</v>
      </c>
      <c r="P42" s="2">
        <v>0</v>
      </c>
      <c r="Q42" s="2">
        <v>71</v>
      </c>
    </row>
    <row r="43" spans="1:17" x14ac:dyDescent="0.2">
      <c r="A43" s="3">
        <v>39</v>
      </c>
      <c r="B43" s="2">
        <v>0</v>
      </c>
      <c r="C43" s="2">
        <v>0</v>
      </c>
      <c r="D43" s="2">
        <v>0</v>
      </c>
      <c r="E43" s="2">
        <v>0</v>
      </c>
      <c r="F43" s="2">
        <v>1</v>
      </c>
      <c r="G43" s="2">
        <v>0</v>
      </c>
      <c r="H43" s="2">
        <v>53</v>
      </c>
      <c r="I43" s="2">
        <v>2</v>
      </c>
      <c r="J43" s="2">
        <v>0</v>
      </c>
      <c r="K43" s="2">
        <v>21</v>
      </c>
      <c r="L43" s="2">
        <v>4</v>
      </c>
      <c r="M43" s="2">
        <v>0</v>
      </c>
      <c r="N43" s="2">
        <v>0</v>
      </c>
      <c r="O43" s="2">
        <v>1</v>
      </c>
      <c r="P43" s="2">
        <v>0</v>
      </c>
      <c r="Q43" s="2">
        <v>82</v>
      </c>
    </row>
    <row r="44" spans="1:17" x14ac:dyDescent="0.2">
      <c r="A44" s="3">
        <v>40</v>
      </c>
      <c r="B44" s="2">
        <v>0</v>
      </c>
      <c r="C44" s="2">
        <v>0</v>
      </c>
      <c r="D44" s="2">
        <v>0</v>
      </c>
      <c r="E44" s="2">
        <v>0</v>
      </c>
      <c r="F44" s="2">
        <v>0</v>
      </c>
      <c r="G44" s="2">
        <v>0</v>
      </c>
      <c r="H44" s="2">
        <v>62</v>
      </c>
      <c r="I44" s="2">
        <v>1</v>
      </c>
      <c r="J44" s="2">
        <v>1</v>
      </c>
      <c r="K44" s="2">
        <v>16</v>
      </c>
      <c r="L44" s="2">
        <v>3</v>
      </c>
      <c r="M44" s="2">
        <v>0</v>
      </c>
      <c r="N44" s="2">
        <v>0</v>
      </c>
      <c r="O44" s="2">
        <v>0</v>
      </c>
      <c r="P44" s="2">
        <v>0</v>
      </c>
      <c r="Q44" s="2">
        <v>83</v>
      </c>
    </row>
    <row r="45" spans="1:17" x14ac:dyDescent="0.2">
      <c r="A45" s="3">
        <v>41</v>
      </c>
      <c r="B45" s="2">
        <v>1</v>
      </c>
      <c r="C45" s="2">
        <v>0</v>
      </c>
      <c r="D45" s="2">
        <v>0</v>
      </c>
      <c r="E45" s="2">
        <v>0</v>
      </c>
      <c r="F45" s="2">
        <v>0</v>
      </c>
      <c r="G45" s="2">
        <v>0</v>
      </c>
      <c r="H45" s="2">
        <v>62</v>
      </c>
      <c r="I45" s="2">
        <v>1</v>
      </c>
      <c r="J45" s="2">
        <v>1</v>
      </c>
      <c r="K45" s="2">
        <v>16</v>
      </c>
      <c r="L45" s="2">
        <v>2</v>
      </c>
      <c r="M45" s="2">
        <v>0</v>
      </c>
      <c r="N45" s="2">
        <v>0</v>
      </c>
      <c r="O45" s="2">
        <v>0</v>
      </c>
      <c r="P45" s="2">
        <v>0</v>
      </c>
      <c r="Q45" s="2">
        <v>83</v>
      </c>
    </row>
    <row r="46" spans="1:17" x14ac:dyDescent="0.2">
      <c r="A46" s="3">
        <v>42</v>
      </c>
      <c r="B46" s="2">
        <v>0</v>
      </c>
      <c r="C46" s="2">
        <v>0</v>
      </c>
      <c r="D46" s="2">
        <v>0</v>
      </c>
      <c r="E46" s="2">
        <v>0</v>
      </c>
      <c r="F46" s="2">
        <v>0</v>
      </c>
      <c r="G46" s="2">
        <v>0</v>
      </c>
      <c r="H46" s="2">
        <v>44</v>
      </c>
      <c r="I46" s="2">
        <v>0</v>
      </c>
      <c r="J46" s="2">
        <v>0</v>
      </c>
      <c r="K46" s="2">
        <v>16</v>
      </c>
      <c r="L46" s="2">
        <v>5</v>
      </c>
      <c r="M46" s="2">
        <v>0</v>
      </c>
      <c r="N46" s="2">
        <v>0</v>
      </c>
      <c r="O46" s="2">
        <v>0</v>
      </c>
      <c r="P46" s="2">
        <v>0</v>
      </c>
      <c r="Q46" s="2">
        <v>65</v>
      </c>
    </row>
    <row r="47" spans="1:17" x14ac:dyDescent="0.2">
      <c r="A47" s="3">
        <v>43</v>
      </c>
      <c r="B47" s="2">
        <v>0</v>
      </c>
      <c r="C47" s="2">
        <v>0</v>
      </c>
      <c r="D47" s="2">
        <v>1</v>
      </c>
      <c r="E47" s="2">
        <v>1</v>
      </c>
      <c r="F47" s="2">
        <v>1</v>
      </c>
      <c r="G47" s="2">
        <v>1</v>
      </c>
      <c r="H47" s="2">
        <v>64</v>
      </c>
      <c r="I47" s="2">
        <v>0</v>
      </c>
      <c r="J47" s="2">
        <v>0</v>
      </c>
      <c r="K47" s="2">
        <v>14</v>
      </c>
      <c r="L47" s="2">
        <v>4</v>
      </c>
      <c r="M47" s="2">
        <v>0</v>
      </c>
      <c r="N47" s="2">
        <v>0</v>
      </c>
      <c r="O47" s="2">
        <v>2</v>
      </c>
      <c r="P47" s="2">
        <v>1</v>
      </c>
      <c r="Q47" s="2">
        <v>89</v>
      </c>
    </row>
    <row r="48" spans="1:17" x14ac:dyDescent="0.2">
      <c r="A48" s="3">
        <v>44</v>
      </c>
      <c r="B48" s="2">
        <v>0</v>
      </c>
      <c r="C48" s="2">
        <v>0</v>
      </c>
      <c r="D48" s="2">
        <v>0</v>
      </c>
      <c r="E48" s="2">
        <v>0</v>
      </c>
      <c r="F48" s="2">
        <v>0</v>
      </c>
      <c r="G48" s="2">
        <v>0</v>
      </c>
      <c r="H48" s="2">
        <v>62</v>
      </c>
      <c r="I48" s="2">
        <v>0</v>
      </c>
      <c r="J48" s="2">
        <v>0</v>
      </c>
      <c r="K48" s="2">
        <v>17</v>
      </c>
      <c r="L48" s="2">
        <v>1</v>
      </c>
      <c r="M48" s="2">
        <v>0</v>
      </c>
      <c r="N48" s="2">
        <v>0</v>
      </c>
      <c r="O48" s="2">
        <v>1</v>
      </c>
      <c r="P48" s="2">
        <v>0</v>
      </c>
      <c r="Q48" s="2">
        <v>81</v>
      </c>
    </row>
    <row r="49" spans="1:17" x14ac:dyDescent="0.2">
      <c r="A49" s="3">
        <v>45</v>
      </c>
      <c r="B49" s="2">
        <v>0</v>
      </c>
      <c r="C49" s="2">
        <v>0</v>
      </c>
      <c r="D49" s="2">
        <v>0</v>
      </c>
      <c r="E49" s="2">
        <v>0</v>
      </c>
      <c r="F49" s="2">
        <v>0</v>
      </c>
      <c r="G49" s="2">
        <v>0</v>
      </c>
      <c r="H49" s="2">
        <v>51</v>
      </c>
      <c r="I49" s="2">
        <v>1</v>
      </c>
      <c r="J49" s="2">
        <v>0</v>
      </c>
      <c r="K49" s="2">
        <v>16</v>
      </c>
      <c r="L49" s="2">
        <v>3</v>
      </c>
      <c r="M49" s="2">
        <v>1</v>
      </c>
      <c r="N49" s="2">
        <v>0</v>
      </c>
      <c r="O49" s="2">
        <v>1</v>
      </c>
      <c r="P49" s="2">
        <v>0</v>
      </c>
      <c r="Q49" s="2">
        <v>73</v>
      </c>
    </row>
    <row r="50" spans="1:17" x14ac:dyDescent="0.2">
      <c r="A50" s="3">
        <v>46</v>
      </c>
      <c r="B50" s="2">
        <v>1</v>
      </c>
      <c r="C50" s="2">
        <v>0</v>
      </c>
      <c r="D50" s="2">
        <v>0</v>
      </c>
      <c r="E50" s="2">
        <v>0</v>
      </c>
      <c r="F50" s="2">
        <v>0</v>
      </c>
      <c r="G50" s="2">
        <v>0</v>
      </c>
      <c r="H50" s="2">
        <v>58</v>
      </c>
      <c r="I50" s="2">
        <v>0</v>
      </c>
      <c r="J50" s="2">
        <v>0</v>
      </c>
      <c r="K50" s="2">
        <v>17</v>
      </c>
      <c r="L50" s="2">
        <v>3</v>
      </c>
      <c r="M50" s="2">
        <v>0</v>
      </c>
      <c r="N50" s="2">
        <v>0</v>
      </c>
      <c r="O50" s="2">
        <v>0</v>
      </c>
      <c r="P50" s="2">
        <v>0</v>
      </c>
      <c r="Q50" s="2">
        <v>79</v>
      </c>
    </row>
    <row r="51" spans="1:17" x14ac:dyDescent="0.2">
      <c r="A51" s="3">
        <v>47</v>
      </c>
      <c r="B51" s="2">
        <v>0</v>
      </c>
      <c r="C51" s="2">
        <v>0</v>
      </c>
      <c r="D51" s="2">
        <v>0</v>
      </c>
      <c r="E51" s="2">
        <v>0</v>
      </c>
      <c r="F51" s="2">
        <v>1</v>
      </c>
      <c r="G51" s="2">
        <v>0</v>
      </c>
      <c r="H51" s="2">
        <v>44</v>
      </c>
      <c r="I51" s="2">
        <v>0</v>
      </c>
      <c r="J51" s="2">
        <v>1</v>
      </c>
      <c r="K51" s="2">
        <v>10</v>
      </c>
      <c r="L51" s="2">
        <v>4</v>
      </c>
      <c r="M51" s="2">
        <v>0</v>
      </c>
      <c r="N51" s="2">
        <v>0</v>
      </c>
      <c r="O51" s="2">
        <v>0</v>
      </c>
      <c r="P51" s="2">
        <v>1</v>
      </c>
      <c r="Q51" s="2">
        <v>61</v>
      </c>
    </row>
    <row r="52" spans="1:17" x14ac:dyDescent="0.2">
      <c r="A52" s="3">
        <v>48</v>
      </c>
      <c r="B52" s="2">
        <v>0</v>
      </c>
      <c r="C52" s="2">
        <v>0</v>
      </c>
      <c r="D52" s="2">
        <v>0</v>
      </c>
      <c r="E52" s="2">
        <v>0</v>
      </c>
      <c r="F52" s="2">
        <v>0</v>
      </c>
      <c r="G52" s="2">
        <v>0</v>
      </c>
      <c r="H52" s="2">
        <v>55</v>
      </c>
      <c r="I52" s="2">
        <v>0</v>
      </c>
      <c r="J52" s="2">
        <v>1</v>
      </c>
      <c r="K52" s="2">
        <v>17</v>
      </c>
      <c r="L52" s="2">
        <v>2</v>
      </c>
      <c r="M52" s="2">
        <v>0</v>
      </c>
      <c r="N52" s="2">
        <v>0</v>
      </c>
      <c r="O52" s="2">
        <v>0</v>
      </c>
      <c r="P52" s="2">
        <v>0</v>
      </c>
      <c r="Q52" s="2">
        <v>75</v>
      </c>
    </row>
    <row r="53" spans="1:17" x14ac:dyDescent="0.2">
      <c r="A53" s="3">
        <v>49</v>
      </c>
      <c r="B53" s="2">
        <v>0</v>
      </c>
      <c r="C53" s="2">
        <v>0</v>
      </c>
      <c r="D53" s="2">
        <v>1</v>
      </c>
      <c r="E53" s="2">
        <v>0</v>
      </c>
      <c r="F53" s="2">
        <v>0</v>
      </c>
      <c r="G53" s="2">
        <v>0</v>
      </c>
      <c r="H53" s="2">
        <v>58</v>
      </c>
      <c r="I53" s="2">
        <v>1</v>
      </c>
      <c r="J53" s="2">
        <v>0</v>
      </c>
      <c r="K53" s="2">
        <v>20</v>
      </c>
      <c r="L53" s="2">
        <v>6</v>
      </c>
      <c r="M53" s="2">
        <v>0</v>
      </c>
      <c r="N53" s="2">
        <v>0</v>
      </c>
      <c r="O53" s="2">
        <v>1</v>
      </c>
      <c r="P53" s="2">
        <v>0</v>
      </c>
      <c r="Q53" s="2">
        <v>87</v>
      </c>
    </row>
    <row r="54" spans="1:17" x14ac:dyDescent="0.2">
      <c r="A54" s="3">
        <v>50</v>
      </c>
      <c r="B54" s="2">
        <v>0</v>
      </c>
      <c r="C54" s="2">
        <v>0</v>
      </c>
      <c r="D54" s="2">
        <v>0</v>
      </c>
      <c r="E54" s="2">
        <v>0</v>
      </c>
      <c r="F54" s="2">
        <v>0</v>
      </c>
      <c r="G54" s="2">
        <v>0</v>
      </c>
      <c r="H54" s="2">
        <v>38</v>
      </c>
      <c r="I54" s="2">
        <v>2</v>
      </c>
      <c r="J54" s="2">
        <v>0</v>
      </c>
      <c r="K54" s="2">
        <v>16</v>
      </c>
      <c r="L54" s="2">
        <v>6</v>
      </c>
      <c r="M54" s="2">
        <v>0</v>
      </c>
      <c r="N54" s="2">
        <v>0</v>
      </c>
      <c r="O54" s="2">
        <v>0</v>
      </c>
      <c r="P54" s="2">
        <v>0</v>
      </c>
      <c r="Q54" s="2">
        <v>62</v>
      </c>
    </row>
    <row r="55" spans="1:17" x14ac:dyDescent="0.2">
      <c r="A55" s="3">
        <v>51</v>
      </c>
      <c r="B55" s="2">
        <v>0</v>
      </c>
      <c r="C55" s="2">
        <v>0</v>
      </c>
      <c r="D55" s="2">
        <v>0</v>
      </c>
      <c r="E55" s="2">
        <v>0</v>
      </c>
      <c r="F55" s="2">
        <v>0</v>
      </c>
      <c r="G55" s="2">
        <v>0</v>
      </c>
      <c r="H55" s="2">
        <v>35</v>
      </c>
      <c r="I55" s="2">
        <v>0</v>
      </c>
      <c r="J55" s="2">
        <v>0</v>
      </c>
      <c r="K55" s="2">
        <v>9</v>
      </c>
      <c r="L55" s="2">
        <v>3</v>
      </c>
      <c r="M55" s="2">
        <v>1</v>
      </c>
      <c r="N55" s="2">
        <v>0</v>
      </c>
      <c r="O55" s="2">
        <v>0</v>
      </c>
      <c r="P55" s="2">
        <v>1</v>
      </c>
      <c r="Q55" s="2">
        <v>49</v>
      </c>
    </row>
    <row r="56" spans="1:17" x14ac:dyDescent="0.2">
      <c r="A56" s="3">
        <v>52</v>
      </c>
      <c r="B56" s="2">
        <v>0</v>
      </c>
      <c r="C56" s="2">
        <v>0</v>
      </c>
      <c r="D56" s="2">
        <v>1</v>
      </c>
      <c r="E56" s="2">
        <v>0</v>
      </c>
      <c r="F56" s="2">
        <v>0</v>
      </c>
      <c r="G56" s="2">
        <v>0</v>
      </c>
      <c r="H56" s="2">
        <v>32</v>
      </c>
      <c r="I56" s="2">
        <v>0</v>
      </c>
      <c r="J56" s="2">
        <v>0</v>
      </c>
      <c r="K56" s="2">
        <v>7</v>
      </c>
      <c r="L56" s="2">
        <v>3</v>
      </c>
      <c r="M56" s="2">
        <v>0</v>
      </c>
      <c r="N56" s="2">
        <v>0</v>
      </c>
      <c r="O56" s="2">
        <v>0</v>
      </c>
      <c r="P56" s="2">
        <v>1</v>
      </c>
      <c r="Q56" s="2">
        <v>44</v>
      </c>
    </row>
    <row r="57" spans="1:17" x14ac:dyDescent="0.2">
      <c r="A57" s="3" t="s">
        <v>14</v>
      </c>
      <c r="B57" s="2">
        <v>8</v>
      </c>
      <c r="C57" s="2">
        <v>4</v>
      </c>
      <c r="D57" s="2">
        <v>8</v>
      </c>
      <c r="E57" s="2">
        <v>8</v>
      </c>
      <c r="F57" s="2">
        <v>19</v>
      </c>
      <c r="G57" s="2">
        <v>6</v>
      </c>
      <c r="H57" s="2">
        <v>2677</v>
      </c>
      <c r="I57" s="2">
        <v>42</v>
      </c>
      <c r="J57" s="2">
        <v>14</v>
      </c>
      <c r="K57" s="2">
        <v>691</v>
      </c>
      <c r="L57" s="2">
        <v>157</v>
      </c>
      <c r="M57" s="2">
        <v>7</v>
      </c>
      <c r="N57" s="2">
        <v>1</v>
      </c>
      <c r="O57" s="2">
        <v>23</v>
      </c>
      <c r="P57" s="2">
        <v>14</v>
      </c>
      <c r="Q57" s="2">
        <v>3679</v>
      </c>
    </row>
  </sheetData>
  <mergeCells count="3">
    <mergeCell ref="A1:Q1"/>
    <mergeCell ref="A2:A3"/>
    <mergeCell ref="B2:Q2"/>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CE9919-2CBF-47C1-88ED-83426DB4BCF6}">
  <dimension ref="A1:Q57"/>
  <sheetViews>
    <sheetView workbookViewId="0">
      <selection sqref="A1:P1"/>
    </sheetView>
  </sheetViews>
  <sheetFormatPr baseColWidth="10" defaultColWidth="8.83203125" defaultRowHeight="15" x14ac:dyDescent="0.2"/>
  <cols>
    <col min="1" max="1" width="18.83203125" customWidth="1"/>
    <col min="2" max="2" width="9.5" customWidth="1"/>
    <col min="3" max="3" width="10.5" customWidth="1"/>
    <col min="4" max="4" width="12.1640625" customWidth="1"/>
    <col min="6" max="6" width="10" customWidth="1"/>
    <col min="8" max="8" width="11.5" customWidth="1"/>
    <col min="9" max="9" width="9.83203125" customWidth="1"/>
    <col min="10" max="10" width="10" customWidth="1"/>
    <col min="13" max="13" width="13.5" customWidth="1"/>
    <col min="14" max="14" width="10.5" customWidth="1"/>
  </cols>
  <sheetData>
    <row r="1" spans="1:17" x14ac:dyDescent="0.2">
      <c r="A1" s="19" t="s">
        <v>45</v>
      </c>
      <c r="B1" s="19"/>
      <c r="C1" s="19"/>
      <c r="D1" s="19"/>
      <c r="E1" s="19"/>
      <c r="F1" s="19"/>
      <c r="G1" s="19"/>
      <c r="H1" s="19"/>
      <c r="I1" s="19"/>
      <c r="J1" s="19"/>
      <c r="K1" s="19"/>
      <c r="L1" s="19"/>
      <c r="M1" s="19"/>
      <c r="N1" s="19"/>
      <c r="O1" s="19"/>
      <c r="P1" s="19"/>
    </row>
    <row r="2" spans="1:17" x14ac:dyDescent="0.2">
      <c r="A2" s="20" t="s">
        <v>17</v>
      </c>
      <c r="B2" s="21" t="s">
        <v>16</v>
      </c>
      <c r="C2" s="21"/>
      <c r="D2" s="21"/>
      <c r="E2" s="21"/>
      <c r="F2" s="21"/>
      <c r="G2" s="21"/>
      <c r="H2" s="21"/>
      <c r="I2" s="21"/>
      <c r="J2" s="21"/>
      <c r="K2" s="21"/>
      <c r="L2" s="21"/>
      <c r="M2" s="21"/>
      <c r="N2" s="21"/>
      <c r="O2" s="21"/>
      <c r="P2" s="21"/>
      <c r="Q2" t="s">
        <v>19</v>
      </c>
    </row>
    <row r="3" spans="1:17" x14ac:dyDescent="0.2">
      <c r="A3" s="20"/>
      <c r="B3" s="1" t="s">
        <v>0</v>
      </c>
      <c r="C3" s="1" t="s">
        <v>1</v>
      </c>
      <c r="D3" s="1" t="s">
        <v>2</v>
      </c>
      <c r="E3" s="1" t="s">
        <v>3</v>
      </c>
      <c r="F3" s="1" t="s">
        <v>4</v>
      </c>
      <c r="G3" s="1" t="s">
        <v>6</v>
      </c>
      <c r="H3" s="1" t="s">
        <v>7</v>
      </c>
      <c r="I3" s="1" t="s">
        <v>8</v>
      </c>
      <c r="J3" s="1" t="s">
        <v>9</v>
      </c>
      <c r="K3" s="1" t="s">
        <v>10</v>
      </c>
      <c r="L3" s="1" t="s">
        <v>11</v>
      </c>
      <c r="M3" s="1" t="s">
        <v>15</v>
      </c>
      <c r="N3" s="1" t="s">
        <v>12</v>
      </c>
      <c r="O3" s="1" t="s">
        <v>13</v>
      </c>
      <c r="P3" s="1" t="s">
        <v>14</v>
      </c>
    </row>
    <row r="4" spans="1:17" x14ac:dyDescent="0.2">
      <c r="A4" s="3">
        <v>0</v>
      </c>
      <c r="B4" s="2">
        <v>0</v>
      </c>
      <c r="C4" s="2">
        <v>0</v>
      </c>
      <c r="D4" s="2">
        <v>0</v>
      </c>
      <c r="E4" s="2">
        <v>0</v>
      </c>
      <c r="F4" s="2">
        <v>0</v>
      </c>
      <c r="G4" s="2">
        <v>1</v>
      </c>
      <c r="H4" s="2">
        <v>5</v>
      </c>
      <c r="I4" s="2">
        <v>0</v>
      </c>
      <c r="J4" s="2">
        <v>0</v>
      </c>
      <c r="K4" s="2">
        <v>2</v>
      </c>
      <c r="L4" s="2">
        <v>0</v>
      </c>
      <c r="M4" s="2">
        <v>0</v>
      </c>
      <c r="N4" s="2">
        <v>0</v>
      </c>
      <c r="O4" s="2">
        <v>0</v>
      </c>
      <c r="P4" s="2">
        <v>8</v>
      </c>
    </row>
    <row r="5" spans="1:17" x14ac:dyDescent="0.2">
      <c r="A5" s="3">
        <v>1</v>
      </c>
      <c r="B5" s="2">
        <v>0</v>
      </c>
      <c r="C5" s="2">
        <v>0</v>
      </c>
      <c r="D5" s="2">
        <v>1</v>
      </c>
      <c r="E5" s="2">
        <v>0</v>
      </c>
      <c r="F5" s="2">
        <v>0</v>
      </c>
      <c r="G5" s="2">
        <v>3</v>
      </c>
      <c r="H5" s="2">
        <v>47</v>
      </c>
      <c r="I5" s="2">
        <v>0</v>
      </c>
      <c r="J5" s="2">
        <v>0</v>
      </c>
      <c r="K5" s="2">
        <v>12</v>
      </c>
      <c r="L5" s="2">
        <v>1</v>
      </c>
      <c r="M5" s="2">
        <v>0</v>
      </c>
      <c r="N5" s="2">
        <v>0</v>
      </c>
      <c r="O5" s="2">
        <v>0</v>
      </c>
      <c r="P5" s="2">
        <v>64</v>
      </c>
    </row>
    <row r="6" spans="1:17" x14ac:dyDescent="0.2">
      <c r="A6" s="3">
        <v>2</v>
      </c>
      <c r="B6" s="2">
        <v>0</v>
      </c>
      <c r="C6" s="2">
        <v>0</v>
      </c>
      <c r="D6" s="2">
        <v>0</v>
      </c>
      <c r="E6" s="2">
        <v>1</v>
      </c>
      <c r="F6" s="2">
        <v>0</v>
      </c>
      <c r="G6" s="2">
        <v>0</v>
      </c>
      <c r="H6" s="2">
        <v>51</v>
      </c>
      <c r="I6" s="2">
        <v>1</v>
      </c>
      <c r="J6" s="2">
        <v>0</v>
      </c>
      <c r="K6" s="2">
        <v>14</v>
      </c>
      <c r="L6" s="2">
        <v>4</v>
      </c>
      <c r="M6" s="2">
        <v>0</v>
      </c>
      <c r="N6" s="2">
        <v>0</v>
      </c>
      <c r="O6" s="2">
        <v>0</v>
      </c>
      <c r="P6" s="2">
        <v>71</v>
      </c>
    </row>
    <row r="7" spans="1:17" x14ac:dyDescent="0.2">
      <c r="A7" s="3">
        <v>3</v>
      </c>
      <c r="B7" s="2">
        <v>0</v>
      </c>
      <c r="C7" s="2">
        <v>1</v>
      </c>
      <c r="D7" s="2">
        <v>0</v>
      </c>
      <c r="E7" s="2">
        <v>0</v>
      </c>
      <c r="F7" s="2">
        <v>0</v>
      </c>
      <c r="G7" s="2">
        <v>0</v>
      </c>
      <c r="H7" s="2">
        <v>51</v>
      </c>
      <c r="I7" s="2">
        <v>0</v>
      </c>
      <c r="J7" s="2">
        <v>0</v>
      </c>
      <c r="K7" s="2">
        <v>14</v>
      </c>
      <c r="L7" s="2">
        <v>3</v>
      </c>
      <c r="M7" s="2">
        <v>0</v>
      </c>
      <c r="N7" s="2">
        <v>0</v>
      </c>
      <c r="O7" s="2">
        <v>0</v>
      </c>
      <c r="P7" s="2">
        <v>69</v>
      </c>
    </row>
    <row r="8" spans="1:17" x14ac:dyDescent="0.2">
      <c r="A8" s="3">
        <v>4</v>
      </c>
      <c r="B8" s="2">
        <v>0</v>
      </c>
      <c r="C8" s="2">
        <v>0</v>
      </c>
      <c r="D8" s="2">
        <v>0</v>
      </c>
      <c r="E8" s="2">
        <v>0</v>
      </c>
      <c r="F8" s="2">
        <v>0</v>
      </c>
      <c r="G8" s="2">
        <v>0</v>
      </c>
      <c r="H8" s="2">
        <v>26</v>
      </c>
      <c r="I8" s="2">
        <v>0</v>
      </c>
      <c r="J8" s="2">
        <v>0</v>
      </c>
      <c r="K8" s="2">
        <v>4</v>
      </c>
      <c r="L8" s="2">
        <v>2</v>
      </c>
      <c r="M8" s="2">
        <v>0</v>
      </c>
      <c r="N8" s="2">
        <v>0</v>
      </c>
      <c r="O8" s="2">
        <v>0</v>
      </c>
      <c r="P8" s="2">
        <v>32</v>
      </c>
    </row>
    <row r="9" spans="1:17" x14ac:dyDescent="0.2">
      <c r="A9" s="3">
        <v>5</v>
      </c>
      <c r="B9" s="2">
        <v>0</v>
      </c>
      <c r="C9" s="2">
        <v>0</v>
      </c>
      <c r="D9" s="2">
        <v>0</v>
      </c>
      <c r="E9" s="2">
        <v>0</v>
      </c>
      <c r="F9" s="2">
        <v>0</v>
      </c>
      <c r="G9" s="2">
        <v>0</v>
      </c>
      <c r="H9" s="2">
        <v>30</v>
      </c>
      <c r="I9" s="2">
        <v>0</v>
      </c>
      <c r="J9" s="2">
        <v>0</v>
      </c>
      <c r="K9" s="2">
        <v>5</v>
      </c>
      <c r="L9" s="2">
        <v>0</v>
      </c>
      <c r="M9" s="2">
        <v>0</v>
      </c>
      <c r="N9" s="2">
        <v>0</v>
      </c>
      <c r="O9" s="2">
        <v>1</v>
      </c>
      <c r="P9" s="2">
        <v>36</v>
      </c>
    </row>
    <row r="10" spans="1:17" x14ac:dyDescent="0.2">
      <c r="A10" s="3">
        <v>6</v>
      </c>
      <c r="B10" s="2">
        <v>0</v>
      </c>
      <c r="C10" s="2">
        <v>1</v>
      </c>
      <c r="D10" s="2">
        <v>0</v>
      </c>
      <c r="E10" s="2">
        <v>0</v>
      </c>
      <c r="F10" s="2">
        <v>0</v>
      </c>
      <c r="G10" s="2">
        <v>0</v>
      </c>
      <c r="H10" s="2">
        <v>39</v>
      </c>
      <c r="I10" s="2">
        <v>0</v>
      </c>
      <c r="J10" s="2">
        <v>0</v>
      </c>
      <c r="K10" s="2">
        <v>6</v>
      </c>
      <c r="L10" s="2">
        <v>1</v>
      </c>
      <c r="M10" s="2">
        <v>0</v>
      </c>
      <c r="N10" s="2">
        <v>0</v>
      </c>
      <c r="O10" s="2">
        <v>0</v>
      </c>
      <c r="P10" s="2">
        <v>47</v>
      </c>
    </row>
    <row r="11" spans="1:17" x14ac:dyDescent="0.2">
      <c r="A11" s="3">
        <v>7</v>
      </c>
      <c r="B11" s="2">
        <v>0</v>
      </c>
      <c r="C11" s="2">
        <v>1</v>
      </c>
      <c r="D11" s="2">
        <v>0</v>
      </c>
      <c r="E11" s="2">
        <v>0</v>
      </c>
      <c r="F11" s="2">
        <v>0</v>
      </c>
      <c r="G11" s="2">
        <v>0</v>
      </c>
      <c r="H11" s="2">
        <v>33</v>
      </c>
      <c r="I11" s="2">
        <v>0</v>
      </c>
      <c r="J11" s="2">
        <v>0</v>
      </c>
      <c r="K11" s="2">
        <v>5</v>
      </c>
      <c r="L11" s="2">
        <v>0</v>
      </c>
      <c r="M11" s="2">
        <v>0</v>
      </c>
      <c r="N11" s="2">
        <v>0</v>
      </c>
      <c r="O11" s="2">
        <v>0</v>
      </c>
      <c r="P11" s="2">
        <v>39</v>
      </c>
    </row>
    <row r="12" spans="1:17" x14ac:dyDescent="0.2">
      <c r="A12" s="3">
        <v>8</v>
      </c>
      <c r="B12" s="2">
        <v>0</v>
      </c>
      <c r="C12" s="2">
        <v>0</v>
      </c>
      <c r="D12" s="2">
        <v>0</v>
      </c>
      <c r="E12" s="2">
        <v>0</v>
      </c>
      <c r="F12" s="2">
        <v>0</v>
      </c>
      <c r="G12" s="2">
        <v>0</v>
      </c>
      <c r="H12" s="2">
        <v>35</v>
      </c>
      <c r="I12" s="2">
        <v>0</v>
      </c>
      <c r="J12" s="2">
        <v>0</v>
      </c>
      <c r="K12" s="2">
        <v>2</v>
      </c>
      <c r="L12" s="2">
        <v>1</v>
      </c>
      <c r="M12" s="2">
        <v>0</v>
      </c>
      <c r="N12" s="2">
        <v>0</v>
      </c>
      <c r="O12" s="2">
        <v>0</v>
      </c>
      <c r="P12" s="2">
        <v>38</v>
      </c>
    </row>
    <row r="13" spans="1:17" x14ac:dyDescent="0.2">
      <c r="A13" s="3">
        <v>9</v>
      </c>
      <c r="B13" s="2">
        <v>0</v>
      </c>
      <c r="C13" s="2">
        <v>0</v>
      </c>
      <c r="D13" s="2">
        <v>0</v>
      </c>
      <c r="E13" s="2">
        <v>0</v>
      </c>
      <c r="F13" s="2">
        <v>0</v>
      </c>
      <c r="G13" s="2">
        <v>0</v>
      </c>
      <c r="H13" s="2">
        <v>31</v>
      </c>
      <c r="I13" s="2">
        <v>0</v>
      </c>
      <c r="J13" s="2">
        <v>0</v>
      </c>
      <c r="K13" s="2">
        <v>10</v>
      </c>
      <c r="L13" s="2">
        <v>2</v>
      </c>
      <c r="M13" s="2">
        <v>0</v>
      </c>
      <c r="N13" s="2">
        <v>0</v>
      </c>
      <c r="O13" s="2">
        <v>0</v>
      </c>
      <c r="P13" s="2">
        <v>43</v>
      </c>
    </row>
    <row r="14" spans="1:17" x14ac:dyDescent="0.2">
      <c r="A14" s="3">
        <v>10</v>
      </c>
      <c r="B14" s="2">
        <v>0</v>
      </c>
      <c r="C14" s="2">
        <v>0</v>
      </c>
      <c r="D14" s="2">
        <v>1</v>
      </c>
      <c r="E14" s="2">
        <v>0</v>
      </c>
      <c r="F14" s="2">
        <v>0</v>
      </c>
      <c r="G14" s="2">
        <v>0</v>
      </c>
      <c r="H14" s="2">
        <v>41</v>
      </c>
      <c r="I14" s="2">
        <v>0</v>
      </c>
      <c r="J14" s="2">
        <v>0</v>
      </c>
      <c r="K14" s="2">
        <v>5</v>
      </c>
      <c r="L14" s="2">
        <v>0</v>
      </c>
      <c r="M14" s="2">
        <v>0</v>
      </c>
      <c r="N14" s="2">
        <v>0</v>
      </c>
      <c r="O14" s="2">
        <v>1</v>
      </c>
      <c r="P14" s="2">
        <v>48</v>
      </c>
    </row>
    <row r="15" spans="1:17" x14ac:dyDescent="0.2">
      <c r="A15" s="3">
        <v>11</v>
      </c>
      <c r="B15" s="2">
        <v>0</v>
      </c>
      <c r="C15" s="2">
        <v>0</v>
      </c>
      <c r="D15" s="2">
        <v>0</v>
      </c>
      <c r="E15" s="2">
        <v>0</v>
      </c>
      <c r="F15" s="2">
        <v>0</v>
      </c>
      <c r="G15" s="2">
        <v>0</v>
      </c>
      <c r="H15" s="2">
        <v>35</v>
      </c>
      <c r="I15" s="2">
        <v>2</v>
      </c>
      <c r="J15" s="2">
        <v>0</v>
      </c>
      <c r="K15" s="2">
        <v>6</v>
      </c>
      <c r="L15" s="2">
        <v>1</v>
      </c>
      <c r="M15" s="2">
        <v>0</v>
      </c>
      <c r="N15" s="2">
        <v>1</v>
      </c>
      <c r="O15" s="2">
        <v>2</v>
      </c>
      <c r="P15" s="2">
        <v>47</v>
      </c>
    </row>
    <row r="16" spans="1:17" x14ac:dyDescent="0.2">
      <c r="A16" s="3">
        <v>12</v>
      </c>
      <c r="B16" s="2">
        <v>0</v>
      </c>
      <c r="C16" s="2">
        <v>0</v>
      </c>
      <c r="D16" s="2">
        <v>0</v>
      </c>
      <c r="E16" s="2">
        <v>0</v>
      </c>
      <c r="F16" s="2">
        <v>0</v>
      </c>
      <c r="G16" s="2">
        <v>0</v>
      </c>
      <c r="H16" s="2">
        <v>21</v>
      </c>
      <c r="I16" s="2">
        <v>0</v>
      </c>
      <c r="J16" s="2">
        <v>0</v>
      </c>
      <c r="K16" s="2">
        <v>7</v>
      </c>
      <c r="L16" s="2">
        <v>0</v>
      </c>
      <c r="M16" s="2">
        <v>0</v>
      </c>
      <c r="N16" s="2">
        <v>3</v>
      </c>
      <c r="O16" s="2">
        <v>0</v>
      </c>
      <c r="P16" s="2">
        <v>31</v>
      </c>
    </row>
    <row r="17" spans="1:16" x14ac:dyDescent="0.2">
      <c r="A17" s="3">
        <v>13</v>
      </c>
      <c r="B17" s="2">
        <v>0</v>
      </c>
      <c r="C17" s="2">
        <v>0</v>
      </c>
      <c r="D17" s="2">
        <v>0</v>
      </c>
      <c r="E17" s="2">
        <v>0</v>
      </c>
      <c r="F17" s="2">
        <v>0</v>
      </c>
      <c r="G17" s="2">
        <v>0</v>
      </c>
      <c r="H17" s="2">
        <v>29</v>
      </c>
      <c r="I17" s="2">
        <v>0</v>
      </c>
      <c r="J17" s="2">
        <v>0</v>
      </c>
      <c r="K17" s="2">
        <v>9</v>
      </c>
      <c r="L17" s="2">
        <v>0</v>
      </c>
      <c r="M17" s="2">
        <v>0</v>
      </c>
      <c r="N17" s="2">
        <v>0</v>
      </c>
      <c r="O17" s="2">
        <v>0</v>
      </c>
      <c r="P17" s="2">
        <v>38</v>
      </c>
    </row>
    <row r="18" spans="1:16" x14ac:dyDescent="0.2">
      <c r="A18" s="3">
        <v>14</v>
      </c>
      <c r="B18" s="2">
        <v>0</v>
      </c>
      <c r="C18" s="2">
        <v>0</v>
      </c>
      <c r="D18" s="2">
        <v>0</v>
      </c>
      <c r="E18" s="2">
        <v>0</v>
      </c>
      <c r="F18" s="2">
        <v>0</v>
      </c>
      <c r="G18" s="2">
        <v>0</v>
      </c>
      <c r="H18" s="2">
        <v>14</v>
      </c>
      <c r="I18" s="2">
        <v>1</v>
      </c>
      <c r="J18" s="2">
        <v>1</v>
      </c>
      <c r="K18" s="2">
        <v>6</v>
      </c>
      <c r="L18" s="2">
        <v>2</v>
      </c>
      <c r="M18" s="2">
        <v>0</v>
      </c>
      <c r="N18" s="2">
        <v>0</v>
      </c>
      <c r="O18" s="2">
        <v>0</v>
      </c>
      <c r="P18" s="2">
        <v>24</v>
      </c>
    </row>
    <row r="19" spans="1:16" x14ac:dyDescent="0.2">
      <c r="A19" s="3">
        <v>15</v>
      </c>
      <c r="B19" s="2">
        <v>0</v>
      </c>
      <c r="C19" s="2">
        <v>0</v>
      </c>
      <c r="D19" s="2">
        <v>1</v>
      </c>
      <c r="E19" s="2">
        <v>0</v>
      </c>
      <c r="F19" s="2">
        <v>0</v>
      </c>
      <c r="G19" s="2">
        <v>0</v>
      </c>
      <c r="H19" s="2">
        <v>25</v>
      </c>
      <c r="I19" s="2">
        <v>0</v>
      </c>
      <c r="J19" s="2">
        <v>0</v>
      </c>
      <c r="K19" s="2">
        <v>4</v>
      </c>
      <c r="L19" s="2">
        <v>1</v>
      </c>
      <c r="M19" s="2">
        <v>0</v>
      </c>
      <c r="N19" s="2">
        <v>0</v>
      </c>
      <c r="O19" s="2">
        <v>0</v>
      </c>
      <c r="P19" s="2">
        <v>31</v>
      </c>
    </row>
    <row r="20" spans="1:16" x14ac:dyDescent="0.2">
      <c r="A20" s="3">
        <v>16</v>
      </c>
      <c r="B20" s="2">
        <v>0</v>
      </c>
      <c r="C20" s="2">
        <v>0</v>
      </c>
      <c r="D20" s="2">
        <v>0</v>
      </c>
      <c r="E20" s="2">
        <v>0</v>
      </c>
      <c r="F20" s="2">
        <v>0</v>
      </c>
      <c r="G20" s="2">
        <v>0</v>
      </c>
      <c r="H20" s="2">
        <v>16</v>
      </c>
      <c r="I20" s="2">
        <v>0</v>
      </c>
      <c r="J20" s="2">
        <v>0</v>
      </c>
      <c r="K20" s="2">
        <v>5</v>
      </c>
      <c r="L20" s="2">
        <v>0</v>
      </c>
      <c r="M20" s="2">
        <v>0</v>
      </c>
      <c r="N20" s="2">
        <v>0</v>
      </c>
      <c r="O20" s="2">
        <v>0</v>
      </c>
      <c r="P20" s="2">
        <v>21</v>
      </c>
    </row>
    <row r="21" spans="1:16" x14ac:dyDescent="0.2">
      <c r="A21" s="3">
        <v>17</v>
      </c>
      <c r="B21" s="2">
        <v>0</v>
      </c>
      <c r="C21" s="2">
        <v>0</v>
      </c>
      <c r="D21" s="2">
        <v>0</v>
      </c>
      <c r="E21" s="2">
        <v>0</v>
      </c>
      <c r="F21" s="2">
        <v>0</v>
      </c>
      <c r="G21" s="2">
        <v>0</v>
      </c>
      <c r="H21" s="2">
        <v>15</v>
      </c>
      <c r="I21" s="2">
        <v>0</v>
      </c>
      <c r="J21" s="2">
        <v>0</v>
      </c>
      <c r="K21" s="2">
        <v>6</v>
      </c>
      <c r="L21" s="2">
        <v>0</v>
      </c>
      <c r="M21" s="2">
        <v>0</v>
      </c>
      <c r="N21" s="2">
        <v>0</v>
      </c>
      <c r="O21" s="2">
        <v>0</v>
      </c>
      <c r="P21" s="2">
        <v>21</v>
      </c>
    </row>
    <row r="22" spans="1:16" x14ac:dyDescent="0.2">
      <c r="A22" s="3">
        <v>18</v>
      </c>
      <c r="B22" s="2">
        <v>0</v>
      </c>
      <c r="C22" s="2">
        <v>0</v>
      </c>
      <c r="D22" s="2">
        <v>0</v>
      </c>
      <c r="E22" s="2">
        <v>0</v>
      </c>
      <c r="F22" s="2">
        <v>0</v>
      </c>
      <c r="G22" s="2">
        <v>0</v>
      </c>
      <c r="H22" s="2">
        <v>28</v>
      </c>
      <c r="I22" s="2">
        <v>0</v>
      </c>
      <c r="J22" s="2">
        <v>0</v>
      </c>
      <c r="K22" s="2">
        <v>7</v>
      </c>
      <c r="L22" s="2">
        <v>1</v>
      </c>
      <c r="M22" s="2">
        <v>0</v>
      </c>
      <c r="N22" s="2">
        <v>0</v>
      </c>
      <c r="O22" s="2">
        <v>0</v>
      </c>
      <c r="P22" s="2">
        <v>36</v>
      </c>
    </row>
    <row r="23" spans="1:16" x14ac:dyDescent="0.2">
      <c r="A23" s="3">
        <v>19</v>
      </c>
      <c r="B23" s="2">
        <v>0</v>
      </c>
      <c r="C23" s="2">
        <v>0</v>
      </c>
      <c r="D23" s="2">
        <v>0</v>
      </c>
      <c r="E23" s="2">
        <v>0</v>
      </c>
      <c r="F23" s="2">
        <v>0</v>
      </c>
      <c r="G23" s="2">
        <v>0</v>
      </c>
      <c r="H23" s="2">
        <v>29</v>
      </c>
      <c r="I23" s="2">
        <v>1</v>
      </c>
      <c r="J23" s="2">
        <v>0</v>
      </c>
      <c r="K23" s="2">
        <v>3</v>
      </c>
      <c r="L23" s="2">
        <v>0</v>
      </c>
      <c r="M23" s="2">
        <v>0</v>
      </c>
      <c r="N23" s="2">
        <v>0</v>
      </c>
      <c r="O23" s="2">
        <v>1</v>
      </c>
      <c r="P23" s="2">
        <v>34</v>
      </c>
    </row>
    <row r="24" spans="1:16" x14ac:dyDescent="0.2">
      <c r="A24" s="3">
        <v>20</v>
      </c>
      <c r="B24" s="2">
        <v>0</v>
      </c>
      <c r="C24" s="2">
        <v>0</v>
      </c>
      <c r="D24" s="2">
        <v>0</v>
      </c>
      <c r="E24" s="2">
        <v>0</v>
      </c>
      <c r="F24" s="2">
        <v>0</v>
      </c>
      <c r="G24" s="2">
        <v>0</v>
      </c>
      <c r="H24" s="2">
        <v>14</v>
      </c>
      <c r="I24" s="2">
        <v>2</v>
      </c>
      <c r="J24" s="2">
        <v>1</v>
      </c>
      <c r="K24" s="2">
        <v>5</v>
      </c>
      <c r="L24" s="2">
        <v>0</v>
      </c>
      <c r="M24" s="2">
        <v>0</v>
      </c>
      <c r="N24" s="2">
        <v>1</v>
      </c>
      <c r="O24" s="2">
        <v>0</v>
      </c>
      <c r="P24" s="2">
        <v>23</v>
      </c>
    </row>
    <row r="25" spans="1:16" x14ac:dyDescent="0.2">
      <c r="A25" s="3">
        <v>21</v>
      </c>
      <c r="B25" s="2">
        <v>0</v>
      </c>
      <c r="C25" s="2">
        <v>0</v>
      </c>
      <c r="D25" s="2">
        <v>0</v>
      </c>
      <c r="E25" s="2">
        <v>1</v>
      </c>
      <c r="F25" s="2">
        <v>0</v>
      </c>
      <c r="G25" s="2">
        <v>0</v>
      </c>
      <c r="H25" s="2">
        <v>26</v>
      </c>
      <c r="I25" s="2">
        <v>0</v>
      </c>
      <c r="J25" s="2">
        <v>0</v>
      </c>
      <c r="K25" s="2">
        <v>8</v>
      </c>
      <c r="L25" s="2">
        <v>1</v>
      </c>
      <c r="M25" s="2">
        <v>0</v>
      </c>
      <c r="N25" s="2">
        <v>1</v>
      </c>
      <c r="O25" s="2">
        <v>0</v>
      </c>
      <c r="P25" s="2">
        <v>37</v>
      </c>
    </row>
    <row r="26" spans="1:16" x14ac:dyDescent="0.2">
      <c r="A26" s="3">
        <v>22</v>
      </c>
      <c r="B26" s="2">
        <v>0</v>
      </c>
      <c r="C26" s="2">
        <v>0</v>
      </c>
      <c r="D26" s="2">
        <v>0</v>
      </c>
      <c r="E26" s="2">
        <v>0</v>
      </c>
      <c r="F26" s="2">
        <v>0</v>
      </c>
      <c r="G26" s="2">
        <v>0</v>
      </c>
      <c r="H26" s="2">
        <v>39</v>
      </c>
      <c r="I26" s="2">
        <v>1</v>
      </c>
      <c r="J26" s="2">
        <v>0</v>
      </c>
      <c r="K26" s="2">
        <v>8</v>
      </c>
      <c r="L26" s="2">
        <v>1</v>
      </c>
      <c r="M26" s="2">
        <v>0</v>
      </c>
      <c r="N26" s="2">
        <v>0</v>
      </c>
      <c r="O26" s="2">
        <v>0</v>
      </c>
      <c r="P26" s="2">
        <v>49</v>
      </c>
    </row>
    <row r="27" spans="1:16" x14ac:dyDescent="0.2">
      <c r="A27" s="3">
        <v>23</v>
      </c>
      <c r="B27" s="2">
        <v>0</v>
      </c>
      <c r="C27" s="2">
        <v>0</v>
      </c>
      <c r="D27" s="2">
        <v>0</v>
      </c>
      <c r="E27" s="2">
        <v>0</v>
      </c>
      <c r="F27" s="2">
        <v>0</v>
      </c>
      <c r="G27" s="2">
        <v>0</v>
      </c>
      <c r="H27" s="2">
        <v>15</v>
      </c>
      <c r="I27" s="2">
        <v>0</v>
      </c>
      <c r="J27" s="2">
        <v>0</v>
      </c>
      <c r="K27" s="2">
        <v>13</v>
      </c>
      <c r="L27" s="2">
        <v>1</v>
      </c>
      <c r="M27" s="2">
        <v>0</v>
      </c>
      <c r="N27" s="2">
        <v>1</v>
      </c>
      <c r="O27" s="2">
        <v>0</v>
      </c>
      <c r="P27" s="2">
        <v>30</v>
      </c>
    </row>
    <row r="28" spans="1:16" x14ac:dyDescent="0.2">
      <c r="A28" s="3">
        <v>24</v>
      </c>
      <c r="B28" s="2">
        <v>0</v>
      </c>
      <c r="C28" s="2">
        <v>0</v>
      </c>
      <c r="D28" s="2">
        <v>1</v>
      </c>
      <c r="E28" s="2">
        <v>1</v>
      </c>
      <c r="F28" s="2">
        <v>0</v>
      </c>
      <c r="G28" s="2">
        <v>0</v>
      </c>
      <c r="H28" s="2">
        <v>25</v>
      </c>
      <c r="I28" s="2">
        <v>1</v>
      </c>
      <c r="J28" s="2">
        <v>0</v>
      </c>
      <c r="K28" s="2">
        <v>7</v>
      </c>
      <c r="L28" s="2">
        <v>0</v>
      </c>
      <c r="M28" s="2">
        <v>0</v>
      </c>
      <c r="N28" s="2">
        <v>0</v>
      </c>
      <c r="O28" s="2">
        <v>0</v>
      </c>
      <c r="P28" s="2">
        <v>35</v>
      </c>
    </row>
    <row r="29" spans="1:16" x14ac:dyDescent="0.2">
      <c r="A29" s="3">
        <v>25</v>
      </c>
      <c r="B29" s="2">
        <v>0</v>
      </c>
      <c r="C29" s="2">
        <v>0</v>
      </c>
      <c r="D29" s="2">
        <v>0</v>
      </c>
      <c r="E29" s="2">
        <v>0</v>
      </c>
      <c r="F29" s="2">
        <v>0</v>
      </c>
      <c r="G29" s="2">
        <v>0</v>
      </c>
      <c r="H29" s="2">
        <v>33</v>
      </c>
      <c r="I29" s="2">
        <v>0</v>
      </c>
      <c r="J29" s="2">
        <v>0</v>
      </c>
      <c r="K29" s="2">
        <v>6</v>
      </c>
      <c r="L29" s="2">
        <v>1</v>
      </c>
      <c r="M29" s="2">
        <v>0</v>
      </c>
      <c r="N29" s="2">
        <v>0</v>
      </c>
      <c r="O29" s="2">
        <v>0</v>
      </c>
      <c r="P29" s="2">
        <v>40</v>
      </c>
    </row>
    <row r="30" spans="1:16" x14ac:dyDescent="0.2">
      <c r="A30" s="3">
        <v>26</v>
      </c>
      <c r="B30" s="2">
        <v>0</v>
      </c>
      <c r="C30" s="2">
        <v>1</v>
      </c>
      <c r="D30" s="2">
        <v>1</v>
      </c>
      <c r="E30" s="2">
        <v>0</v>
      </c>
      <c r="F30" s="2">
        <v>0</v>
      </c>
      <c r="G30" s="2">
        <v>0</v>
      </c>
      <c r="H30" s="2">
        <v>28</v>
      </c>
      <c r="I30" s="2">
        <v>0</v>
      </c>
      <c r="J30" s="2">
        <v>0</v>
      </c>
      <c r="K30" s="2">
        <v>7</v>
      </c>
      <c r="L30" s="2">
        <v>1</v>
      </c>
      <c r="M30" s="2">
        <v>0</v>
      </c>
      <c r="N30" s="2">
        <v>0</v>
      </c>
      <c r="O30" s="2">
        <v>0</v>
      </c>
      <c r="P30" s="2">
        <v>38</v>
      </c>
    </row>
    <row r="31" spans="1:16" x14ac:dyDescent="0.2">
      <c r="A31" s="3">
        <v>27</v>
      </c>
      <c r="B31" s="2">
        <v>0</v>
      </c>
      <c r="C31" s="2">
        <v>0</v>
      </c>
      <c r="D31" s="2">
        <v>0</v>
      </c>
      <c r="E31" s="2">
        <v>0</v>
      </c>
      <c r="F31" s="2">
        <v>1</v>
      </c>
      <c r="G31" s="2">
        <v>0</v>
      </c>
      <c r="H31" s="2">
        <v>26</v>
      </c>
      <c r="I31" s="2">
        <v>0</v>
      </c>
      <c r="J31" s="2">
        <v>0</v>
      </c>
      <c r="K31" s="2">
        <v>8</v>
      </c>
      <c r="L31" s="2">
        <v>0</v>
      </c>
      <c r="M31" s="2">
        <v>0</v>
      </c>
      <c r="N31" s="2">
        <v>0</v>
      </c>
      <c r="O31" s="2">
        <v>0</v>
      </c>
      <c r="P31" s="2">
        <v>35</v>
      </c>
    </row>
    <row r="32" spans="1:16" x14ac:dyDescent="0.2">
      <c r="A32" s="3">
        <v>28</v>
      </c>
      <c r="B32" s="2">
        <v>0</v>
      </c>
      <c r="C32" s="2">
        <v>1</v>
      </c>
      <c r="D32" s="2">
        <v>0</v>
      </c>
      <c r="E32" s="2">
        <v>0</v>
      </c>
      <c r="F32" s="2">
        <v>0</v>
      </c>
      <c r="G32" s="2">
        <v>0</v>
      </c>
      <c r="H32" s="2">
        <v>49</v>
      </c>
      <c r="I32" s="2">
        <v>0</v>
      </c>
      <c r="J32" s="2">
        <v>1</v>
      </c>
      <c r="K32" s="2">
        <v>16</v>
      </c>
      <c r="L32" s="2">
        <v>2</v>
      </c>
      <c r="M32" s="2">
        <v>1</v>
      </c>
      <c r="N32" s="2">
        <v>2</v>
      </c>
      <c r="O32" s="2">
        <v>0</v>
      </c>
      <c r="P32" s="2">
        <v>72</v>
      </c>
    </row>
    <row r="33" spans="1:16" x14ac:dyDescent="0.2">
      <c r="A33" s="3">
        <v>29</v>
      </c>
      <c r="B33" s="2">
        <v>0</v>
      </c>
      <c r="C33" s="2">
        <v>0</v>
      </c>
      <c r="D33" s="2">
        <v>0</v>
      </c>
      <c r="E33" s="2">
        <v>0</v>
      </c>
      <c r="F33" s="2">
        <v>0</v>
      </c>
      <c r="G33" s="2">
        <v>0</v>
      </c>
      <c r="H33" s="2">
        <v>46</v>
      </c>
      <c r="I33" s="2">
        <v>2</v>
      </c>
      <c r="J33" s="2">
        <v>0</v>
      </c>
      <c r="K33" s="2">
        <v>17</v>
      </c>
      <c r="L33" s="2">
        <v>2</v>
      </c>
      <c r="M33" s="2">
        <v>0</v>
      </c>
      <c r="N33" s="2">
        <v>0</v>
      </c>
      <c r="O33" s="2">
        <v>0</v>
      </c>
      <c r="P33" s="2">
        <v>67</v>
      </c>
    </row>
    <row r="34" spans="1:16" x14ac:dyDescent="0.2">
      <c r="A34" s="3">
        <v>30</v>
      </c>
      <c r="B34" s="2">
        <v>0</v>
      </c>
      <c r="C34" s="2">
        <v>0</v>
      </c>
      <c r="D34" s="2">
        <v>0</v>
      </c>
      <c r="E34" s="2">
        <v>1</v>
      </c>
      <c r="F34" s="2">
        <v>0</v>
      </c>
      <c r="G34" s="2">
        <v>0</v>
      </c>
      <c r="H34" s="2">
        <v>38</v>
      </c>
      <c r="I34" s="2">
        <v>1</v>
      </c>
      <c r="J34" s="2">
        <v>0</v>
      </c>
      <c r="K34" s="2">
        <v>16</v>
      </c>
      <c r="L34" s="2">
        <v>1</v>
      </c>
      <c r="M34" s="2">
        <v>0</v>
      </c>
      <c r="N34" s="2">
        <v>1</v>
      </c>
      <c r="O34" s="2">
        <v>0</v>
      </c>
      <c r="P34" s="2">
        <v>58</v>
      </c>
    </row>
    <row r="35" spans="1:16" x14ac:dyDescent="0.2">
      <c r="A35" s="3">
        <v>31</v>
      </c>
      <c r="B35" s="2">
        <v>0</v>
      </c>
      <c r="C35" s="2">
        <v>0</v>
      </c>
      <c r="D35" s="2">
        <v>0</v>
      </c>
      <c r="E35" s="2">
        <v>0</v>
      </c>
      <c r="F35" s="2">
        <v>0</v>
      </c>
      <c r="G35" s="2">
        <v>0</v>
      </c>
      <c r="H35" s="2">
        <v>42</v>
      </c>
      <c r="I35" s="2">
        <v>2</v>
      </c>
      <c r="J35" s="2">
        <v>0</v>
      </c>
      <c r="K35" s="2">
        <v>8</v>
      </c>
      <c r="L35" s="2">
        <v>5</v>
      </c>
      <c r="M35" s="2">
        <v>0</v>
      </c>
      <c r="N35" s="2">
        <v>1</v>
      </c>
      <c r="O35" s="2">
        <v>0</v>
      </c>
      <c r="P35" s="2">
        <v>58</v>
      </c>
    </row>
    <row r="36" spans="1:16" x14ac:dyDescent="0.2">
      <c r="A36" s="3">
        <v>32</v>
      </c>
      <c r="B36" s="2">
        <v>0</v>
      </c>
      <c r="C36" s="2">
        <v>0</v>
      </c>
      <c r="D36" s="2">
        <v>0</v>
      </c>
      <c r="E36" s="2">
        <v>0</v>
      </c>
      <c r="F36" s="2">
        <v>1</v>
      </c>
      <c r="G36" s="2">
        <v>0</v>
      </c>
      <c r="H36" s="2">
        <v>60</v>
      </c>
      <c r="I36" s="2">
        <v>1</v>
      </c>
      <c r="J36" s="2">
        <v>0</v>
      </c>
      <c r="K36" s="2">
        <v>25</v>
      </c>
      <c r="L36" s="2">
        <v>4</v>
      </c>
      <c r="M36" s="2">
        <v>0</v>
      </c>
      <c r="N36" s="2">
        <v>0</v>
      </c>
      <c r="O36" s="2">
        <v>0</v>
      </c>
      <c r="P36" s="2">
        <v>91</v>
      </c>
    </row>
    <row r="37" spans="1:16" x14ac:dyDescent="0.2">
      <c r="A37" s="3">
        <v>33</v>
      </c>
      <c r="B37" s="2">
        <v>0</v>
      </c>
      <c r="C37" s="2">
        <v>0</v>
      </c>
      <c r="D37" s="2">
        <v>1</v>
      </c>
      <c r="E37" s="2">
        <v>0</v>
      </c>
      <c r="F37" s="2">
        <v>0</v>
      </c>
      <c r="G37" s="2">
        <v>0</v>
      </c>
      <c r="H37" s="2">
        <v>35</v>
      </c>
      <c r="I37" s="2">
        <v>1</v>
      </c>
      <c r="J37" s="2">
        <v>0</v>
      </c>
      <c r="K37" s="2">
        <v>13</v>
      </c>
      <c r="L37" s="2">
        <v>3</v>
      </c>
      <c r="M37" s="2">
        <v>0</v>
      </c>
      <c r="N37" s="2">
        <v>0</v>
      </c>
      <c r="O37" s="2">
        <v>0</v>
      </c>
      <c r="P37" s="2">
        <v>53</v>
      </c>
    </row>
    <row r="38" spans="1:16" x14ac:dyDescent="0.2">
      <c r="A38" s="3">
        <v>34</v>
      </c>
      <c r="B38" s="2">
        <v>0</v>
      </c>
      <c r="C38" s="2">
        <v>0</v>
      </c>
      <c r="D38" s="2">
        <v>0</v>
      </c>
      <c r="E38" s="2">
        <v>0</v>
      </c>
      <c r="F38" s="2">
        <v>0</v>
      </c>
      <c r="G38" s="2">
        <v>1</v>
      </c>
      <c r="H38" s="2">
        <v>49</v>
      </c>
      <c r="I38" s="2">
        <v>0</v>
      </c>
      <c r="J38" s="2">
        <v>0</v>
      </c>
      <c r="K38" s="2">
        <v>11</v>
      </c>
      <c r="L38" s="2">
        <v>3</v>
      </c>
      <c r="M38" s="2">
        <v>0</v>
      </c>
      <c r="N38" s="2">
        <v>1</v>
      </c>
      <c r="O38" s="2">
        <v>0</v>
      </c>
      <c r="P38" s="2">
        <v>65</v>
      </c>
    </row>
    <row r="39" spans="1:16" x14ac:dyDescent="0.2">
      <c r="A39" s="3">
        <v>35</v>
      </c>
      <c r="B39" s="2">
        <v>0</v>
      </c>
      <c r="C39" s="2">
        <v>0</v>
      </c>
      <c r="D39" s="2">
        <v>1</v>
      </c>
      <c r="E39" s="2">
        <v>0</v>
      </c>
      <c r="F39" s="2">
        <v>0</v>
      </c>
      <c r="G39" s="2">
        <v>0</v>
      </c>
      <c r="H39" s="2">
        <v>42</v>
      </c>
      <c r="I39" s="2">
        <v>0</v>
      </c>
      <c r="J39" s="2">
        <v>0</v>
      </c>
      <c r="K39" s="2">
        <v>4</v>
      </c>
      <c r="L39" s="2">
        <v>3</v>
      </c>
      <c r="M39" s="2">
        <v>0</v>
      </c>
      <c r="N39" s="2">
        <v>2</v>
      </c>
      <c r="O39" s="2">
        <v>0</v>
      </c>
      <c r="P39" s="2">
        <v>52</v>
      </c>
    </row>
    <row r="40" spans="1:16" x14ac:dyDescent="0.2">
      <c r="A40" s="3">
        <v>36</v>
      </c>
      <c r="B40" s="2">
        <v>0</v>
      </c>
      <c r="C40" s="2">
        <v>0</v>
      </c>
      <c r="D40" s="2">
        <v>0</v>
      </c>
      <c r="E40" s="2">
        <v>0</v>
      </c>
      <c r="F40" s="2">
        <v>0</v>
      </c>
      <c r="G40" s="2">
        <v>0</v>
      </c>
      <c r="H40" s="2">
        <v>34</v>
      </c>
      <c r="I40" s="2">
        <v>1</v>
      </c>
      <c r="J40" s="2">
        <v>0</v>
      </c>
      <c r="K40" s="2">
        <v>9</v>
      </c>
      <c r="L40" s="2">
        <v>3</v>
      </c>
      <c r="M40" s="2">
        <v>0</v>
      </c>
      <c r="N40" s="2">
        <v>0</v>
      </c>
      <c r="O40" s="2">
        <v>2</v>
      </c>
      <c r="P40" s="2">
        <v>49</v>
      </c>
    </row>
    <row r="41" spans="1:16" x14ac:dyDescent="0.2">
      <c r="A41" s="3">
        <v>37</v>
      </c>
      <c r="B41" s="2">
        <v>0</v>
      </c>
      <c r="C41" s="2">
        <v>0</v>
      </c>
      <c r="D41" s="2">
        <v>0</v>
      </c>
      <c r="E41" s="2">
        <v>1</v>
      </c>
      <c r="F41" s="2">
        <v>0</v>
      </c>
      <c r="G41" s="2">
        <v>0</v>
      </c>
      <c r="H41" s="2">
        <v>35</v>
      </c>
      <c r="I41" s="2">
        <v>2</v>
      </c>
      <c r="J41" s="2">
        <v>1</v>
      </c>
      <c r="K41" s="2">
        <v>5</v>
      </c>
      <c r="L41" s="2">
        <v>8</v>
      </c>
      <c r="M41" s="2">
        <v>0</v>
      </c>
      <c r="N41" s="2">
        <v>0</v>
      </c>
      <c r="O41" s="2">
        <v>0</v>
      </c>
      <c r="P41" s="2">
        <v>52</v>
      </c>
    </row>
    <row r="42" spans="1:16" x14ac:dyDescent="0.2">
      <c r="A42" s="3">
        <v>38</v>
      </c>
      <c r="B42" s="2">
        <v>0</v>
      </c>
      <c r="C42" s="2">
        <v>0</v>
      </c>
      <c r="D42" s="2">
        <v>0</v>
      </c>
      <c r="E42" s="2">
        <v>0</v>
      </c>
      <c r="F42" s="2">
        <v>0</v>
      </c>
      <c r="G42" s="2">
        <v>0</v>
      </c>
      <c r="H42" s="2">
        <v>44</v>
      </c>
      <c r="I42" s="2">
        <v>2</v>
      </c>
      <c r="J42" s="2">
        <v>0</v>
      </c>
      <c r="K42" s="2">
        <v>6</v>
      </c>
      <c r="L42" s="2">
        <v>0</v>
      </c>
      <c r="M42" s="2">
        <v>0</v>
      </c>
      <c r="N42" s="2">
        <v>0</v>
      </c>
      <c r="O42" s="2">
        <v>0</v>
      </c>
      <c r="P42" s="2">
        <v>52</v>
      </c>
    </row>
    <row r="43" spans="1:16" x14ac:dyDescent="0.2">
      <c r="A43" s="3">
        <v>39</v>
      </c>
      <c r="B43" s="2">
        <v>1</v>
      </c>
      <c r="C43" s="2">
        <v>0</v>
      </c>
      <c r="D43" s="2">
        <v>0</v>
      </c>
      <c r="E43" s="2">
        <v>1</v>
      </c>
      <c r="F43" s="2">
        <v>0</v>
      </c>
      <c r="G43" s="2">
        <v>0</v>
      </c>
      <c r="H43" s="2">
        <v>42</v>
      </c>
      <c r="I43" s="2">
        <v>4</v>
      </c>
      <c r="J43" s="2">
        <v>0</v>
      </c>
      <c r="K43" s="2">
        <v>7</v>
      </c>
      <c r="L43" s="2">
        <v>2</v>
      </c>
      <c r="M43" s="2">
        <v>0</v>
      </c>
      <c r="N43" s="2">
        <v>1</v>
      </c>
      <c r="O43" s="2">
        <v>0</v>
      </c>
      <c r="P43" s="2">
        <v>58</v>
      </c>
    </row>
    <row r="44" spans="1:16" x14ac:dyDescent="0.2">
      <c r="A44" s="3">
        <v>40</v>
      </c>
      <c r="B44" s="2">
        <v>0</v>
      </c>
      <c r="C44" s="2">
        <v>0</v>
      </c>
      <c r="D44" s="2">
        <v>0</v>
      </c>
      <c r="E44" s="2">
        <v>0</v>
      </c>
      <c r="F44" s="2">
        <v>1</v>
      </c>
      <c r="G44" s="2">
        <v>0</v>
      </c>
      <c r="H44" s="2">
        <v>27</v>
      </c>
      <c r="I44" s="2">
        <v>1</v>
      </c>
      <c r="J44" s="2">
        <v>0</v>
      </c>
      <c r="K44" s="2">
        <v>4</v>
      </c>
      <c r="L44" s="2">
        <v>0</v>
      </c>
      <c r="M44" s="2">
        <v>0</v>
      </c>
      <c r="N44" s="2">
        <v>0</v>
      </c>
      <c r="O44" s="2">
        <v>0</v>
      </c>
      <c r="P44" s="2">
        <v>33</v>
      </c>
    </row>
    <row r="45" spans="1:16" x14ac:dyDescent="0.2">
      <c r="A45" s="3">
        <v>41</v>
      </c>
      <c r="B45" s="2">
        <v>0</v>
      </c>
      <c r="C45" s="2">
        <v>0</v>
      </c>
      <c r="D45" s="2">
        <v>0</v>
      </c>
      <c r="E45" s="2">
        <v>0</v>
      </c>
      <c r="F45" s="2">
        <v>1</v>
      </c>
      <c r="G45" s="2">
        <v>0</v>
      </c>
      <c r="H45" s="2">
        <v>43</v>
      </c>
      <c r="I45" s="2">
        <v>1</v>
      </c>
      <c r="J45" s="2">
        <v>0</v>
      </c>
      <c r="K45" s="2">
        <v>8</v>
      </c>
      <c r="L45" s="2">
        <v>1</v>
      </c>
      <c r="M45" s="2">
        <v>0</v>
      </c>
      <c r="N45" s="2">
        <v>1</v>
      </c>
      <c r="O45" s="2">
        <v>0</v>
      </c>
      <c r="P45" s="2">
        <v>55</v>
      </c>
    </row>
    <row r="46" spans="1:16" x14ac:dyDescent="0.2">
      <c r="A46" s="3">
        <v>42</v>
      </c>
      <c r="B46" s="2">
        <v>0</v>
      </c>
      <c r="C46" s="2">
        <v>0</v>
      </c>
      <c r="D46" s="2">
        <v>0</v>
      </c>
      <c r="E46" s="2">
        <v>0</v>
      </c>
      <c r="F46" s="2">
        <v>0</v>
      </c>
      <c r="G46" s="2">
        <v>0</v>
      </c>
      <c r="H46" s="2">
        <v>34</v>
      </c>
      <c r="I46" s="2">
        <v>1</v>
      </c>
      <c r="J46" s="2">
        <v>0</v>
      </c>
      <c r="K46" s="2">
        <v>5</v>
      </c>
      <c r="L46" s="2">
        <v>4</v>
      </c>
      <c r="M46" s="2">
        <v>0</v>
      </c>
      <c r="N46" s="2">
        <v>0</v>
      </c>
      <c r="O46" s="2">
        <v>0</v>
      </c>
      <c r="P46" s="2">
        <v>44</v>
      </c>
    </row>
    <row r="47" spans="1:16" x14ac:dyDescent="0.2">
      <c r="A47" s="3">
        <v>43</v>
      </c>
      <c r="B47" s="2">
        <v>0</v>
      </c>
      <c r="C47" s="2">
        <v>0</v>
      </c>
      <c r="D47" s="2">
        <v>1</v>
      </c>
      <c r="E47" s="2">
        <v>0</v>
      </c>
      <c r="F47" s="2">
        <v>1</v>
      </c>
      <c r="G47" s="2">
        <v>0</v>
      </c>
      <c r="H47" s="2">
        <v>80</v>
      </c>
      <c r="I47" s="2">
        <v>0</v>
      </c>
      <c r="J47" s="2">
        <v>0</v>
      </c>
      <c r="K47" s="2">
        <v>10</v>
      </c>
      <c r="L47" s="2">
        <v>4</v>
      </c>
      <c r="M47" s="2">
        <v>2</v>
      </c>
      <c r="N47" s="2">
        <v>2</v>
      </c>
      <c r="O47" s="2">
        <v>0</v>
      </c>
      <c r="P47" s="2">
        <v>100</v>
      </c>
    </row>
    <row r="48" spans="1:16" x14ac:dyDescent="0.2">
      <c r="A48" s="3">
        <v>44</v>
      </c>
      <c r="B48" s="2">
        <v>0</v>
      </c>
      <c r="C48" s="2">
        <v>0</v>
      </c>
      <c r="D48" s="2">
        <v>1</v>
      </c>
      <c r="E48" s="2">
        <v>0</v>
      </c>
      <c r="F48" s="2">
        <v>0</v>
      </c>
      <c r="G48" s="2">
        <v>0</v>
      </c>
      <c r="H48" s="2">
        <v>30</v>
      </c>
      <c r="I48" s="2">
        <v>1</v>
      </c>
      <c r="J48" s="2">
        <v>0</v>
      </c>
      <c r="K48" s="2">
        <v>4</v>
      </c>
      <c r="L48" s="2">
        <v>0</v>
      </c>
      <c r="M48" s="2">
        <v>0</v>
      </c>
      <c r="N48" s="2">
        <v>1</v>
      </c>
      <c r="O48" s="2">
        <v>0</v>
      </c>
      <c r="P48" s="2">
        <v>37</v>
      </c>
    </row>
    <row r="49" spans="1:16" x14ac:dyDescent="0.2">
      <c r="A49" s="3">
        <v>45</v>
      </c>
      <c r="B49" s="2">
        <v>0</v>
      </c>
      <c r="C49" s="2">
        <v>0</v>
      </c>
      <c r="D49" s="2">
        <v>0</v>
      </c>
      <c r="E49" s="2">
        <v>0</v>
      </c>
      <c r="F49" s="2">
        <v>0</v>
      </c>
      <c r="G49" s="2">
        <v>1</v>
      </c>
      <c r="H49" s="2">
        <v>61</v>
      </c>
      <c r="I49" s="2">
        <v>1</v>
      </c>
      <c r="J49" s="2">
        <v>0</v>
      </c>
      <c r="K49" s="2">
        <v>13</v>
      </c>
      <c r="L49" s="2">
        <v>2</v>
      </c>
      <c r="M49" s="2">
        <v>0</v>
      </c>
      <c r="N49" s="2">
        <v>1</v>
      </c>
      <c r="O49" s="2">
        <v>0</v>
      </c>
      <c r="P49" s="2">
        <v>79</v>
      </c>
    </row>
    <row r="50" spans="1:16" x14ac:dyDescent="0.2">
      <c r="A50" s="3">
        <v>46</v>
      </c>
      <c r="B50" s="2">
        <v>0</v>
      </c>
      <c r="C50" s="2">
        <v>0</v>
      </c>
      <c r="D50" s="2">
        <v>0</v>
      </c>
      <c r="E50" s="2">
        <v>1</v>
      </c>
      <c r="F50" s="2">
        <v>0</v>
      </c>
      <c r="G50" s="2">
        <v>0</v>
      </c>
      <c r="H50" s="2">
        <v>46</v>
      </c>
      <c r="I50" s="2">
        <v>6</v>
      </c>
      <c r="J50" s="2">
        <v>0</v>
      </c>
      <c r="K50" s="2">
        <v>13</v>
      </c>
      <c r="L50" s="2">
        <v>3</v>
      </c>
      <c r="M50" s="2">
        <v>0</v>
      </c>
      <c r="N50" s="2">
        <v>0</v>
      </c>
      <c r="O50" s="2">
        <v>0</v>
      </c>
      <c r="P50" s="2">
        <v>69</v>
      </c>
    </row>
    <row r="51" spans="1:16" x14ac:dyDescent="0.2">
      <c r="A51" s="3">
        <v>47</v>
      </c>
      <c r="B51" s="2">
        <v>0</v>
      </c>
      <c r="C51" s="2">
        <v>0</v>
      </c>
      <c r="D51" s="2">
        <v>0</v>
      </c>
      <c r="E51" s="2">
        <v>1</v>
      </c>
      <c r="F51" s="2">
        <v>0</v>
      </c>
      <c r="G51" s="2">
        <v>0</v>
      </c>
      <c r="H51" s="2">
        <v>45</v>
      </c>
      <c r="I51" s="2">
        <v>0</v>
      </c>
      <c r="J51" s="2">
        <v>0</v>
      </c>
      <c r="K51" s="2">
        <v>6</v>
      </c>
      <c r="L51" s="2">
        <v>2</v>
      </c>
      <c r="M51" s="2">
        <v>0</v>
      </c>
      <c r="N51" s="2">
        <v>1</v>
      </c>
      <c r="O51" s="2">
        <v>0</v>
      </c>
      <c r="P51" s="2">
        <v>55</v>
      </c>
    </row>
    <row r="52" spans="1:16" x14ac:dyDescent="0.2">
      <c r="A52" s="3">
        <v>48</v>
      </c>
      <c r="B52" s="2">
        <v>0</v>
      </c>
      <c r="C52" s="2">
        <v>0</v>
      </c>
      <c r="D52" s="2">
        <v>0</v>
      </c>
      <c r="E52" s="2">
        <v>0</v>
      </c>
      <c r="F52" s="2">
        <v>0</v>
      </c>
      <c r="G52" s="2">
        <v>0</v>
      </c>
      <c r="H52" s="2">
        <v>66</v>
      </c>
      <c r="I52" s="2">
        <v>1</v>
      </c>
      <c r="J52" s="2">
        <v>0</v>
      </c>
      <c r="K52" s="2">
        <v>11</v>
      </c>
      <c r="L52" s="2">
        <v>3</v>
      </c>
      <c r="M52" s="2">
        <v>1</v>
      </c>
      <c r="N52" s="2">
        <v>2</v>
      </c>
      <c r="O52" s="2">
        <v>2</v>
      </c>
      <c r="P52" s="2">
        <v>86</v>
      </c>
    </row>
    <row r="53" spans="1:16" x14ac:dyDescent="0.2">
      <c r="A53" s="3">
        <v>49</v>
      </c>
      <c r="B53" s="2">
        <v>0</v>
      </c>
      <c r="C53" s="2">
        <v>0</v>
      </c>
      <c r="D53" s="2">
        <v>1</v>
      </c>
      <c r="E53" s="2">
        <v>0</v>
      </c>
      <c r="F53" s="2">
        <v>1</v>
      </c>
      <c r="G53" s="2">
        <v>0</v>
      </c>
      <c r="H53" s="2">
        <v>89</v>
      </c>
      <c r="I53" s="2">
        <v>2</v>
      </c>
      <c r="J53" s="2">
        <v>0</v>
      </c>
      <c r="K53" s="2">
        <v>11</v>
      </c>
      <c r="L53" s="2">
        <v>6</v>
      </c>
      <c r="M53" s="2">
        <v>0</v>
      </c>
      <c r="N53" s="2">
        <v>0</v>
      </c>
      <c r="O53" s="2">
        <v>1</v>
      </c>
      <c r="P53" s="2">
        <v>111</v>
      </c>
    </row>
    <row r="54" spans="1:16" x14ac:dyDescent="0.2">
      <c r="A54" s="3">
        <v>50</v>
      </c>
      <c r="B54" s="2">
        <v>0</v>
      </c>
      <c r="C54" s="2">
        <v>0</v>
      </c>
      <c r="D54" s="2">
        <v>0</v>
      </c>
      <c r="E54" s="2">
        <v>0</v>
      </c>
      <c r="F54" s="2">
        <v>0</v>
      </c>
      <c r="G54" s="2">
        <v>1</v>
      </c>
      <c r="H54" s="2">
        <v>44</v>
      </c>
      <c r="I54" s="2">
        <v>1</v>
      </c>
      <c r="J54" s="2">
        <v>0</v>
      </c>
      <c r="K54" s="2">
        <v>10</v>
      </c>
      <c r="L54" s="2">
        <v>1</v>
      </c>
      <c r="M54" s="2">
        <v>0</v>
      </c>
      <c r="N54" s="2">
        <v>0</v>
      </c>
      <c r="O54" s="2">
        <v>0</v>
      </c>
      <c r="P54" s="2">
        <v>57</v>
      </c>
    </row>
    <row r="55" spans="1:16" x14ac:dyDescent="0.2">
      <c r="A55" s="3">
        <v>51</v>
      </c>
      <c r="B55" s="2">
        <v>0</v>
      </c>
      <c r="C55" s="2">
        <v>0</v>
      </c>
      <c r="D55" s="2">
        <v>0</v>
      </c>
      <c r="E55" s="2">
        <v>0</v>
      </c>
      <c r="F55" s="2">
        <v>0</v>
      </c>
      <c r="G55" s="2">
        <v>0</v>
      </c>
      <c r="H55" s="2">
        <v>33</v>
      </c>
      <c r="I55" s="2">
        <v>0</v>
      </c>
      <c r="J55" s="2">
        <v>0</v>
      </c>
      <c r="K55" s="2">
        <v>5</v>
      </c>
      <c r="L55" s="2">
        <v>0</v>
      </c>
      <c r="M55" s="2">
        <v>0</v>
      </c>
      <c r="N55" s="2">
        <v>0</v>
      </c>
      <c r="O55" s="2">
        <v>0</v>
      </c>
      <c r="P55" s="2">
        <v>38</v>
      </c>
    </row>
    <row r="56" spans="1:16" x14ac:dyDescent="0.2">
      <c r="A56" s="3">
        <v>52</v>
      </c>
      <c r="B56" s="2">
        <v>0</v>
      </c>
      <c r="C56" s="2">
        <v>0</v>
      </c>
      <c r="D56" s="2">
        <v>0</v>
      </c>
      <c r="E56" s="2">
        <v>0</v>
      </c>
      <c r="F56" s="2">
        <v>0</v>
      </c>
      <c r="G56" s="2">
        <v>0</v>
      </c>
      <c r="H56" s="2">
        <v>70</v>
      </c>
      <c r="I56" s="2">
        <v>0</v>
      </c>
      <c r="J56" s="2">
        <v>0</v>
      </c>
      <c r="K56" s="2">
        <v>2</v>
      </c>
      <c r="L56" s="2">
        <v>2</v>
      </c>
      <c r="M56" s="2">
        <v>0</v>
      </c>
      <c r="N56" s="2">
        <v>0</v>
      </c>
      <c r="O56" s="2">
        <v>0</v>
      </c>
      <c r="P56" s="2">
        <v>74</v>
      </c>
    </row>
    <row r="57" spans="1:16" x14ac:dyDescent="0.2">
      <c r="A57" s="3" t="s">
        <v>14</v>
      </c>
      <c r="B57" s="2">
        <v>1</v>
      </c>
      <c r="C57" s="2">
        <v>5</v>
      </c>
      <c r="D57" s="2">
        <v>10</v>
      </c>
      <c r="E57" s="2">
        <v>8</v>
      </c>
      <c r="F57" s="2">
        <v>6</v>
      </c>
      <c r="G57" s="2">
        <v>7</v>
      </c>
      <c r="H57" s="2">
        <v>1991</v>
      </c>
      <c r="I57" s="2">
        <v>40</v>
      </c>
      <c r="J57" s="2">
        <v>4</v>
      </c>
      <c r="K57" s="2">
        <v>433</v>
      </c>
      <c r="L57" s="2">
        <v>88</v>
      </c>
      <c r="M57" s="2">
        <v>4</v>
      </c>
      <c r="N57" s="2">
        <v>23</v>
      </c>
      <c r="O57" s="2">
        <v>10</v>
      </c>
      <c r="P57" s="2">
        <v>2630</v>
      </c>
    </row>
  </sheetData>
  <mergeCells count="3">
    <mergeCell ref="A1:P1"/>
    <mergeCell ref="A2:A3"/>
    <mergeCell ref="B2:P2"/>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B6E7F7-8F6E-43E4-A00C-10917E2A4802}">
  <dimension ref="A1:Q57"/>
  <sheetViews>
    <sheetView workbookViewId="0">
      <selection sqref="A1:P1"/>
    </sheetView>
  </sheetViews>
  <sheetFormatPr baseColWidth="10" defaultColWidth="8.83203125" defaultRowHeight="15" x14ac:dyDescent="0.2"/>
  <cols>
    <col min="1" max="1" width="19.33203125" customWidth="1"/>
    <col min="2" max="2" width="10.1640625" customWidth="1"/>
    <col min="3" max="3" width="10.33203125" customWidth="1"/>
    <col min="4" max="4" width="11.83203125" customWidth="1"/>
    <col min="6" max="6" width="10.33203125" customWidth="1"/>
    <col min="8" max="8" width="12.1640625" customWidth="1"/>
    <col min="9" max="9" width="10.33203125" customWidth="1"/>
    <col min="10" max="10" width="9.5" customWidth="1"/>
    <col min="13" max="13" width="13.5" customWidth="1"/>
    <col min="14" max="14" width="11.83203125" customWidth="1"/>
  </cols>
  <sheetData>
    <row r="1" spans="1:17" x14ac:dyDescent="0.2">
      <c r="A1" s="19" t="s">
        <v>46</v>
      </c>
      <c r="B1" s="19"/>
      <c r="C1" s="19"/>
      <c r="D1" s="19"/>
      <c r="E1" s="19"/>
      <c r="F1" s="19"/>
      <c r="G1" s="19"/>
      <c r="H1" s="19"/>
      <c r="I1" s="19"/>
      <c r="J1" s="19"/>
      <c r="K1" s="19"/>
      <c r="L1" s="19"/>
      <c r="M1" s="19"/>
      <c r="N1" s="19"/>
      <c r="O1" s="19"/>
      <c r="P1" s="19"/>
    </row>
    <row r="2" spans="1:17" x14ac:dyDescent="0.2">
      <c r="A2" s="20" t="s">
        <v>21</v>
      </c>
      <c r="B2" s="21" t="s">
        <v>16</v>
      </c>
      <c r="C2" s="21"/>
      <c r="D2" s="21"/>
      <c r="E2" s="21"/>
      <c r="F2" s="21"/>
      <c r="G2" s="21"/>
      <c r="H2" s="21"/>
      <c r="I2" s="21"/>
      <c r="J2" s="21"/>
      <c r="K2" s="21"/>
      <c r="L2" s="21"/>
      <c r="M2" s="21"/>
      <c r="N2" s="21"/>
      <c r="O2" s="21"/>
      <c r="P2" s="21"/>
      <c r="Q2" t="s">
        <v>20</v>
      </c>
    </row>
    <row r="3" spans="1:17" x14ac:dyDescent="0.2">
      <c r="A3" s="20"/>
      <c r="B3" s="1" t="s">
        <v>0</v>
      </c>
      <c r="C3" s="1" t="s">
        <v>1</v>
      </c>
      <c r="D3" s="1" t="s">
        <v>2</v>
      </c>
      <c r="E3" s="1" t="s">
        <v>3</v>
      </c>
      <c r="F3" s="1" t="s">
        <v>4</v>
      </c>
      <c r="G3" s="1" t="s">
        <v>6</v>
      </c>
      <c r="H3" s="1" t="s">
        <v>7</v>
      </c>
      <c r="I3" s="1" t="s">
        <v>8</v>
      </c>
      <c r="J3" s="1" t="s">
        <v>9</v>
      </c>
      <c r="K3" s="1" t="s">
        <v>10</v>
      </c>
      <c r="L3" s="1" t="s">
        <v>11</v>
      </c>
      <c r="M3" s="1" t="s">
        <v>15</v>
      </c>
      <c r="N3" s="1" t="s">
        <v>12</v>
      </c>
      <c r="O3" s="1" t="s">
        <v>13</v>
      </c>
      <c r="P3" s="1" t="s">
        <v>14</v>
      </c>
    </row>
    <row r="4" spans="1:17" x14ac:dyDescent="0.2">
      <c r="A4" s="3">
        <v>0</v>
      </c>
      <c r="B4" s="2">
        <v>0</v>
      </c>
      <c r="C4" s="2">
        <v>0</v>
      </c>
      <c r="D4" s="2">
        <v>0</v>
      </c>
      <c r="E4" s="2">
        <v>0</v>
      </c>
      <c r="F4" s="2">
        <v>0</v>
      </c>
      <c r="G4" s="2">
        <v>0</v>
      </c>
      <c r="H4" s="2">
        <v>44</v>
      </c>
      <c r="I4" s="2">
        <v>2</v>
      </c>
      <c r="J4" s="2">
        <v>0</v>
      </c>
      <c r="K4" s="2">
        <v>7</v>
      </c>
      <c r="L4" s="2">
        <v>1</v>
      </c>
      <c r="M4" s="2">
        <v>0</v>
      </c>
      <c r="N4" s="2">
        <v>0</v>
      </c>
      <c r="O4" s="2">
        <v>0</v>
      </c>
      <c r="P4" s="2">
        <v>54</v>
      </c>
    </row>
    <row r="5" spans="1:17" x14ac:dyDescent="0.2">
      <c r="A5" s="3">
        <v>1</v>
      </c>
      <c r="B5" s="2">
        <v>0</v>
      </c>
      <c r="C5" s="2">
        <v>0</v>
      </c>
      <c r="D5" s="2">
        <v>0</v>
      </c>
      <c r="E5" s="2">
        <v>0</v>
      </c>
      <c r="F5" s="2">
        <v>0</v>
      </c>
      <c r="G5" s="2">
        <v>1</v>
      </c>
      <c r="H5" s="2">
        <v>57</v>
      </c>
      <c r="I5" s="2">
        <v>0</v>
      </c>
      <c r="J5" s="2">
        <v>0</v>
      </c>
      <c r="K5" s="2">
        <v>18</v>
      </c>
      <c r="L5" s="2">
        <v>4</v>
      </c>
      <c r="M5" s="2">
        <v>0</v>
      </c>
      <c r="N5" s="2">
        <v>0</v>
      </c>
      <c r="O5" s="2">
        <v>0</v>
      </c>
      <c r="P5" s="2">
        <v>80</v>
      </c>
    </row>
    <row r="6" spans="1:17" x14ac:dyDescent="0.2">
      <c r="A6" s="3">
        <v>2</v>
      </c>
      <c r="B6" s="2">
        <v>0</v>
      </c>
      <c r="C6" s="2">
        <v>0</v>
      </c>
      <c r="D6" s="2">
        <v>0</v>
      </c>
      <c r="E6" s="2">
        <v>0</v>
      </c>
      <c r="F6" s="2">
        <v>0</v>
      </c>
      <c r="G6" s="2">
        <v>1</v>
      </c>
      <c r="H6" s="2">
        <v>50</v>
      </c>
      <c r="I6" s="2">
        <v>0</v>
      </c>
      <c r="J6" s="2">
        <v>0</v>
      </c>
      <c r="K6" s="2">
        <v>7</v>
      </c>
      <c r="L6" s="2">
        <v>0</v>
      </c>
      <c r="M6" s="2">
        <v>0</v>
      </c>
      <c r="N6" s="2">
        <v>0</v>
      </c>
      <c r="O6" s="2">
        <v>0</v>
      </c>
      <c r="P6" s="2">
        <v>58</v>
      </c>
    </row>
    <row r="7" spans="1:17" x14ac:dyDescent="0.2">
      <c r="A7" s="3">
        <v>3</v>
      </c>
      <c r="B7" s="2">
        <v>0</v>
      </c>
      <c r="C7" s="2">
        <v>0</v>
      </c>
      <c r="D7" s="2">
        <v>0</v>
      </c>
      <c r="E7" s="2">
        <v>0</v>
      </c>
      <c r="F7" s="2">
        <v>0</v>
      </c>
      <c r="G7" s="2">
        <v>0</v>
      </c>
      <c r="H7" s="2">
        <v>65</v>
      </c>
      <c r="I7" s="2">
        <v>0</v>
      </c>
      <c r="J7" s="2">
        <v>0</v>
      </c>
      <c r="K7" s="2">
        <v>9</v>
      </c>
      <c r="L7" s="2">
        <v>3</v>
      </c>
      <c r="M7" s="2">
        <v>0</v>
      </c>
      <c r="N7" s="2">
        <v>0</v>
      </c>
      <c r="O7" s="2">
        <v>0</v>
      </c>
      <c r="P7" s="2">
        <v>77</v>
      </c>
    </row>
    <row r="8" spans="1:17" x14ac:dyDescent="0.2">
      <c r="A8" s="3">
        <v>4</v>
      </c>
      <c r="B8" s="2">
        <v>0</v>
      </c>
      <c r="C8" s="2">
        <v>1</v>
      </c>
      <c r="D8" s="2">
        <v>0</v>
      </c>
      <c r="E8" s="2">
        <v>0</v>
      </c>
      <c r="F8" s="2">
        <v>0</v>
      </c>
      <c r="G8" s="2">
        <v>0</v>
      </c>
      <c r="H8" s="2">
        <v>32</v>
      </c>
      <c r="I8" s="2">
        <v>1</v>
      </c>
      <c r="J8" s="2">
        <v>0</v>
      </c>
      <c r="K8" s="2">
        <v>8</v>
      </c>
      <c r="L8" s="2">
        <v>6</v>
      </c>
      <c r="M8" s="2">
        <v>0</v>
      </c>
      <c r="N8" s="2">
        <v>0</v>
      </c>
      <c r="O8" s="2">
        <v>0</v>
      </c>
      <c r="P8" s="2">
        <v>48</v>
      </c>
    </row>
    <row r="9" spans="1:17" x14ac:dyDescent="0.2">
      <c r="A9" s="3">
        <v>5</v>
      </c>
      <c r="B9" s="2">
        <v>0</v>
      </c>
      <c r="C9" s="2">
        <v>0</v>
      </c>
      <c r="D9" s="2">
        <v>0</v>
      </c>
      <c r="E9" s="2">
        <v>1</v>
      </c>
      <c r="F9" s="2">
        <v>1</v>
      </c>
      <c r="G9" s="2">
        <v>1</v>
      </c>
      <c r="H9" s="2">
        <v>41</v>
      </c>
      <c r="I9" s="2">
        <v>1</v>
      </c>
      <c r="J9" s="2">
        <v>0</v>
      </c>
      <c r="K9" s="2">
        <v>9</v>
      </c>
      <c r="L9" s="2">
        <v>2</v>
      </c>
      <c r="M9" s="2">
        <v>1</v>
      </c>
      <c r="N9" s="2">
        <v>0</v>
      </c>
      <c r="O9" s="2">
        <v>1</v>
      </c>
      <c r="P9" s="2">
        <v>58</v>
      </c>
    </row>
    <row r="10" spans="1:17" x14ac:dyDescent="0.2">
      <c r="A10" s="3">
        <v>6</v>
      </c>
      <c r="B10" s="2">
        <v>0</v>
      </c>
      <c r="C10" s="2">
        <v>0</v>
      </c>
      <c r="D10" s="2">
        <v>0</v>
      </c>
      <c r="E10" s="2">
        <v>0</v>
      </c>
      <c r="F10" s="2">
        <v>0</v>
      </c>
      <c r="G10" s="2">
        <v>0</v>
      </c>
      <c r="H10" s="2">
        <v>56</v>
      </c>
      <c r="I10" s="2">
        <v>1</v>
      </c>
      <c r="J10" s="2">
        <v>0</v>
      </c>
      <c r="K10" s="2">
        <v>9</v>
      </c>
      <c r="L10" s="2">
        <v>2</v>
      </c>
      <c r="M10" s="2">
        <v>0</v>
      </c>
      <c r="N10" s="2">
        <v>0</v>
      </c>
      <c r="O10" s="2">
        <v>1</v>
      </c>
      <c r="P10" s="2">
        <v>69</v>
      </c>
    </row>
    <row r="11" spans="1:17" x14ac:dyDescent="0.2">
      <c r="A11" s="3">
        <v>7</v>
      </c>
      <c r="B11" s="2">
        <v>0</v>
      </c>
      <c r="C11" s="2">
        <v>0</v>
      </c>
      <c r="D11" s="2">
        <v>0</v>
      </c>
      <c r="E11" s="2">
        <v>0</v>
      </c>
      <c r="F11" s="2">
        <v>0</v>
      </c>
      <c r="G11" s="2">
        <v>0</v>
      </c>
      <c r="H11" s="2">
        <v>63</v>
      </c>
      <c r="I11" s="2">
        <v>0</v>
      </c>
      <c r="J11" s="2">
        <v>0</v>
      </c>
      <c r="K11" s="2">
        <v>14</v>
      </c>
      <c r="L11" s="2">
        <v>3</v>
      </c>
      <c r="M11" s="2">
        <v>0</v>
      </c>
      <c r="N11" s="2">
        <v>2</v>
      </c>
      <c r="O11" s="2">
        <v>0</v>
      </c>
      <c r="P11" s="2">
        <v>82</v>
      </c>
    </row>
    <row r="12" spans="1:17" x14ac:dyDescent="0.2">
      <c r="A12" s="3">
        <v>8</v>
      </c>
      <c r="B12" s="2">
        <v>0</v>
      </c>
      <c r="C12" s="2">
        <v>0</v>
      </c>
      <c r="D12" s="2">
        <v>0</v>
      </c>
      <c r="E12" s="2">
        <v>1</v>
      </c>
      <c r="F12" s="2">
        <v>0</v>
      </c>
      <c r="G12" s="2">
        <v>0</v>
      </c>
      <c r="H12" s="2">
        <v>43</v>
      </c>
      <c r="I12" s="2">
        <v>2</v>
      </c>
      <c r="J12" s="2">
        <v>0</v>
      </c>
      <c r="K12" s="2">
        <v>9</v>
      </c>
      <c r="L12" s="2">
        <v>1</v>
      </c>
      <c r="M12" s="2">
        <v>0</v>
      </c>
      <c r="N12" s="2">
        <v>0</v>
      </c>
      <c r="O12" s="2">
        <v>1</v>
      </c>
      <c r="P12" s="2">
        <v>57</v>
      </c>
    </row>
    <row r="13" spans="1:17" x14ac:dyDescent="0.2">
      <c r="A13" s="3">
        <v>9</v>
      </c>
      <c r="B13" s="2">
        <v>0</v>
      </c>
      <c r="C13" s="2">
        <v>0</v>
      </c>
      <c r="D13" s="2">
        <v>0</v>
      </c>
      <c r="E13" s="2">
        <v>0</v>
      </c>
      <c r="F13" s="2">
        <v>0</v>
      </c>
      <c r="G13" s="2">
        <v>0</v>
      </c>
      <c r="H13" s="2">
        <v>53</v>
      </c>
      <c r="I13" s="2">
        <v>1</v>
      </c>
      <c r="J13" s="2">
        <v>0</v>
      </c>
      <c r="K13" s="2">
        <v>9</v>
      </c>
      <c r="L13" s="2">
        <v>5</v>
      </c>
      <c r="M13" s="2">
        <v>0</v>
      </c>
      <c r="N13" s="2">
        <v>0</v>
      </c>
      <c r="O13" s="2">
        <v>0</v>
      </c>
      <c r="P13" s="2">
        <v>68</v>
      </c>
    </row>
    <row r="14" spans="1:17" x14ac:dyDescent="0.2">
      <c r="A14" s="3">
        <v>10</v>
      </c>
      <c r="B14" s="2">
        <v>0</v>
      </c>
      <c r="C14" s="2">
        <v>0</v>
      </c>
      <c r="D14" s="2">
        <v>0</v>
      </c>
      <c r="E14" s="2">
        <v>0</v>
      </c>
      <c r="F14" s="2">
        <v>0</v>
      </c>
      <c r="G14" s="2">
        <v>0</v>
      </c>
      <c r="H14" s="2">
        <v>49</v>
      </c>
      <c r="I14" s="2">
        <v>0</v>
      </c>
      <c r="J14" s="2">
        <v>0</v>
      </c>
      <c r="K14" s="2">
        <v>6</v>
      </c>
      <c r="L14" s="2">
        <v>0</v>
      </c>
      <c r="M14" s="2">
        <v>0</v>
      </c>
      <c r="N14" s="2">
        <v>0</v>
      </c>
      <c r="O14" s="2">
        <v>1</v>
      </c>
      <c r="P14" s="2">
        <v>56</v>
      </c>
    </row>
    <row r="15" spans="1:17" x14ac:dyDescent="0.2">
      <c r="A15" s="3">
        <v>11</v>
      </c>
      <c r="B15" s="2">
        <v>0</v>
      </c>
      <c r="C15" s="2">
        <v>0</v>
      </c>
      <c r="D15" s="2">
        <v>0</v>
      </c>
      <c r="E15" s="2">
        <v>1</v>
      </c>
      <c r="F15" s="2">
        <v>0</v>
      </c>
      <c r="G15" s="2">
        <v>0</v>
      </c>
      <c r="H15" s="2">
        <v>24</v>
      </c>
      <c r="I15" s="2">
        <v>0</v>
      </c>
      <c r="J15" s="2">
        <v>0</v>
      </c>
      <c r="K15" s="2">
        <v>2</v>
      </c>
      <c r="L15" s="2">
        <v>2</v>
      </c>
      <c r="M15" s="2">
        <v>0</v>
      </c>
      <c r="N15" s="2">
        <v>0</v>
      </c>
      <c r="O15" s="2">
        <v>0</v>
      </c>
      <c r="P15" s="2">
        <v>29</v>
      </c>
    </row>
    <row r="16" spans="1:17" x14ac:dyDescent="0.2">
      <c r="A16" s="3">
        <v>12</v>
      </c>
      <c r="B16" s="2">
        <v>0</v>
      </c>
      <c r="C16" s="2">
        <v>0</v>
      </c>
      <c r="D16" s="2">
        <v>0</v>
      </c>
      <c r="E16" s="2">
        <v>0</v>
      </c>
      <c r="F16" s="2">
        <v>0</v>
      </c>
      <c r="G16" s="2">
        <v>0</v>
      </c>
      <c r="H16" s="2">
        <v>43</v>
      </c>
      <c r="I16" s="2">
        <v>0</v>
      </c>
      <c r="J16" s="2">
        <v>0</v>
      </c>
      <c r="K16" s="2">
        <v>5</v>
      </c>
      <c r="L16" s="2">
        <v>1</v>
      </c>
      <c r="M16" s="2">
        <v>0</v>
      </c>
      <c r="N16" s="2">
        <v>0</v>
      </c>
      <c r="O16" s="2">
        <v>1</v>
      </c>
      <c r="P16" s="2">
        <v>50</v>
      </c>
    </row>
    <row r="17" spans="1:16" x14ac:dyDescent="0.2">
      <c r="A17" s="3">
        <v>13</v>
      </c>
      <c r="B17" s="2">
        <v>1</v>
      </c>
      <c r="C17" s="2">
        <v>0</v>
      </c>
      <c r="D17" s="2">
        <v>1</v>
      </c>
      <c r="E17" s="2">
        <v>0</v>
      </c>
      <c r="F17" s="2">
        <v>0</v>
      </c>
      <c r="G17" s="2">
        <v>0</v>
      </c>
      <c r="H17" s="2">
        <v>38</v>
      </c>
      <c r="I17" s="2">
        <v>0</v>
      </c>
      <c r="J17" s="2">
        <v>0</v>
      </c>
      <c r="K17" s="2">
        <v>9</v>
      </c>
      <c r="L17" s="2">
        <v>6</v>
      </c>
      <c r="M17" s="2">
        <v>0</v>
      </c>
      <c r="N17" s="2">
        <v>0</v>
      </c>
      <c r="O17" s="2">
        <v>1</v>
      </c>
      <c r="P17" s="2">
        <v>56</v>
      </c>
    </row>
    <row r="18" spans="1:16" x14ac:dyDescent="0.2">
      <c r="A18" s="3">
        <v>14</v>
      </c>
      <c r="B18" s="2">
        <v>0</v>
      </c>
      <c r="C18" s="2">
        <v>0</v>
      </c>
      <c r="D18" s="2">
        <v>0</v>
      </c>
      <c r="E18" s="2">
        <v>0</v>
      </c>
      <c r="F18" s="2">
        <v>0</v>
      </c>
      <c r="G18" s="2">
        <v>0</v>
      </c>
      <c r="H18" s="2">
        <v>47</v>
      </c>
      <c r="I18" s="2">
        <v>1</v>
      </c>
      <c r="J18" s="2">
        <v>1</v>
      </c>
      <c r="K18" s="2">
        <v>12</v>
      </c>
      <c r="L18" s="2">
        <v>2</v>
      </c>
      <c r="M18" s="2">
        <v>0</v>
      </c>
      <c r="N18" s="2">
        <v>0</v>
      </c>
      <c r="O18" s="2">
        <v>0</v>
      </c>
      <c r="P18" s="2">
        <v>63</v>
      </c>
    </row>
    <row r="19" spans="1:16" x14ac:dyDescent="0.2">
      <c r="A19" s="3">
        <v>15</v>
      </c>
      <c r="B19" s="2">
        <v>0</v>
      </c>
      <c r="C19" s="2">
        <v>1</v>
      </c>
      <c r="D19" s="2">
        <v>0</v>
      </c>
      <c r="E19" s="2">
        <v>1</v>
      </c>
      <c r="F19" s="2">
        <v>1</v>
      </c>
      <c r="G19" s="2">
        <v>0</v>
      </c>
      <c r="H19" s="2">
        <v>54</v>
      </c>
      <c r="I19" s="2">
        <v>0</v>
      </c>
      <c r="J19" s="2">
        <v>0</v>
      </c>
      <c r="K19" s="2">
        <v>11</v>
      </c>
      <c r="L19" s="2">
        <v>3</v>
      </c>
      <c r="M19" s="2">
        <v>0</v>
      </c>
      <c r="N19" s="2">
        <v>0</v>
      </c>
      <c r="O19" s="2">
        <v>0</v>
      </c>
      <c r="P19" s="2">
        <v>71</v>
      </c>
    </row>
    <row r="20" spans="1:16" x14ac:dyDescent="0.2">
      <c r="A20" s="3">
        <v>16</v>
      </c>
      <c r="B20" s="2">
        <v>0</v>
      </c>
      <c r="C20" s="2">
        <v>0</v>
      </c>
      <c r="D20" s="2">
        <v>1</v>
      </c>
      <c r="E20" s="2">
        <v>0</v>
      </c>
      <c r="F20" s="2">
        <v>0</v>
      </c>
      <c r="G20" s="2">
        <v>0</v>
      </c>
      <c r="H20" s="2">
        <v>58</v>
      </c>
      <c r="I20" s="2">
        <v>0</v>
      </c>
      <c r="J20" s="2">
        <v>0</v>
      </c>
      <c r="K20" s="2">
        <v>9</v>
      </c>
      <c r="L20" s="2">
        <v>1</v>
      </c>
      <c r="M20" s="2">
        <v>0</v>
      </c>
      <c r="N20" s="2">
        <v>0</v>
      </c>
      <c r="O20" s="2">
        <v>0</v>
      </c>
      <c r="P20" s="2">
        <v>69</v>
      </c>
    </row>
    <row r="21" spans="1:16" x14ac:dyDescent="0.2">
      <c r="A21" s="3">
        <v>17</v>
      </c>
      <c r="B21" s="2">
        <v>0</v>
      </c>
      <c r="C21" s="2">
        <v>1</v>
      </c>
      <c r="D21" s="2">
        <v>0</v>
      </c>
      <c r="E21" s="2">
        <v>0</v>
      </c>
      <c r="F21" s="2">
        <v>1</v>
      </c>
      <c r="G21" s="2">
        <v>0</v>
      </c>
      <c r="H21" s="2">
        <v>23</v>
      </c>
      <c r="I21" s="2">
        <v>0</v>
      </c>
      <c r="J21" s="2">
        <v>0</v>
      </c>
      <c r="K21" s="2">
        <v>8</v>
      </c>
      <c r="L21" s="2">
        <v>1</v>
      </c>
      <c r="M21" s="2">
        <v>0</v>
      </c>
      <c r="N21" s="2">
        <v>0</v>
      </c>
      <c r="O21" s="2">
        <v>0</v>
      </c>
      <c r="P21" s="2">
        <v>34</v>
      </c>
    </row>
    <row r="22" spans="1:16" x14ac:dyDescent="0.2">
      <c r="A22" s="3">
        <v>18</v>
      </c>
      <c r="B22" s="2">
        <v>0</v>
      </c>
      <c r="C22" s="2">
        <v>0</v>
      </c>
      <c r="D22" s="2">
        <v>0</v>
      </c>
      <c r="E22" s="2">
        <v>0</v>
      </c>
      <c r="F22" s="2">
        <v>0</v>
      </c>
      <c r="G22" s="2">
        <v>1</v>
      </c>
      <c r="H22" s="2">
        <v>45</v>
      </c>
      <c r="I22" s="2">
        <v>1</v>
      </c>
      <c r="J22" s="2">
        <v>0</v>
      </c>
      <c r="K22" s="2">
        <v>15</v>
      </c>
      <c r="L22" s="2">
        <v>3</v>
      </c>
      <c r="M22" s="2">
        <v>0</v>
      </c>
      <c r="N22" s="2">
        <v>0</v>
      </c>
      <c r="O22" s="2">
        <v>1</v>
      </c>
      <c r="P22" s="2">
        <v>66</v>
      </c>
    </row>
    <row r="23" spans="1:16" x14ac:dyDescent="0.2">
      <c r="A23" s="3">
        <v>19</v>
      </c>
      <c r="B23" s="2">
        <v>0</v>
      </c>
      <c r="C23" s="2">
        <v>1</v>
      </c>
      <c r="D23" s="2">
        <v>0</v>
      </c>
      <c r="E23" s="2">
        <v>1</v>
      </c>
      <c r="F23" s="2">
        <v>0</v>
      </c>
      <c r="G23" s="2">
        <v>1</v>
      </c>
      <c r="H23" s="2">
        <v>41</v>
      </c>
      <c r="I23" s="2">
        <v>0</v>
      </c>
      <c r="J23" s="2">
        <v>0</v>
      </c>
      <c r="K23" s="2">
        <v>7</v>
      </c>
      <c r="L23" s="2">
        <v>2</v>
      </c>
      <c r="M23" s="2">
        <v>1</v>
      </c>
      <c r="N23" s="2">
        <v>0</v>
      </c>
      <c r="O23" s="2">
        <v>0</v>
      </c>
      <c r="P23" s="2">
        <v>54</v>
      </c>
    </row>
    <row r="24" spans="1:16" x14ac:dyDescent="0.2">
      <c r="A24" s="3">
        <v>20</v>
      </c>
      <c r="B24" s="2">
        <v>0</v>
      </c>
      <c r="C24" s="2">
        <v>2</v>
      </c>
      <c r="D24" s="2">
        <v>0</v>
      </c>
      <c r="E24" s="2">
        <v>0</v>
      </c>
      <c r="F24" s="2">
        <v>0</v>
      </c>
      <c r="G24" s="2">
        <v>0</v>
      </c>
      <c r="H24" s="2">
        <v>48</v>
      </c>
      <c r="I24" s="2">
        <v>1</v>
      </c>
      <c r="J24" s="2">
        <v>0</v>
      </c>
      <c r="K24" s="2">
        <v>11</v>
      </c>
      <c r="L24" s="2">
        <v>3</v>
      </c>
      <c r="M24" s="2">
        <v>0</v>
      </c>
      <c r="N24" s="2">
        <v>0</v>
      </c>
      <c r="O24" s="2">
        <v>0</v>
      </c>
      <c r="P24" s="2">
        <v>65</v>
      </c>
    </row>
    <row r="25" spans="1:16" x14ac:dyDescent="0.2">
      <c r="A25" s="3">
        <v>21</v>
      </c>
      <c r="B25" s="2">
        <v>0</v>
      </c>
      <c r="C25" s="2">
        <v>0</v>
      </c>
      <c r="D25" s="2">
        <v>0</v>
      </c>
      <c r="E25" s="2">
        <v>0</v>
      </c>
      <c r="F25" s="2">
        <v>0</v>
      </c>
      <c r="G25" s="2">
        <v>0</v>
      </c>
      <c r="H25" s="2">
        <v>32</v>
      </c>
      <c r="I25" s="2">
        <v>1</v>
      </c>
      <c r="J25" s="2">
        <v>0</v>
      </c>
      <c r="K25" s="2">
        <v>11</v>
      </c>
      <c r="L25" s="2">
        <v>0</v>
      </c>
      <c r="M25" s="2">
        <v>0</v>
      </c>
      <c r="N25" s="2">
        <v>0</v>
      </c>
      <c r="O25" s="2">
        <v>0</v>
      </c>
      <c r="P25" s="2">
        <v>44</v>
      </c>
    </row>
    <row r="26" spans="1:16" x14ac:dyDescent="0.2">
      <c r="A26" s="3">
        <v>22</v>
      </c>
      <c r="B26" s="2">
        <v>0</v>
      </c>
      <c r="C26" s="2">
        <v>1</v>
      </c>
      <c r="D26" s="2">
        <v>0</v>
      </c>
      <c r="E26" s="2">
        <v>1</v>
      </c>
      <c r="F26" s="2">
        <v>0</v>
      </c>
      <c r="G26" s="2">
        <v>0</v>
      </c>
      <c r="H26" s="2">
        <v>41</v>
      </c>
      <c r="I26" s="2">
        <v>0</v>
      </c>
      <c r="J26" s="2">
        <v>1</v>
      </c>
      <c r="K26" s="2">
        <v>12</v>
      </c>
      <c r="L26" s="2">
        <v>1</v>
      </c>
      <c r="M26" s="2">
        <v>0</v>
      </c>
      <c r="N26" s="2">
        <v>0</v>
      </c>
      <c r="O26" s="2">
        <v>0</v>
      </c>
      <c r="P26" s="2">
        <v>57</v>
      </c>
    </row>
    <row r="27" spans="1:16" x14ac:dyDescent="0.2">
      <c r="A27" s="3">
        <v>23</v>
      </c>
      <c r="B27" s="2">
        <v>0</v>
      </c>
      <c r="C27" s="2">
        <v>0</v>
      </c>
      <c r="D27" s="2">
        <v>0</v>
      </c>
      <c r="E27" s="2">
        <v>1</v>
      </c>
      <c r="F27" s="2">
        <v>0</v>
      </c>
      <c r="G27" s="2">
        <v>0</v>
      </c>
      <c r="H27" s="2">
        <v>30</v>
      </c>
      <c r="I27" s="2">
        <v>0</v>
      </c>
      <c r="J27" s="2">
        <v>0</v>
      </c>
      <c r="K27" s="2">
        <v>6</v>
      </c>
      <c r="L27" s="2">
        <v>1</v>
      </c>
      <c r="M27" s="2">
        <v>0</v>
      </c>
      <c r="N27" s="2">
        <v>0</v>
      </c>
      <c r="O27" s="2">
        <v>0</v>
      </c>
      <c r="P27" s="2">
        <v>38</v>
      </c>
    </row>
    <row r="28" spans="1:16" x14ac:dyDescent="0.2">
      <c r="A28" s="3">
        <v>24</v>
      </c>
      <c r="B28" s="2">
        <v>1</v>
      </c>
      <c r="C28" s="2">
        <v>0</v>
      </c>
      <c r="D28" s="2">
        <v>0</v>
      </c>
      <c r="E28" s="2">
        <v>0</v>
      </c>
      <c r="F28" s="2">
        <v>0</v>
      </c>
      <c r="G28" s="2">
        <v>0</v>
      </c>
      <c r="H28" s="2">
        <v>47</v>
      </c>
      <c r="I28" s="2">
        <v>0</v>
      </c>
      <c r="J28" s="2">
        <v>0</v>
      </c>
      <c r="K28" s="2">
        <v>5</v>
      </c>
      <c r="L28" s="2">
        <v>0</v>
      </c>
      <c r="M28" s="2">
        <v>0</v>
      </c>
      <c r="N28" s="2">
        <v>0</v>
      </c>
      <c r="O28" s="2">
        <v>0</v>
      </c>
      <c r="P28" s="2">
        <v>53</v>
      </c>
    </row>
    <row r="29" spans="1:16" x14ac:dyDescent="0.2">
      <c r="A29" s="3">
        <v>25</v>
      </c>
      <c r="B29" s="2">
        <v>0</v>
      </c>
      <c r="C29" s="2">
        <v>0</v>
      </c>
      <c r="D29" s="2">
        <v>0</v>
      </c>
      <c r="E29" s="2">
        <v>0</v>
      </c>
      <c r="F29" s="2">
        <v>0</v>
      </c>
      <c r="G29" s="2">
        <v>0</v>
      </c>
      <c r="H29" s="2">
        <v>41</v>
      </c>
      <c r="I29" s="2">
        <v>0</v>
      </c>
      <c r="J29" s="2">
        <v>0</v>
      </c>
      <c r="K29" s="2">
        <v>11</v>
      </c>
      <c r="L29" s="2">
        <v>3</v>
      </c>
      <c r="M29" s="2">
        <v>0</v>
      </c>
      <c r="N29" s="2">
        <v>1</v>
      </c>
      <c r="O29" s="2">
        <v>0</v>
      </c>
      <c r="P29" s="2">
        <v>56</v>
      </c>
    </row>
    <row r="30" spans="1:16" x14ac:dyDescent="0.2">
      <c r="A30" s="3">
        <v>26</v>
      </c>
      <c r="B30" s="2">
        <v>0</v>
      </c>
      <c r="C30" s="2">
        <v>0</v>
      </c>
      <c r="D30" s="2">
        <v>0</v>
      </c>
      <c r="E30" s="2">
        <v>1</v>
      </c>
      <c r="F30" s="2">
        <v>0</v>
      </c>
      <c r="G30" s="2">
        <v>0</v>
      </c>
      <c r="H30" s="2">
        <v>32</v>
      </c>
      <c r="I30" s="2">
        <v>1</v>
      </c>
      <c r="J30" s="2">
        <v>0</v>
      </c>
      <c r="K30" s="2">
        <v>7</v>
      </c>
      <c r="L30" s="2">
        <v>0</v>
      </c>
      <c r="M30" s="2">
        <v>0</v>
      </c>
      <c r="N30" s="2">
        <v>1</v>
      </c>
      <c r="O30" s="2">
        <v>1</v>
      </c>
      <c r="P30" s="2">
        <v>43</v>
      </c>
    </row>
    <row r="31" spans="1:16" x14ac:dyDescent="0.2">
      <c r="A31" s="3">
        <v>27</v>
      </c>
      <c r="B31" s="2">
        <v>0</v>
      </c>
      <c r="C31" s="2">
        <v>0</v>
      </c>
      <c r="D31" s="2">
        <v>0</v>
      </c>
      <c r="E31" s="2">
        <v>2</v>
      </c>
      <c r="F31" s="2">
        <v>0</v>
      </c>
      <c r="G31" s="2">
        <v>0</v>
      </c>
      <c r="H31" s="2">
        <v>42</v>
      </c>
      <c r="I31" s="2">
        <v>0</v>
      </c>
      <c r="J31" s="2">
        <v>0</v>
      </c>
      <c r="K31" s="2">
        <v>16</v>
      </c>
      <c r="L31" s="2">
        <v>3</v>
      </c>
      <c r="M31" s="2">
        <v>0</v>
      </c>
      <c r="N31" s="2">
        <v>0</v>
      </c>
      <c r="O31" s="2">
        <v>0</v>
      </c>
      <c r="P31" s="2">
        <v>63</v>
      </c>
    </row>
    <row r="32" spans="1:16" x14ac:dyDescent="0.2">
      <c r="A32" s="3">
        <v>28</v>
      </c>
      <c r="B32" s="2">
        <v>0</v>
      </c>
      <c r="C32" s="2">
        <v>0</v>
      </c>
      <c r="D32" s="2">
        <v>0</v>
      </c>
      <c r="E32" s="2">
        <v>0</v>
      </c>
      <c r="F32" s="2">
        <v>0</v>
      </c>
      <c r="G32" s="2">
        <v>0</v>
      </c>
      <c r="H32" s="2">
        <v>48</v>
      </c>
      <c r="I32" s="2">
        <v>0</v>
      </c>
      <c r="J32" s="2">
        <v>1</v>
      </c>
      <c r="K32" s="2">
        <v>14</v>
      </c>
      <c r="L32" s="2">
        <v>1</v>
      </c>
      <c r="M32" s="2">
        <v>0</v>
      </c>
      <c r="N32" s="2">
        <v>1</v>
      </c>
      <c r="O32" s="2">
        <v>0</v>
      </c>
      <c r="P32" s="2">
        <v>65</v>
      </c>
    </row>
    <row r="33" spans="1:16" x14ac:dyDescent="0.2">
      <c r="A33" s="3">
        <v>29</v>
      </c>
      <c r="B33" s="2">
        <v>0</v>
      </c>
      <c r="C33" s="2">
        <v>0</v>
      </c>
      <c r="D33" s="2">
        <v>0</v>
      </c>
      <c r="E33" s="2">
        <v>0</v>
      </c>
      <c r="F33" s="2">
        <v>0</v>
      </c>
      <c r="G33" s="2">
        <v>0</v>
      </c>
      <c r="H33" s="2">
        <v>32</v>
      </c>
      <c r="I33" s="2">
        <v>0</v>
      </c>
      <c r="J33" s="2">
        <v>0</v>
      </c>
      <c r="K33" s="2">
        <v>15</v>
      </c>
      <c r="L33" s="2">
        <v>5</v>
      </c>
      <c r="M33" s="2">
        <v>0</v>
      </c>
      <c r="N33" s="2">
        <v>0</v>
      </c>
      <c r="O33" s="2">
        <v>0</v>
      </c>
      <c r="P33" s="2">
        <v>52</v>
      </c>
    </row>
    <row r="34" spans="1:16" x14ac:dyDescent="0.2">
      <c r="A34" s="3">
        <v>30</v>
      </c>
      <c r="B34" s="2">
        <v>0</v>
      </c>
      <c r="C34" s="2">
        <v>0</v>
      </c>
      <c r="D34" s="2">
        <v>1</v>
      </c>
      <c r="E34" s="2">
        <v>0</v>
      </c>
      <c r="F34" s="2">
        <v>0</v>
      </c>
      <c r="G34" s="2">
        <v>0</v>
      </c>
      <c r="H34" s="2">
        <v>52</v>
      </c>
      <c r="I34" s="2">
        <v>0</v>
      </c>
      <c r="J34" s="2">
        <v>0</v>
      </c>
      <c r="K34" s="2">
        <v>20</v>
      </c>
      <c r="L34" s="2">
        <v>1</v>
      </c>
      <c r="M34" s="2">
        <v>0</v>
      </c>
      <c r="N34" s="2">
        <v>0</v>
      </c>
      <c r="O34" s="2">
        <v>0</v>
      </c>
      <c r="P34" s="2">
        <v>74</v>
      </c>
    </row>
    <row r="35" spans="1:16" x14ac:dyDescent="0.2">
      <c r="A35" s="3">
        <v>31</v>
      </c>
      <c r="B35" s="2">
        <v>0</v>
      </c>
      <c r="C35" s="2">
        <v>0</v>
      </c>
      <c r="D35" s="2">
        <v>2</v>
      </c>
      <c r="E35" s="2">
        <v>0</v>
      </c>
      <c r="F35" s="2">
        <v>0</v>
      </c>
      <c r="G35" s="2">
        <v>0</v>
      </c>
      <c r="H35" s="2">
        <v>13</v>
      </c>
      <c r="I35" s="2">
        <v>2</v>
      </c>
      <c r="J35" s="2">
        <v>0</v>
      </c>
      <c r="K35" s="2">
        <v>4</v>
      </c>
      <c r="L35" s="2">
        <v>1</v>
      </c>
      <c r="M35" s="2">
        <v>0</v>
      </c>
      <c r="N35" s="2">
        <v>0</v>
      </c>
      <c r="O35" s="2">
        <v>0</v>
      </c>
      <c r="P35" s="2">
        <v>22</v>
      </c>
    </row>
    <row r="36" spans="1:16" x14ac:dyDescent="0.2">
      <c r="A36" s="3">
        <v>32</v>
      </c>
      <c r="B36" s="2">
        <v>0</v>
      </c>
      <c r="C36" s="2">
        <v>0</v>
      </c>
      <c r="D36" s="2">
        <v>0</v>
      </c>
      <c r="E36" s="2">
        <v>1</v>
      </c>
      <c r="F36" s="2">
        <v>0</v>
      </c>
      <c r="G36" s="2">
        <v>0</v>
      </c>
      <c r="H36" s="2">
        <v>49</v>
      </c>
      <c r="I36" s="2">
        <v>1</v>
      </c>
      <c r="J36" s="2">
        <v>1</v>
      </c>
      <c r="K36" s="2">
        <v>36</v>
      </c>
      <c r="L36" s="2">
        <v>1</v>
      </c>
      <c r="M36" s="2">
        <v>0</v>
      </c>
      <c r="N36" s="2">
        <v>0</v>
      </c>
      <c r="O36" s="2">
        <v>0</v>
      </c>
      <c r="P36" s="2">
        <v>89</v>
      </c>
    </row>
    <row r="37" spans="1:16" x14ac:dyDescent="0.2">
      <c r="A37" s="3">
        <v>33</v>
      </c>
      <c r="B37" s="2">
        <v>0</v>
      </c>
      <c r="C37" s="2">
        <v>0</v>
      </c>
      <c r="D37" s="2">
        <v>0</v>
      </c>
      <c r="E37" s="2">
        <v>0</v>
      </c>
      <c r="F37" s="2">
        <v>1</v>
      </c>
      <c r="G37" s="2">
        <v>0</v>
      </c>
      <c r="H37" s="2">
        <v>39</v>
      </c>
      <c r="I37" s="2">
        <v>0</v>
      </c>
      <c r="J37" s="2">
        <v>0</v>
      </c>
      <c r="K37" s="2">
        <v>7</v>
      </c>
      <c r="L37" s="2">
        <v>0</v>
      </c>
      <c r="M37" s="2">
        <v>0</v>
      </c>
      <c r="N37" s="2">
        <v>1</v>
      </c>
      <c r="O37" s="2">
        <v>0</v>
      </c>
      <c r="P37" s="2">
        <v>48</v>
      </c>
    </row>
    <row r="38" spans="1:16" x14ac:dyDescent="0.2">
      <c r="A38" s="3">
        <v>34</v>
      </c>
      <c r="B38" s="2">
        <v>0</v>
      </c>
      <c r="C38" s="2">
        <v>0</v>
      </c>
      <c r="D38" s="2">
        <v>0</v>
      </c>
      <c r="E38" s="2">
        <v>0</v>
      </c>
      <c r="F38" s="2">
        <v>0</v>
      </c>
      <c r="G38" s="2">
        <v>0</v>
      </c>
      <c r="H38" s="2">
        <v>37</v>
      </c>
      <c r="I38" s="2">
        <v>0</v>
      </c>
      <c r="J38" s="2">
        <v>0</v>
      </c>
      <c r="K38" s="2">
        <v>13</v>
      </c>
      <c r="L38" s="2">
        <v>1</v>
      </c>
      <c r="M38" s="2">
        <v>0</v>
      </c>
      <c r="N38" s="2">
        <v>0</v>
      </c>
      <c r="O38" s="2">
        <v>0</v>
      </c>
      <c r="P38" s="2">
        <v>51</v>
      </c>
    </row>
    <row r="39" spans="1:16" x14ac:dyDescent="0.2">
      <c r="A39" s="3">
        <v>35</v>
      </c>
      <c r="B39" s="2">
        <v>0</v>
      </c>
      <c r="C39" s="2">
        <v>0</v>
      </c>
      <c r="D39" s="2">
        <v>0</v>
      </c>
      <c r="E39" s="2">
        <v>0</v>
      </c>
      <c r="F39" s="2">
        <v>0</v>
      </c>
      <c r="G39" s="2">
        <v>0</v>
      </c>
      <c r="H39" s="2">
        <v>39</v>
      </c>
      <c r="I39" s="2">
        <v>0</v>
      </c>
      <c r="J39" s="2">
        <v>0</v>
      </c>
      <c r="K39" s="2">
        <v>10</v>
      </c>
      <c r="L39" s="2">
        <v>1</v>
      </c>
      <c r="M39" s="2">
        <v>1</v>
      </c>
      <c r="N39" s="2">
        <v>2</v>
      </c>
      <c r="O39" s="2">
        <v>0</v>
      </c>
      <c r="P39" s="2">
        <v>53</v>
      </c>
    </row>
    <row r="40" spans="1:16" x14ac:dyDescent="0.2">
      <c r="A40" s="3">
        <v>36</v>
      </c>
      <c r="B40" s="2">
        <v>0</v>
      </c>
      <c r="C40" s="2">
        <v>0</v>
      </c>
      <c r="D40" s="2">
        <v>1</v>
      </c>
      <c r="E40" s="2">
        <v>0</v>
      </c>
      <c r="F40" s="2">
        <v>0</v>
      </c>
      <c r="G40" s="2">
        <v>0</v>
      </c>
      <c r="H40" s="2">
        <v>45</v>
      </c>
      <c r="I40" s="2">
        <v>1</v>
      </c>
      <c r="J40" s="2">
        <v>0</v>
      </c>
      <c r="K40" s="2">
        <v>10</v>
      </c>
      <c r="L40" s="2">
        <v>0</v>
      </c>
      <c r="M40" s="2">
        <v>0</v>
      </c>
      <c r="N40" s="2">
        <v>0</v>
      </c>
      <c r="O40" s="2">
        <v>0</v>
      </c>
      <c r="P40" s="2">
        <v>57</v>
      </c>
    </row>
    <row r="41" spans="1:16" x14ac:dyDescent="0.2">
      <c r="A41" s="3">
        <v>37</v>
      </c>
      <c r="B41" s="2">
        <v>0</v>
      </c>
      <c r="C41" s="2">
        <v>1</v>
      </c>
      <c r="D41" s="2">
        <v>1</v>
      </c>
      <c r="E41" s="2">
        <v>0</v>
      </c>
      <c r="F41" s="2">
        <v>0</v>
      </c>
      <c r="G41" s="2">
        <v>0</v>
      </c>
      <c r="H41" s="2">
        <v>25</v>
      </c>
      <c r="I41" s="2">
        <v>1</v>
      </c>
      <c r="J41" s="2">
        <v>1</v>
      </c>
      <c r="K41" s="2">
        <v>3</v>
      </c>
      <c r="L41" s="2">
        <v>4</v>
      </c>
      <c r="M41" s="2">
        <v>1</v>
      </c>
      <c r="N41" s="2">
        <v>0</v>
      </c>
      <c r="O41" s="2">
        <v>0</v>
      </c>
      <c r="P41" s="2">
        <v>37</v>
      </c>
    </row>
    <row r="42" spans="1:16" x14ac:dyDescent="0.2">
      <c r="A42" s="3">
        <v>38</v>
      </c>
      <c r="B42" s="2">
        <v>0</v>
      </c>
      <c r="C42" s="2">
        <v>1</v>
      </c>
      <c r="D42" s="2">
        <v>0</v>
      </c>
      <c r="E42" s="2">
        <v>1</v>
      </c>
      <c r="F42" s="2">
        <v>0</v>
      </c>
      <c r="G42" s="2">
        <v>0</v>
      </c>
      <c r="H42" s="2">
        <v>58</v>
      </c>
      <c r="I42" s="2">
        <v>1</v>
      </c>
      <c r="J42" s="2">
        <v>0</v>
      </c>
      <c r="K42" s="2">
        <v>10</v>
      </c>
      <c r="L42" s="2">
        <v>3</v>
      </c>
      <c r="M42" s="2">
        <v>0</v>
      </c>
      <c r="N42" s="2">
        <v>1</v>
      </c>
      <c r="O42" s="2">
        <v>0</v>
      </c>
      <c r="P42" s="2">
        <v>75</v>
      </c>
    </row>
    <row r="43" spans="1:16" x14ac:dyDescent="0.2">
      <c r="A43" s="3">
        <v>39</v>
      </c>
      <c r="B43" s="2">
        <v>0</v>
      </c>
      <c r="C43" s="2">
        <v>0</v>
      </c>
      <c r="D43" s="2">
        <v>1</v>
      </c>
      <c r="E43" s="2">
        <v>1</v>
      </c>
      <c r="F43" s="2">
        <v>0</v>
      </c>
      <c r="G43" s="2">
        <v>0</v>
      </c>
      <c r="H43" s="2">
        <v>48</v>
      </c>
      <c r="I43" s="2">
        <v>0</v>
      </c>
      <c r="J43" s="2">
        <v>0</v>
      </c>
      <c r="K43" s="2">
        <v>16</v>
      </c>
      <c r="L43" s="2">
        <v>0</v>
      </c>
      <c r="M43" s="2">
        <v>0</v>
      </c>
      <c r="N43" s="2">
        <v>0</v>
      </c>
      <c r="O43" s="2">
        <v>0</v>
      </c>
      <c r="P43" s="2">
        <v>66</v>
      </c>
    </row>
    <row r="44" spans="1:16" x14ac:dyDescent="0.2">
      <c r="A44" s="3">
        <v>40</v>
      </c>
      <c r="B44" s="2">
        <v>0</v>
      </c>
      <c r="C44" s="2">
        <v>0</v>
      </c>
      <c r="D44" s="2">
        <v>0</v>
      </c>
      <c r="E44" s="2">
        <v>0</v>
      </c>
      <c r="F44" s="2">
        <v>0</v>
      </c>
      <c r="G44" s="2">
        <v>0</v>
      </c>
      <c r="H44" s="2">
        <v>28</v>
      </c>
      <c r="I44" s="2">
        <v>0</v>
      </c>
      <c r="J44" s="2">
        <v>0</v>
      </c>
      <c r="K44" s="2">
        <v>12</v>
      </c>
      <c r="L44" s="2">
        <v>9</v>
      </c>
      <c r="M44" s="2">
        <v>0</v>
      </c>
      <c r="N44" s="2">
        <v>0</v>
      </c>
      <c r="O44" s="2">
        <v>1</v>
      </c>
      <c r="P44" s="2">
        <v>50</v>
      </c>
    </row>
    <row r="45" spans="1:16" x14ac:dyDescent="0.2">
      <c r="A45" s="3">
        <v>41</v>
      </c>
      <c r="B45" s="2">
        <v>0</v>
      </c>
      <c r="C45" s="2">
        <v>0</v>
      </c>
      <c r="D45" s="2">
        <v>0</v>
      </c>
      <c r="E45" s="2">
        <v>0</v>
      </c>
      <c r="F45" s="2">
        <v>0</v>
      </c>
      <c r="G45" s="2">
        <v>0</v>
      </c>
      <c r="H45" s="2">
        <v>32</v>
      </c>
      <c r="I45" s="2">
        <v>2</v>
      </c>
      <c r="J45" s="2">
        <v>0</v>
      </c>
      <c r="K45" s="2">
        <v>8</v>
      </c>
      <c r="L45" s="2">
        <v>2</v>
      </c>
      <c r="M45" s="2">
        <v>0</v>
      </c>
      <c r="N45" s="2">
        <v>0</v>
      </c>
      <c r="O45" s="2">
        <v>1</v>
      </c>
      <c r="P45" s="2">
        <v>45</v>
      </c>
    </row>
    <row r="46" spans="1:16" x14ac:dyDescent="0.2">
      <c r="A46" s="3">
        <v>42</v>
      </c>
      <c r="B46" s="2">
        <v>0</v>
      </c>
      <c r="C46" s="2">
        <v>0</v>
      </c>
      <c r="D46" s="2">
        <v>0</v>
      </c>
      <c r="E46" s="2">
        <v>0</v>
      </c>
      <c r="F46" s="2">
        <v>0</v>
      </c>
      <c r="G46" s="2">
        <v>0</v>
      </c>
      <c r="H46" s="2">
        <v>36</v>
      </c>
      <c r="I46" s="2">
        <v>0</v>
      </c>
      <c r="J46" s="2">
        <v>0</v>
      </c>
      <c r="K46" s="2">
        <v>7</v>
      </c>
      <c r="L46" s="2">
        <v>0</v>
      </c>
      <c r="M46" s="2">
        <v>0</v>
      </c>
      <c r="N46" s="2">
        <v>0</v>
      </c>
      <c r="O46" s="2">
        <v>0</v>
      </c>
      <c r="P46" s="2">
        <v>43</v>
      </c>
    </row>
    <row r="47" spans="1:16" x14ac:dyDescent="0.2">
      <c r="A47" s="3">
        <v>43</v>
      </c>
      <c r="B47" s="2">
        <v>0</v>
      </c>
      <c r="C47" s="2">
        <v>0</v>
      </c>
      <c r="D47" s="2">
        <v>0</v>
      </c>
      <c r="E47" s="2">
        <v>0</v>
      </c>
      <c r="F47" s="2">
        <v>0</v>
      </c>
      <c r="G47" s="2">
        <v>0</v>
      </c>
      <c r="H47" s="2">
        <v>46</v>
      </c>
      <c r="I47" s="2">
        <v>1</v>
      </c>
      <c r="J47" s="2">
        <v>0</v>
      </c>
      <c r="K47" s="2">
        <v>11</v>
      </c>
      <c r="L47" s="2">
        <v>4</v>
      </c>
      <c r="M47" s="2">
        <v>0</v>
      </c>
      <c r="N47" s="2">
        <v>0</v>
      </c>
      <c r="O47" s="2">
        <v>0</v>
      </c>
      <c r="P47" s="2">
        <v>62</v>
      </c>
    </row>
    <row r="48" spans="1:16" x14ac:dyDescent="0.2">
      <c r="A48" s="3">
        <v>44</v>
      </c>
      <c r="B48" s="2">
        <v>0</v>
      </c>
      <c r="C48" s="2">
        <v>0</v>
      </c>
      <c r="D48" s="2">
        <v>0</v>
      </c>
      <c r="E48" s="2">
        <v>1</v>
      </c>
      <c r="F48" s="2">
        <v>0</v>
      </c>
      <c r="G48" s="2">
        <v>0</v>
      </c>
      <c r="H48" s="2">
        <v>63</v>
      </c>
      <c r="I48" s="2">
        <v>1</v>
      </c>
      <c r="J48" s="2">
        <v>0</v>
      </c>
      <c r="K48" s="2">
        <v>13</v>
      </c>
      <c r="L48" s="2">
        <v>4</v>
      </c>
      <c r="M48" s="2">
        <v>0</v>
      </c>
      <c r="N48" s="2">
        <v>0</v>
      </c>
      <c r="O48" s="2">
        <v>0</v>
      </c>
      <c r="P48" s="2">
        <v>82</v>
      </c>
    </row>
    <row r="49" spans="1:16" x14ac:dyDescent="0.2">
      <c r="A49" s="3">
        <v>45</v>
      </c>
      <c r="B49" s="2">
        <v>0</v>
      </c>
      <c r="C49" s="2">
        <v>0</v>
      </c>
      <c r="D49" s="2">
        <v>0</v>
      </c>
      <c r="E49" s="2">
        <v>0</v>
      </c>
      <c r="F49" s="2">
        <v>0</v>
      </c>
      <c r="G49" s="2">
        <v>1</v>
      </c>
      <c r="H49" s="2">
        <v>66</v>
      </c>
      <c r="I49" s="2">
        <v>1</v>
      </c>
      <c r="J49" s="2">
        <v>0</v>
      </c>
      <c r="K49" s="2">
        <v>22</v>
      </c>
      <c r="L49" s="2">
        <v>2</v>
      </c>
      <c r="M49" s="2">
        <v>0</v>
      </c>
      <c r="N49" s="2">
        <v>0</v>
      </c>
      <c r="O49" s="2">
        <v>0</v>
      </c>
      <c r="P49" s="2">
        <v>92</v>
      </c>
    </row>
    <row r="50" spans="1:16" x14ac:dyDescent="0.2">
      <c r="A50" s="3">
        <v>46</v>
      </c>
      <c r="B50" s="2">
        <v>0</v>
      </c>
      <c r="C50" s="2">
        <v>0</v>
      </c>
      <c r="D50" s="2">
        <v>1</v>
      </c>
      <c r="E50" s="2">
        <v>0</v>
      </c>
      <c r="F50" s="2">
        <v>0</v>
      </c>
      <c r="G50" s="2">
        <v>1</v>
      </c>
      <c r="H50" s="2">
        <v>77</v>
      </c>
      <c r="I50" s="2">
        <v>0</v>
      </c>
      <c r="J50" s="2">
        <v>0</v>
      </c>
      <c r="K50" s="2">
        <v>16</v>
      </c>
      <c r="L50" s="2">
        <v>5</v>
      </c>
      <c r="M50" s="2">
        <v>0</v>
      </c>
      <c r="N50" s="2">
        <v>0</v>
      </c>
      <c r="O50" s="2">
        <v>0</v>
      </c>
      <c r="P50" s="2">
        <v>100</v>
      </c>
    </row>
    <row r="51" spans="1:16" x14ac:dyDescent="0.2">
      <c r="A51" s="3">
        <v>47</v>
      </c>
      <c r="B51" s="2">
        <v>0</v>
      </c>
      <c r="C51" s="2">
        <v>1</v>
      </c>
      <c r="D51" s="2">
        <v>0</v>
      </c>
      <c r="E51" s="2">
        <v>1</v>
      </c>
      <c r="F51" s="2">
        <v>0</v>
      </c>
      <c r="G51" s="2">
        <v>0</v>
      </c>
      <c r="H51" s="2">
        <v>37</v>
      </c>
      <c r="I51" s="2">
        <v>3</v>
      </c>
      <c r="J51" s="2">
        <v>0</v>
      </c>
      <c r="K51" s="2">
        <v>18</v>
      </c>
      <c r="L51" s="2">
        <v>1</v>
      </c>
      <c r="M51" s="2">
        <v>0</v>
      </c>
      <c r="N51" s="2">
        <v>0</v>
      </c>
      <c r="O51" s="2">
        <v>0</v>
      </c>
      <c r="P51" s="2">
        <v>61</v>
      </c>
    </row>
    <row r="52" spans="1:16" x14ac:dyDescent="0.2">
      <c r="A52" s="3">
        <v>48</v>
      </c>
      <c r="B52" s="2">
        <v>0</v>
      </c>
      <c r="C52" s="2">
        <v>0</v>
      </c>
      <c r="D52" s="2">
        <v>0</v>
      </c>
      <c r="E52" s="2">
        <v>0</v>
      </c>
      <c r="F52" s="2">
        <v>0</v>
      </c>
      <c r="G52" s="2">
        <v>0</v>
      </c>
      <c r="H52" s="2">
        <v>77</v>
      </c>
      <c r="I52" s="2">
        <v>0</v>
      </c>
      <c r="J52" s="2">
        <v>0</v>
      </c>
      <c r="K52" s="2">
        <v>20</v>
      </c>
      <c r="L52" s="2">
        <v>6</v>
      </c>
      <c r="M52" s="2">
        <v>0</v>
      </c>
      <c r="N52" s="2">
        <v>0</v>
      </c>
      <c r="O52" s="2">
        <v>0</v>
      </c>
      <c r="P52" s="2">
        <v>103</v>
      </c>
    </row>
    <row r="53" spans="1:16" x14ac:dyDescent="0.2">
      <c r="A53" s="3">
        <v>49</v>
      </c>
      <c r="B53" s="2">
        <v>0</v>
      </c>
      <c r="C53" s="2">
        <v>0</v>
      </c>
      <c r="D53" s="2">
        <v>0</v>
      </c>
      <c r="E53" s="2">
        <v>1</v>
      </c>
      <c r="F53" s="2">
        <v>0</v>
      </c>
      <c r="G53" s="2">
        <v>0</v>
      </c>
      <c r="H53" s="2">
        <v>72</v>
      </c>
      <c r="I53" s="2">
        <v>0</v>
      </c>
      <c r="J53" s="2">
        <v>0</v>
      </c>
      <c r="K53" s="2">
        <v>15</v>
      </c>
      <c r="L53" s="2">
        <v>0</v>
      </c>
      <c r="M53" s="2">
        <v>1</v>
      </c>
      <c r="N53" s="2">
        <v>0</v>
      </c>
      <c r="O53" s="2">
        <v>1</v>
      </c>
      <c r="P53" s="2">
        <v>90</v>
      </c>
    </row>
    <row r="54" spans="1:16" x14ac:dyDescent="0.2">
      <c r="A54" s="3">
        <v>50</v>
      </c>
      <c r="B54" s="2">
        <v>0</v>
      </c>
      <c r="C54" s="2">
        <v>0</v>
      </c>
      <c r="D54" s="2">
        <v>0</v>
      </c>
      <c r="E54" s="2">
        <v>0</v>
      </c>
      <c r="F54" s="2">
        <v>0</v>
      </c>
      <c r="G54" s="2">
        <v>0</v>
      </c>
      <c r="H54" s="2">
        <v>51</v>
      </c>
      <c r="I54" s="2">
        <v>0</v>
      </c>
      <c r="J54" s="2">
        <v>0</v>
      </c>
      <c r="K54" s="2">
        <v>9</v>
      </c>
      <c r="L54" s="2">
        <v>1</v>
      </c>
      <c r="M54" s="2">
        <v>0</v>
      </c>
      <c r="N54" s="2">
        <v>0</v>
      </c>
      <c r="O54" s="2">
        <v>0</v>
      </c>
      <c r="P54" s="2">
        <v>61</v>
      </c>
    </row>
    <row r="55" spans="1:16" x14ac:dyDescent="0.2">
      <c r="A55" s="3">
        <v>51</v>
      </c>
      <c r="B55" s="2">
        <v>0</v>
      </c>
      <c r="C55" s="2">
        <v>0</v>
      </c>
      <c r="D55" s="2">
        <v>0</v>
      </c>
      <c r="E55" s="2">
        <v>0</v>
      </c>
      <c r="F55" s="2">
        <v>0</v>
      </c>
      <c r="G55" s="2">
        <v>0</v>
      </c>
      <c r="H55" s="2">
        <v>25</v>
      </c>
      <c r="I55" s="2">
        <v>0</v>
      </c>
      <c r="J55" s="2">
        <v>0</v>
      </c>
      <c r="K55" s="2">
        <v>5</v>
      </c>
      <c r="L55" s="2">
        <v>2</v>
      </c>
      <c r="M55" s="2">
        <v>0</v>
      </c>
      <c r="N55" s="2">
        <v>0</v>
      </c>
      <c r="O55" s="2">
        <v>0</v>
      </c>
      <c r="P55" s="2">
        <v>32</v>
      </c>
    </row>
    <row r="56" spans="1:16" x14ac:dyDescent="0.2">
      <c r="A56" s="3">
        <v>52</v>
      </c>
      <c r="B56" s="2">
        <v>0</v>
      </c>
      <c r="C56" s="2">
        <v>0</v>
      </c>
      <c r="D56" s="2">
        <v>0</v>
      </c>
      <c r="E56" s="2">
        <v>0</v>
      </c>
      <c r="F56" s="2">
        <v>0</v>
      </c>
      <c r="G56" s="2">
        <v>0</v>
      </c>
      <c r="H56" s="2">
        <v>16</v>
      </c>
      <c r="I56" s="2">
        <v>0</v>
      </c>
      <c r="J56" s="2">
        <v>0</v>
      </c>
      <c r="K56" s="2">
        <v>1</v>
      </c>
      <c r="L56" s="2">
        <v>1</v>
      </c>
      <c r="M56" s="2">
        <v>0</v>
      </c>
      <c r="N56" s="2">
        <v>0</v>
      </c>
      <c r="O56" s="2">
        <v>0</v>
      </c>
      <c r="P56" s="2">
        <v>18</v>
      </c>
    </row>
    <row r="57" spans="1:16" x14ac:dyDescent="0.2">
      <c r="A57" s="3" t="s">
        <v>14</v>
      </c>
      <c r="B57" s="2">
        <v>2</v>
      </c>
      <c r="C57" s="2">
        <v>10</v>
      </c>
      <c r="D57" s="2">
        <v>9</v>
      </c>
      <c r="E57" s="2">
        <v>16</v>
      </c>
      <c r="F57" s="2">
        <v>4</v>
      </c>
      <c r="G57" s="2">
        <v>7</v>
      </c>
      <c r="H57" s="2">
        <v>2350</v>
      </c>
      <c r="I57" s="2">
        <v>27</v>
      </c>
      <c r="J57" s="2">
        <v>5</v>
      </c>
      <c r="K57" s="2">
        <v>577</v>
      </c>
      <c r="L57" s="2">
        <v>114</v>
      </c>
      <c r="M57" s="2">
        <v>5</v>
      </c>
      <c r="N57" s="2">
        <v>9</v>
      </c>
      <c r="O57" s="2">
        <v>11</v>
      </c>
      <c r="P57" s="2">
        <v>3146</v>
      </c>
    </row>
  </sheetData>
  <mergeCells count="3">
    <mergeCell ref="A1:P1"/>
    <mergeCell ref="A2:A3"/>
    <mergeCell ref="B2:P2"/>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07B566-D63B-4DCA-B6CD-D94206967C60}">
  <dimension ref="A1:R57"/>
  <sheetViews>
    <sheetView workbookViewId="0">
      <selection sqref="A1:Q1"/>
    </sheetView>
  </sheetViews>
  <sheetFormatPr baseColWidth="10" defaultColWidth="8.83203125" defaultRowHeight="15" x14ac:dyDescent="0.2"/>
  <cols>
    <col min="1" max="1" width="18.5" customWidth="1"/>
    <col min="2" max="2" width="9.6640625" customWidth="1"/>
    <col min="3" max="3" width="10.5" customWidth="1"/>
    <col min="4" max="4" width="12.33203125" customWidth="1"/>
    <col min="6" max="6" width="10.1640625" customWidth="1"/>
    <col min="7" max="7" width="12.33203125" customWidth="1"/>
    <col min="9" max="9" width="12" customWidth="1"/>
    <col min="10" max="11" width="9.83203125" customWidth="1"/>
    <col min="14" max="14" width="14.83203125" customWidth="1"/>
    <col min="15" max="15" width="10.33203125" customWidth="1"/>
  </cols>
  <sheetData>
    <row r="1" spans="1:18" x14ac:dyDescent="0.2">
      <c r="A1" s="19" t="s">
        <v>47</v>
      </c>
      <c r="B1" s="19"/>
      <c r="C1" s="19"/>
      <c r="D1" s="19"/>
      <c r="E1" s="19"/>
      <c r="F1" s="19"/>
      <c r="G1" s="19"/>
      <c r="H1" s="19"/>
      <c r="I1" s="19"/>
      <c r="J1" s="19"/>
      <c r="K1" s="19"/>
      <c r="L1" s="19"/>
      <c r="M1" s="19"/>
      <c r="N1" s="19"/>
      <c r="O1" s="19"/>
      <c r="P1" s="19"/>
      <c r="Q1" s="19"/>
    </row>
    <row r="2" spans="1:18" x14ac:dyDescent="0.2">
      <c r="A2" s="20" t="s">
        <v>17</v>
      </c>
      <c r="B2" s="21" t="s">
        <v>16</v>
      </c>
      <c r="C2" s="21"/>
      <c r="D2" s="21"/>
      <c r="E2" s="21"/>
      <c r="F2" s="21"/>
      <c r="G2" s="21"/>
      <c r="H2" s="21"/>
      <c r="I2" s="21"/>
      <c r="J2" s="21"/>
      <c r="K2" s="21"/>
      <c r="L2" s="21"/>
      <c r="M2" s="21"/>
      <c r="N2" s="21"/>
      <c r="O2" s="21"/>
      <c r="P2" s="21"/>
      <c r="Q2" s="21"/>
      <c r="R2" t="s">
        <v>22</v>
      </c>
    </row>
    <row r="3" spans="1:18" x14ac:dyDescent="0.2">
      <c r="A3" s="20"/>
      <c r="B3" s="1" t="s">
        <v>0</v>
      </c>
      <c r="C3" s="1" t="s">
        <v>1</v>
      </c>
      <c r="D3" s="1" t="s">
        <v>2</v>
      </c>
      <c r="E3" s="1" t="s">
        <v>3</v>
      </c>
      <c r="F3" s="1" t="s">
        <v>4</v>
      </c>
      <c r="G3" s="1" t="s">
        <v>5</v>
      </c>
      <c r="H3" s="1" t="s">
        <v>6</v>
      </c>
      <c r="I3" s="1" t="s">
        <v>7</v>
      </c>
      <c r="J3" s="1" t="s">
        <v>8</v>
      </c>
      <c r="K3" s="1" t="s">
        <v>9</v>
      </c>
      <c r="L3" s="1" t="s">
        <v>10</v>
      </c>
      <c r="M3" s="1" t="s">
        <v>11</v>
      </c>
      <c r="N3" s="1" t="s">
        <v>15</v>
      </c>
      <c r="O3" s="1" t="s">
        <v>12</v>
      </c>
      <c r="P3" s="1" t="s">
        <v>13</v>
      </c>
      <c r="Q3" s="1" t="s">
        <v>14</v>
      </c>
    </row>
    <row r="4" spans="1:18" x14ac:dyDescent="0.2">
      <c r="A4" s="3">
        <v>0</v>
      </c>
      <c r="B4" s="2">
        <v>0</v>
      </c>
      <c r="C4" s="2">
        <v>0</v>
      </c>
      <c r="D4" s="2">
        <v>0</v>
      </c>
      <c r="E4" s="2">
        <v>0</v>
      </c>
      <c r="F4" s="2">
        <v>0</v>
      </c>
      <c r="G4" s="2">
        <v>0</v>
      </c>
      <c r="H4" s="2">
        <v>0</v>
      </c>
      <c r="I4" s="2">
        <v>16</v>
      </c>
      <c r="J4" s="2">
        <v>0</v>
      </c>
      <c r="K4" s="2">
        <v>0</v>
      </c>
      <c r="L4" s="2">
        <v>6</v>
      </c>
      <c r="M4" s="2">
        <v>3</v>
      </c>
      <c r="N4" s="2">
        <v>0</v>
      </c>
      <c r="O4" s="2">
        <v>0</v>
      </c>
      <c r="P4" s="2">
        <v>0</v>
      </c>
      <c r="Q4" s="2">
        <v>25</v>
      </c>
    </row>
    <row r="5" spans="1:18" x14ac:dyDescent="0.2">
      <c r="A5" s="3">
        <v>1</v>
      </c>
      <c r="B5" s="2">
        <v>0</v>
      </c>
      <c r="C5" s="2">
        <v>0</v>
      </c>
      <c r="D5" s="2">
        <v>0</v>
      </c>
      <c r="E5" s="2">
        <v>0</v>
      </c>
      <c r="F5" s="2">
        <v>0</v>
      </c>
      <c r="G5" s="2">
        <v>0</v>
      </c>
      <c r="H5" s="2">
        <v>0</v>
      </c>
      <c r="I5" s="2">
        <v>27</v>
      </c>
      <c r="J5" s="2">
        <v>0</v>
      </c>
      <c r="K5" s="2">
        <v>0</v>
      </c>
      <c r="L5" s="2">
        <v>8</v>
      </c>
      <c r="M5" s="2">
        <v>3</v>
      </c>
      <c r="N5" s="2">
        <v>0</v>
      </c>
      <c r="O5" s="2">
        <v>0</v>
      </c>
      <c r="P5" s="2">
        <v>0</v>
      </c>
      <c r="Q5" s="2">
        <v>38</v>
      </c>
    </row>
    <row r="6" spans="1:18" x14ac:dyDescent="0.2">
      <c r="A6" s="3">
        <v>2</v>
      </c>
      <c r="B6" s="2">
        <v>0</v>
      </c>
      <c r="C6" s="2">
        <v>0</v>
      </c>
      <c r="D6" s="2">
        <v>0</v>
      </c>
      <c r="E6" s="2">
        <v>0</v>
      </c>
      <c r="F6" s="2">
        <v>0</v>
      </c>
      <c r="G6" s="2">
        <v>0</v>
      </c>
      <c r="H6" s="2">
        <v>0</v>
      </c>
      <c r="I6" s="2">
        <v>25</v>
      </c>
      <c r="J6" s="2">
        <v>2</v>
      </c>
      <c r="K6" s="2">
        <v>1</v>
      </c>
      <c r="L6" s="2">
        <v>3</v>
      </c>
      <c r="M6" s="2">
        <v>1</v>
      </c>
      <c r="N6" s="2">
        <v>0</v>
      </c>
      <c r="O6" s="2">
        <v>0</v>
      </c>
      <c r="P6" s="2">
        <v>0</v>
      </c>
      <c r="Q6" s="2">
        <v>32</v>
      </c>
    </row>
    <row r="7" spans="1:18" x14ac:dyDescent="0.2">
      <c r="A7" s="3">
        <v>3</v>
      </c>
      <c r="B7" s="2">
        <v>0</v>
      </c>
      <c r="C7" s="2">
        <v>0</v>
      </c>
      <c r="D7" s="2">
        <v>0</v>
      </c>
      <c r="E7" s="2">
        <v>0</v>
      </c>
      <c r="F7" s="2">
        <v>1</v>
      </c>
      <c r="G7" s="2">
        <v>0</v>
      </c>
      <c r="H7" s="2">
        <v>0</v>
      </c>
      <c r="I7" s="2">
        <v>26</v>
      </c>
      <c r="J7" s="2">
        <v>0</v>
      </c>
      <c r="K7" s="2">
        <v>0</v>
      </c>
      <c r="L7" s="2">
        <v>11</v>
      </c>
      <c r="M7" s="2">
        <v>2</v>
      </c>
      <c r="N7" s="2">
        <v>0</v>
      </c>
      <c r="O7" s="2">
        <v>1</v>
      </c>
      <c r="P7" s="2">
        <v>0</v>
      </c>
      <c r="Q7" s="2">
        <v>41</v>
      </c>
    </row>
    <row r="8" spans="1:18" x14ac:dyDescent="0.2">
      <c r="A8" s="3">
        <v>4</v>
      </c>
      <c r="B8" s="2">
        <v>0</v>
      </c>
      <c r="C8" s="2">
        <v>1</v>
      </c>
      <c r="D8" s="2">
        <v>0</v>
      </c>
      <c r="E8" s="2">
        <v>0</v>
      </c>
      <c r="F8" s="2">
        <v>0</v>
      </c>
      <c r="G8" s="2">
        <v>0</v>
      </c>
      <c r="H8" s="2">
        <v>0</v>
      </c>
      <c r="I8" s="2">
        <v>25</v>
      </c>
      <c r="J8" s="2">
        <v>0</v>
      </c>
      <c r="K8" s="2">
        <v>0</v>
      </c>
      <c r="L8" s="2">
        <v>6</v>
      </c>
      <c r="M8" s="2">
        <v>2</v>
      </c>
      <c r="N8" s="2">
        <v>0</v>
      </c>
      <c r="O8" s="2">
        <v>0</v>
      </c>
      <c r="P8" s="2">
        <v>0</v>
      </c>
      <c r="Q8" s="2">
        <v>34</v>
      </c>
    </row>
    <row r="9" spans="1:18" x14ac:dyDescent="0.2">
      <c r="A9" s="3">
        <v>5</v>
      </c>
      <c r="B9" s="2">
        <v>0</v>
      </c>
      <c r="C9" s="2">
        <v>0</v>
      </c>
      <c r="D9" s="2">
        <v>0</v>
      </c>
      <c r="E9" s="2">
        <v>1</v>
      </c>
      <c r="F9" s="2">
        <v>0</v>
      </c>
      <c r="G9" s="2">
        <v>0</v>
      </c>
      <c r="H9" s="2">
        <v>0</v>
      </c>
      <c r="I9" s="2">
        <v>16</v>
      </c>
      <c r="J9" s="2">
        <v>0</v>
      </c>
      <c r="K9" s="2">
        <v>0</v>
      </c>
      <c r="L9" s="2">
        <v>4</v>
      </c>
      <c r="M9" s="2">
        <v>1</v>
      </c>
      <c r="N9" s="2">
        <v>0</v>
      </c>
      <c r="O9" s="2">
        <v>0</v>
      </c>
      <c r="P9" s="2">
        <v>0</v>
      </c>
      <c r="Q9" s="2">
        <v>22</v>
      </c>
    </row>
    <row r="10" spans="1:18" x14ac:dyDescent="0.2">
      <c r="A10" s="3">
        <v>6</v>
      </c>
      <c r="B10" s="2">
        <v>0</v>
      </c>
      <c r="C10" s="2">
        <v>0</v>
      </c>
      <c r="D10" s="2">
        <v>0</v>
      </c>
      <c r="E10" s="2">
        <v>0</v>
      </c>
      <c r="F10" s="2">
        <v>0</v>
      </c>
      <c r="G10" s="2">
        <v>0</v>
      </c>
      <c r="H10" s="2">
        <v>0</v>
      </c>
      <c r="I10" s="2">
        <v>15</v>
      </c>
      <c r="J10" s="2">
        <v>0</v>
      </c>
      <c r="K10" s="2">
        <v>0</v>
      </c>
      <c r="L10" s="2">
        <v>2</v>
      </c>
      <c r="M10" s="2">
        <v>2</v>
      </c>
      <c r="N10" s="2">
        <v>0</v>
      </c>
      <c r="O10" s="2">
        <v>0</v>
      </c>
      <c r="P10" s="2">
        <v>0</v>
      </c>
      <c r="Q10" s="2">
        <v>19</v>
      </c>
    </row>
    <row r="11" spans="1:18" x14ac:dyDescent="0.2">
      <c r="A11" s="3">
        <v>7</v>
      </c>
      <c r="B11" s="2">
        <v>0</v>
      </c>
      <c r="C11" s="2">
        <v>0</v>
      </c>
      <c r="D11" s="2">
        <v>0</v>
      </c>
      <c r="E11" s="2">
        <v>0</v>
      </c>
      <c r="F11" s="2">
        <v>0</v>
      </c>
      <c r="G11" s="2">
        <v>0</v>
      </c>
      <c r="H11" s="2">
        <v>0</v>
      </c>
      <c r="I11" s="2">
        <v>13</v>
      </c>
      <c r="J11" s="2">
        <v>0</v>
      </c>
      <c r="K11" s="2">
        <v>0</v>
      </c>
      <c r="L11" s="2">
        <v>6</v>
      </c>
      <c r="M11" s="2">
        <v>3</v>
      </c>
      <c r="N11" s="2">
        <v>0</v>
      </c>
      <c r="O11" s="2">
        <v>0</v>
      </c>
      <c r="P11" s="2">
        <v>1</v>
      </c>
      <c r="Q11" s="2">
        <v>23</v>
      </c>
    </row>
    <row r="12" spans="1:18" x14ac:dyDescent="0.2">
      <c r="A12" s="3">
        <v>8</v>
      </c>
      <c r="B12" s="2">
        <v>0</v>
      </c>
      <c r="C12" s="2">
        <v>0</v>
      </c>
      <c r="D12" s="2">
        <v>0</v>
      </c>
      <c r="E12" s="2">
        <v>1</v>
      </c>
      <c r="F12" s="2">
        <v>0</v>
      </c>
      <c r="G12" s="2">
        <v>0</v>
      </c>
      <c r="H12" s="2">
        <v>0</v>
      </c>
      <c r="I12" s="2">
        <v>13</v>
      </c>
      <c r="J12" s="2">
        <v>0</v>
      </c>
      <c r="K12" s="2">
        <v>0</v>
      </c>
      <c r="L12" s="2">
        <v>2</v>
      </c>
      <c r="M12" s="2">
        <v>2</v>
      </c>
      <c r="N12" s="2">
        <v>0</v>
      </c>
      <c r="O12" s="2">
        <v>0</v>
      </c>
      <c r="P12" s="2">
        <v>2</v>
      </c>
      <c r="Q12" s="2">
        <v>20</v>
      </c>
    </row>
    <row r="13" spans="1:18" x14ac:dyDescent="0.2">
      <c r="A13" s="3">
        <v>9</v>
      </c>
      <c r="B13" s="2">
        <v>0</v>
      </c>
      <c r="C13" s="2">
        <v>0</v>
      </c>
      <c r="D13" s="2">
        <v>1</v>
      </c>
      <c r="E13" s="2">
        <v>0</v>
      </c>
      <c r="F13" s="2">
        <v>0</v>
      </c>
      <c r="G13" s="2">
        <v>0</v>
      </c>
      <c r="H13" s="2">
        <v>0</v>
      </c>
      <c r="I13" s="2">
        <v>26</v>
      </c>
      <c r="J13" s="2">
        <v>0</v>
      </c>
      <c r="K13" s="2">
        <v>0</v>
      </c>
      <c r="L13" s="2">
        <v>2</v>
      </c>
      <c r="M13" s="2">
        <v>3</v>
      </c>
      <c r="N13" s="2">
        <v>0</v>
      </c>
      <c r="O13" s="2">
        <v>0</v>
      </c>
      <c r="P13" s="2">
        <v>0</v>
      </c>
      <c r="Q13" s="2">
        <v>32</v>
      </c>
    </row>
    <row r="14" spans="1:18" x14ac:dyDescent="0.2">
      <c r="A14" s="3">
        <v>10</v>
      </c>
      <c r="B14" s="2">
        <v>0</v>
      </c>
      <c r="C14" s="2">
        <v>0</v>
      </c>
      <c r="D14" s="2">
        <v>0</v>
      </c>
      <c r="E14" s="2">
        <v>0</v>
      </c>
      <c r="F14" s="2">
        <v>0</v>
      </c>
      <c r="G14" s="2">
        <v>0</v>
      </c>
      <c r="H14" s="2">
        <v>0</v>
      </c>
      <c r="I14" s="2">
        <v>23</v>
      </c>
      <c r="J14" s="2">
        <v>0</v>
      </c>
      <c r="K14" s="2">
        <v>1</v>
      </c>
      <c r="L14" s="2">
        <v>4</v>
      </c>
      <c r="M14" s="2">
        <v>0</v>
      </c>
      <c r="N14" s="2">
        <v>0</v>
      </c>
      <c r="O14" s="2">
        <v>0</v>
      </c>
      <c r="P14" s="2">
        <v>0</v>
      </c>
      <c r="Q14" s="2">
        <v>28</v>
      </c>
    </row>
    <row r="15" spans="1:18" x14ac:dyDescent="0.2">
      <c r="A15" s="3">
        <v>11</v>
      </c>
      <c r="B15" s="2">
        <v>0</v>
      </c>
      <c r="C15" s="2">
        <v>0</v>
      </c>
      <c r="D15" s="2">
        <v>0</v>
      </c>
      <c r="E15" s="2">
        <v>0</v>
      </c>
      <c r="F15" s="2">
        <v>0</v>
      </c>
      <c r="G15" s="2">
        <v>0</v>
      </c>
      <c r="H15" s="2">
        <v>0</v>
      </c>
      <c r="I15" s="2">
        <v>23</v>
      </c>
      <c r="J15" s="2">
        <v>0</v>
      </c>
      <c r="K15" s="2">
        <v>0</v>
      </c>
      <c r="L15" s="2">
        <v>3</v>
      </c>
      <c r="M15" s="2">
        <v>0</v>
      </c>
      <c r="N15" s="2">
        <v>0</v>
      </c>
      <c r="O15" s="2">
        <v>1</v>
      </c>
      <c r="P15" s="2">
        <v>1</v>
      </c>
      <c r="Q15" s="2">
        <v>28</v>
      </c>
    </row>
    <row r="16" spans="1:18" x14ac:dyDescent="0.2">
      <c r="A16" s="3">
        <v>12</v>
      </c>
      <c r="B16" s="2">
        <v>0</v>
      </c>
      <c r="C16" s="2">
        <v>0</v>
      </c>
      <c r="D16" s="2">
        <v>0</v>
      </c>
      <c r="E16" s="2">
        <v>0</v>
      </c>
      <c r="F16" s="2">
        <v>0</v>
      </c>
      <c r="G16" s="2">
        <v>0</v>
      </c>
      <c r="H16" s="2">
        <v>1</v>
      </c>
      <c r="I16" s="2">
        <v>17</v>
      </c>
      <c r="J16" s="2">
        <v>0</v>
      </c>
      <c r="K16" s="2">
        <v>0</v>
      </c>
      <c r="L16" s="2">
        <v>4</v>
      </c>
      <c r="M16" s="2">
        <v>3</v>
      </c>
      <c r="N16" s="2">
        <v>0</v>
      </c>
      <c r="O16" s="2">
        <v>0</v>
      </c>
      <c r="P16" s="2">
        <v>0</v>
      </c>
      <c r="Q16" s="2">
        <v>25</v>
      </c>
    </row>
    <row r="17" spans="1:17" x14ac:dyDescent="0.2">
      <c r="A17" s="3">
        <v>13</v>
      </c>
      <c r="B17" s="2">
        <v>0</v>
      </c>
      <c r="C17" s="2">
        <v>0</v>
      </c>
      <c r="D17" s="2">
        <v>0</v>
      </c>
      <c r="E17" s="2">
        <v>0</v>
      </c>
      <c r="F17" s="2">
        <v>1</v>
      </c>
      <c r="G17" s="2">
        <v>0</v>
      </c>
      <c r="H17" s="2">
        <v>0</v>
      </c>
      <c r="I17" s="2">
        <v>16</v>
      </c>
      <c r="J17" s="2">
        <v>0</v>
      </c>
      <c r="K17" s="2">
        <v>0</v>
      </c>
      <c r="L17" s="2">
        <v>5</v>
      </c>
      <c r="M17" s="2">
        <v>1</v>
      </c>
      <c r="N17" s="2">
        <v>0</v>
      </c>
      <c r="O17" s="2">
        <v>0</v>
      </c>
      <c r="P17" s="2">
        <v>0</v>
      </c>
      <c r="Q17" s="2">
        <v>23</v>
      </c>
    </row>
    <row r="18" spans="1:17" x14ac:dyDescent="0.2">
      <c r="A18" s="3">
        <v>14</v>
      </c>
      <c r="B18" s="2">
        <v>0</v>
      </c>
      <c r="C18" s="2">
        <v>0</v>
      </c>
      <c r="D18" s="2">
        <v>0</v>
      </c>
      <c r="E18" s="2">
        <v>0</v>
      </c>
      <c r="F18" s="2">
        <v>0</v>
      </c>
      <c r="G18" s="2">
        <v>0</v>
      </c>
      <c r="H18" s="2">
        <v>0</v>
      </c>
      <c r="I18" s="2">
        <v>20</v>
      </c>
      <c r="J18" s="2">
        <v>0</v>
      </c>
      <c r="K18" s="2">
        <v>0</v>
      </c>
      <c r="L18" s="2">
        <v>4</v>
      </c>
      <c r="M18" s="2">
        <v>1</v>
      </c>
      <c r="N18" s="2">
        <v>0</v>
      </c>
      <c r="O18" s="2">
        <v>0</v>
      </c>
      <c r="P18" s="2">
        <v>0</v>
      </c>
      <c r="Q18" s="2">
        <v>25</v>
      </c>
    </row>
    <row r="19" spans="1:17" x14ac:dyDescent="0.2">
      <c r="A19" s="3">
        <v>15</v>
      </c>
      <c r="B19" s="2">
        <v>0</v>
      </c>
      <c r="C19" s="2">
        <v>0</v>
      </c>
      <c r="D19" s="2">
        <v>0</v>
      </c>
      <c r="E19" s="2">
        <v>0</v>
      </c>
      <c r="F19" s="2">
        <v>0</v>
      </c>
      <c r="G19" s="2">
        <v>0</v>
      </c>
      <c r="H19" s="2">
        <v>0</v>
      </c>
      <c r="I19" s="2">
        <v>19</v>
      </c>
      <c r="J19" s="2">
        <v>0</v>
      </c>
      <c r="K19" s="2">
        <v>0</v>
      </c>
      <c r="L19" s="2">
        <v>3</v>
      </c>
      <c r="M19" s="2">
        <v>2</v>
      </c>
      <c r="N19" s="2">
        <v>0</v>
      </c>
      <c r="O19" s="2">
        <v>2</v>
      </c>
      <c r="P19" s="2">
        <v>0</v>
      </c>
      <c r="Q19" s="2">
        <v>26</v>
      </c>
    </row>
    <row r="20" spans="1:17" x14ac:dyDescent="0.2">
      <c r="A20" s="3">
        <v>16</v>
      </c>
      <c r="B20" s="2">
        <v>0</v>
      </c>
      <c r="C20" s="2">
        <v>0</v>
      </c>
      <c r="D20" s="2">
        <v>0</v>
      </c>
      <c r="E20" s="2">
        <v>0</v>
      </c>
      <c r="F20" s="2">
        <v>0</v>
      </c>
      <c r="G20" s="2">
        <v>0</v>
      </c>
      <c r="H20" s="2">
        <v>0</v>
      </c>
      <c r="I20" s="2">
        <v>21</v>
      </c>
      <c r="J20" s="2">
        <v>0</v>
      </c>
      <c r="K20" s="2">
        <v>0</v>
      </c>
      <c r="L20" s="2">
        <v>6</v>
      </c>
      <c r="M20" s="2">
        <v>2</v>
      </c>
      <c r="N20" s="2">
        <v>0</v>
      </c>
      <c r="O20" s="2">
        <v>0</v>
      </c>
      <c r="P20" s="2">
        <v>0</v>
      </c>
      <c r="Q20" s="2">
        <v>29</v>
      </c>
    </row>
    <row r="21" spans="1:17" x14ac:dyDescent="0.2">
      <c r="A21" s="3">
        <v>17</v>
      </c>
      <c r="B21" s="2">
        <v>0</v>
      </c>
      <c r="C21" s="2">
        <v>0</v>
      </c>
      <c r="D21" s="2">
        <v>0</v>
      </c>
      <c r="E21" s="2">
        <v>0</v>
      </c>
      <c r="F21" s="2">
        <v>0</v>
      </c>
      <c r="G21" s="2">
        <v>0</v>
      </c>
      <c r="H21" s="2">
        <v>1</v>
      </c>
      <c r="I21" s="2">
        <v>21</v>
      </c>
      <c r="J21" s="2">
        <v>3</v>
      </c>
      <c r="K21" s="2">
        <v>1</v>
      </c>
      <c r="L21" s="2">
        <v>8</v>
      </c>
      <c r="M21" s="2">
        <v>1</v>
      </c>
      <c r="N21" s="2">
        <v>0</v>
      </c>
      <c r="O21" s="2">
        <v>0</v>
      </c>
      <c r="P21" s="2">
        <v>0</v>
      </c>
      <c r="Q21" s="2">
        <v>35</v>
      </c>
    </row>
    <row r="22" spans="1:17" x14ac:dyDescent="0.2">
      <c r="A22" s="3">
        <v>18</v>
      </c>
      <c r="B22" s="2">
        <v>0</v>
      </c>
      <c r="C22" s="2">
        <v>0</v>
      </c>
      <c r="D22" s="2">
        <v>0</v>
      </c>
      <c r="E22" s="2">
        <v>0</v>
      </c>
      <c r="F22" s="2">
        <v>0</v>
      </c>
      <c r="G22" s="2">
        <v>0</v>
      </c>
      <c r="H22" s="2">
        <v>0</v>
      </c>
      <c r="I22" s="2">
        <v>15</v>
      </c>
      <c r="J22" s="2">
        <v>1</v>
      </c>
      <c r="K22" s="2">
        <v>0</v>
      </c>
      <c r="L22" s="2">
        <v>7</v>
      </c>
      <c r="M22" s="2">
        <v>3</v>
      </c>
      <c r="N22" s="2">
        <v>0</v>
      </c>
      <c r="O22" s="2">
        <v>0</v>
      </c>
      <c r="P22" s="2">
        <v>1</v>
      </c>
      <c r="Q22" s="2">
        <v>27</v>
      </c>
    </row>
    <row r="23" spans="1:17" x14ac:dyDescent="0.2">
      <c r="A23" s="3">
        <v>19</v>
      </c>
      <c r="B23" s="2">
        <v>0</v>
      </c>
      <c r="C23" s="2">
        <v>0</v>
      </c>
      <c r="D23" s="2">
        <v>0</v>
      </c>
      <c r="E23" s="2">
        <v>0</v>
      </c>
      <c r="F23" s="2">
        <v>0</v>
      </c>
      <c r="G23" s="2">
        <v>0</v>
      </c>
      <c r="H23" s="2">
        <v>0</v>
      </c>
      <c r="I23" s="2">
        <v>18</v>
      </c>
      <c r="J23" s="2">
        <v>0</v>
      </c>
      <c r="K23" s="2">
        <v>0</v>
      </c>
      <c r="L23" s="2">
        <v>5</v>
      </c>
      <c r="M23" s="2">
        <v>0</v>
      </c>
      <c r="N23" s="2">
        <v>0</v>
      </c>
      <c r="O23" s="2">
        <v>0</v>
      </c>
      <c r="P23" s="2">
        <v>0</v>
      </c>
      <c r="Q23" s="2">
        <v>23</v>
      </c>
    </row>
    <row r="24" spans="1:17" x14ac:dyDescent="0.2">
      <c r="A24" s="3">
        <v>20</v>
      </c>
      <c r="B24" s="2">
        <v>0</v>
      </c>
      <c r="C24" s="2">
        <v>0</v>
      </c>
      <c r="D24" s="2">
        <v>0</v>
      </c>
      <c r="E24" s="2">
        <v>1</v>
      </c>
      <c r="F24" s="2">
        <v>0</v>
      </c>
      <c r="G24" s="2">
        <v>0</v>
      </c>
      <c r="H24" s="2">
        <v>0</v>
      </c>
      <c r="I24" s="2">
        <v>19</v>
      </c>
      <c r="J24" s="2">
        <v>0</v>
      </c>
      <c r="K24" s="2">
        <v>0</v>
      </c>
      <c r="L24" s="2">
        <v>6</v>
      </c>
      <c r="M24" s="2">
        <v>1</v>
      </c>
      <c r="N24" s="2">
        <v>0</v>
      </c>
      <c r="O24" s="2">
        <v>0</v>
      </c>
      <c r="P24" s="2">
        <v>0</v>
      </c>
      <c r="Q24" s="2">
        <v>27</v>
      </c>
    </row>
    <row r="25" spans="1:17" x14ac:dyDescent="0.2">
      <c r="A25" s="3">
        <v>21</v>
      </c>
      <c r="B25" s="2">
        <v>0</v>
      </c>
      <c r="C25" s="2">
        <v>0</v>
      </c>
      <c r="D25" s="2">
        <v>0</v>
      </c>
      <c r="E25" s="2">
        <v>1</v>
      </c>
      <c r="F25" s="2">
        <v>0</v>
      </c>
      <c r="G25" s="2">
        <v>0</v>
      </c>
      <c r="H25" s="2">
        <v>0</v>
      </c>
      <c r="I25" s="2">
        <v>23</v>
      </c>
      <c r="J25" s="2">
        <v>0</v>
      </c>
      <c r="K25" s="2">
        <v>1</v>
      </c>
      <c r="L25" s="2">
        <v>7</v>
      </c>
      <c r="M25" s="2">
        <v>2</v>
      </c>
      <c r="N25" s="2">
        <v>0</v>
      </c>
      <c r="O25" s="2">
        <v>1</v>
      </c>
      <c r="P25" s="2">
        <v>0</v>
      </c>
      <c r="Q25" s="2">
        <v>35</v>
      </c>
    </row>
    <row r="26" spans="1:17" x14ac:dyDescent="0.2">
      <c r="A26" s="3">
        <v>22</v>
      </c>
      <c r="B26" s="2">
        <v>0</v>
      </c>
      <c r="C26" s="2">
        <v>0</v>
      </c>
      <c r="D26" s="2">
        <v>0</v>
      </c>
      <c r="E26" s="2">
        <v>1</v>
      </c>
      <c r="F26" s="2">
        <v>0</v>
      </c>
      <c r="G26" s="2">
        <v>0</v>
      </c>
      <c r="H26" s="2">
        <v>0</v>
      </c>
      <c r="I26" s="2">
        <v>25</v>
      </c>
      <c r="J26" s="2">
        <v>0</v>
      </c>
      <c r="K26" s="2">
        <v>0</v>
      </c>
      <c r="L26" s="2">
        <v>7</v>
      </c>
      <c r="M26" s="2">
        <v>1</v>
      </c>
      <c r="N26" s="2">
        <v>0</v>
      </c>
      <c r="O26" s="2">
        <v>0</v>
      </c>
      <c r="P26" s="2">
        <v>0</v>
      </c>
      <c r="Q26" s="2">
        <v>34</v>
      </c>
    </row>
    <row r="27" spans="1:17" x14ac:dyDescent="0.2">
      <c r="A27" s="3">
        <v>23</v>
      </c>
      <c r="B27" s="2">
        <v>0</v>
      </c>
      <c r="C27" s="2">
        <v>0</v>
      </c>
      <c r="D27" s="2">
        <v>1</v>
      </c>
      <c r="E27" s="2">
        <v>1</v>
      </c>
      <c r="F27" s="2">
        <v>1</v>
      </c>
      <c r="G27" s="2">
        <v>0</v>
      </c>
      <c r="H27" s="2">
        <v>0</v>
      </c>
      <c r="I27" s="2">
        <v>28</v>
      </c>
      <c r="J27" s="2">
        <v>0</v>
      </c>
      <c r="K27" s="2">
        <v>0</v>
      </c>
      <c r="L27" s="2">
        <v>5</v>
      </c>
      <c r="M27" s="2">
        <v>1</v>
      </c>
      <c r="N27" s="2">
        <v>0</v>
      </c>
      <c r="O27" s="2">
        <v>0</v>
      </c>
      <c r="P27" s="2">
        <v>0</v>
      </c>
      <c r="Q27" s="2">
        <v>37</v>
      </c>
    </row>
    <row r="28" spans="1:17" x14ac:dyDescent="0.2">
      <c r="A28" s="3">
        <v>24</v>
      </c>
      <c r="B28" s="2">
        <v>0</v>
      </c>
      <c r="C28" s="2">
        <v>0</v>
      </c>
      <c r="D28" s="2">
        <v>0</v>
      </c>
      <c r="E28" s="2">
        <v>0</v>
      </c>
      <c r="F28" s="2">
        <v>0</v>
      </c>
      <c r="G28" s="2">
        <v>0</v>
      </c>
      <c r="H28" s="2">
        <v>0</v>
      </c>
      <c r="I28" s="2">
        <v>28</v>
      </c>
      <c r="J28" s="2">
        <v>0</v>
      </c>
      <c r="K28" s="2">
        <v>0</v>
      </c>
      <c r="L28" s="2">
        <v>5</v>
      </c>
      <c r="M28" s="2">
        <v>1</v>
      </c>
      <c r="N28" s="2">
        <v>0</v>
      </c>
      <c r="O28" s="2">
        <v>0</v>
      </c>
      <c r="P28" s="2">
        <v>0</v>
      </c>
      <c r="Q28" s="2">
        <v>34</v>
      </c>
    </row>
    <row r="29" spans="1:17" x14ac:dyDescent="0.2">
      <c r="A29" s="3">
        <v>25</v>
      </c>
      <c r="B29" s="2">
        <v>0</v>
      </c>
      <c r="C29" s="2">
        <v>0</v>
      </c>
      <c r="D29" s="2">
        <v>0</v>
      </c>
      <c r="E29" s="2">
        <v>0</v>
      </c>
      <c r="F29" s="2">
        <v>0</v>
      </c>
      <c r="G29" s="2">
        <v>0</v>
      </c>
      <c r="H29" s="2">
        <v>0</v>
      </c>
      <c r="I29" s="2">
        <v>19</v>
      </c>
      <c r="J29" s="2">
        <v>0</v>
      </c>
      <c r="K29" s="2">
        <v>0</v>
      </c>
      <c r="L29" s="2">
        <v>3</v>
      </c>
      <c r="M29" s="2">
        <v>0</v>
      </c>
      <c r="N29" s="2">
        <v>0</v>
      </c>
      <c r="O29" s="2">
        <v>0</v>
      </c>
      <c r="P29" s="2">
        <v>0</v>
      </c>
      <c r="Q29" s="2">
        <v>22</v>
      </c>
    </row>
    <row r="30" spans="1:17" x14ac:dyDescent="0.2">
      <c r="A30" s="3">
        <v>26</v>
      </c>
      <c r="B30" s="2">
        <v>0</v>
      </c>
      <c r="C30" s="2">
        <v>1</v>
      </c>
      <c r="D30" s="2">
        <v>0</v>
      </c>
      <c r="E30" s="2">
        <v>0</v>
      </c>
      <c r="F30" s="2">
        <v>0</v>
      </c>
      <c r="G30" s="2">
        <v>0</v>
      </c>
      <c r="H30" s="2">
        <v>1</v>
      </c>
      <c r="I30" s="2">
        <v>25</v>
      </c>
      <c r="J30" s="2">
        <v>1</v>
      </c>
      <c r="K30" s="2">
        <v>1</v>
      </c>
      <c r="L30" s="2">
        <v>10</v>
      </c>
      <c r="M30" s="2">
        <v>3</v>
      </c>
      <c r="N30" s="2">
        <v>0</v>
      </c>
      <c r="O30" s="2">
        <v>0</v>
      </c>
      <c r="P30" s="2">
        <v>0</v>
      </c>
      <c r="Q30" s="2">
        <v>42</v>
      </c>
    </row>
    <row r="31" spans="1:17" x14ac:dyDescent="0.2">
      <c r="A31" s="3">
        <v>27</v>
      </c>
      <c r="B31" s="2">
        <v>0</v>
      </c>
      <c r="C31" s="2">
        <v>0</v>
      </c>
      <c r="D31" s="2">
        <v>1</v>
      </c>
      <c r="E31" s="2">
        <v>0</v>
      </c>
      <c r="F31" s="2">
        <v>0</v>
      </c>
      <c r="G31" s="2">
        <v>0</v>
      </c>
      <c r="H31" s="2">
        <v>0</v>
      </c>
      <c r="I31" s="2">
        <v>27</v>
      </c>
      <c r="J31" s="2">
        <v>0</v>
      </c>
      <c r="K31" s="2">
        <v>0</v>
      </c>
      <c r="L31" s="2">
        <v>11</v>
      </c>
      <c r="M31" s="2">
        <v>0</v>
      </c>
      <c r="N31" s="2">
        <v>0</v>
      </c>
      <c r="O31" s="2">
        <v>0</v>
      </c>
      <c r="P31" s="2">
        <v>0</v>
      </c>
      <c r="Q31" s="2">
        <v>39</v>
      </c>
    </row>
    <row r="32" spans="1:17" x14ac:dyDescent="0.2">
      <c r="A32" s="3">
        <v>28</v>
      </c>
      <c r="B32" s="2">
        <v>0</v>
      </c>
      <c r="C32" s="2">
        <v>0</v>
      </c>
      <c r="D32" s="2">
        <v>2</v>
      </c>
      <c r="E32" s="2">
        <v>0</v>
      </c>
      <c r="F32" s="2">
        <v>1</v>
      </c>
      <c r="G32" s="2">
        <v>0</v>
      </c>
      <c r="H32" s="2">
        <v>1</v>
      </c>
      <c r="I32" s="2">
        <v>26</v>
      </c>
      <c r="J32" s="2">
        <v>0</v>
      </c>
      <c r="K32" s="2">
        <v>0</v>
      </c>
      <c r="L32" s="2">
        <v>16</v>
      </c>
      <c r="M32" s="2">
        <v>3</v>
      </c>
      <c r="N32" s="2">
        <v>0</v>
      </c>
      <c r="O32" s="2">
        <v>0</v>
      </c>
      <c r="P32" s="2">
        <v>0</v>
      </c>
      <c r="Q32" s="2">
        <v>49</v>
      </c>
    </row>
    <row r="33" spans="1:17" x14ac:dyDescent="0.2">
      <c r="A33" s="3">
        <v>29</v>
      </c>
      <c r="B33" s="2">
        <v>0</v>
      </c>
      <c r="C33" s="2">
        <v>0</v>
      </c>
      <c r="D33" s="2">
        <v>0</v>
      </c>
      <c r="E33" s="2">
        <v>0</v>
      </c>
      <c r="F33" s="2">
        <v>0</v>
      </c>
      <c r="G33" s="2">
        <v>0</v>
      </c>
      <c r="H33" s="2">
        <v>0</v>
      </c>
      <c r="I33" s="2">
        <v>21</v>
      </c>
      <c r="J33" s="2">
        <v>0</v>
      </c>
      <c r="K33" s="2">
        <v>0</v>
      </c>
      <c r="L33" s="2">
        <v>13</v>
      </c>
      <c r="M33" s="2">
        <v>1</v>
      </c>
      <c r="N33" s="2">
        <v>0</v>
      </c>
      <c r="O33" s="2">
        <v>0</v>
      </c>
      <c r="P33" s="2">
        <v>0</v>
      </c>
      <c r="Q33" s="2">
        <v>35</v>
      </c>
    </row>
    <row r="34" spans="1:17" x14ac:dyDescent="0.2">
      <c r="A34" s="3">
        <v>30</v>
      </c>
      <c r="B34" s="2">
        <v>0</v>
      </c>
      <c r="C34" s="2">
        <v>0</v>
      </c>
      <c r="D34" s="2">
        <v>0</v>
      </c>
      <c r="E34" s="2">
        <v>0</v>
      </c>
      <c r="F34" s="2">
        <v>0</v>
      </c>
      <c r="G34" s="2">
        <v>0</v>
      </c>
      <c r="H34" s="2">
        <v>0</v>
      </c>
      <c r="I34" s="2">
        <v>35</v>
      </c>
      <c r="J34" s="2">
        <v>1</v>
      </c>
      <c r="K34" s="2">
        <v>0</v>
      </c>
      <c r="L34" s="2">
        <v>12</v>
      </c>
      <c r="M34" s="2">
        <v>1</v>
      </c>
      <c r="N34" s="2">
        <v>0</v>
      </c>
      <c r="O34" s="2">
        <v>0</v>
      </c>
      <c r="P34" s="2">
        <v>0</v>
      </c>
      <c r="Q34" s="2">
        <v>49</v>
      </c>
    </row>
    <row r="35" spans="1:17" x14ac:dyDescent="0.2">
      <c r="A35" s="3">
        <v>31</v>
      </c>
      <c r="B35" s="2">
        <v>0</v>
      </c>
      <c r="C35" s="2">
        <v>0</v>
      </c>
      <c r="D35" s="2">
        <v>0</v>
      </c>
      <c r="E35" s="2">
        <v>0</v>
      </c>
      <c r="F35" s="2">
        <v>0</v>
      </c>
      <c r="G35" s="2">
        <v>1</v>
      </c>
      <c r="H35" s="2">
        <v>0</v>
      </c>
      <c r="I35" s="2">
        <v>35</v>
      </c>
      <c r="J35" s="2">
        <v>0</v>
      </c>
      <c r="K35" s="2">
        <v>0</v>
      </c>
      <c r="L35" s="2">
        <v>6</v>
      </c>
      <c r="M35" s="2">
        <v>2</v>
      </c>
      <c r="N35" s="2">
        <v>0</v>
      </c>
      <c r="O35" s="2">
        <v>0</v>
      </c>
      <c r="P35" s="2">
        <v>0</v>
      </c>
      <c r="Q35" s="2">
        <v>44</v>
      </c>
    </row>
    <row r="36" spans="1:17" x14ac:dyDescent="0.2">
      <c r="A36" s="3">
        <v>32</v>
      </c>
      <c r="B36" s="2">
        <v>0</v>
      </c>
      <c r="C36" s="2">
        <v>0</v>
      </c>
      <c r="D36" s="2">
        <v>0</v>
      </c>
      <c r="E36" s="2">
        <v>0</v>
      </c>
      <c r="F36" s="2">
        <v>0</v>
      </c>
      <c r="G36" s="2">
        <v>0</v>
      </c>
      <c r="H36" s="2">
        <v>0</v>
      </c>
      <c r="I36" s="2">
        <v>32</v>
      </c>
      <c r="J36" s="2">
        <v>0</v>
      </c>
      <c r="K36" s="2">
        <v>0</v>
      </c>
      <c r="L36" s="2">
        <v>11</v>
      </c>
      <c r="M36" s="2">
        <v>3</v>
      </c>
      <c r="N36" s="2">
        <v>0</v>
      </c>
      <c r="O36" s="2">
        <v>0</v>
      </c>
      <c r="P36" s="2">
        <v>0</v>
      </c>
      <c r="Q36" s="2">
        <v>46</v>
      </c>
    </row>
    <row r="37" spans="1:17" x14ac:dyDescent="0.2">
      <c r="A37" s="3">
        <v>33</v>
      </c>
      <c r="B37" s="2">
        <v>0</v>
      </c>
      <c r="C37" s="2">
        <v>0</v>
      </c>
      <c r="D37" s="2">
        <v>0</v>
      </c>
      <c r="E37" s="2">
        <v>0</v>
      </c>
      <c r="F37" s="2">
        <v>0</v>
      </c>
      <c r="G37" s="2">
        <v>0</v>
      </c>
      <c r="H37" s="2">
        <v>0</v>
      </c>
      <c r="I37" s="2">
        <v>31</v>
      </c>
      <c r="J37" s="2">
        <v>0</v>
      </c>
      <c r="K37" s="2">
        <v>0</v>
      </c>
      <c r="L37" s="2">
        <v>8</v>
      </c>
      <c r="M37" s="2">
        <v>2</v>
      </c>
      <c r="N37" s="2">
        <v>0</v>
      </c>
      <c r="O37" s="2">
        <v>0</v>
      </c>
      <c r="P37" s="2">
        <v>0</v>
      </c>
      <c r="Q37" s="2">
        <v>41</v>
      </c>
    </row>
    <row r="38" spans="1:17" x14ac:dyDescent="0.2">
      <c r="A38" s="3">
        <v>34</v>
      </c>
      <c r="B38" s="2">
        <v>0</v>
      </c>
      <c r="C38" s="2">
        <v>0</v>
      </c>
      <c r="D38" s="2">
        <v>0</v>
      </c>
      <c r="E38" s="2">
        <v>0</v>
      </c>
      <c r="F38" s="2">
        <v>0</v>
      </c>
      <c r="G38" s="2">
        <v>0</v>
      </c>
      <c r="H38" s="2">
        <v>0</v>
      </c>
      <c r="I38" s="2">
        <v>28</v>
      </c>
      <c r="J38" s="2">
        <v>0</v>
      </c>
      <c r="K38" s="2">
        <v>0</v>
      </c>
      <c r="L38" s="2">
        <v>7</v>
      </c>
      <c r="M38" s="2">
        <v>1</v>
      </c>
      <c r="N38" s="2">
        <v>0</v>
      </c>
      <c r="O38" s="2">
        <v>1</v>
      </c>
      <c r="P38" s="2">
        <v>0</v>
      </c>
      <c r="Q38" s="2">
        <v>37</v>
      </c>
    </row>
    <row r="39" spans="1:17" x14ac:dyDescent="0.2">
      <c r="A39" s="3">
        <v>35</v>
      </c>
      <c r="B39" s="2">
        <v>0</v>
      </c>
      <c r="C39" s="2">
        <v>0</v>
      </c>
      <c r="D39" s="2">
        <v>1</v>
      </c>
      <c r="E39" s="2">
        <v>0</v>
      </c>
      <c r="F39" s="2">
        <v>0</v>
      </c>
      <c r="G39" s="2">
        <v>0</v>
      </c>
      <c r="H39" s="2">
        <v>0</v>
      </c>
      <c r="I39" s="2">
        <v>12</v>
      </c>
      <c r="J39" s="2">
        <v>0</v>
      </c>
      <c r="K39" s="2">
        <v>0</v>
      </c>
      <c r="L39" s="2">
        <v>4</v>
      </c>
      <c r="M39" s="2">
        <v>2</v>
      </c>
      <c r="N39" s="2">
        <v>0</v>
      </c>
      <c r="O39" s="2">
        <v>0</v>
      </c>
      <c r="P39" s="2">
        <v>0</v>
      </c>
      <c r="Q39" s="2">
        <v>19</v>
      </c>
    </row>
    <row r="40" spans="1:17" x14ac:dyDescent="0.2">
      <c r="A40" s="3">
        <v>36</v>
      </c>
      <c r="B40" s="2">
        <v>0</v>
      </c>
      <c r="C40" s="2">
        <v>0</v>
      </c>
      <c r="D40" s="2">
        <v>0</v>
      </c>
      <c r="E40" s="2">
        <v>1</v>
      </c>
      <c r="F40" s="2">
        <v>0</v>
      </c>
      <c r="G40" s="2">
        <v>0</v>
      </c>
      <c r="H40" s="2">
        <v>0</v>
      </c>
      <c r="I40" s="2">
        <v>27</v>
      </c>
      <c r="J40" s="2">
        <v>1</v>
      </c>
      <c r="K40" s="2">
        <v>0</v>
      </c>
      <c r="L40" s="2">
        <v>5</v>
      </c>
      <c r="M40" s="2">
        <v>1</v>
      </c>
      <c r="N40" s="2">
        <v>0</v>
      </c>
      <c r="O40" s="2">
        <v>0</v>
      </c>
      <c r="P40" s="2">
        <v>1</v>
      </c>
      <c r="Q40" s="2">
        <v>36</v>
      </c>
    </row>
    <row r="41" spans="1:17" x14ac:dyDescent="0.2">
      <c r="A41" s="3">
        <v>37</v>
      </c>
      <c r="B41" s="2">
        <v>0</v>
      </c>
      <c r="C41" s="2">
        <v>0</v>
      </c>
      <c r="D41" s="2">
        <v>1</v>
      </c>
      <c r="E41" s="2">
        <v>0</v>
      </c>
      <c r="F41" s="2">
        <v>0</v>
      </c>
      <c r="G41" s="2">
        <v>0</v>
      </c>
      <c r="H41" s="2">
        <v>0</v>
      </c>
      <c r="I41" s="2">
        <v>29</v>
      </c>
      <c r="J41" s="2">
        <v>0</v>
      </c>
      <c r="K41" s="2">
        <v>0</v>
      </c>
      <c r="L41" s="2">
        <v>8</v>
      </c>
      <c r="M41" s="2">
        <v>1</v>
      </c>
      <c r="N41" s="2">
        <v>0</v>
      </c>
      <c r="O41" s="2">
        <v>0</v>
      </c>
      <c r="P41" s="2">
        <v>0</v>
      </c>
      <c r="Q41" s="2">
        <v>39</v>
      </c>
    </row>
    <row r="42" spans="1:17" x14ac:dyDescent="0.2">
      <c r="A42" s="3">
        <v>38</v>
      </c>
      <c r="B42" s="2">
        <v>0</v>
      </c>
      <c r="C42" s="2">
        <v>0</v>
      </c>
      <c r="D42" s="2">
        <v>1</v>
      </c>
      <c r="E42" s="2">
        <v>0</v>
      </c>
      <c r="F42" s="2">
        <v>0</v>
      </c>
      <c r="G42" s="2">
        <v>0</v>
      </c>
      <c r="H42" s="2">
        <v>0</v>
      </c>
      <c r="I42" s="2">
        <v>21</v>
      </c>
      <c r="J42" s="2">
        <v>1</v>
      </c>
      <c r="K42" s="2">
        <v>0</v>
      </c>
      <c r="L42" s="2">
        <v>9</v>
      </c>
      <c r="M42" s="2">
        <v>1</v>
      </c>
      <c r="N42" s="2">
        <v>0</v>
      </c>
      <c r="O42" s="2">
        <v>0</v>
      </c>
      <c r="P42" s="2">
        <v>0</v>
      </c>
      <c r="Q42" s="2">
        <v>33</v>
      </c>
    </row>
    <row r="43" spans="1:17" x14ac:dyDescent="0.2">
      <c r="A43" s="3">
        <v>39</v>
      </c>
      <c r="B43" s="2">
        <v>0</v>
      </c>
      <c r="C43" s="2">
        <v>1</v>
      </c>
      <c r="D43" s="2">
        <v>0</v>
      </c>
      <c r="E43" s="2">
        <v>0</v>
      </c>
      <c r="F43" s="2">
        <v>0</v>
      </c>
      <c r="G43" s="2">
        <v>0</v>
      </c>
      <c r="H43" s="2">
        <v>0</v>
      </c>
      <c r="I43" s="2">
        <v>23</v>
      </c>
      <c r="J43" s="2">
        <v>1</v>
      </c>
      <c r="K43" s="2">
        <v>0</v>
      </c>
      <c r="L43" s="2">
        <v>16</v>
      </c>
      <c r="M43" s="2">
        <v>2</v>
      </c>
      <c r="N43" s="2">
        <v>0</v>
      </c>
      <c r="O43" s="2">
        <v>0</v>
      </c>
      <c r="P43" s="2">
        <v>0</v>
      </c>
      <c r="Q43" s="2">
        <v>43</v>
      </c>
    </row>
    <row r="44" spans="1:17" x14ac:dyDescent="0.2">
      <c r="A44" s="3">
        <v>40</v>
      </c>
      <c r="B44" s="2">
        <v>0</v>
      </c>
      <c r="C44" s="2">
        <v>0</v>
      </c>
      <c r="D44" s="2">
        <v>0</v>
      </c>
      <c r="E44" s="2">
        <v>0</v>
      </c>
      <c r="F44" s="2">
        <v>0</v>
      </c>
      <c r="G44" s="2">
        <v>0</v>
      </c>
      <c r="H44" s="2">
        <v>0</v>
      </c>
      <c r="I44" s="2">
        <v>30</v>
      </c>
      <c r="J44" s="2">
        <v>1</v>
      </c>
      <c r="K44" s="2">
        <v>0</v>
      </c>
      <c r="L44" s="2">
        <v>10</v>
      </c>
      <c r="M44" s="2">
        <v>0</v>
      </c>
      <c r="N44" s="2">
        <v>0</v>
      </c>
      <c r="O44" s="2">
        <v>0</v>
      </c>
      <c r="P44" s="2">
        <v>0</v>
      </c>
      <c r="Q44" s="2">
        <v>41</v>
      </c>
    </row>
    <row r="45" spans="1:17" x14ac:dyDescent="0.2">
      <c r="A45" s="3">
        <v>41</v>
      </c>
      <c r="B45" s="2">
        <v>0</v>
      </c>
      <c r="C45" s="2">
        <v>0</v>
      </c>
      <c r="D45" s="2">
        <v>0</v>
      </c>
      <c r="E45" s="2">
        <v>2</v>
      </c>
      <c r="F45" s="2">
        <v>0</v>
      </c>
      <c r="G45" s="2">
        <v>0</v>
      </c>
      <c r="H45" s="2">
        <v>0</v>
      </c>
      <c r="I45" s="2">
        <v>50</v>
      </c>
      <c r="J45" s="2">
        <v>2</v>
      </c>
      <c r="K45" s="2">
        <v>0</v>
      </c>
      <c r="L45" s="2">
        <v>10</v>
      </c>
      <c r="M45" s="2">
        <v>3</v>
      </c>
      <c r="N45" s="2">
        <v>0</v>
      </c>
      <c r="O45" s="2">
        <v>1</v>
      </c>
      <c r="P45" s="2">
        <v>1</v>
      </c>
      <c r="Q45" s="2">
        <v>69</v>
      </c>
    </row>
    <row r="46" spans="1:17" x14ac:dyDescent="0.2">
      <c r="A46" s="3">
        <v>42</v>
      </c>
      <c r="B46" s="2">
        <v>0</v>
      </c>
      <c r="C46" s="2">
        <v>0</v>
      </c>
      <c r="D46" s="2">
        <v>0</v>
      </c>
      <c r="E46" s="2">
        <v>0</v>
      </c>
      <c r="F46" s="2">
        <v>0</v>
      </c>
      <c r="G46" s="2">
        <v>0</v>
      </c>
      <c r="H46" s="2">
        <v>0</v>
      </c>
      <c r="I46" s="2">
        <v>51</v>
      </c>
      <c r="J46" s="2">
        <v>1</v>
      </c>
      <c r="K46" s="2">
        <v>0</v>
      </c>
      <c r="L46" s="2">
        <v>20</v>
      </c>
      <c r="M46" s="2">
        <v>2</v>
      </c>
      <c r="N46" s="2">
        <v>0</v>
      </c>
      <c r="O46" s="2">
        <v>0</v>
      </c>
      <c r="P46" s="2">
        <v>0</v>
      </c>
      <c r="Q46" s="2">
        <v>74</v>
      </c>
    </row>
    <row r="47" spans="1:17" x14ac:dyDescent="0.2">
      <c r="A47" s="3">
        <v>43</v>
      </c>
      <c r="B47" s="2">
        <v>0</v>
      </c>
      <c r="C47" s="2">
        <v>1</v>
      </c>
      <c r="D47" s="2">
        <v>0</v>
      </c>
      <c r="E47" s="2">
        <v>0</v>
      </c>
      <c r="F47" s="2">
        <v>0</v>
      </c>
      <c r="G47" s="2">
        <v>0</v>
      </c>
      <c r="H47" s="2">
        <v>0</v>
      </c>
      <c r="I47" s="2">
        <v>51</v>
      </c>
      <c r="J47" s="2">
        <v>2</v>
      </c>
      <c r="K47" s="2">
        <v>0</v>
      </c>
      <c r="L47" s="2">
        <v>11</v>
      </c>
      <c r="M47" s="2">
        <v>0</v>
      </c>
      <c r="N47" s="2">
        <v>0</v>
      </c>
      <c r="O47" s="2">
        <v>0</v>
      </c>
      <c r="P47" s="2">
        <v>1</v>
      </c>
      <c r="Q47" s="2">
        <v>66</v>
      </c>
    </row>
    <row r="48" spans="1:17" x14ac:dyDescent="0.2">
      <c r="A48" s="3">
        <v>44</v>
      </c>
      <c r="B48" s="2">
        <v>1</v>
      </c>
      <c r="C48" s="2">
        <v>0</v>
      </c>
      <c r="D48" s="2">
        <v>0</v>
      </c>
      <c r="E48" s="2">
        <v>1</v>
      </c>
      <c r="F48" s="2">
        <v>0</v>
      </c>
      <c r="G48" s="2">
        <v>0</v>
      </c>
      <c r="H48" s="2">
        <v>1</v>
      </c>
      <c r="I48" s="2">
        <v>67</v>
      </c>
      <c r="J48" s="2">
        <v>1</v>
      </c>
      <c r="K48" s="2">
        <v>0</v>
      </c>
      <c r="L48" s="2">
        <v>15</v>
      </c>
      <c r="M48" s="2">
        <v>3</v>
      </c>
      <c r="N48" s="2">
        <v>0</v>
      </c>
      <c r="O48" s="2">
        <v>0</v>
      </c>
      <c r="P48" s="2">
        <v>0</v>
      </c>
      <c r="Q48" s="2">
        <v>89</v>
      </c>
    </row>
    <row r="49" spans="1:17" x14ac:dyDescent="0.2">
      <c r="A49" s="3">
        <v>45</v>
      </c>
      <c r="B49" s="2">
        <v>0</v>
      </c>
      <c r="C49" s="2">
        <v>0</v>
      </c>
      <c r="D49" s="2">
        <v>0</v>
      </c>
      <c r="E49" s="2">
        <v>0</v>
      </c>
      <c r="F49" s="2">
        <v>0</v>
      </c>
      <c r="G49" s="2">
        <v>0</v>
      </c>
      <c r="H49" s="2">
        <v>0</v>
      </c>
      <c r="I49" s="2">
        <v>84</v>
      </c>
      <c r="J49" s="2">
        <v>1</v>
      </c>
      <c r="K49" s="2">
        <v>0</v>
      </c>
      <c r="L49" s="2">
        <v>14</v>
      </c>
      <c r="M49" s="2">
        <v>1</v>
      </c>
      <c r="N49" s="2">
        <v>0</v>
      </c>
      <c r="O49" s="2">
        <v>0</v>
      </c>
      <c r="P49" s="2">
        <v>1</v>
      </c>
      <c r="Q49" s="2">
        <v>101</v>
      </c>
    </row>
    <row r="50" spans="1:17" x14ac:dyDescent="0.2">
      <c r="A50" s="3">
        <v>46</v>
      </c>
      <c r="B50" s="2">
        <v>0</v>
      </c>
      <c r="C50" s="2">
        <v>0</v>
      </c>
      <c r="D50" s="2">
        <v>1</v>
      </c>
      <c r="E50" s="2">
        <v>0</v>
      </c>
      <c r="F50" s="2">
        <v>0</v>
      </c>
      <c r="G50" s="2">
        <v>0</v>
      </c>
      <c r="H50" s="2">
        <v>0</v>
      </c>
      <c r="I50" s="2">
        <v>88</v>
      </c>
      <c r="J50" s="2">
        <v>1</v>
      </c>
      <c r="K50" s="2">
        <v>0</v>
      </c>
      <c r="L50" s="2">
        <v>11</v>
      </c>
      <c r="M50" s="2">
        <v>3</v>
      </c>
      <c r="N50" s="2">
        <v>0</v>
      </c>
      <c r="O50" s="2">
        <v>0</v>
      </c>
      <c r="P50" s="2">
        <v>0</v>
      </c>
      <c r="Q50" s="2">
        <v>104</v>
      </c>
    </row>
    <row r="51" spans="1:17" x14ac:dyDescent="0.2">
      <c r="A51" s="3">
        <v>47</v>
      </c>
      <c r="B51" s="2">
        <v>0</v>
      </c>
      <c r="C51" s="2">
        <v>0</v>
      </c>
      <c r="D51" s="2">
        <v>0</v>
      </c>
      <c r="E51" s="2">
        <v>2</v>
      </c>
      <c r="F51" s="2">
        <v>0</v>
      </c>
      <c r="G51" s="2">
        <v>0</v>
      </c>
      <c r="H51" s="2">
        <v>0</v>
      </c>
      <c r="I51" s="2">
        <v>98</v>
      </c>
      <c r="J51" s="2">
        <v>1</v>
      </c>
      <c r="K51" s="2">
        <v>0</v>
      </c>
      <c r="L51" s="2">
        <v>11</v>
      </c>
      <c r="M51" s="2">
        <v>5</v>
      </c>
      <c r="N51" s="2">
        <v>1</v>
      </c>
      <c r="O51" s="2">
        <v>1</v>
      </c>
      <c r="P51" s="2">
        <v>0</v>
      </c>
      <c r="Q51" s="2">
        <v>119</v>
      </c>
    </row>
    <row r="52" spans="1:17" x14ac:dyDescent="0.2">
      <c r="A52" s="3">
        <v>48</v>
      </c>
      <c r="B52" s="2">
        <v>0</v>
      </c>
      <c r="C52" s="2">
        <v>0</v>
      </c>
      <c r="D52" s="2">
        <v>0</v>
      </c>
      <c r="E52" s="2">
        <v>0</v>
      </c>
      <c r="F52" s="2">
        <v>0</v>
      </c>
      <c r="G52" s="2">
        <v>0</v>
      </c>
      <c r="H52" s="2">
        <v>0</v>
      </c>
      <c r="I52" s="2">
        <v>101</v>
      </c>
      <c r="J52" s="2">
        <v>0</v>
      </c>
      <c r="K52" s="2">
        <v>0</v>
      </c>
      <c r="L52" s="2">
        <v>20</v>
      </c>
      <c r="M52" s="2">
        <v>2</v>
      </c>
      <c r="N52" s="2">
        <v>0</v>
      </c>
      <c r="O52" s="2">
        <v>0</v>
      </c>
      <c r="P52" s="2">
        <v>1</v>
      </c>
      <c r="Q52" s="2">
        <v>124</v>
      </c>
    </row>
    <row r="53" spans="1:17" x14ac:dyDescent="0.2">
      <c r="A53" s="3">
        <v>49</v>
      </c>
      <c r="B53" s="2">
        <v>0</v>
      </c>
      <c r="C53" s="2">
        <v>0</v>
      </c>
      <c r="D53" s="2">
        <v>0</v>
      </c>
      <c r="E53" s="2">
        <v>1</v>
      </c>
      <c r="F53" s="2">
        <v>0</v>
      </c>
      <c r="G53" s="2">
        <v>0</v>
      </c>
      <c r="H53" s="2">
        <v>1</v>
      </c>
      <c r="I53" s="2">
        <v>85</v>
      </c>
      <c r="J53" s="2">
        <v>0</v>
      </c>
      <c r="K53" s="2">
        <v>0</v>
      </c>
      <c r="L53" s="2">
        <v>15</v>
      </c>
      <c r="M53" s="2">
        <v>2</v>
      </c>
      <c r="N53" s="2">
        <v>0</v>
      </c>
      <c r="O53" s="2">
        <v>0</v>
      </c>
      <c r="P53" s="2">
        <v>0</v>
      </c>
      <c r="Q53" s="2">
        <v>104</v>
      </c>
    </row>
    <row r="54" spans="1:17" x14ac:dyDescent="0.2">
      <c r="A54" s="3">
        <v>50</v>
      </c>
      <c r="B54" s="2">
        <v>0</v>
      </c>
      <c r="C54" s="2">
        <v>0</v>
      </c>
      <c r="D54" s="2">
        <v>0</v>
      </c>
      <c r="E54" s="2">
        <v>1</v>
      </c>
      <c r="F54" s="2">
        <v>0</v>
      </c>
      <c r="G54" s="2">
        <v>0</v>
      </c>
      <c r="H54" s="2">
        <v>0</v>
      </c>
      <c r="I54" s="2">
        <v>52</v>
      </c>
      <c r="J54" s="2">
        <v>0</v>
      </c>
      <c r="K54" s="2">
        <v>0</v>
      </c>
      <c r="L54" s="2">
        <v>10</v>
      </c>
      <c r="M54" s="2">
        <v>2</v>
      </c>
      <c r="N54" s="2">
        <v>0</v>
      </c>
      <c r="O54" s="2">
        <v>0</v>
      </c>
      <c r="P54" s="2">
        <v>1</v>
      </c>
      <c r="Q54" s="2">
        <v>66</v>
      </c>
    </row>
    <row r="55" spans="1:17" x14ac:dyDescent="0.2">
      <c r="A55" s="3">
        <v>51</v>
      </c>
      <c r="B55" s="2">
        <v>0</v>
      </c>
      <c r="C55" s="2">
        <v>0</v>
      </c>
      <c r="D55" s="2">
        <v>0</v>
      </c>
      <c r="E55" s="2">
        <v>0</v>
      </c>
      <c r="F55" s="2">
        <v>1</v>
      </c>
      <c r="G55" s="2">
        <v>0</v>
      </c>
      <c r="H55" s="2">
        <v>0</v>
      </c>
      <c r="I55" s="2">
        <v>82</v>
      </c>
      <c r="J55" s="2">
        <v>1</v>
      </c>
      <c r="K55" s="2">
        <v>0</v>
      </c>
      <c r="L55" s="2">
        <v>12</v>
      </c>
      <c r="M55" s="2">
        <v>3</v>
      </c>
      <c r="N55" s="2">
        <v>0</v>
      </c>
      <c r="O55" s="2">
        <v>0</v>
      </c>
      <c r="P55" s="2">
        <v>0</v>
      </c>
      <c r="Q55" s="2">
        <v>99</v>
      </c>
    </row>
    <row r="56" spans="1:17" x14ac:dyDescent="0.2">
      <c r="A56" s="3">
        <v>52</v>
      </c>
      <c r="B56" s="2">
        <v>0</v>
      </c>
      <c r="C56" s="2">
        <v>0</v>
      </c>
      <c r="D56" s="2">
        <v>0</v>
      </c>
      <c r="E56" s="2">
        <v>0</v>
      </c>
      <c r="F56" s="2">
        <v>0</v>
      </c>
      <c r="G56" s="2">
        <v>0</v>
      </c>
      <c r="H56" s="2">
        <v>0</v>
      </c>
      <c r="I56" s="2">
        <v>9</v>
      </c>
      <c r="J56" s="2">
        <v>1</v>
      </c>
      <c r="K56" s="2">
        <v>0</v>
      </c>
      <c r="L56" s="2">
        <v>2</v>
      </c>
      <c r="M56" s="2">
        <v>0</v>
      </c>
      <c r="N56" s="2">
        <v>0</v>
      </c>
      <c r="O56" s="2">
        <v>0</v>
      </c>
      <c r="P56" s="2">
        <v>0</v>
      </c>
      <c r="Q56" s="2">
        <v>12</v>
      </c>
    </row>
    <row r="57" spans="1:17" x14ac:dyDescent="0.2">
      <c r="A57" s="3" t="s">
        <v>14</v>
      </c>
      <c r="B57" s="2">
        <v>1</v>
      </c>
      <c r="C57" s="2">
        <v>4</v>
      </c>
      <c r="D57" s="2">
        <v>9</v>
      </c>
      <c r="E57" s="2">
        <v>14</v>
      </c>
      <c r="F57" s="2">
        <v>5</v>
      </c>
      <c r="G57" s="2">
        <v>1</v>
      </c>
      <c r="H57" s="2">
        <v>6</v>
      </c>
      <c r="I57" s="2">
        <v>1757</v>
      </c>
      <c r="J57" s="2">
        <v>23</v>
      </c>
      <c r="K57" s="2">
        <v>5</v>
      </c>
      <c r="L57" s="2">
        <v>429</v>
      </c>
      <c r="M57" s="2">
        <v>90</v>
      </c>
      <c r="N57" s="2">
        <v>1</v>
      </c>
      <c r="O57" s="2">
        <v>8</v>
      </c>
      <c r="P57" s="2">
        <v>11</v>
      </c>
      <c r="Q57" s="2">
        <v>2364</v>
      </c>
    </row>
  </sheetData>
  <mergeCells count="3">
    <mergeCell ref="A1:Q1"/>
    <mergeCell ref="A2:A3"/>
    <mergeCell ref="B2:Q2"/>
  </mergeCell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05F600-50FB-4D34-9685-6AA565D34B39}">
  <dimension ref="A1:P58"/>
  <sheetViews>
    <sheetView topLeftCell="A37" workbookViewId="0">
      <selection sqref="A1:P1"/>
    </sheetView>
  </sheetViews>
  <sheetFormatPr baseColWidth="10" defaultColWidth="8.83203125" defaultRowHeight="15" x14ac:dyDescent="0.2"/>
  <cols>
    <col min="1" max="1" width="19.1640625" customWidth="1"/>
    <col min="2" max="2" width="10" customWidth="1"/>
    <col min="3" max="3" width="10.5" customWidth="1"/>
    <col min="4" max="4" width="12.33203125" customWidth="1"/>
    <col min="6" max="6" width="9.6640625" customWidth="1"/>
    <col min="8" max="8" width="11.33203125" customWidth="1"/>
    <col min="9" max="9" width="9.5" customWidth="1"/>
    <col min="10" max="10" width="9.83203125" customWidth="1"/>
    <col min="13" max="13" width="13.83203125" customWidth="1"/>
    <col min="14" max="14" width="10.5" customWidth="1"/>
  </cols>
  <sheetData>
    <row r="1" spans="1:16" x14ac:dyDescent="0.2">
      <c r="A1" s="19" t="s">
        <v>48</v>
      </c>
      <c r="B1" s="19"/>
      <c r="C1" s="19"/>
      <c r="D1" s="19"/>
      <c r="E1" s="19"/>
      <c r="F1" s="19"/>
      <c r="G1" s="19"/>
      <c r="H1" s="19"/>
      <c r="I1" s="19"/>
      <c r="J1" s="19"/>
      <c r="K1" s="19"/>
      <c r="L1" s="19"/>
      <c r="M1" s="19"/>
      <c r="N1" s="19"/>
      <c r="O1" s="19"/>
      <c r="P1" s="19"/>
    </row>
    <row r="2" spans="1:16" x14ac:dyDescent="0.2">
      <c r="A2" s="20" t="s">
        <v>17</v>
      </c>
      <c r="B2" s="21" t="s">
        <v>16</v>
      </c>
      <c r="C2" s="21"/>
      <c r="D2" s="21"/>
      <c r="E2" s="21"/>
      <c r="F2" s="21"/>
      <c r="G2" s="21"/>
      <c r="H2" s="21"/>
      <c r="I2" s="21"/>
      <c r="J2" s="21"/>
      <c r="K2" s="21"/>
      <c r="L2" s="21"/>
      <c r="M2" s="21"/>
      <c r="N2" s="21"/>
      <c r="O2" s="21"/>
      <c r="P2" s="21"/>
    </row>
    <row r="3" spans="1:16" x14ac:dyDescent="0.2">
      <c r="A3" s="20"/>
      <c r="B3" s="1" t="s">
        <v>0</v>
      </c>
      <c r="C3" s="1" t="s">
        <v>1</v>
      </c>
      <c r="D3" s="1" t="s">
        <v>2</v>
      </c>
      <c r="E3" s="1" t="s">
        <v>3</v>
      </c>
      <c r="F3" s="1" t="s">
        <v>4</v>
      </c>
      <c r="G3" s="1" t="s">
        <v>6</v>
      </c>
      <c r="H3" s="1" t="s">
        <v>7</v>
      </c>
      <c r="I3" s="1" t="s">
        <v>8</v>
      </c>
      <c r="J3" s="1" t="s">
        <v>9</v>
      </c>
      <c r="K3" s="1" t="s">
        <v>10</v>
      </c>
      <c r="L3" s="1" t="s">
        <v>11</v>
      </c>
      <c r="M3" s="1" t="s">
        <v>15</v>
      </c>
      <c r="N3" s="1" t="s">
        <v>12</v>
      </c>
      <c r="O3" s="1" t="s">
        <v>13</v>
      </c>
      <c r="P3" s="1" t="s">
        <v>14</v>
      </c>
    </row>
    <row r="4" spans="1:16" x14ac:dyDescent="0.2">
      <c r="A4" s="3">
        <v>0</v>
      </c>
      <c r="B4" s="2">
        <v>0</v>
      </c>
      <c r="C4" s="2">
        <v>0</v>
      </c>
      <c r="D4" s="2">
        <v>0</v>
      </c>
      <c r="E4" s="2">
        <v>1</v>
      </c>
      <c r="F4" s="2">
        <v>0</v>
      </c>
      <c r="G4" s="2">
        <v>0</v>
      </c>
      <c r="H4" s="2">
        <v>6</v>
      </c>
      <c r="I4" s="2">
        <v>0</v>
      </c>
      <c r="J4" s="2">
        <v>0</v>
      </c>
      <c r="K4" s="2">
        <v>0</v>
      </c>
      <c r="L4" s="2">
        <v>0</v>
      </c>
      <c r="M4" s="2">
        <v>0</v>
      </c>
      <c r="N4" s="2">
        <v>1</v>
      </c>
      <c r="O4" s="2">
        <v>0</v>
      </c>
      <c r="P4" s="2">
        <v>8</v>
      </c>
    </row>
    <row r="5" spans="1:16" x14ac:dyDescent="0.2">
      <c r="A5" s="3">
        <v>1</v>
      </c>
      <c r="B5" s="2">
        <v>1</v>
      </c>
      <c r="C5" s="2">
        <v>0</v>
      </c>
      <c r="D5" s="2">
        <v>0</v>
      </c>
      <c r="E5" s="2">
        <v>0</v>
      </c>
      <c r="F5" s="2">
        <v>0</v>
      </c>
      <c r="G5" s="2">
        <v>0</v>
      </c>
      <c r="H5" s="2">
        <v>39</v>
      </c>
      <c r="I5" s="2">
        <v>1</v>
      </c>
      <c r="J5" s="2">
        <v>0</v>
      </c>
      <c r="K5" s="2">
        <v>7</v>
      </c>
      <c r="L5" s="2">
        <v>4</v>
      </c>
      <c r="M5" s="2">
        <v>0</v>
      </c>
      <c r="N5" s="2">
        <v>0</v>
      </c>
      <c r="O5" s="2">
        <v>1</v>
      </c>
      <c r="P5" s="2">
        <v>53</v>
      </c>
    </row>
    <row r="6" spans="1:16" x14ac:dyDescent="0.2">
      <c r="A6" s="3">
        <v>2</v>
      </c>
      <c r="B6" s="2">
        <v>0</v>
      </c>
      <c r="C6" s="2">
        <v>0</v>
      </c>
      <c r="D6" s="2">
        <v>0</v>
      </c>
      <c r="E6" s="2">
        <v>0</v>
      </c>
      <c r="F6" s="2">
        <v>0</v>
      </c>
      <c r="G6" s="2">
        <v>0</v>
      </c>
      <c r="H6" s="2">
        <v>52</v>
      </c>
      <c r="I6" s="2">
        <v>0</v>
      </c>
      <c r="J6" s="2">
        <v>0</v>
      </c>
      <c r="K6" s="2">
        <v>8</v>
      </c>
      <c r="L6" s="2">
        <v>4</v>
      </c>
      <c r="M6" s="2">
        <v>0</v>
      </c>
      <c r="N6" s="2">
        <v>0</v>
      </c>
      <c r="O6" s="2">
        <v>0</v>
      </c>
      <c r="P6" s="2">
        <v>64</v>
      </c>
    </row>
    <row r="7" spans="1:16" x14ac:dyDescent="0.2">
      <c r="A7" s="3">
        <v>3</v>
      </c>
      <c r="B7" s="2">
        <v>0</v>
      </c>
      <c r="C7" s="2">
        <v>0</v>
      </c>
      <c r="D7" s="2">
        <v>0</v>
      </c>
      <c r="E7" s="2">
        <v>0</v>
      </c>
      <c r="F7" s="2">
        <v>1</v>
      </c>
      <c r="G7" s="2">
        <v>0</v>
      </c>
      <c r="H7" s="2">
        <v>37</v>
      </c>
      <c r="I7" s="2">
        <v>0</v>
      </c>
      <c r="J7" s="2">
        <v>1</v>
      </c>
      <c r="K7" s="2">
        <v>16</v>
      </c>
      <c r="L7" s="2">
        <v>1</v>
      </c>
      <c r="M7" s="2">
        <v>0</v>
      </c>
      <c r="N7" s="2">
        <v>1</v>
      </c>
      <c r="O7" s="2">
        <v>0</v>
      </c>
      <c r="P7" s="2">
        <v>57</v>
      </c>
    </row>
    <row r="8" spans="1:16" x14ac:dyDescent="0.2">
      <c r="A8" s="3">
        <v>4</v>
      </c>
      <c r="B8" s="2">
        <v>0</v>
      </c>
      <c r="C8" s="2">
        <v>0</v>
      </c>
      <c r="D8" s="2">
        <v>0</v>
      </c>
      <c r="E8" s="2">
        <v>0</v>
      </c>
      <c r="F8" s="2">
        <v>0</v>
      </c>
      <c r="G8" s="2">
        <v>0</v>
      </c>
      <c r="H8" s="2">
        <v>41</v>
      </c>
      <c r="I8" s="2">
        <v>0</v>
      </c>
      <c r="J8" s="2">
        <v>0</v>
      </c>
      <c r="K8" s="2">
        <v>11</v>
      </c>
      <c r="L8" s="2">
        <v>6</v>
      </c>
      <c r="M8" s="2">
        <v>0</v>
      </c>
      <c r="N8" s="2">
        <v>0</v>
      </c>
      <c r="O8" s="2">
        <v>1</v>
      </c>
      <c r="P8" s="2">
        <v>59</v>
      </c>
    </row>
    <row r="9" spans="1:16" x14ac:dyDescent="0.2">
      <c r="A9" s="3">
        <v>5</v>
      </c>
      <c r="B9" s="2">
        <v>0</v>
      </c>
      <c r="C9" s="2">
        <v>0</v>
      </c>
      <c r="D9" s="2">
        <v>0</v>
      </c>
      <c r="E9" s="2">
        <v>0</v>
      </c>
      <c r="F9" s="2">
        <v>0</v>
      </c>
      <c r="G9" s="2">
        <v>0</v>
      </c>
      <c r="H9" s="2">
        <v>25</v>
      </c>
      <c r="I9" s="2">
        <v>1</v>
      </c>
      <c r="J9" s="2">
        <v>0</v>
      </c>
      <c r="K9" s="2">
        <v>3</v>
      </c>
      <c r="L9" s="2">
        <v>2</v>
      </c>
      <c r="M9" s="2">
        <v>0</v>
      </c>
      <c r="N9" s="2">
        <v>0</v>
      </c>
      <c r="O9" s="2">
        <v>0</v>
      </c>
      <c r="P9" s="2">
        <v>31</v>
      </c>
    </row>
    <row r="10" spans="1:16" x14ac:dyDescent="0.2">
      <c r="A10" s="3">
        <v>6</v>
      </c>
      <c r="B10" s="2">
        <v>0</v>
      </c>
      <c r="C10" s="2">
        <v>0</v>
      </c>
      <c r="D10" s="2">
        <v>1</v>
      </c>
      <c r="E10" s="2">
        <v>0</v>
      </c>
      <c r="F10" s="2">
        <v>0</v>
      </c>
      <c r="G10" s="2">
        <v>0</v>
      </c>
      <c r="H10" s="2">
        <v>21</v>
      </c>
      <c r="I10" s="2">
        <v>0</v>
      </c>
      <c r="J10" s="2">
        <v>0</v>
      </c>
      <c r="K10" s="2">
        <v>7</v>
      </c>
      <c r="L10" s="2">
        <v>3</v>
      </c>
      <c r="M10" s="2">
        <v>0</v>
      </c>
      <c r="N10" s="2">
        <v>0</v>
      </c>
      <c r="O10" s="2">
        <v>1</v>
      </c>
      <c r="P10" s="2">
        <v>33</v>
      </c>
    </row>
    <row r="11" spans="1:16" x14ac:dyDescent="0.2">
      <c r="A11" s="3">
        <v>7</v>
      </c>
      <c r="B11" s="2">
        <v>0</v>
      </c>
      <c r="C11" s="2">
        <v>0</v>
      </c>
      <c r="D11" s="2">
        <v>0</v>
      </c>
      <c r="E11" s="2">
        <v>1</v>
      </c>
      <c r="F11" s="2">
        <v>0</v>
      </c>
      <c r="G11" s="2">
        <v>0</v>
      </c>
      <c r="H11" s="2">
        <v>25</v>
      </c>
      <c r="I11" s="2">
        <v>0</v>
      </c>
      <c r="J11" s="2">
        <v>0</v>
      </c>
      <c r="K11" s="2">
        <v>8</v>
      </c>
      <c r="L11" s="2">
        <v>6</v>
      </c>
      <c r="M11" s="2">
        <v>1</v>
      </c>
      <c r="N11" s="2">
        <v>0</v>
      </c>
      <c r="O11" s="2">
        <v>0</v>
      </c>
      <c r="P11" s="2">
        <v>41</v>
      </c>
    </row>
    <row r="12" spans="1:16" x14ac:dyDescent="0.2">
      <c r="A12" s="3">
        <v>8</v>
      </c>
      <c r="B12" s="2">
        <v>0</v>
      </c>
      <c r="C12" s="2">
        <v>0</v>
      </c>
      <c r="D12" s="2">
        <v>0</v>
      </c>
      <c r="E12" s="2">
        <v>0</v>
      </c>
      <c r="F12" s="2">
        <v>0</v>
      </c>
      <c r="G12" s="2">
        <v>0</v>
      </c>
      <c r="H12" s="2">
        <v>29</v>
      </c>
      <c r="I12" s="2">
        <v>0</v>
      </c>
      <c r="J12" s="2">
        <v>0</v>
      </c>
      <c r="K12" s="2">
        <v>6</v>
      </c>
      <c r="L12" s="2">
        <v>4</v>
      </c>
      <c r="M12" s="2">
        <v>0</v>
      </c>
      <c r="N12" s="2">
        <v>0</v>
      </c>
      <c r="O12" s="2">
        <v>0</v>
      </c>
      <c r="P12" s="2">
        <v>39</v>
      </c>
    </row>
    <row r="13" spans="1:16" x14ac:dyDescent="0.2">
      <c r="A13" s="3">
        <v>9</v>
      </c>
      <c r="B13" s="2">
        <v>0</v>
      </c>
      <c r="C13" s="2">
        <v>1</v>
      </c>
      <c r="D13" s="2">
        <v>0</v>
      </c>
      <c r="E13" s="2">
        <v>0</v>
      </c>
      <c r="F13" s="2">
        <v>0</v>
      </c>
      <c r="G13" s="2">
        <v>0</v>
      </c>
      <c r="H13" s="2">
        <v>27</v>
      </c>
      <c r="I13" s="2">
        <v>1</v>
      </c>
      <c r="J13" s="2">
        <v>0</v>
      </c>
      <c r="K13" s="2">
        <v>9</v>
      </c>
      <c r="L13" s="2">
        <v>2</v>
      </c>
      <c r="M13" s="2">
        <v>0</v>
      </c>
      <c r="N13" s="2">
        <v>1</v>
      </c>
      <c r="O13" s="2">
        <v>0</v>
      </c>
      <c r="P13" s="2">
        <v>41</v>
      </c>
    </row>
    <row r="14" spans="1:16" x14ac:dyDescent="0.2">
      <c r="A14" s="3">
        <v>10</v>
      </c>
      <c r="B14" s="2">
        <v>0</v>
      </c>
      <c r="C14" s="2">
        <v>0</v>
      </c>
      <c r="D14" s="2">
        <v>0</v>
      </c>
      <c r="E14" s="2">
        <v>0</v>
      </c>
      <c r="F14" s="2">
        <v>0</v>
      </c>
      <c r="G14" s="2">
        <v>0</v>
      </c>
      <c r="H14" s="2">
        <v>23</v>
      </c>
      <c r="I14" s="2">
        <v>0</v>
      </c>
      <c r="J14" s="2">
        <v>0</v>
      </c>
      <c r="K14" s="2">
        <v>11</v>
      </c>
      <c r="L14" s="2">
        <v>1</v>
      </c>
      <c r="M14" s="2">
        <v>1</v>
      </c>
      <c r="N14" s="2">
        <v>1</v>
      </c>
      <c r="O14" s="2">
        <v>0</v>
      </c>
      <c r="P14" s="2">
        <v>37</v>
      </c>
    </row>
    <row r="15" spans="1:16" x14ac:dyDescent="0.2">
      <c r="A15" s="3">
        <v>11</v>
      </c>
      <c r="B15" s="2">
        <v>0</v>
      </c>
      <c r="C15" s="2">
        <v>0</v>
      </c>
      <c r="D15" s="2">
        <v>0</v>
      </c>
      <c r="E15" s="2">
        <v>0</v>
      </c>
      <c r="F15" s="2">
        <v>0</v>
      </c>
      <c r="G15" s="2">
        <v>1</v>
      </c>
      <c r="H15" s="2">
        <v>19</v>
      </c>
      <c r="I15" s="2">
        <v>0</v>
      </c>
      <c r="J15" s="2">
        <v>0</v>
      </c>
      <c r="K15" s="2">
        <v>8</v>
      </c>
      <c r="L15" s="2">
        <v>2</v>
      </c>
      <c r="M15" s="2">
        <v>0</v>
      </c>
      <c r="N15" s="2">
        <v>0</v>
      </c>
      <c r="O15" s="2">
        <v>1</v>
      </c>
      <c r="P15" s="2">
        <v>31</v>
      </c>
    </row>
    <row r="16" spans="1:16" x14ac:dyDescent="0.2">
      <c r="A16" s="3">
        <v>12</v>
      </c>
      <c r="B16" s="2">
        <v>0</v>
      </c>
      <c r="C16" s="2">
        <v>1</v>
      </c>
      <c r="D16" s="2">
        <v>1</v>
      </c>
      <c r="E16" s="2">
        <v>0</v>
      </c>
      <c r="F16" s="2">
        <v>0</v>
      </c>
      <c r="G16" s="2">
        <v>0</v>
      </c>
      <c r="H16" s="2">
        <v>24</v>
      </c>
      <c r="I16" s="2">
        <v>0</v>
      </c>
      <c r="J16" s="2">
        <v>0</v>
      </c>
      <c r="K16" s="2">
        <v>11</v>
      </c>
      <c r="L16" s="2">
        <v>1</v>
      </c>
      <c r="M16" s="2">
        <v>0</v>
      </c>
      <c r="N16" s="2">
        <v>0</v>
      </c>
      <c r="O16" s="2">
        <v>0</v>
      </c>
      <c r="P16" s="2">
        <v>38</v>
      </c>
    </row>
    <row r="17" spans="1:16" x14ac:dyDescent="0.2">
      <c r="A17" s="3">
        <v>13</v>
      </c>
      <c r="B17" s="2">
        <v>0</v>
      </c>
      <c r="C17" s="2">
        <v>0</v>
      </c>
      <c r="D17" s="2">
        <v>0</v>
      </c>
      <c r="E17" s="2">
        <v>0</v>
      </c>
      <c r="F17" s="2">
        <v>0</v>
      </c>
      <c r="G17" s="2">
        <v>0</v>
      </c>
      <c r="H17" s="2">
        <v>31</v>
      </c>
      <c r="I17" s="2">
        <v>0</v>
      </c>
      <c r="J17" s="2">
        <v>0</v>
      </c>
      <c r="K17" s="2">
        <v>6</v>
      </c>
      <c r="L17" s="2">
        <v>2</v>
      </c>
      <c r="M17" s="2">
        <v>0</v>
      </c>
      <c r="N17" s="2">
        <v>1</v>
      </c>
      <c r="O17" s="2">
        <v>0</v>
      </c>
      <c r="P17" s="2">
        <v>40</v>
      </c>
    </row>
    <row r="18" spans="1:16" x14ac:dyDescent="0.2">
      <c r="A18" s="3">
        <v>14</v>
      </c>
      <c r="B18" s="2">
        <v>0</v>
      </c>
      <c r="C18" s="2">
        <v>0</v>
      </c>
      <c r="D18" s="2">
        <v>0</v>
      </c>
      <c r="E18" s="2">
        <v>0</v>
      </c>
      <c r="F18" s="2">
        <v>0</v>
      </c>
      <c r="G18" s="2">
        <v>0</v>
      </c>
      <c r="H18" s="2">
        <v>18</v>
      </c>
      <c r="I18" s="2">
        <v>0</v>
      </c>
      <c r="J18" s="2">
        <v>0</v>
      </c>
      <c r="K18" s="2">
        <v>5</v>
      </c>
      <c r="L18" s="2">
        <v>2</v>
      </c>
      <c r="M18" s="2">
        <v>0</v>
      </c>
      <c r="N18" s="2">
        <v>0</v>
      </c>
      <c r="O18" s="2">
        <v>0</v>
      </c>
      <c r="P18" s="2">
        <v>25</v>
      </c>
    </row>
    <row r="19" spans="1:16" x14ac:dyDescent="0.2">
      <c r="A19" s="3">
        <v>15</v>
      </c>
      <c r="B19" s="2">
        <v>0</v>
      </c>
      <c r="C19" s="2">
        <v>0</v>
      </c>
      <c r="D19" s="2">
        <v>0</v>
      </c>
      <c r="E19" s="2">
        <v>0</v>
      </c>
      <c r="F19" s="2">
        <v>0</v>
      </c>
      <c r="G19" s="2">
        <v>0</v>
      </c>
      <c r="H19" s="2">
        <v>30</v>
      </c>
      <c r="I19" s="2">
        <v>0</v>
      </c>
      <c r="J19" s="2">
        <v>0</v>
      </c>
      <c r="K19" s="2">
        <v>7</v>
      </c>
      <c r="L19" s="2">
        <v>1</v>
      </c>
      <c r="M19" s="2">
        <v>0</v>
      </c>
      <c r="N19" s="2">
        <v>0</v>
      </c>
      <c r="O19" s="2">
        <v>0</v>
      </c>
      <c r="P19" s="2">
        <v>38</v>
      </c>
    </row>
    <row r="20" spans="1:16" x14ac:dyDescent="0.2">
      <c r="A20" s="3">
        <v>16</v>
      </c>
      <c r="B20" s="2">
        <v>0</v>
      </c>
      <c r="C20" s="2">
        <v>0</v>
      </c>
      <c r="D20" s="2">
        <v>0</v>
      </c>
      <c r="E20" s="2">
        <v>0</v>
      </c>
      <c r="F20" s="2">
        <v>0</v>
      </c>
      <c r="G20" s="2">
        <v>0</v>
      </c>
      <c r="H20" s="2">
        <v>20</v>
      </c>
      <c r="I20" s="2">
        <v>0</v>
      </c>
      <c r="J20" s="2">
        <v>0</v>
      </c>
      <c r="K20" s="2">
        <v>6</v>
      </c>
      <c r="L20" s="2">
        <v>4</v>
      </c>
      <c r="M20" s="2">
        <v>0</v>
      </c>
      <c r="N20" s="2">
        <v>0</v>
      </c>
      <c r="O20" s="2">
        <v>1</v>
      </c>
      <c r="P20" s="2">
        <v>31</v>
      </c>
    </row>
    <row r="21" spans="1:16" x14ac:dyDescent="0.2">
      <c r="A21" s="3">
        <v>17</v>
      </c>
      <c r="B21" s="2">
        <v>0</v>
      </c>
      <c r="C21" s="2">
        <v>0</v>
      </c>
      <c r="D21" s="2">
        <v>0</v>
      </c>
      <c r="E21" s="2">
        <v>0</v>
      </c>
      <c r="F21" s="2">
        <v>0</v>
      </c>
      <c r="G21" s="2">
        <v>0</v>
      </c>
      <c r="H21" s="2">
        <v>27</v>
      </c>
      <c r="I21" s="2">
        <v>0</v>
      </c>
      <c r="J21" s="2">
        <v>0</v>
      </c>
      <c r="K21" s="2">
        <v>8</v>
      </c>
      <c r="L21" s="2">
        <v>4</v>
      </c>
      <c r="M21" s="2">
        <v>0</v>
      </c>
      <c r="N21" s="2">
        <v>0</v>
      </c>
      <c r="O21" s="2">
        <v>0</v>
      </c>
      <c r="P21" s="2">
        <v>39</v>
      </c>
    </row>
    <row r="22" spans="1:16" x14ac:dyDescent="0.2">
      <c r="A22" s="3">
        <v>18</v>
      </c>
      <c r="B22" s="2">
        <v>0</v>
      </c>
      <c r="C22" s="2">
        <v>1</v>
      </c>
      <c r="D22" s="2">
        <v>0</v>
      </c>
      <c r="E22" s="2">
        <v>0</v>
      </c>
      <c r="F22" s="2">
        <v>0</v>
      </c>
      <c r="G22" s="2">
        <v>0</v>
      </c>
      <c r="H22" s="2">
        <v>17</v>
      </c>
      <c r="I22" s="2">
        <v>0</v>
      </c>
      <c r="J22" s="2">
        <v>0</v>
      </c>
      <c r="K22" s="2">
        <v>6</v>
      </c>
      <c r="L22" s="2">
        <v>0</v>
      </c>
      <c r="M22" s="2">
        <v>0</v>
      </c>
      <c r="N22" s="2">
        <v>0</v>
      </c>
      <c r="O22" s="2">
        <v>0</v>
      </c>
      <c r="P22" s="2">
        <v>24</v>
      </c>
    </row>
    <row r="23" spans="1:16" x14ac:dyDescent="0.2">
      <c r="A23" s="3">
        <v>19</v>
      </c>
      <c r="B23" s="2">
        <v>0</v>
      </c>
      <c r="C23" s="2">
        <v>0</v>
      </c>
      <c r="D23" s="2">
        <v>0</v>
      </c>
      <c r="E23" s="2">
        <v>0</v>
      </c>
      <c r="F23" s="2">
        <v>0</v>
      </c>
      <c r="G23" s="2">
        <v>0</v>
      </c>
      <c r="H23" s="2">
        <v>38</v>
      </c>
      <c r="I23" s="2">
        <v>3</v>
      </c>
      <c r="J23" s="2">
        <v>0</v>
      </c>
      <c r="K23" s="2">
        <v>6</v>
      </c>
      <c r="L23" s="2">
        <v>1</v>
      </c>
      <c r="M23" s="2">
        <v>0</v>
      </c>
      <c r="N23" s="2">
        <v>1</v>
      </c>
      <c r="O23" s="2">
        <v>0</v>
      </c>
      <c r="P23" s="2">
        <v>49</v>
      </c>
    </row>
    <row r="24" spans="1:16" x14ac:dyDescent="0.2">
      <c r="A24" s="3">
        <v>20</v>
      </c>
      <c r="B24" s="2">
        <v>0</v>
      </c>
      <c r="C24" s="2">
        <v>0</v>
      </c>
      <c r="D24" s="2">
        <v>0</v>
      </c>
      <c r="E24" s="2">
        <v>0</v>
      </c>
      <c r="F24" s="2">
        <v>0</v>
      </c>
      <c r="G24" s="2">
        <v>0</v>
      </c>
      <c r="H24" s="2">
        <v>30</v>
      </c>
      <c r="I24" s="2">
        <v>1</v>
      </c>
      <c r="J24" s="2">
        <v>0</v>
      </c>
      <c r="K24" s="2">
        <v>6</v>
      </c>
      <c r="L24" s="2">
        <v>2</v>
      </c>
      <c r="M24" s="2">
        <v>0</v>
      </c>
      <c r="N24" s="2">
        <v>0</v>
      </c>
      <c r="O24" s="2">
        <v>0</v>
      </c>
      <c r="P24" s="2">
        <v>39</v>
      </c>
    </row>
    <row r="25" spans="1:16" x14ac:dyDescent="0.2">
      <c r="A25" s="3">
        <v>21</v>
      </c>
      <c r="B25" s="2">
        <v>0</v>
      </c>
      <c r="C25" s="2">
        <v>0</v>
      </c>
      <c r="D25" s="2">
        <v>1</v>
      </c>
      <c r="E25" s="2">
        <v>0</v>
      </c>
      <c r="F25" s="2">
        <v>0</v>
      </c>
      <c r="G25" s="2">
        <v>0</v>
      </c>
      <c r="H25" s="2">
        <v>37</v>
      </c>
      <c r="I25" s="2">
        <v>1</v>
      </c>
      <c r="J25" s="2">
        <v>1</v>
      </c>
      <c r="K25" s="2">
        <v>11</v>
      </c>
      <c r="L25" s="2">
        <v>1</v>
      </c>
      <c r="M25" s="2">
        <v>0</v>
      </c>
      <c r="N25" s="2">
        <v>0</v>
      </c>
      <c r="O25" s="2">
        <v>0</v>
      </c>
      <c r="P25" s="2">
        <v>52</v>
      </c>
    </row>
    <row r="26" spans="1:16" x14ac:dyDescent="0.2">
      <c r="A26" s="3">
        <v>22</v>
      </c>
      <c r="B26" s="2">
        <v>0</v>
      </c>
      <c r="C26" s="2">
        <v>0</v>
      </c>
      <c r="D26" s="2">
        <v>0</v>
      </c>
      <c r="E26" s="2">
        <v>0</v>
      </c>
      <c r="F26" s="2">
        <v>0</v>
      </c>
      <c r="G26" s="2">
        <v>0</v>
      </c>
      <c r="H26" s="2">
        <v>30</v>
      </c>
      <c r="I26" s="2">
        <v>0</v>
      </c>
      <c r="J26" s="2">
        <v>0</v>
      </c>
      <c r="K26" s="2">
        <v>8</v>
      </c>
      <c r="L26" s="2">
        <v>1</v>
      </c>
      <c r="M26" s="2">
        <v>0</v>
      </c>
      <c r="N26" s="2">
        <v>1</v>
      </c>
      <c r="O26" s="2">
        <v>0</v>
      </c>
      <c r="P26" s="2">
        <v>40</v>
      </c>
    </row>
    <row r="27" spans="1:16" x14ac:dyDescent="0.2">
      <c r="A27" s="3">
        <v>23</v>
      </c>
      <c r="B27" s="2">
        <v>0</v>
      </c>
      <c r="C27" s="2">
        <v>0</v>
      </c>
      <c r="D27" s="2">
        <v>0</v>
      </c>
      <c r="E27" s="2">
        <v>0</v>
      </c>
      <c r="F27" s="2">
        <v>0</v>
      </c>
      <c r="G27" s="2">
        <v>0</v>
      </c>
      <c r="H27" s="2">
        <v>33</v>
      </c>
      <c r="I27" s="2">
        <v>1</v>
      </c>
      <c r="J27" s="2">
        <v>0</v>
      </c>
      <c r="K27" s="2">
        <v>9</v>
      </c>
      <c r="L27" s="2">
        <v>1</v>
      </c>
      <c r="M27" s="2">
        <v>0</v>
      </c>
      <c r="N27" s="2">
        <v>1</v>
      </c>
      <c r="O27" s="2">
        <v>0</v>
      </c>
      <c r="P27" s="2">
        <v>45</v>
      </c>
    </row>
    <row r="28" spans="1:16" x14ac:dyDescent="0.2">
      <c r="A28" s="3">
        <v>24</v>
      </c>
      <c r="B28" s="2">
        <v>0</v>
      </c>
      <c r="C28" s="2">
        <v>0</v>
      </c>
      <c r="D28" s="2">
        <v>0</v>
      </c>
      <c r="E28" s="2">
        <v>0</v>
      </c>
      <c r="F28" s="2">
        <v>0</v>
      </c>
      <c r="G28" s="2">
        <v>0</v>
      </c>
      <c r="H28" s="2">
        <v>30</v>
      </c>
      <c r="I28" s="2">
        <v>0</v>
      </c>
      <c r="J28" s="2">
        <v>0</v>
      </c>
      <c r="K28" s="2">
        <v>12</v>
      </c>
      <c r="L28" s="2">
        <v>1</v>
      </c>
      <c r="M28" s="2">
        <v>0</v>
      </c>
      <c r="N28" s="2">
        <v>0</v>
      </c>
      <c r="O28" s="2">
        <v>0</v>
      </c>
      <c r="P28" s="2">
        <v>43</v>
      </c>
    </row>
    <row r="29" spans="1:16" x14ac:dyDescent="0.2">
      <c r="A29" s="3">
        <v>25</v>
      </c>
      <c r="B29" s="2">
        <v>0</v>
      </c>
      <c r="C29" s="2">
        <v>0</v>
      </c>
      <c r="D29" s="2">
        <v>0</v>
      </c>
      <c r="E29" s="2">
        <v>0</v>
      </c>
      <c r="F29" s="2">
        <v>0</v>
      </c>
      <c r="G29" s="2">
        <v>0</v>
      </c>
      <c r="H29" s="2">
        <v>23</v>
      </c>
      <c r="I29" s="2">
        <v>0</v>
      </c>
      <c r="J29" s="2">
        <v>1</v>
      </c>
      <c r="K29" s="2">
        <v>8</v>
      </c>
      <c r="L29" s="2">
        <v>1</v>
      </c>
      <c r="M29" s="2">
        <v>0</v>
      </c>
      <c r="N29" s="2">
        <v>1</v>
      </c>
      <c r="O29" s="2">
        <v>0</v>
      </c>
      <c r="P29" s="2">
        <v>34</v>
      </c>
    </row>
    <row r="30" spans="1:16" x14ac:dyDescent="0.2">
      <c r="A30" s="3">
        <v>26</v>
      </c>
      <c r="B30" s="2">
        <v>0</v>
      </c>
      <c r="C30" s="2">
        <v>0</v>
      </c>
      <c r="D30" s="2">
        <v>0</v>
      </c>
      <c r="E30" s="2">
        <v>0</v>
      </c>
      <c r="F30" s="2">
        <v>0</v>
      </c>
      <c r="G30" s="2">
        <v>0</v>
      </c>
      <c r="H30" s="2">
        <v>34</v>
      </c>
      <c r="I30" s="2">
        <v>0</v>
      </c>
      <c r="J30" s="2">
        <v>0</v>
      </c>
      <c r="K30" s="2">
        <v>12</v>
      </c>
      <c r="L30" s="2">
        <v>1</v>
      </c>
      <c r="M30" s="2">
        <v>0</v>
      </c>
      <c r="N30" s="2">
        <v>0</v>
      </c>
      <c r="O30" s="2">
        <v>0</v>
      </c>
      <c r="P30" s="2">
        <v>47</v>
      </c>
    </row>
    <row r="31" spans="1:16" x14ac:dyDescent="0.2">
      <c r="A31" s="3">
        <v>27</v>
      </c>
      <c r="B31" s="2">
        <v>0</v>
      </c>
      <c r="C31" s="2">
        <v>0</v>
      </c>
      <c r="D31" s="2">
        <v>0</v>
      </c>
      <c r="E31" s="2">
        <v>0</v>
      </c>
      <c r="F31" s="2">
        <v>0</v>
      </c>
      <c r="G31" s="2">
        <v>0</v>
      </c>
      <c r="H31" s="2">
        <v>19</v>
      </c>
      <c r="I31" s="2">
        <v>0</v>
      </c>
      <c r="J31" s="2">
        <v>0</v>
      </c>
      <c r="K31" s="2">
        <v>6</v>
      </c>
      <c r="L31" s="2">
        <v>3</v>
      </c>
      <c r="M31" s="2">
        <v>0</v>
      </c>
      <c r="N31" s="2">
        <v>1</v>
      </c>
      <c r="O31" s="2">
        <v>0</v>
      </c>
      <c r="P31" s="2">
        <v>29</v>
      </c>
    </row>
    <row r="32" spans="1:16" x14ac:dyDescent="0.2">
      <c r="A32" s="3">
        <v>28</v>
      </c>
      <c r="B32" s="2">
        <v>0</v>
      </c>
      <c r="C32" s="2">
        <v>0</v>
      </c>
      <c r="D32" s="2">
        <v>1</v>
      </c>
      <c r="E32" s="2">
        <v>0</v>
      </c>
      <c r="F32" s="2">
        <v>0</v>
      </c>
      <c r="G32" s="2">
        <v>0</v>
      </c>
      <c r="H32" s="2">
        <v>21</v>
      </c>
      <c r="I32" s="2">
        <v>1</v>
      </c>
      <c r="J32" s="2">
        <v>0</v>
      </c>
      <c r="K32" s="2">
        <v>4</v>
      </c>
      <c r="L32" s="2">
        <v>2</v>
      </c>
      <c r="M32" s="2">
        <v>0</v>
      </c>
      <c r="N32" s="2">
        <v>0</v>
      </c>
      <c r="O32" s="2">
        <v>0</v>
      </c>
      <c r="P32" s="2">
        <v>29</v>
      </c>
    </row>
    <row r="33" spans="1:16" x14ac:dyDescent="0.2">
      <c r="A33" s="3">
        <v>29</v>
      </c>
      <c r="B33" s="2">
        <v>0</v>
      </c>
      <c r="C33" s="2">
        <v>1</v>
      </c>
      <c r="D33" s="2">
        <v>0</v>
      </c>
      <c r="E33" s="2">
        <v>0</v>
      </c>
      <c r="F33" s="2">
        <v>0</v>
      </c>
      <c r="G33" s="2">
        <v>0</v>
      </c>
      <c r="H33" s="2">
        <v>21</v>
      </c>
      <c r="I33" s="2">
        <v>0</v>
      </c>
      <c r="J33" s="2">
        <v>1</v>
      </c>
      <c r="K33" s="2">
        <v>5</v>
      </c>
      <c r="L33" s="2">
        <v>5</v>
      </c>
      <c r="M33" s="2">
        <v>0</v>
      </c>
      <c r="N33" s="2">
        <v>0</v>
      </c>
      <c r="O33" s="2">
        <v>0</v>
      </c>
      <c r="P33" s="2">
        <v>33</v>
      </c>
    </row>
    <row r="34" spans="1:16" x14ac:dyDescent="0.2">
      <c r="A34" s="3">
        <v>30</v>
      </c>
      <c r="B34" s="2">
        <v>0</v>
      </c>
      <c r="C34" s="2">
        <v>0</v>
      </c>
      <c r="D34" s="2">
        <v>0</v>
      </c>
      <c r="E34" s="2">
        <v>0</v>
      </c>
      <c r="F34" s="2">
        <v>0</v>
      </c>
      <c r="G34" s="2">
        <v>0</v>
      </c>
      <c r="H34" s="2">
        <v>23</v>
      </c>
      <c r="I34" s="2">
        <v>1</v>
      </c>
      <c r="J34" s="2">
        <v>0</v>
      </c>
      <c r="K34" s="2">
        <v>7</v>
      </c>
      <c r="L34" s="2">
        <v>0</v>
      </c>
      <c r="M34" s="2">
        <v>0</v>
      </c>
      <c r="N34" s="2">
        <v>0</v>
      </c>
      <c r="O34" s="2">
        <v>0</v>
      </c>
      <c r="P34" s="2">
        <v>31</v>
      </c>
    </row>
    <row r="35" spans="1:16" x14ac:dyDescent="0.2">
      <c r="A35" s="3">
        <v>31</v>
      </c>
      <c r="B35" s="2">
        <v>0</v>
      </c>
      <c r="C35" s="2">
        <v>0</v>
      </c>
      <c r="D35" s="2">
        <v>0</v>
      </c>
      <c r="E35" s="2">
        <v>0</v>
      </c>
      <c r="F35" s="2">
        <v>0</v>
      </c>
      <c r="G35" s="2">
        <v>0</v>
      </c>
      <c r="H35" s="2">
        <v>31</v>
      </c>
      <c r="I35" s="2">
        <v>0</v>
      </c>
      <c r="J35" s="2">
        <v>0</v>
      </c>
      <c r="K35" s="2">
        <v>1</v>
      </c>
      <c r="L35" s="2">
        <v>3</v>
      </c>
      <c r="M35" s="2">
        <v>0</v>
      </c>
      <c r="N35" s="2">
        <v>0</v>
      </c>
      <c r="O35" s="2">
        <v>1</v>
      </c>
      <c r="P35" s="2">
        <v>36</v>
      </c>
    </row>
    <row r="36" spans="1:16" x14ac:dyDescent="0.2">
      <c r="A36" s="3">
        <v>32</v>
      </c>
      <c r="B36" s="2">
        <v>0</v>
      </c>
      <c r="C36" s="2">
        <v>0</v>
      </c>
      <c r="D36" s="2">
        <v>1</v>
      </c>
      <c r="E36" s="2">
        <v>0</v>
      </c>
      <c r="F36" s="2">
        <v>0</v>
      </c>
      <c r="G36" s="2">
        <v>0</v>
      </c>
      <c r="H36" s="2">
        <v>18</v>
      </c>
      <c r="I36" s="2">
        <v>0</v>
      </c>
      <c r="J36" s="2">
        <v>0</v>
      </c>
      <c r="K36" s="2">
        <v>4</v>
      </c>
      <c r="L36" s="2">
        <v>1</v>
      </c>
      <c r="M36" s="2">
        <v>0</v>
      </c>
      <c r="N36" s="2">
        <v>0</v>
      </c>
      <c r="O36" s="2">
        <v>0</v>
      </c>
      <c r="P36" s="2">
        <v>24</v>
      </c>
    </row>
    <row r="37" spans="1:16" x14ac:dyDescent="0.2">
      <c r="A37" s="3">
        <v>33</v>
      </c>
      <c r="B37" s="2">
        <v>0</v>
      </c>
      <c r="C37" s="2">
        <v>0</v>
      </c>
      <c r="D37" s="2">
        <v>0</v>
      </c>
      <c r="E37" s="2">
        <v>0</v>
      </c>
      <c r="F37" s="2">
        <v>0</v>
      </c>
      <c r="G37" s="2">
        <v>0</v>
      </c>
      <c r="H37" s="2">
        <v>23</v>
      </c>
      <c r="I37" s="2">
        <v>0</v>
      </c>
      <c r="J37" s="2">
        <v>0</v>
      </c>
      <c r="K37" s="2">
        <v>6</v>
      </c>
      <c r="L37" s="2">
        <v>0</v>
      </c>
      <c r="M37" s="2">
        <v>0</v>
      </c>
      <c r="N37" s="2">
        <v>1</v>
      </c>
      <c r="O37" s="2">
        <v>0</v>
      </c>
      <c r="P37" s="2">
        <v>30</v>
      </c>
    </row>
    <row r="38" spans="1:16" x14ac:dyDescent="0.2">
      <c r="A38" s="3">
        <v>34</v>
      </c>
      <c r="B38" s="2">
        <v>0</v>
      </c>
      <c r="C38" s="2">
        <v>0</v>
      </c>
      <c r="D38" s="2">
        <v>0</v>
      </c>
      <c r="E38" s="2">
        <v>0</v>
      </c>
      <c r="F38" s="2">
        <v>0</v>
      </c>
      <c r="G38" s="2">
        <v>0</v>
      </c>
      <c r="H38" s="2">
        <v>26</v>
      </c>
      <c r="I38" s="2">
        <v>0</v>
      </c>
      <c r="J38" s="2">
        <v>0</v>
      </c>
      <c r="K38" s="2">
        <v>5</v>
      </c>
      <c r="L38" s="2">
        <v>2</v>
      </c>
      <c r="M38" s="2">
        <v>0</v>
      </c>
      <c r="N38" s="2">
        <v>0</v>
      </c>
      <c r="O38" s="2">
        <v>0</v>
      </c>
      <c r="P38" s="2">
        <v>33</v>
      </c>
    </row>
    <row r="39" spans="1:16" x14ac:dyDescent="0.2">
      <c r="A39" s="3">
        <v>35</v>
      </c>
      <c r="B39" s="2">
        <v>0</v>
      </c>
      <c r="C39" s="2">
        <v>0</v>
      </c>
      <c r="D39" s="2">
        <v>0</v>
      </c>
      <c r="E39" s="2">
        <v>0</v>
      </c>
      <c r="F39" s="2">
        <v>0</v>
      </c>
      <c r="G39" s="2">
        <v>0</v>
      </c>
      <c r="H39" s="2">
        <v>23</v>
      </c>
      <c r="I39" s="2">
        <v>2</v>
      </c>
      <c r="J39" s="2">
        <v>0</v>
      </c>
      <c r="K39" s="2">
        <v>4</v>
      </c>
      <c r="L39" s="2">
        <v>1</v>
      </c>
      <c r="M39" s="2">
        <v>0</v>
      </c>
      <c r="N39" s="2">
        <v>0</v>
      </c>
      <c r="O39" s="2">
        <v>0</v>
      </c>
      <c r="P39" s="2">
        <v>30</v>
      </c>
    </row>
    <row r="40" spans="1:16" x14ac:dyDescent="0.2">
      <c r="A40" s="3">
        <v>36</v>
      </c>
      <c r="B40" s="2">
        <v>0</v>
      </c>
      <c r="C40" s="2">
        <v>0</v>
      </c>
      <c r="D40" s="2">
        <v>1</v>
      </c>
      <c r="E40" s="2">
        <v>0</v>
      </c>
      <c r="F40" s="2">
        <v>0</v>
      </c>
      <c r="G40" s="2">
        <v>0</v>
      </c>
      <c r="H40" s="2">
        <v>20</v>
      </c>
      <c r="I40" s="2">
        <v>0</v>
      </c>
      <c r="J40" s="2">
        <v>0</v>
      </c>
      <c r="K40" s="2">
        <v>2</v>
      </c>
      <c r="L40" s="2">
        <v>1</v>
      </c>
      <c r="M40" s="2">
        <v>1</v>
      </c>
      <c r="N40" s="2">
        <v>0</v>
      </c>
      <c r="O40" s="2">
        <v>0</v>
      </c>
      <c r="P40" s="2">
        <v>25</v>
      </c>
    </row>
    <row r="41" spans="1:16" x14ac:dyDescent="0.2">
      <c r="A41" s="3">
        <v>37</v>
      </c>
      <c r="B41" s="2">
        <v>0</v>
      </c>
      <c r="C41" s="2">
        <v>0</v>
      </c>
      <c r="D41" s="2">
        <v>0</v>
      </c>
      <c r="E41" s="2">
        <v>0</v>
      </c>
      <c r="F41" s="2">
        <v>0</v>
      </c>
      <c r="G41" s="2">
        <v>0</v>
      </c>
      <c r="H41" s="2">
        <v>20</v>
      </c>
      <c r="I41" s="2">
        <v>0</v>
      </c>
      <c r="J41" s="2">
        <v>0</v>
      </c>
      <c r="K41" s="2">
        <v>7</v>
      </c>
      <c r="L41" s="2">
        <v>2</v>
      </c>
      <c r="M41" s="2">
        <v>0</v>
      </c>
      <c r="N41" s="2">
        <v>2</v>
      </c>
      <c r="O41" s="2">
        <v>0</v>
      </c>
      <c r="P41" s="2">
        <v>31</v>
      </c>
    </row>
    <row r="42" spans="1:16" x14ac:dyDescent="0.2">
      <c r="A42" s="3">
        <v>38</v>
      </c>
      <c r="B42" s="2">
        <v>0</v>
      </c>
      <c r="C42" s="2">
        <v>0</v>
      </c>
      <c r="D42" s="2">
        <v>0</v>
      </c>
      <c r="E42" s="2">
        <v>0</v>
      </c>
      <c r="F42" s="2">
        <v>0</v>
      </c>
      <c r="G42" s="2">
        <v>0</v>
      </c>
      <c r="H42" s="2">
        <v>28</v>
      </c>
      <c r="I42" s="2">
        <v>0</v>
      </c>
      <c r="J42" s="2">
        <v>0</v>
      </c>
      <c r="K42" s="2">
        <v>9</v>
      </c>
      <c r="L42" s="2">
        <v>1</v>
      </c>
      <c r="M42" s="2">
        <v>0</v>
      </c>
      <c r="N42" s="2">
        <v>0</v>
      </c>
      <c r="O42" s="2">
        <v>0</v>
      </c>
      <c r="P42" s="2">
        <v>38</v>
      </c>
    </row>
    <row r="43" spans="1:16" x14ac:dyDescent="0.2">
      <c r="A43" s="3">
        <v>39</v>
      </c>
      <c r="B43" s="2">
        <v>0</v>
      </c>
      <c r="C43" s="2">
        <v>0</v>
      </c>
      <c r="D43" s="2">
        <v>0</v>
      </c>
      <c r="E43" s="2">
        <v>0</v>
      </c>
      <c r="F43" s="2">
        <v>0</v>
      </c>
      <c r="G43" s="2">
        <v>0</v>
      </c>
      <c r="H43" s="2">
        <v>23</v>
      </c>
      <c r="I43" s="2">
        <v>1</v>
      </c>
      <c r="J43" s="2">
        <v>0</v>
      </c>
      <c r="K43" s="2">
        <v>8</v>
      </c>
      <c r="L43" s="2">
        <v>1</v>
      </c>
      <c r="M43" s="2">
        <v>0</v>
      </c>
      <c r="N43" s="2">
        <v>1</v>
      </c>
      <c r="O43" s="2">
        <v>0</v>
      </c>
      <c r="P43" s="2">
        <v>34</v>
      </c>
    </row>
    <row r="44" spans="1:16" x14ac:dyDescent="0.2">
      <c r="A44" s="3">
        <v>40</v>
      </c>
      <c r="B44" s="2">
        <v>0</v>
      </c>
      <c r="C44" s="2">
        <v>1</v>
      </c>
      <c r="D44" s="2">
        <v>0</v>
      </c>
      <c r="E44" s="2">
        <v>0</v>
      </c>
      <c r="F44" s="2">
        <v>0</v>
      </c>
      <c r="G44" s="2">
        <v>0</v>
      </c>
      <c r="H44" s="2">
        <v>23</v>
      </c>
      <c r="I44" s="2">
        <v>1</v>
      </c>
      <c r="J44" s="2">
        <v>0</v>
      </c>
      <c r="K44" s="2">
        <v>2</v>
      </c>
      <c r="L44" s="2">
        <v>0</v>
      </c>
      <c r="M44" s="2">
        <v>0</v>
      </c>
      <c r="N44" s="2">
        <v>0</v>
      </c>
      <c r="O44" s="2">
        <v>0</v>
      </c>
      <c r="P44" s="2">
        <v>27</v>
      </c>
    </row>
    <row r="45" spans="1:16" x14ac:dyDescent="0.2">
      <c r="A45" s="3">
        <v>41</v>
      </c>
      <c r="B45" s="2">
        <v>0</v>
      </c>
      <c r="C45" s="2">
        <v>0</v>
      </c>
      <c r="D45" s="2">
        <v>1</v>
      </c>
      <c r="E45" s="2">
        <v>0</v>
      </c>
      <c r="F45" s="2">
        <v>0</v>
      </c>
      <c r="G45" s="2">
        <v>0</v>
      </c>
      <c r="H45" s="2">
        <v>22</v>
      </c>
      <c r="I45" s="2">
        <v>0</v>
      </c>
      <c r="J45" s="2">
        <v>0</v>
      </c>
      <c r="K45" s="2">
        <v>3</v>
      </c>
      <c r="L45" s="2">
        <v>2</v>
      </c>
      <c r="M45" s="2">
        <v>1</v>
      </c>
      <c r="N45" s="2">
        <v>0</v>
      </c>
      <c r="O45" s="2">
        <v>0</v>
      </c>
      <c r="P45" s="2">
        <v>29</v>
      </c>
    </row>
    <row r="46" spans="1:16" x14ac:dyDescent="0.2">
      <c r="A46" s="3">
        <v>42</v>
      </c>
      <c r="B46" s="2">
        <v>0</v>
      </c>
      <c r="C46" s="2">
        <v>0</v>
      </c>
      <c r="D46" s="2">
        <v>0</v>
      </c>
      <c r="E46" s="2">
        <v>0</v>
      </c>
      <c r="F46" s="2">
        <v>0</v>
      </c>
      <c r="G46" s="2">
        <v>0</v>
      </c>
      <c r="H46" s="2">
        <v>18</v>
      </c>
      <c r="I46" s="2">
        <v>0</v>
      </c>
      <c r="J46" s="2">
        <v>0</v>
      </c>
      <c r="K46" s="2">
        <v>8</v>
      </c>
      <c r="L46" s="2">
        <v>2</v>
      </c>
      <c r="M46" s="2">
        <v>0</v>
      </c>
      <c r="N46" s="2">
        <v>1</v>
      </c>
      <c r="O46" s="2">
        <v>0</v>
      </c>
      <c r="P46" s="2">
        <v>29</v>
      </c>
    </row>
    <row r="47" spans="1:16" x14ac:dyDescent="0.2">
      <c r="A47" s="3">
        <v>43</v>
      </c>
      <c r="B47" s="2">
        <v>0</v>
      </c>
      <c r="C47" s="2">
        <v>0</v>
      </c>
      <c r="D47" s="2">
        <v>0</v>
      </c>
      <c r="E47" s="2">
        <v>0</v>
      </c>
      <c r="F47" s="2">
        <v>0</v>
      </c>
      <c r="G47" s="2">
        <v>0</v>
      </c>
      <c r="H47" s="2">
        <v>26</v>
      </c>
      <c r="I47" s="2">
        <v>1</v>
      </c>
      <c r="J47" s="2">
        <v>0</v>
      </c>
      <c r="K47" s="2">
        <v>5</v>
      </c>
      <c r="L47" s="2">
        <v>1</v>
      </c>
      <c r="M47" s="2">
        <v>0</v>
      </c>
      <c r="N47" s="2">
        <v>0</v>
      </c>
      <c r="O47" s="2">
        <v>0</v>
      </c>
      <c r="P47" s="2">
        <v>33</v>
      </c>
    </row>
    <row r="48" spans="1:16" x14ac:dyDescent="0.2">
      <c r="A48" s="3">
        <v>44</v>
      </c>
      <c r="B48" s="2">
        <v>0</v>
      </c>
      <c r="C48" s="2">
        <v>0</v>
      </c>
      <c r="D48" s="2">
        <v>0</v>
      </c>
      <c r="E48" s="2">
        <v>0</v>
      </c>
      <c r="F48" s="2">
        <v>0</v>
      </c>
      <c r="G48" s="2">
        <v>0</v>
      </c>
      <c r="H48" s="2">
        <v>24</v>
      </c>
      <c r="I48" s="2">
        <v>2</v>
      </c>
      <c r="J48" s="2">
        <v>0</v>
      </c>
      <c r="K48" s="2">
        <v>4</v>
      </c>
      <c r="L48" s="2">
        <v>1</v>
      </c>
      <c r="M48" s="2">
        <v>0</v>
      </c>
      <c r="N48" s="2">
        <v>0</v>
      </c>
      <c r="O48" s="2">
        <v>0</v>
      </c>
      <c r="P48" s="2">
        <v>31</v>
      </c>
    </row>
    <row r="49" spans="1:16" x14ac:dyDescent="0.2">
      <c r="A49" s="3">
        <v>45</v>
      </c>
      <c r="B49" s="2">
        <v>0</v>
      </c>
      <c r="C49" s="2">
        <v>0</v>
      </c>
      <c r="D49" s="2">
        <v>0</v>
      </c>
      <c r="E49" s="2">
        <v>0</v>
      </c>
      <c r="F49" s="2">
        <v>1</v>
      </c>
      <c r="G49" s="2">
        <v>0</v>
      </c>
      <c r="H49" s="2">
        <v>26</v>
      </c>
      <c r="I49" s="2">
        <v>1</v>
      </c>
      <c r="J49" s="2">
        <v>0</v>
      </c>
      <c r="K49" s="2">
        <v>3</v>
      </c>
      <c r="L49" s="2">
        <v>1</v>
      </c>
      <c r="M49" s="2">
        <v>0</v>
      </c>
      <c r="N49" s="2">
        <v>0</v>
      </c>
      <c r="O49" s="2">
        <v>0</v>
      </c>
      <c r="P49" s="2">
        <v>32</v>
      </c>
    </row>
    <row r="50" spans="1:16" x14ac:dyDescent="0.2">
      <c r="A50" s="3">
        <v>46</v>
      </c>
      <c r="B50" s="2">
        <v>0</v>
      </c>
      <c r="C50" s="2">
        <v>0</v>
      </c>
      <c r="D50" s="2">
        <v>0</v>
      </c>
      <c r="E50" s="2">
        <v>1</v>
      </c>
      <c r="F50" s="2">
        <v>0</v>
      </c>
      <c r="G50" s="2">
        <v>0</v>
      </c>
      <c r="H50" s="2">
        <v>25</v>
      </c>
      <c r="I50" s="2">
        <v>1</v>
      </c>
      <c r="J50" s="2">
        <v>0</v>
      </c>
      <c r="K50" s="2">
        <v>8</v>
      </c>
      <c r="L50" s="2">
        <v>1</v>
      </c>
      <c r="M50" s="2">
        <v>0</v>
      </c>
      <c r="N50" s="2">
        <v>0</v>
      </c>
      <c r="O50" s="2">
        <v>0</v>
      </c>
      <c r="P50" s="2">
        <v>36</v>
      </c>
    </row>
    <row r="51" spans="1:16" x14ac:dyDescent="0.2">
      <c r="A51" s="3">
        <v>47</v>
      </c>
      <c r="B51" s="2">
        <v>0</v>
      </c>
      <c r="C51" s="2">
        <v>0</v>
      </c>
      <c r="D51" s="2">
        <v>0</v>
      </c>
      <c r="E51" s="2">
        <v>0</v>
      </c>
      <c r="F51" s="2">
        <v>0</v>
      </c>
      <c r="G51" s="2">
        <v>0</v>
      </c>
      <c r="H51" s="2">
        <v>19</v>
      </c>
      <c r="I51" s="2">
        <v>2</v>
      </c>
      <c r="J51" s="2">
        <v>0</v>
      </c>
      <c r="K51" s="2">
        <v>1</v>
      </c>
      <c r="L51" s="2">
        <v>0</v>
      </c>
      <c r="M51" s="2">
        <v>0</v>
      </c>
      <c r="N51" s="2">
        <v>0</v>
      </c>
      <c r="O51" s="2">
        <v>0</v>
      </c>
      <c r="P51" s="2">
        <v>22</v>
      </c>
    </row>
    <row r="52" spans="1:16" x14ac:dyDescent="0.2">
      <c r="A52" s="3">
        <v>48</v>
      </c>
      <c r="B52" s="2">
        <v>0</v>
      </c>
      <c r="C52" s="2">
        <v>0</v>
      </c>
      <c r="D52" s="2">
        <v>0</v>
      </c>
      <c r="E52" s="2">
        <v>1</v>
      </c>
      <c r="F52" s="2">
        <v>0</v>
      </c>
      <c r="G52" s="2">
        <v>0</v>
      </c>
      <c r="H52" s="2">
        <v>26</v>
      </c>
      <c r="I52" s="2">
        <v>1</v>
      </c>
      <c r="J52" s="2">
        <v>0</v>
      </c>
      <c r="K52" s="2">
        <v>6</v>
      </c>
      <c r="L52" s="2">
        <v>3</v>
      </c>
      <c r="M52" s="2">
        <v>0</v>
      </c>
      <c r="N52" s="2">
        <v>0</v>
      </c>
      <c r="O52" s="2">
        <v>0</v>
      </c>
      <c r="P52" s="2">
        <v>37</v>
      </c>
    </row>
    <row r="53" spans="1:16" x14ac:dyDescent="0.2">
      <c r="A53" s="3">
        <v>49</v>
      </c>
      <c r="B53" s="2">
        <v>0</v>
      </c>
      <c r="C53" s="2">
        <v>0</v>
      </c>
      <c r="D53" s="2">
        <v>0</v>
      </c>
      <c r="E53" s="2">
        <v>0</v>
      </c>
      <c r="F53" s="2">
        <v>0</v>
      </c>
      <c r="G53" s="2">
        <v>0</v>
      </c>
      <c r="H53" s="2">
        <v>29</v>
      </c>
      <c r="I53" s="2">
        <v>0</v>
      </c>
      <c r="J53" s="2">
        <v>0</v>
      </c>
      <c r="K53" s="2">
        <v>5</v>
      </c>
      <c r="L53" s="2">
        <v>4</v>
      </c>
      <c r="M53" s="2">
        <v>0</v>
      </c>
      <c r="N53" s="2">
        <v>0</v>
      </c>
      <c r="O53" s="2">
        <v>0</v>
      </c>
      <c r="P53" s="2">
        <v>38</v>
      </c>
    </row>
    <row r="54" spans="1:16" x14ac:dyDescent="0.2">
      <c r="A54" s="3">
        <v>50</v>
      </c>
      <c r="B54" s="2">
        <v>0</v>
      </c>
      <c r="C54" s="2">
        <v>0</v>
      </c>
      <c r="D54" s="2">
        <v>0</v>
      </c>
      <c r="E54" s="2">
        <v>0</v>
      </c>
      <c r="F54" s="2">
        <v>0</v>
      </c>
      <c r="G54" s="2">
        <v>0</v>
      </c>
      <c r="H54" s="2">
        <v>20</v>
      </c>
      <c r="I54" s="2">
        <v>0</v>
      </c>
      <c r="J54" s="2">
        <v>0</v>
      </c>
      <c r="K54" s="2">
        <v>10</v>
      </c>
      <c r="L54" s="2">
        <v>1</v>
      </c>
      <c r="M54" s="2">
        <v>0</v>
      </c>
      <c r="N54" s="2">
        <v>0</v>
      </c>
      <c r="O54" s="2">
        <v>0</v>
      </c>
      <c r="P54" s="2">
        <v>31</v>
      </c>
    </row>
    <row r="55" spans="1:16" x14ac:dyDescent="0.2">
      <c r="A55" s="3">
        <v>51</v>
      </c>
      <c r="B55" s="2">
        <v>0</v>
      </c>
      <c r="C55" s="2">
        <v>0</v>
      </c>
      <c r="D55" s="2">
        <v>0</v>
      </c>
      <c r="E55" s="2">
        <v>0</v>
      </c>
      <c r="F55" s="2">
        <v>0</v>
      </c>
      <c r="G55" s="2">
        <v>0</v>
      </c>
      <c r="H55" s="2">
        <v>21</v>
      </c>
      <c r="I55" s="2">
        <v>1</v>
      </c>
      <c r="J55" s="2">
        <v>0</v>
      </c>
      <c r="K55" s="2">
        <v>4</v>
      </c>
      <c r="L55" s="2">
        <v>0</v>
      </c>
      <c r="M55" s="2">
        <v>0</v>
      </c>
      <c r="N55" s="2">
        <v>0</v>
      </c>
      <c r="O55" s="2">
        <v>0</v>
      </c>
      <c r="P55" s="2">
        <v>26</v>
      </c>
    </row>
    <row r="56" spans="1:16" x14ac:dyDescent="0.2">
      <c r="A56" s="3">
        <v>52</v>
      </c>
      <c r="B56" s="2">
        <v>0</v>
      </c>
      <c r="C56" s="2">
        <v>0</v>
      </c>
      <c r="D56" s="2">
        <v>0</v>
      </c>
      <c r="E56" s="2">
        <v>0</v>
      </c>
      <c r="F56" s="2">
        <v>0</v>
      </c>
      <c r="G56" s="2">
        <v>0</v>
      </c>
      <c r="H56" s="2">
        <v>20</v>
      </c>
      <c r="I56" s="2">
        <v>2</v>
      </c>
      <c r="J56" s="2">
        <v>0</v>
      </c>
      <c r="K56" s="2">
        <v>4</v>
      </c>
      <c r="L56" s="2">
        <v>0</v>
      </c>
      <c r="M56" s="2">
        <v>0</v>
      </c>
      <c r="N56" s="2">
        <v>0</v>
      </c>
      <c r="O56" s="2">
        <v>1</v>
      </c>
      <c r="P56" s="2">
        <v>27</v>
      </c>
    </row>
    <row r="57" spans="1:16" x14ac:dyDescent="0.2">
      <c r="A57" s="3">
        <v>53</v>
      </c>
      <c r="B57" s="2">
        <v>0</v>
      </c>
      <c r="C57" s="2">
        <v>0</v>
      </c>
      <c r="D57" s="2">
        <v>0</v>
      </c>
      <c r="E57" s="2">
        <v>0</v>
      </c>
      <c r="F57" s="2">
        <v>0</v>
      </c>
      <c r="G57" s="2">
        <v>1</v>
      </c>
      <c r="H57" s="2">
        <v>0</v>
      </c>
      <c r="I57" s="2">
        <v>0</v>
      </c>
      <c r="J57" s="2">
        <v>0</v>
      </c>
      <c r="K57" s="2">
        <v>0</v>
      </c>
      <c r="L57" s="2">
        <v>0</v>
      </c>
      <c r="M57" s="2">
        <v>0</v>
      </c>
      <c r="N57" s="2">
        <v>0</v>
      </c>
      <c r="O57" s="2">
        <v>0</v>
      </c>
      <c r="P57" s="2">
        <v>1</v>
      </c>
    </row>
    <row r="58" spans="1:16" x14ac:dyDescent="0.2">
      <c r="A58" s="3" t="s">
        <v>14</v>
      </c>
      <c r="B58" s="2">
        <v>1</v>
      </c>
      <c r="C58" s="2">
        <v>5</v>
      </c>
      <c r="D58" s="2">
        <v>7</v>
      </c>
      <c r="E58" s="2">
        <v>4</v>
      </c>
      <c r="F58" s="2">
        <v>2</v>
      </c>
      <c r="G58" s="2">
        <v>2</v>
      </c>
      <c r="H58" s="2">
        <v>1361</v>
      </c>
      <c r="I58" s="2">
        <v>26</v>
      </c>
      <c r="J58" s="2">
        <v>4</v>
      </c>
      <c r="K58" s="2">
        <v>346</v>
      </c>
      <c r="L58" s="2">
        <v>96</v>
      </c>
      <c r="M58" s="2">
        <v>4</v>
      </c>
      <c r="N58" s="2">
        <v>15</v>
      </c>
      <c r="O58" s="2">
        <v>7</v>
      </c>
      <c r="P58" s="2">
        <v>1880</v>
      </c>
    </row>
  </sheetData>
  <mergeCells count="3">
    <mergeCell ref="A1:P1"/>
    <mergeCell ref="A2:A3"/>
    <mergeCell ref="B2:P2"/>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968C9A-1E37-48F2-BC23-0051F54AF4B0}">
  <dimension ref="A1:R57"/>
  <sheetViews>
    <sheetView workbookViewId="0">
      <selection sqref="A1:Q1"/>
    </sheetView>
  </sheetViews>
  <sheetFormatPr baseColWidth="10" defaultColWidth="8.83203125" defaultRowHeight="15" x14ac:dyDescent="0.2"/>
  <cols>
    <col min="1" max="1" width="18.5" customWidth="1"/>
    <col min="2" max="2" width="10.5" customWidth="1"/>
    <col min="3" max="3" width="10.33203125" customWidth="1"/>
    <col min="4" max="4" width="12.5" customWidth="1"/>
    <col min="6" max="6" width="10" customWidth="1"/>
    <col min="7" max="7" width="12.5" customWidth="1"/>
    <col min="9" max="9" width="11.5" customWidth="1"/>
    <col min="10" max="10" width="10" customWidth="1"/>
    <col min="11" max="11" width="9.83203125" customWidth="1"/>
    <col min="14" max="14" width="13.83203125" customWidth="1"/>
    <col min="15" max="15" width="11.5" customWidth="1"/>
  </cols>
  <sheetData>
    <row r="1" spans="1:18" x14ac:dyDescent="0.2">
      <c r="A1" s="19" t="s">
        <v>49</v>
      </c>
      <c r="B1" s="19"/>
      <c r="C1" s="19"/>
      <c r="D1" s="19"/>
      <c r="E1" s="19"/>
      <c r="F1" s="19"/>
      <c r="G1" s="19"/>
      <c r="H1" s="19"/>
      <c r="I1" s="19"/>
      <c r="J1" s="19"/>
      <c r="K1" s="19"/>
      <c r="L1" s="19"/>
      <c r="M1" s="19"/>
      <c r="N1" s="19"/>
      <c r="O1" s="19"/>
      <c r="P1" s="19"/>
      <c r="Q1" s="19"/>
    </row>
    <row r="2" spans="1:18" x14ac:dyDescent="0.2">
      <c r="A2" s="20" t="s">
        <v>17</v>
      </c>
      <c r="B2" s="21" t="s">
        <v>16</v>
      </c>
      <c r="C2" s="21"/>
      <c r="D2" s="21"/>
      <c r="E2" s="21"/>
      <c r="F2" s="21"/>
      <c r="G2" s="21"/>
      <c r="H2" s="21"/>
      <c r="I2" s="21"/>
      <c r="J2" s="21"/>
      <c r="K2" s="21"/>
      <c r="L2" s="21"/>
      <c r="M2" s="21"/>
      <c r="N2" s="21"/>
      <c r="O2" s="21"/>
      <c r="P2" s="21"/>
      <c r="Q2" s="21"/>
      <c r="R2" t="s">
        <v>23</v>
      </c>
    </row>
    <row r="3" spans="1:18" x14ac:dyDescent="0.2">
      <c r="A3" s="20"/>
      <c r="B3" s="1" t="s">
        <v>0</v>
      </c>
      <c r="C3" s="1" t="s">
        <v>1</v>
      </c>
      <c r="D3" s="1" t="s">
        <v>2</v>
      </c>
      <c r="E3" s="1" t="s">
        <v>3</v>
      </c>
      <c r="F3" s="1" t="s">
        <v>4</v>
      </c>
      <c r="G3" s="1" t="s">
        <v>5</v>
      </c>
      <c r="H3" s="1" t="s">
        <v>6</v>
      </c>
      <c r="I3" s="1" t="s">
        <v>7</v>
      </c>
      <c r="J3" s="1" t="s">
        <v>8</v>
      </c>
      <c r="K3" s="1" t="s">
        <v>9</v>
      </c>
      <c r="L3" s="1" t="s">
        <v>10</v>
      </c>
      <c r="M3" s="1" t="s">
        <v>11</v>
      </c>
      <c r="N3" s="1" t="s">
        <v>15</v>
      </c>
      <c r="O3" s="1" t="s">
        <v>12</v>
      </c>
      <c r="P3" s="1" t="s">
        <v>13</v>
      </c>
      <c r="Q3" s="1" t="s">
        <v>14</v>
      </c>
    </row>
    <row r="4" spans="1:18" x14ac:dyDescent="0.2">
      <c r="A4" s="3">
        <v>0</v>
      </c>
      <c r="B4" s="2">
        <v>0</v>
      </c>
      <c r="C4" s="2">
        <v>0</v>
      </c>
      <c r="D4" s="2">
        <v>0</v>
      </c>
      <c r="E4" s="2">
        <v>0</v>
      </c>
      <c r="F4" s="2">
        <v>0</v>
      </c>
      <c r="G4" s="2">
        <v>0</v>
      </c>
      <c r="H4" s="2">
        <v>0</v>
      </c>
      <c r="I4" s="2">
        <v>5</v>
      </c>
      <c r="J4" s="2">
        <v>1</v>
      </c>
      <c r="K4" s="2">
        <v>0</v>
      </c>
      <c r="L4" s="2">
        <v>1</v>
      </c>
      <c r="M4" s="2">
        <v>6</v>
      </c>
      <c r="N4" s="2">
        <v>0</v>
      </c>
      <c r="O4" s="2">
        <v>0</v>
      </c>
      <c r="P4" s="2">
        <v>0</v>
      </c>
      <c r="Q4" s="2">
        <v>13</v>
      </c>
    </row>
    <row r="5" spans="1:18" x14ac:dyDescent="0.2">
      <c r="A5" s="3">
        <v>1</v>
      </c>
      <c r="B5" s="2">
        <v>0</v>
      </c>
      <c r="C5" s="2">
        <v>0</v>
      </c>
      <c r="D5" s="2">
        <v>0</v>
      </c>
      <c r="E5" s="2">
        <v>0</v>
      </c>
      <c r="F5" s="2">
        <v>1</v>
      </c>
      <c r="G5" s="2">
        <v>0</v>
      </c>
      <c r="H5" s="2">
        <v>0</v>
      </c>
      <c r="I5" s="2">
        <v>22</v>
      </c>
      <c r="J5" s="2">
        <v>0</v>
      </c>
      <c r="K5" s="2">
        <v>0</v>
      </c>
      <c r="L5" s="2">
        <v>2</v>
      </c>
      <c r="M5" s="2">
        <v>2</v>
      </c>
      <c r="N5" s="2">
        <v>0</v>
      </c>
      <c r="O5" s="2">
        <v>1</v>
      </c>
      <c r="P5" s="2">
        <v>0</v>
      </c>
      <c r="Q5" s="2">
        <v>28</v>
      </c>
    </row>
    <row r="6" spans="1:18" x14ac:dyDescent="0.2">
      <c r="A6" s="3">
        <v>2</v>
      </c>
      <c r="B6" s="2">
        <v>0</v>
      </c>
      <c r="C6" s="2">
        <v>0</v>
      </c>
      <c r="D6" s="2">
        <v>0</v>
      </c>
      <c r="E6" s="2">
        <v>1</v>
      </c>
      <c r="F6" s="2">
        <v>0</v>
      </c>
      <c r="G6" s="2">
        <v>0</v>
      </c>
      <c r="H6" s="2">
        <v>1</v>
      </c>
      <c r="I6" s="2">
        <v>23</v>
      </c>
      <c r="J6" s="2">
        <v>0</v>
      </c>
      <c r="K6" s="2">
        <v>0</v>
      </c>
      <c r="L6" s="2">
        <v>6</v>
      </c>
      <c r="M6" s="2">
        <v>4</v>
      </c>
      <c r="N6" s="2">
        <v>0</v>
      </c>
      <c r="O6" s="2">
        <v>0</v>
      </c>
      <c r="P6" s="2">
        <v>0</v>
      </c>
      <c r="Q6" s="2">
        <v>35</v>
      </c>
    </row>
    <row r="7" spans="1:18" x14ac:dyDescent="0.2">
      <c r="A7" s="3">
        <v>3</v>
      </c>
      <c r="B7" s="2">
        <v>0</v>
      </c>
      <c r="C7" s="2">
        <v>0</v>
      </c>
      <c r="D7" s="2">
        <v>0</v>
      </c>
      <c r="E7" s="2">
        <v>0</v>
      </c>
      <c r="F7" s="2">
        <v>0</v>
      </c>
      <c r="G7" s="2">
        <v>0</v>
      </c>
      <c r="H7" s="2">
        <v>0</v>
      </c>
      <c r="I7" s="2">
        <v>18</v>
      </c>
      <c r="J7" s="2">
        <v>1</v>
      </c>
      <c r="K7" s="2">
        <v>0</v>
      </c>
      <c r="L7" s="2">
        <v>6</v>
      </c>
      <c r="M7" s="2">
        <v>3</v>
      </c>
      <c r="N7" s="2">
        <v>0</v>
      </c>
      <c r="O7" s="2">
        <v>0</v>
      </c>
      <c r="P7" s="2">
        <v>0</v>
      </c>
      <c r="Q7" s="2">
        <v>28</v>
      </c>
    </row>
    <row r="8" spans="1:18" x14ac:dyDescent="0.2">
      <c r="A8" s="3">
        <v>4</v>
      </c>
      <c r="B8" s="2">
        <v>0</v>
      </c>
      <c r="C8" s="2">
        <v>0</v>
      </c>
      <c r="D8" s="2">
        <v>0</v>
      </c>
      <c r="E8" s="2">
        <v>1</v>
      </c>
      <c r="F8" s="2">
        <v>0</v>
      </c>
      <c r="G8" s="2">
        <v>0</v>
      </c>
      <c r="H8" s="2">
        <v>0</v>
      </c>
      <c r="I8" s="2">
        <v>27</v>
      </c>
      <c r="J8" s="2">
        <v>0</v>
      </c>
      <c r="K8" s="2">
        <v>0</v>
      </c>
      <c r="L8" s="2">
        <v>11</v>
      </c>
      <c r="M8" s="2">
        <v>2</v>
      </c>
      <c r="N8" s="2">
        <v>0</v>
      </c>
      <c r="O8" s="2">
        <v>0</v>
      </c>
      <c r="P8" s="2">
        <v>0</v>
      </c>
      <c r="Q8" s="2">
        <v>41</v>
      </c>
    </row>
    <row r="9" spans="1:18" x14ac:dyDescent="0.2">
      <c r="A9" s="3">
        <v>5</v>
      </c>
      <c r="B9" s="2">
        <v>0</v>
      </c>
      <c r="C9" s="2">
        <v>0</v>
      </c>
      <c r="D9" s="2">
        <v>0</v>
      </c>
      <c r="E9" s="2">
        <v>0</v>
      </c>
      <c r="F9" s="2">
        <v>0</v>
      </c>
      <c r="G9" s="2">
        <v>0</v>
      </c>
      <c r="H9" s="2">
        <v>0</v>
      </c>
      <c r="I9" s="2">
        <v>25</v>
      </c>
      <c r="J9" s="2">
        <v>0</v>
      </c>
      <c r="K9" s="2">
        <v>0</v>
      </c>
      <c r="L9" s="2">
        <v>6</v>
      </c>
      <c r="M9" s="2">
        <v>1</v>
      </c>
      <c r="N9" s="2">
        <v>0</v>
      </c>
      <c r="O9" s="2">
        <v>0</v>
      </c>
      <c r="P9" s="2">
        <v>0</v>
      </c>
      <c r="Q9" s="2">
        <v>32</v>
      </c>
    </row>
    <row r="10" spans="1:18" x14ac:dyDescent="0.2">
      <c r="A10" s="3">
        <v>6</v>
      </c>
      <c r="B10" s="2">
        <v>0</v>
      </c>
      <c r="C10" s="2">
        <v>0</v>
      </c>
      <c r="D10" s="2">
        <v>0</v>
      </c>
      <c r="E10" s="2">
        <v>1</v>
      </c>
      <c r="F10" s="2">
        <v>0</v>
      </c>
      <c r="G10" s="2">
        <v>0</v>
      </c>
      <c r="H10" s="2">
        <v>0</v>
      </c>
      <c r="I10" s="2">
        <v>26</v>
      </c>
      <c r="J10" s="2">
        <v>0</v>
      </c>
      <c r="K10" s="2">
        <v>0</v>
      </c>
      <c r="L10" s="2">
        <v>5</v>
      </c>
      <c r="M10" s="2">
        <v>1</v>
      </c>
      <c r="N10" s="2">
        <v>0</v>
      </c>
      <c r="O10" s="2">
        <v>0</v>
      </c>
      <c r="P10" s="2">
        <v>0</v>
      </c>
      <c r="Q10" s="2">
        <v>33</v>
      </c>
    </row>
    <row r="11" spans="1:18" x14ac:dyDescent="0.2">
      <c r="A11" s="3">
        <v>7</v>
      </c>
      <c r="B11" s="2">
        <v>0</v>
      </c>
      <c r="C11" s="2">
        <v>1</v>
      </c>
      <c r="D11" s="2">
        <v>0</v>
      </c>
      <c r="E11" s="2">
        <v>0</v>
      </c>
      <c r="F11" s="2">
        <v>0</v>
      </c>
      <c r="G11" s="2">
        <v>0</v>
      </c>
      <c r="H11" s="2">
        <v>0</v>
      </c>
      <c r="I11" s="2">
        <v>18</v>
      </c>
      <c r="J11" s="2">
        <v>1</v>
      </c>
      <c r="K11" s="2">
        <v>0</v>
      </c>
      <c r="L11" s="2">
        <v>10</v>
      </c>
      <c r="M11" s="2">
        <v>0</v>
      </c>
      <c r="N11" s="2">
        <v>0</v>
      </c>
      <c r="O11" s="2">
        <v>0</v>
      </c>
      <c r="P11" s="2">
        <v>0</v>
      </c>
      <c r="Q11" s="2">
        <v>30</v>
      </c>
    </row>
    <row r="12" spans="1:18" x14ac:dyDescent="0.2">
      <c r="A12" s="3">
        <v>8</v>
      </c>
      <c r="B12" s="2">
        <v>0</v>
      </c>
      <c r="C12" s="2">
        <v>0</v>
      </c>
      <c r="D12" s="2">
        <v>0</v>
      </c>
      <c r="E12" s="2">
        <v>0</v>
      </c>
      <c r="F12" s="2">
        <v>0</v>
      </c>
      <c r="G12" s="2">
        <v>0</v>
      </c>
      <c r="H12" s="2">
        <v>0</v>
      </c>
      <c r="I12" s="2">
        <v>22</v>
      </c>
      <c r="J12" s="2">
        <v>2</v>
      </c>
      <c r="K12" s="2">
        <v>0</v>
      </c>
      <c r="L12" s="2">
        <v>3</v>
      </c>
      <c r="M12" s="2">
        <v>4</v>
      </c>
      <c r="N12" s="2">
        <v>0</v>
      </c>
      <c r="O12" s="2">
        <v>0</v>
      </c>
      <c r="P12" s="2">
        <v>0</v>
      </c>
      <c r="Q12" s="2">
        <v>31</v>
      </c>
    </row>
    <row r="13" spans="1:18" x14ac:dyDescent="0.2">
      <c r="A13" s="3">
        <v>9</v>
      </c>
      <c r="B13" s="2">
        <v>0</v>
      </c>
      <c r="C13" s="2">
        <v>0</v>
      </c>
      <c r="D13" s="2">
        <v>0</v>
      </c>
      <c r="E13" s="2">
        <v>0</v>
      </c>
      <c r="F13" s="2">
        <v>0</v>
      </c>
      <c r="G13" s="2">
        <v>0</v>
      </c>
      <c r="H13" s="2">
        <v>0</v>
      </c>
      <c r="I13" s="2">
        <v>12</v>
      </c>
      <c r="J13" s="2">
        <v>1</v>
      </c>
      <c r="K13" s="2">
        <v>0</v>
      </c>
      <c r="L13" s="2">
        <v>5</v>
      </c>
      <c r="M13" s="2">
        <v>0</v>
      </c>
      <c r="N13" s="2">
        <v>0</v>
      </c>
      <c r="O13" s="2">
        <v>0</v>
      </c>
      <c r="P13" s="2">
        <v>0</v>
      </c>
      <c r="Q13" s="2">
        <v>18</v>
      </c>
    </row>
    <row r="14" spans="1:18" x14ac:dyDescent="0.2">
      <c r="A14" s="3">
        <v>10</v>
      </c>
      <c r="B14" s="2">
        <v>0</v>
      </c>
      <c r="C14" s="2">
        <v>0</v>
      </c>
      <c r="D14" s="2">
        <v>0</v>
      </c>
      <c r="E14" s="2">
        <v>0</v>
      </c>
      <c r="F14" s="2">
        <v>0</v>
      </c>
      <c r="G14" s="2">
        <v>0</v>
      </c>
      <c r="H14" s="2">
        <v>0</v>
      </c>
      <c r="I14" s="2">
        <v>15</v>
      </c>
      <c r="J14" s="2">
        <v>0</v>
      </c>
      <c r="K14" s="2">
        <v>0</v>
      </c>
      <c r="L14" s="2">
        <v>5</v>
      </c>
      <c r="M14" s="2">
        <v>2</v>
      </c>
      <c r="N14" s="2">
        <v>0</v>
      </c>
      <c r="O14" s="2">
        <v>0</v>
      </c>
      <c r="P14" s="2">
        <v>0</v>
      </c>
      <c r="Q14" s="2">
        <v>22</v>
      </c>
    </row>
    <row r="15" spans="1:18" x14ac:dyDescent="0.2">
      <c r="A15" s="3">
        <v>11</v>
      </c>
      <c r="B15" s="2">
        <v>0</v>
      </c>
      <c r="C15" s="2">
        <v>0</v>
      </c>
      <c r="D15" s="2">
        <v>0</v>
      </c>
      <c r="E15" s="2">
        <v>1</v>
      </c>
      <c r="F15" s="2">
        <v>0</v>
      </c>
      <c r="G15" s="2">
        <v>0</v>
      </c>
      <c r="H15" s="2">
        <v>0</v>
      </c>
      <c r="I15" s="2">
        <v>28</v>
      </c>
      <c r="J15" s="2">
        <v>0</v>
      </c>
      <c r="K15" s="2">
        <v>0</v>
      </c>
      <c r="L15" s="2">
        <v>2</v>
      </c>
      <c r="M15" s="2">
        <v>2</v>
      </c>
      <c r="N15" s="2">
        <v>0</v>
      </c>
      <c r="O15" s="2">
        <v>0</v>
      </c>
      <c r="P15" s="2">
        <v>0</v>
      </c>
      <c r="Q15" s="2">
        <v>33</v>
      </c>
    </row>
    <row r="16" spans="1:18" x14ac:dyDescent="0.2">
      <c r="A16" s="3">
        <v>12</v>
      </c>
      <c r="B16" s="2">
        <v>0</v>
      </c>
      <c r="C16" s="2">
        <v>0</v>
      </c>
      <c r="D16" s="2">
        <v>0</v>
      </c>
      <c r="E16" s="2">
        <v>0</v>
      </c>
      <c r="F16" s="2">
        <v>0</v>
      </c>
      <c r="G16" s="2">
        <v>0</v>
      </c>
      <c r="H16" s="2">
        <v>0</v>
      </c>
      <c r="I16" s="2">
        <v>19</v>
      </c>
      <c r="J16" s="2">
        <v>0</v>
      </c>
      <c r="K16" s="2">
        <v>0</v>
      </c>
      <c r="L16" s="2">
        <v>2</v>
      </c>
      <c r="M16" s="2">
        <v>0</v>
      </c>
      <c r="N16" s="2">
        <v>0</v>
      </c>
      <c r="O16" s="2">
        <v>0</v>
      </c>
      <c r="P16" s="2">
        <v>1</v>
      </c>
      <c r="Q16" s="2">
        <v>22</v>
      </c>
    </row>
    <row r="17" spans="1:17" x14ac:dyDescent="0.2">
      <c r="A17" s="3">
        <v>13</v>
      </c>
      <c r="B17" s="2">
        <v>0</v>
      </c>
      <c r="C17" s="2">
        <v>0</v>
      </c>
      <c r="D17" s="2">
        <v>0</v>
      </c>
      <c r="E17" s="2">
        <v>0</v>
      </c>
      <c r="F17" s="2">
        <v>0</v>
      </c>
      <c r="G17" s="2">
        <v>0</v>
      </c>
      <c r="H17" s="2">
        <v>0</v>
      </c>
      <c r="I17" s="2">
        <v>30</v>
      </c>
      <c r="J17" s="2">
        <v>0</v>
      </c>
      <c r="K17" s="2">
        <v>0</v>
      </c>
      <c r="L17" s="2">
        <v>6</v>
      </c>
      <c r="M17" s="2">
        <v>1</v>
      </c>
      <c r="N17" s="2">
        <v>0</v>
      </c>
      <c r="O17" s="2">
        <v>0</v>
      </c>
      <c r="P17" s="2">
        <v>0</v>
      </c>
      <c r="Q17" s="2">
        <v>37</v>
      </c>
    </row>
    <row r="18" spans="1:17" x14ac:dyDescent="0.2">
      <c r="A18" s="3">
        <v>14</v>
      </c>
      <c r="B18" s="2">
        <v>1</v>
      </c>
      <c r="C18" s="2">
        <v>0</v>
      </c>
      <c r="D18" s="2">
        <v>0</v>
      </c>
      <c r="E18" s="2">
        <v>0</v>
      </c>
      <c r="F18" s="2">
        <v>0</v>
      </c>
      <c r="G18" s="2">
        <v>0</v>
      </c>
      <c r="H18" s="2">
        <v>0</v>
      </c>
      <c r="I18" s="2">
        <v>21</v>
      </c>
      <c r="J18" s="2">
        <v>2</v>
      </c>
      <c r="K18" s="2">
        <v>1</v>
      </c>
      <c r="L18" s="2">
        <v>7</v>
      </c>
      <c r="M18" s="2">
        <v>1</v>
      </c>
      <c r="N18" s="2">
        <v>0</v>
      </c>
      <c r="O18" s="2">
        <v>0</v>
      </c>
      <c r="P18" s="2">
        <v>1</v>
      </c>
      <c r="Q18" s="2">
        <v>34</v>
      </c>
    </row>
    <row r="19" spans="1:17" x14ac:dyDescent="0.2">
      <c r="A19" s="3">
        <v>15</v>
      </c>
      <c r="B19" s="2">
        <v>0</v>
      </c>
      <c r="C19" s="2">
        <v>0</v>
      </c>
      <c r="D19" s="2">
        <v>0</v>
      </c>
      <c r="E19" s="2">
        <v>0</v>
      </c>
      <c r="F19" s="2">
        <v>1</v>
      </c>
      <c r="G19" s="2">
        <v>0</v>
      </c>
      <c r="H19" s="2">
        <v>0</v>
      </c>
      <c r="I19" s="2">
        <v>26</v>
      </c>
      <c r="J19" s="2">
        <v>1</v>
      </c>
      <c r="K19" s="2">
        <v>0</v>
      </c>
      <c r="L19" s="2">
        <v>6</v>
      </c>
      <c r="M19" s="2">
        <v>0</v>
      </c>
      <c r="N19" s="2">
        <v>0</v>
      </c>
      <c r="O19" s="2">
        <v>0</v>
      </c>
      <c r="P19" s="2">
        <v>0</v>
      </c>
      <c r="Q19" s="2">
        <v>34</v>
      </c>
    </row>
    <row r="20" spans="1:17" x14ac:dyDescent="0.2">
      <c r="A20" s="3">
        <v>16</v>
      </c>
      <c r="B20" s="2">
        <v>0</v>
      </c>
      <c r="C20" s="2">
        <v>0</v>
      </c>
      <c r="D20" s="2">
        <v>0</v>
      </c>
      <c r="E20" s="2">
        <v>0</v>
      </c>
      <c r="F20" s="2">
        <v>0</v>
      </c>
      <c r="G20" s="2">
        <v>0</v>
      </c>
      <c r="H20" s="2">
        <v>1</v>
      </c>
      <c r="I20" s="2">
        <v>20</v>
      </c>
      <c r="J20" s="2">
        <v>0</v>
      </c>
      <c r="K20" s="2">
        <v>0</v>
      </c>
      <c r="L20" s="2">
        <v>2</v>
      </c>
      <c r="M20" s="2">
        <v>1</v>
      </c>
      <c r="N20" s="2">
        <v>0</v>
      </c>
      <c r="O20" s="2">
        <v>0</v>
      </c>
      <c r="P20" s="2">
        <v>0</v>
      </c>
      <c r="Q20" s="2">
        <v>24</v>
      </c>
    </row>
    <row r="21" spans="1:17" x14ac:dyDescent="0.2">
      <c r="A21" s="3">
        <v>17</v>
      </c>
      <c r="B21" s="2">
        <v>0</v>
      </c>
      <c r="C21" s="2">
        <v>0</v>
      </c>
      <c r="D21" s="2">
        <v>0</v>
      </c>
      <c r="E21" s="2">
        <v>0</v>
      </c>
      <c r="F21" s="2">
        <v>0</v>
      </c>
      <c r="G21" s="2">
        <v>0</v>
      </c>
      <c r="H21" s="2">
        <v>0</v>
      </c>
      <c r="I21" s="2">
        <v>23</v>
      </c>
      <c r="J21" s="2">
        <v>0</v>
      </c>
      <c r="K21" s="2">
        <v>0</v>
      </c>
      <c r="L21" s="2">
        <v>12</v>
      </c>
      <c r="M21" s="2">
        <v>0</v>
      </c>
      <c r="N21" s="2">
        <v>0</v>
      </c>
      <c r="O21" s="2">
        <v>0</v>
      </c>
      <c r="P21" s="2">
        <v>0</v>
      </c>
      <c r="Q21" s="2">
        <v>35</v>
      </c>
    </row>
    <row r="22" spans="1:17" x14ac:dyDescent="0.2">
      <c r="A22" s="3">
        <v>18</v>
      </c>
      <c r="B22" s="2">
        <v>0</v>
      </c>
      <c r="C22" s="2">
        <v>0</v>
      </c>
      <c r="D22" s="2">
        <v>0</v>
      </c>
      <c r="E22" s="2">
        <v>0</v>
      </c>
      <c r="F22" s="2">
        <v>0</v>
      </c>
      <c r="G22" s="2">
        <v>0</v>
      </c>
      <c r="H22" s="2">
        <v>0</v>
      </c>
      <c r="I22" s="2">
        <v>24</v>
      </c>
      <c r="J22" s="2">
        <v>0</v>
      </c>
      <c r="K22" s="2">
        <v>0</v>
      </c>
      <c r="L22" s="2">
        <v>4</v>
      </c>
      <c r="M22" s="2">
        <v>1</v>
      </c>
      <c r="N22" s="2">
        <v>0</v>
      </c>
      <c r="O22" s="2">
        <v>0</v>
      </c>
      <c r="P22" s="2">
        <v>0</v>
      </c>
      <c r="Q22" s="2">
        <v>29</v>
      </c>
    </row>
    <row r="23" spans="1:17" x14ac:dyDescent="0.2">
      <c r="A23" s="3">
        <v>19</v>
      </c>
      <c r="B23" s="2">
        <v>0</v>
      </c>
      <c r="C23" s="2">
        <v>0</v>
      </c>
      <c r="D23" s="2">
        <v>0</v>
      </c>
      <c r="E23" s="2">
        <v>0</v>
      </c>
      <c r="F23" s="2">
        <v>1</v>
      </c>
      <c r="G23" s="2">
        <v>0</v>
      </c>
      <c r="H23" s="2">
        <v>0</v>
      </c>
      <c r="I23" s="2">
        <v>22</v>
      </c>
      <c r="J23" s="2">
        <v>0</v>
      </c>
      <c r="K23" s="2">
        <v>0</v>
      </c>
      <c r="L23" s="2">
        <v>8</v>
      </c>
      <c r="M23" s="2">
        <v>0</v>
      </c>
      <c r="N23" s="2">
        <v>0</v>
      </c>
      <c r="O23" s="2">
        <v>0</v>
      </c>
      <c r="P23" s="2">
        <v>0</v>
      </c>
      <c r="Q23" s="2">
        <v>31</v>
      </c>
    </row>
    <row r="24" spans="1:17" x14ac:dyDescent="0.2">
      <c r="A24" s="3">
        <v>20</v>
      </c>
      <c r="B24" s="2">
        <v>0</v>
      </c>
      <c r="C24" s="2">
        <v>0</v>
      </c>
      <c r="D24" s="2">
        <v>0</v>
      </c>
      <c r="E24" s="2">
        <v>0</v>
      </c>
      <c r="F24" s="2">
        <v>0</v>
      </c>
      <c r="G24" s="2">
        <v>0</v>
      </c>
      <c r="H24" s="2">
        <v>0</v>
      </c>
      <c r="I24" s="2">
        <v>26</v>
      </c>
      <c r="J24" s="2">
        <v>1</v>
      </c>
      <c r="K24" s="2">
        <v>0</v>
      </c>
      <c r="L24" s="2">
        <v>9</v>
      </c>
      <c r="M24" s="2">
        <v>2</v>
      </c>
      <c r="N24" s="2">
        <v>0</v>
      </c>
      <c r="O24" s="2">
        <v>0</v>
      </c>
      <c r="P24" s="2">
        <v>0</v>
      </c>
      <c r="Q24" s="2">
        <v>38</v>
      </c>
    </row>
    <row r="25" spans="1:17" x14ac:dyDescent="0.2">
      <c r="A25" s="3">
        <v>21</v>
      </c>
      <c r="B25" s="2">
        <v>0</v>
      </c>
      <c r="C25" s="2">
        <v>0</v>
      </c>
      <c r="D25" s="2">
        <v>1</v>
      </c>
      <c r="E25" s="2">
        <v>0</v>
      </c>
      <c r="F25" s="2">
        <v>0</v>
      </c>
      <c r="G25" s="2">
        <v>0</v>
      </c>
      <c r="H25" s="2">
        <v>0</v>
      </c>
      <c r="I25" s="2">
        <v>18</v>
      </c>
      <c r="J25" s="2">
        <v>0</v>
      </c>
      <c r="K25" s="2">
        <v>0</v>
      </c>
      <c r="L25" s="2">
        <v>4</v>
      </c>
      <c r="M25" s="2">
        <v>2</v>
      </c>
      <c r="N25" s="2">
        <v>0</v>
      </c>
      <c r="O25" s="2">
        <v>0</v>
      </c>
      <c r="P25" s="2">
        <v>0</v>
      </c>
      <c r="Q25" s="2">
        <v>25</v>
      </c>
    </row>
    <row r="26" spans="1:17" x14ac:dyDescent="0.2">
      <c r="A26" s="3">
        <v>22</v>
      </c>
      <c r="B26" s="2">
        <v>0</v>
      </c>
      <c r="C26" s="2">
        <v>1</v>
      </c>
      <c r="D26" s="2">
        <v>0</v>
      </c>
      <c r="E26" s="2">
        <v>0</v>
      </c>
      <c r="F26" s="2">
        <v>0</v>
      </c>
      <c r="G26" s="2">
        <v>1</v>
      </c>
      <c r="H26" s="2">
        <v>0</v>
      </c>
      <c r="I26" s="2">
        <v>21</v>
      </c>
      <c r="J26" s="2">
        <v>0</v>
      </c>
      <c r="K26" s="2">
        <v>0</v>
      </c>
      <c r="L26" s="2">
        <v>7</v>
      </c>
      <c r="M26" s="2">
        <v>4</v>
      </c>
      <c r="N26" s="2">
        <v>0</v>
      </c>
      <c r="O26" s="2">
        <v>0</v>
      </c>
      <c r="P26" s="2">
        <v>1</v>
      </c>
      <c r="Q26" s="2">
        <v>35</v>
      </c>
    </row>
    <row r="27" spans="1:17" x14ac:dyDescent="0.2">
      <c r="A27" s="3">
        <v>23</v>
      </c>
      <c r="B27" s="2">
        <v>0</v>
      </c>
      <c r="C27" s="2">
        <v>0</v>
      </c>
      <c r="D27" s="2">
        <v>0</v>
      </c>
      <c r="E27" s="2">
        <v>0</v>
      </c>
      <c r="F27" s="2">
        <v>0</v>
      </c>
      <c r="G27" s="2">
        <v>0</v>
      </c>
      <c r="H27" s="2">
        <v>0</v>
      </c>
      <c r="I27" s="2">
        <v>25</v>
      </c>
      <c r="J27" s="2">
        <v>1</v>
      </c>
      <c r="K27" s="2">
        <v>0</v>
      </c>
      <c r="L27" s="2">
        <v>5</v>
      </c>
      <c r="M27" s="2">
        <v>2</v>
      </c>
      <c r="N27" s="2">
        <v>0</v>
      </c>
      <c r="O27" s="2">
        <v>0</v>
      </c>
      <c r="P27" s="2">
        <v>0</v>
      </c>
      <c r="Q27" s="2">
        <v>33</v>
      </c>
    </row>
    <row r="28" spans="1:17" x14ac:dyDescent="0.2">
      <c r="A28" s="3">
        <v>24</v>
      </c>
      <c r="B28" s="2">
        <v>0</v>
      </c>
      <c r="C28" s="2">
        <v>0</v>
      </c>
      <c r="D28" s="2">
        <v>0</v>
      </c>
      <c r="E28" s="2">
        <v>0</v>
      </c>
      <c r="F28" s="2">
        <v>0</v>
      </c>
      <c r="G28" s="2">
        <v>0</v>
      </c>
      <c r="H28" s="2">
        <v>0</v>
      </c>
      <c r="I28" s="2">
        <v>27</v>
      </c>
      <c r="J28" s="2">
        <v>0</v>
      </c>
      <c r="K28" s="2">
        <v>0</v>
      </c>
      <c r="L28" s="2">
        <v>8</v>
      </c>
      <c r="M28" s="2">
        <v>2</v>
      </c>
      <c r="N28" s="2">
        <v>0</v>
      </c>
      <c r="O28" s="2">
        <v>0</v>
      </c>
      <c r="P28" s="2">
        <v>0</v>
      </c>
      <c r="Q28" s="2">
        <v>37</v>
      </c>
    </row>
    <row r="29" spans="1:17" x14ac:dyDescent="0.2">
      <c r="A29" s="3">
        <v>25</v>
      </c>
      <c r="B29" s="2">
        <v>0</v>
      </c>
      <c r="C29" s="2">
        <v>1</v>
      </c>
      <c r="D29" s="2">
        <v>0</v>
      </c>
      <c r="E29" s="2">
        <v>2</v>
      </c>
      <c r="F29" s="2">
        <v>0</v>
      </c>
      <c r="G29" s="2">
        <v>0</v>
      </c>
      <c r="H29" s="2">
        <v>0</v>
      </c>
      <c r="I29" s="2">
        <v>26</v>
      </c>
      <c r="J29" s="2">
        <v>1</v>
      </c>
      <c r="K29" s="2">
        <v>0</v>
      </c>
      <c r="L29" s="2">
        <v>9</v>
      </c>
      <c r="M29" s="2">
        <v>1</v>
      </c>
      <c r="N29" s="2">
        <v>0</v>
      </c>
      <c r="O29" s="2">
        <v>0</v>
      </c>
      <c r="P29" s="2">
        <v>0</v>
      </c>
      <c r="Q29" s="2">
        <v>40</v>
      </c>
    </row>
    <row r="30" spans="1:17" x14ac:dyDescent="0.2">
      <c r="A30" s="3">
        <v>26</v>
      </c>
      <c r="B30" s="2">
        <v>0</v>
      </c>
      <c r="C30" s="2">
        <v>0</v>
      </c>
      <c r="D30" s="2">
        <v>1</v>
      </c>
      <c r="E30" s="2">
        <v>0</v>
      </c>
      <c r="F30" s="2">
        <v>0</v>
      </c>
      <c r="G30" s="2">
        <v>0</v>
      </c>
      <c r="H30" s="2">
        <v>0</v>
      </c>
      <c r="I30" s="2">
        <v>26</v>
      </c>
      <c r="J30" s="2">
        <v>0</v>
      </c>
      <c r="K30" s="2">
        <v>0</v>
      </c>
      <c r="L30" s="2">
        <v>8</v>
      </c>
      <c r="M30" s="2">
        <v>1</v>
      </c>
      <c r="N30" s="2">
        <v>0</v>
      </c>
      <c r="O30" s="2">
        <v>1</v>
      </c>
      <c r="P30" s="2">
        <v>0</v>
      </c>
      <c r="Q30" s="2">
        <v>37</v>
      </c>
    </row>
    <row r="31" spans="1:17" x14ac:dyDescent="0.2">
      <c r="A31" s="3">
        <v>27</v>
      </c>
      <c r="B31" s="2">
        <v>0</v>
      </c>
      <c r="C31" s="2">
        <v>0</v>
      </c>
      <c r="D31" s="2">
        <v>1</v>
      </c>
      <c r="E31" s="2">
        <v>0</v>
      </c>
      <c r="F31" s="2">
        <v>0</v>
      </c>
      <c r="G31" s="2">
        <v>0</v>
      </c>
      <c r="H31" s="2">
        <v>0</v>
      </c>
      <c r="I31" s="2">
        <v>23</v>
      </c>
      <c r="J31" s="2">
        <v>0</v>
      </c>
      <c r="K31" s="2">
        <v>1</v>
      </c>
      <c r="L31" s="2">
        <v>6</v>
      </c>
      <c r="M31" s="2">
        <v>0</v>
      </c>
      <c r="N31" s="2">
        <v>0</v>
      </c>
      <c r="O31" s="2">
        <v>0</v>
      </c>
      <c r="P31" s="2">
        <v>0</v>
      </c>
      <c r="Q31" s="2">
        <v>31</v>
      </c>
    </row>
    <row r="32" spans="1:17" x14ac:dyDescent="0.2">
      <c r="A32" s="3">
        <v>28</v>
      </c>
      <c r="B32" s="2">
        <v>0</v>
      </c>
      <c r="C32" s="2">
        <v>0</v>
      </c>
      <c r="D32" s="2">
        <v>0</v>
      </c>
      <c r="E32" s="2">
        <v>2</v>
      </c>
      <c r="F32" s="2">
        <v>0</v>
      </c>
      <c r="G32" s="2">
        <v>0</v>
      </c>
      <c r="H32" s="2">
        <v>0</v>
      </c>
      <c r="I32" s="2">
        <v>19</v>
      </c>
      <c r="J32" s="2">
        <v>0</v>
      </c>
      <c r="K32" s="2">
        <v>0</v>
      </c>
      <c r="L32" s="2">
        <v>13</v>
      </c>
      <c r="M32" s="2">
        <v>0</v>
      </c>
      <c r="N32" s="2">
        <v>0</v>
      </c>
      <c r="O32" s="2">
        <v>0</v>
      </c>
      <c r="P32" s="2">
        <v>0</v>
      </c>
      <c r="Q32" s="2">
        <v>34</v>
      </c>
    </row>
    <row r="33" spans="1:17" x14ac:dyDescent="0.2">
      <c r="A33" s="3">
        <v>29</v>
      </c>
      <c r="B33" s="2">
        <v>0</v>
      </c>
      <c r="C33" s="2">
        <v>0</v>
      </c>
      <c r="D33" s="2">
        <v>1</v>
      </c>
      <c r="E33" s="2">
        <v>0</v>
      </c>
      <c r="F33" s="2">
        <v>1</v>
      </c>
      <c r="G33" s="2">
        <v>0</v>
      </c>
      <c r="H33" s="2">
        <v>0</v>
      </c>
      <c r="I33" s="2">
        <v>22</v>
      </c>
      <c r="J33" s="2">
        <v>2</v>
      </c>
      <c r="K33" s="2">
        <v>0</v>
      </c>
      <c r="L33" s="2">
        <v>10</v>
      </c>
      <c r="M33" s="2">
        <v>0</v>
      </c>
      <c r="N33" s="2">
        <v>0</v>
      </c>
      <c r="O33" s="2">
        <v>0</v>
      </c>
      <c r="P33" s="2">
        <v>0</v>
      </c>
      <c r="Q33" s="2">
        <v>36</v>
      </c>
    </row>
    <row r="34" spans="1:17" x14ac:dyDescent="0.2">
      <c r="A34" s="3">
        <v>30</v>
      </c>
      <c r="B34" s="2">
        <v>0</v>
      </c>
      <c r="C34" s="2">
        <v>0</v>
      </c>
      <c r="D34" s="2">
        <v>0</v>
      </c>
      <c r="E34" s="2">
        <v>0</v>
      </c>
      <c r="F34" s="2">
        <v>0</v>
      </c>
      <c r="G34" s="2">
        <v>0</v>
      </c>
      <c r="H34" s="2">
        <v>0</v>
      </c>
      <c r="I34" s="2">
        <v>18</v>
      </c>
      <c r="J34" s="2">
        <v>0</v>
      </c>
      <c r="K34" s="2">
        <v>1</v>
      </c>
      <c r="L34" s="2">
        <v>5</v>
      </c>
      <c r="M34" s="2">
        <v>1</v>
      </c>
      <c r="N34" s="2">
        <v>0</v>
      </c>
      <c r="O34" s="2">
        <v>0</v>
      </c>
      <c r="P34" s="2">
        <v>0</v>
      </c>
      <c r="Q34" s="2">
        <v>25</v>
      </c>
    </row>
    <row r="35" spans="1:17" x14ac:dyDescent="0.2">
      <c r="A35" s="3">
        <v>31</v>
      </c>
      <c r="B35" s="2">
        <v>0</v>
      </c>
      <c r="C35" s="2">
        <v>0</v>
      </c>
      <c r="D35" s="2">
        <v>0</v>
      </c>
      <c r="E35" s="2">
        <v>0</v>
      </c>
      <c r="F35" s="2">
        <v>1</v>
      </c>
      <c r="G35" s="2">
        <v>0</v>
      </c>
      <c r="H35" s="2">
        <v>1</v>
      </c>
      <c r="I35" s="2">
        <v>17</v>
      </c>
      <c r="J35" s="2">
        <v>1</v>
      </c>
      <c r="K35" s="2">
        <v>1</v>
      </c>
      <c r="L35" s="2">
        <v>11</v>
      </c>
      <c r="M35" s="2">
        <v>0</v>
      </c>
      <c r="N35" s="2">
        <v>0</v>
      </c>
      <c r="O35" s="2">
        <v>0</v>
      </c>
      <c r="P35" s="2">
        <v>0</v>
      </c>
      <c r="Q35" s="2">
        <v>32</v>
      </c>
    </row>
    <row r="36" spans="1:17" x14ac:dyDescent="0.2">
      <c r="A36" s="3">
        <v>32</v>
      </c>
      <c r="B36" s="2">
        <v>0</v>
      </c>
      <c r="C36" s="2">
        <v>0</v>
      </c>
      <c r="D36" s="2">
        <v>0</v>
      </c>
      <c r="E36" s="2">
        <v>0</v>
      </c>
      <c r="F36" s="2">
        <v>0</v>
      </c>
      <c r="G36" s="2">
        <v>0</v>
      </c>
      <c r="H36" s="2">
        <v>0</v>
      </c>
      <c r="I36" s="2">
        <v>25</v>
      </c>
      <c r="J36" s="2">
        <v>0</v>
      </c>
      <c r="K36" s="2">
        <v>1</v>
      </c>
      <c r="L36" s="2">
        <v>7</v>
      </c>
      <c r="M36" s="2">
        <v>2</v>
      </c>
      <c r="N36" s="2">
        <v>0</v>
      </c>
      <c r="O36" s="2">
        <v>0</v>
      </c>
      <c r="P36" s="2">
        <v>1</v>
      </c>
      <c r="Q36" s="2">
        <v>36</v>
      </c>
    </row>
    <row r="37" spans="1:17" x14ac:dyDescent="0.2">
      <c r="A37" s="3">
        <v>33</v>
      </c>
      <c r="B37" s="2">
        <v>0</v>
      </c>
      <c r="C37" s="2">
        <v>0</v>
      </c>
      <c r="D37" s="2">
        <v>0</v>
      </c>
      <c r="E37" s="2">
        <v>0</v>
      </c>
      <c r="F37" s="2">
        <v>0</v>
      </c>
      <c r="G37" s="2">
        <v>0</v>
      </c>
      <c r="H37" s="2">
        <v>0</v>
      </c>
      <c r="I37" s="2">
        <v>18</v>
      </c>
      <c r="J37" s="2">
        <v>1</v>
      </c>
      <c r="K37" s="2">
        <v>0</v>
      </c>
      <c r="L37" s="2">
        <v>5</v>
      </c>
      <c r="M37" s="2">
        <v>0</v>
      </c>
      <c r="N37" s="2">
        <v>0</v>
      </c>
      <c r="O37" s="2">
        <v>0</v>
      </c>
      <c r="P37" s="2">
        <v>0</v>
      </c>
      <c r="Q37" s="2">
        <v>24</v>
      </c>
    </row>
    <row r="38" spans="1:17" x14ac:dyDescent="0.2">
      <c r="A38" s="3">
        <v>34</v>
      </c>
      <c r="B38" s="2">
        <v>0</v>
      </c>
      <c r="C38" s="2">
        <v>0</v>
      </c>
      <c r="D38" s="2">
        <v>0</v>
      </c>
      <c r="E38" s="2">
        <v>0</v>
      </c>
      <c r="F38" s="2">
        <v>0</v>
      </c>
      <c r="G38" s="2">
        <v>0</v>
      </c>
      <c r="H38" s="2">
        <v>0</v>
      </c>
      <c r="I38" s="2">
        <v>11</v>
      </c>
      <c r="J38" s="2">
        <v>0</v>
      </c>
      <c r="K38" s="2">
        <v>0</v>
      </c>
      <c r="L38" s="2">
        <v>7</v>
      </c>
      <c r="M38" s="2">
        <v>0</v>
      </c>
      <c r="N38" s="2">
        <v>0</v>
      </c>
      <c r="O38" s="2">
        <v>0</v>
      </c>
      <c r="P38" s="2">
        <v>0</v>
      </c>
      <c r="Q38" s="2">
        <v>18</v>
      </c>
    </row>
    <row r="39" spans="1:17" x14ac:dyDescent="0.2">
      <c r="A39" s="3">
        <v>35</v>
      </c>
      <c r="B39" s="2">
        <v>0</v>
      </c>
      <c r="C39" s="2">
        <v>0</v>
      </c>
      <c r="D39" s="2">
        <v>0</v>
      </c>
      <c r="E39" s="2">
        <v>0</v>
      </c>
      <c r="F39" s="2">
        <v>0</v>
      </c>
      <c r="G39" s="2">
        <v>0</v>
      </c>
      <c r="H39" s="2">
        <v>0</v>
      </c>
      <c r="I39" s="2">
        <v>18</v>
      </c>
      <c r="J39" s="2">
        <v>0</v>
      </c>
      <c r="K39" s="2">
        <v>2</v>
      </c>
      <c r="L39" s="2">
        <v>5</v>
      </c>
      <c r="M39" s="2">
        <v>1</v>
      </c>
      <c r="N39" s="2">
        <v>0</v>
      </c>
      <c r="O39" s="2">
        <v>0</v>
      </c>
      <c r="P39" s="2">
        <v>0</v>
      </c>
      <c r="Q39" s="2">
        <v>26</v>
      </c>
    </row>
    <row r="40" spans="1:17" x14ac:dyDescent="0.2">
      <c r="A40" s="3">
        <v>36</v>
      </c>
      <c r="B40" s="2">
        <v>0</v>
      </c>
      <c r="C40" s="2">
        <v>0</v>
      </c>
      <c r="D40" s="2">
        <v>0</v>
      </c>
      <c r="E40" s="2">
        <v>0</v>
      </c>
      <c r="F40" s="2">
        <v>0</v>
      </c>
      <c r="G40" s="2">
        <v>0</v>
      </c>
      <c r="H40" s="2">
        <v>0</v>
      </c>
      <c r="I40" s="2">
        <v>13</v>
      </c>
      <c r="J40" s="2">
        <v>0</v>
      </c>
      <c r="K40" s="2">
        <v>0</v>
      </c>
      <c r="L40" s="2">
        <v>6</v>
      </c>
      <c r="M40" s="2">
        <v>3</v>
      </c>
      <c r="N40" s="2">
        <v>0</v>
      </c>
      <c r="O40" s="2">
        <v>0</v>
      </c>
      <c r="P40" s="2">
        <v>0</v>
      </c>
      <c r="Q40" s="2">
        <v>22</v>
      </c>
    </row>
    <row r="41" spans="1:17" x14ac:dyDescent="0.2">
      <c r="A41" s="3">
        <v>37</v>
      </c>
      <c r="B41" s="2">
        <v>0</v>
      </c>
      <c r="C41" s="2">
        <v>0</v>
      </c>
      <c r="D41" s="2">
        <v>0</v>
      </c>
      <c r="E41" s="2">
        <v>0</v>
      </c>
      <c r="F41" s="2">
        <v>1</v>
      </c>
      <c r="G41" s="2">
        <v>0</v>
      </c>
      <c r="H41" s="2">
        <v>0</v>
      </c>
      <c r="I41" s="2">
        <v>11</v>
      </c>
      <c r="J41" s="2">
        <v>2</v>
      </c>
      <c r="K41" s="2">
        <v>1</v>
      </c>
      <c r="L41" s="2">
        <v>7</v>
      </c>
      <c r="M41" s="2">
        <v>3</v>
      </c>
      <c r="N41" s="2">
        <v>0</v>
      </c>
      <c r="O41" s="2">
        <v>0</v>
      </c>
      <c r="P41" s="2">
        <v>0</v>
      </c>
      <c r="Q41" s="2">
        <v>25</v>
      </c>
    </row>
    <row r="42" spans="1:17" x14ac:dyDescent="0.2">
      <c r="A42" s="3">
        <v>38</v>
      </c>
      <c r="B42" s="2">
        <v>0</v>
      </c>
      <c r="C42" s="2">
        <v>0</v>
      </c>
      <c r="D42" s="2">
        <v>0</v>
      </c>
      <c r="E42" s="2">
        <v>0</v>
      </c>
      <c r="F42" s="2">
        <v>0</v>
      </c>
      <c r="G42" s="2">
        <v>0</v>
      </c>
      <c r="H42" s="2">
        <v>0</v>
      </c>
      <c r="I42" s="2">
        <v>11</v>
      </c>
      <c r="J42" s="2">
        <v>0</v>
      </c>
      <c r="K42" s="2">
        <v>0</v>
      </c>
      <c r="L42" s="2">
        <v>5</v>
      </c>
      <c r="M42" s="2">
        <v>2</v>
      </c>
      <c r="N42" s="2">
        <v>0</v>
      </c>
      <c r="O42" s="2">
        <v>0</v>
      </c>
      <c r="P42" s="2">
        <v>0</v>
      </c>
      <c r="Q42" s="2">
        <v>18</v>
      </c>
    </row>
    <row r="43" spans="1:17" x14ac:dyDescent="0.2">
      <c r="A43" s="3">
        <v>39</v>
      </c>
      <c r="B43" s="2">
        <v>0</v>
      </c>
      <c r="C43" s="2">
        <v>0</v>
      </c>
      <c r="D43" s="2">
        <v>0</v>
      </c>
      <c r="E43" s="2">
        <v>0</v>
      </c>
      <c r="F43" s="2">
        <v>0</v>
      </c>
      <c r="G43" s="2">
        <v>0</v>
      </c>
      <c r="H43" s="2">
        <v>0</v>
      </c>
      <c r="I43" s="2">
        <v>14</v>
      </c>
      <c r="J43" s="2">
        <v>0</v>
      </c>
      <c r="K43" s="2">
        <v>0</v>
      </c>
      <c r="L43" s="2">
        <v>4</v>
      </c>
      <c r="M43" s="2">
        <v>1</v>
      </c>
      <c r="N43" s="2">
        <v>0</v>
      </c>
      <c r="O43" s="2">
        <v>0</v>
      </c>
      <c r="P43" s="2">
        <v>0</v>
      </c>
      <c r="Q43" s="2">
        <v>19</v>
      </c>
    </row>
    <row r="44" spans="1:17" x14ac:dyDescent="0.2">
      <c r="A44" s="3">
        <v>40</v>
      </c>
      <c r="B44" s="2">
        <v>0</v>
      </c>
      <c r="C44" s="2">
        <v>0</v>
      </c>
      <c r="D44" s="2">
        <v>0</v>
      </c>
      <c r="E44" s="2">
        <v>0</v>
      </c>
      <c r="F44" s="2">
        <v>0</v>
      </c>
      <c r="G44" s="2">
        <v>0</v>
      </c>
      <c r="H44" s="2">
        <v>0</v>
      </c>
      <c r="I44" s="2">
        <v>15</v>
      </c>
      <c r="J44" s="2">
        <v>0</v>
      </c>
      <c r="K44" s="2">
        <v>0</v>
      </c>
      <c r="L44" s="2">
        <v>5</v>
      </c>
      <c r="M44" s="2">
        <v>1</v>
      </c>
      <c r="N44" s="2">
        <v>1</v>
      </c>
      <c r="O44" s="2">
        <v>0</v>
      </c>
      <c r="P44" s="2">
        <v>0</v>
      </c>
      <c r="Q44" s="2">
        <v>22</v>
      </c>
    </row>
    <row r="45" spans="1:17" x14ac:dyDescent="0.2">
      <c r="A45" s="3">
        <v>41</v>
      </c>
      <c r="B45" s="2">
        <v>0</v>
      </c>
      <c r="C45" s="2">
        <v>0</v>
      </c>
      <c r="D45" s="2">
        <v>1</v>
      </c>
      <c r="E45" s="2">
        <v>0</v>
      </c>
      <c r="F45" s="2">
        <v>0</v>
      </c>
      <c r="G45" s="2">
        <v>0</v>
      </c>
      <c r="H45" s="2">
        <v>0</v>
      </c>
      <c r="I45" s="2">
        <v>14</v>
      </c>
      <c r="J45" s="2">
        <v>0</v>
      </c>
      <c r="K45" s="2">
        <v>0</v>
      </c>
      <c r="L45" s="2">
        <v>11</v>
      </c>
      <c r="M45" s="2">
        <v>2</v>
      </c>
      <c r="N45" s="2">
        <v>0</v>
      </c>
      <c r="O45" s="2">
        <v>0</v>
      </c>
      <c r="P45" s="2">
        <v>0</v>
      </c>
      <c r="Q45" s="2">
        <v>28</v>
      </c>
    </row>
    <row r="46" spans="1:17" x14ac:dyDescent="0.2">
      <c r="A46" s="3">
        <v>42</v>
      </c>
      <c r="B46" s="2">
        <v>0</v>
      </c>
      <c r="C46" s="2">
        <v>0</v>
      </c>
      <c r="D46" s="2">
        <v>1</v>
      </c>
      <c r="E46" s="2">
        <v>0</v>
      </c>
      <c r="F46" s="2">
        <v>0</v>
      </c>
      <c r="G46" s="2">
        <v>0</v>
      </c>
      <c r="H46" s="2">
        <v>0</v>
      </c>
      <c r="I46" s="2">
        <v>22</v>
      </c>
      <c r="J46" s="2">
        <v>1</v>
      </c>
      <c r="K46" s="2">
        <v>0</v>
      </c>
      <c r="L46" s="2">
        <v>3</v>
      </c>
      <c r="M46" s="2">
        <v>1</v>
      </c>
      <c r="N46" s="2">
        <v>0</v>
      </c>
      <c r="O46" s="2">
        <v>0</v>
      </c>
      <c r="P46" s="2">
        <v>1</v>
      </c>
      <c r="Q46" s="2">
        <v>29</v>
      </c>
    </row>
    <row r="47" spans="1:17" x14ac:dyDescent="0.2">
      <c r="A47" s="3">
        <v>43</v>
      </c>
      <c r="B47" s="2">
        <v>0</v>
      </c>
      <c r="C47" s="2">
        <v>0</v>
      </c>
      <c r="D47" s="2">
        <v>0</v>
      </c>
      <c r="E47" s="2">
        <v>0</v>
      </c>
      <c r="F47" s="2">
        <v>0</v>
      </c>
      <c r="G47" s="2">
        <v>0</v>
      </c>
      <c r="H47" s="2">
        <v>0</v>
      </c>
      <c r="I47" s="2">
        <v>13</v>
      </c>
      <c r="J47" s="2">
        <v>0</v>
      </c>
      <c r="K47" s="2">
        <v>0</v>
      </c>
      <c r="L47" s="2">
        <v>10</v>
      </c>
      <c r="M47" s="2">
        <v>0</v>
      </c>
      <c r="N47" s="2">
        <v>0</v>
      </c>
      <c r="O47" s="2">
        <v>1</v>
      </c>
      <c r="P47" s="2">
        <v>0</v>
      </c>
      <c r="Q47" s="2">
        <v>24</v>
      </c>
    </row>
    <row r="48" spans="1:17" x14ac:dyDescent="0.2">
      <c r="A48" s="3">
        <v>44</v>
      </c>
      <c r="B48" s="2">
        <v>0</v>
      </c>
      <c r="C48" s="2">
        <v>0</v>
      </c>
      <c r="D48" s="2">
        <v>0</v>
      </c>
      <c r="E48" s="2">
        <v>1</v>
      </c>
      <c r="F48" s="2">
        <v>0</v>
      </c>
      <c r="G48" s="2">
        <v>0</v>
      </c>
      <c r="H48" s="2">
        <v>0</v>
      </c>
      <c r="I48" s="2">
        <v>25</v>
      </c>
      <c r="J48" s="2">
        <v>0</v>
      </c>
      <c r="K48" s="2">
        <v>0</v>
      </c>
      <c r="L48" s="2">
        <v>9</v>
      </c>
      <c r="M48" s="2">
        <v>3</v>
      </c>
      <c r="N48" s="2">
        <v>0</v>
      </c>
      <c r="O48" s="2">
        <v>1</v>
      </c>
      <c r="P48" s="2">
        <v>0</v>
      </c>
      <c r="Q48" s="2">
        <v>39</v>
      </c>
    </row>
    <row r="49" spans="1:17" x14ac:dyDescent="0.2">
      <c r="A49" s="3">
        <v>45</v>
      </c>
      <c r="B49" s="2">
        <v>0</v>
      </c>
      <c r="C49" s="2">
        <v>1</v>
      </c>
      <c r="D49" s="2">
        <v>0</v>
      </c>
      <c r="E49" s="2">
        <v>0</v>
      </c>
      <c r="F49" s="2">
        <v>0</v>
      </c>
      <c r="G49" s="2">
        <v>0</v>
      </c>
      <c r="H49" s="2">
        <v>0</v>
      </c>
      <c r="I49" s="2">
        <v>31</v>
      </c>
      <c r="J49" s="2">
        <v>0</v>
      </c>
      <c r="K49" s="2">
        <v>0</v>
      </c>
      <c r="L49" s="2">
        <v>5</v>
      </c>
      <c r="M49" s="2">
        <v>4</v>
      </c>
      <c r="N49" s="2">
        <v>0</v>
      </c>
      <c r="O49" s="2">
        <v>1</v>
      </c>
      <c r="P49" s="2">
        <v>0</v>
      </c>
      <c r="Q49" s="2">
        <v>42</v>
      </c>
    </row>
    <row r="50" spans="1:17" x14ac:dyDescent="0.2">
      <c r="A50" s="3">
        <v>46</v>
      </c>
      <c r="B50" s="2">
        <v>0</v>
      </c>
      <c r="C50" s="2">
        <v>0</v>
      </c>
      <c r="D50" s="2">
        <v>0</v>
      </c>
      <c r="E50" s="2">
        <v>0</v>
      </c>
      <c r="F50" s="2">
        <v>0</v>
      </c>
      <c r="G50" s="2">
        <v>0</v>
      </c>
      <c r="H50" s="2">
        <v>0</v>
      </c>
      <c r="I50" s="2">
        <v>30</v>
      </c>
      <c r="J50" s="2">
        <v>0</v>
      </c>
      <c r="K50" s="2">
        <v>0</v>
      </c>
      <c r="L50" s="2">
        <v>7</v>
      </c>
      <c r="M50" s="2">
        <v>2</v>
      </c>
      <c r="N50" s="2">
        <v>0</v>
      </c>
      <c r="O50" s="2">
        <v>0</v>
      </c>
      <c r="P50" s="2">
        <v>0</v>
      </c>
      <c r="Q50" s="2">
        <v>39</v>
      </c>
    </row>
    <row r="51" spans="1:17" x14ac:dyDescent="0.2">
      <c r="A51" s="3">
        <v>47</v>
      </c>
      <c r="B51" s="2">
        <v>0</v>
      </c>
      <c r="C51" s="2">
        <v>0</v>
      </c>
      <c r="D51" s="2">
        <v>0</v>
      </c>
      <c r="E51" s="2">
        <v>1</v>
      </c>
      <c r="F51" s="2">
        <v>1</v>
      </c>
      <c r="G51" s="2">
        <v>0</v>
      </c>
      <c r="H51" s="2">
        <v>0</v>
      </c>
      <c r="I51" s="2">
        <v>27</v>
      </c>
      <c r="J51" s="2">
        <v>0</v>
      </c>
      <c r="K51" s="2">
        <v>0</v>
      </c>
      <c r="L51" s="2">
        <v>6</v>
      </c>
      <c r="M51" s="2">
        <v>4</v>
      </c>
      <c r="N51" s="2">
        <v>0</v>
      </c>
      <c r="O51" s="2">
        <v>0</v>
      </c>
      <c r="P51" s="2">
        <v>1</v>
      </c>
      <c r="Q51" s="2">
        <v>40</v>
      </c>
    </row>
    <row r="52" spans="1:17" x14ac:dyDescent="0.2">
      <c r="A52" s="3">
        <v>48</v>
      </c>
      <c r="B52" s="2">
        <v>0</v>
      </c>
      <c r="C52" s="2">
        <v>0</v>
      </c>
      <c r="D52" s="2">
        <v>0</v>
      </c>
      <c r="E52" s="2">
        <v>0</v>
      </c>
      <c r="F52" s="2">
        <v>0</v>
      </c>
      <c r="G52" s="2">
        <v>0</v>
      </c>
      <c r="H52" s="2">
        <v>1</v>
      </c>
      <c r="I52" s="2">
        <v>46</v>
      </c>
      <c r="J52" s="2">
        <v>0</v>
      </c>
      <c r="K52" s="2">
        <v>1</v>
      </c>
      <c r="L52" s="2">
        <v>11</v>
      </c>
      <c r="M52" s="2">
        <v>2</v>
      </c>
      <c r="N52" s="2">
        <v>0</v>
      </c>
      <c r="O52" s="2">
        <v>1</v>
      </c>
      <c r="P52" s="2">
        <v>1</v>
      </c>
      <c r="Q52" s="2">
        <v>63</v>
      </c>
    </row>
    <row r="53" spans="1:17" x14ac:dyDescent="0.2">
      <c r="A53" s="3">
        <v>49</v>
      </c>
      <c r="B53" s="2">
        <v>0</v>
      </c>
      <c r="C53" s="2">
        <v>0</v>
      </c>
      <c r="D53" s="2">
        <v>0</v>
      </c>
      <c r="E53" s="2">
        <v>0</v>
      </c>
      <c r="F53" s="2">
        <v>0</v>
      </c>
      <c r="G53" s="2">
        <v>0</v>
      </c>
      <c r="H53" s="2">
        <v>0</v>
      </c>
      <c r="I53" s="2">
        <v>43</v>
      </c>
      <c r="J53" s="2">
        <v>1</v>
      </c>
      <c r="K53" s="2">
        <v>0</v>
      </c>
      <c r="L53" s="2">
        <v>10</v>
      </c>
      <c r="M53" s="2">
        <v>1</v>
      </c>
      <c r="N53" s="2">
        <v>0</v>
      </c>
      <c r="O53" s="2">
        <v>1</v>
      </c>
      <c r="P53" s="2">
        <v>0</v>
      </c>
      <c r="Q53" s="2">
        <v>56</v>
      </c>
    </row>
    <row r="54" spans="1:17" x14ac:dyDescent="0.2">
      <c r="A54" s="3">
        <v>50</v>
      </c>
      <c r="B54" s="2">
        <v>0</v>
      </c>
      <c r="C54" s="2">
        <v>0</v>
      </c>
      <c r="D54" s="2">
        <v>0</v>
      </c>
      <c r="E54" s="2">
        <v>0</v>
      </c>
      <c r="F54" s="2">
        <v>0</v>
      </c>
      <c r="G54" s="2">
        <v>0</v>
      </c>
      <c r="H54" s="2">
        <v>0</v>
      </c>
      <c r="I54" s="2">
        <v>51</v>
      </c>
      <c r="J54" s="2">
        <v>0</v>
      </c>
      <c r="K54" s="2">
        <v>0</v>
      </c>
      <c r="L54" s="2">
        <v>11</v>
      </c>
      <c r="M54" s="2">
        <v>10</v>
      </c>
      <c r="N54" s="2">
        <v>0</v>
      </c>
      <c r="O54" s="2">
        <v>0</v>
      </c>
      <c r="P54" s="2">
        <v>0</v>
      </c>
      <c r="Q54" s="2">
        <v>72</v>
      </c>
    </row>
    <row r="55" spans="1:17" x14ac:dyDescent="0.2">
      <c r="A55" s="3">
        <v>51</v>
      </c>
      <c r="B55" s="2">
        <v>0</v>
      </c>
      <c r="C55" s="2">
        <v>0</v>
      </c>
      <c r="D55" s="2">
        <v>0</v>
      </c>
      <c r="E55" s="2">
        <v>0</v>
      </c>
      <c r="F55" s="2">
        <v>0</v>
      </c>
      <c r="G55" s="2">
        <v>0</v>
      </c>
      <c r="H55" s="2">
        <v>0</v>
      </c>
      <c r="I55" s="2">
        <v>36</v>
      </c>
      <c r="J55" s="2">
        <v>0</v>
      </c>
      <c r="K55" s="2">
        <v>0</v>
      </c>
      <c r="L55" s="2">
        <v>3</v>
      </c>
      <c r="M55" s="2">
        <v>1</v>
      </c>
      <c r="N55" s="2">
        <v>0</v>
      </c>
      <c r="O55" s="2">
        <v>0</v>
      </c>
      <c r="P55" s="2">
        <v>1</v>
      </c>
      <c r="Q55" s="2">
        <v>41</v>
      </c>
    </row>
    <row r="56" spans="1:17" x14ac:dyDescent="0.2">
      <c r="A56" s="3">
        <v>52</v>
      </c>
      <c r="B56" s="2">
        <v>0</v>
      </c>
      <c r="C56" s="2">
        <v>0</v>
      </c>
      <c r="D56" s="2">
        <v>0</v>
      </c>
      <c r="E56" s="2">
        <v>0</v>
      </c>
      <c r="F56" s="2">
        <v>0</v>
      </c>
      <c r="G56" s="2">
        <v>0</v>
      </c>
      <c r="H56" s="2">
        <v>0</v>
      </c>
      <c r="I56" s="2">
        <v>35</v>
      </c>
      <c r="J56" s="2">
        <v>0</v>
      </c>
      <c r="K56" s="2">
        <v>1</v>
      </c>
      <c r="L56" s="2">
        <v>5</v>
      </c>
      <c r="M56" s="2">
        <v>1</v>
      </c>
      <c r="N56" s="2">
        <v>0</v>
      </c>
      <c r="O56" s="2">
        <v>1</v>
      </c>
      <c r="P56" s="2">
        <v>1</v>
      </c>
      <c r="Q56" s="2">
        <v>44</v>
      </c>
    </row>
    <row r="57" spans="1:17" x14ac:dyDescent="0.2">
      <c r="A57" s="3" t="s">
        <v>14</v>
      </c>
      <c r="B57" s="2">
        <v>1</v>
      </c>
      <c r="C57" s="2">
        <v>4</v>
      </c>
      <c r="D57" s="2">
        <v>6</v>
      </c>
      <c r="E57" s="2">
        <v>10</v>
      </c>
      <c r="F57" s="2">
        <v>7</v>
      </c>
      <c r="G57" s="2">
        <v>1</v>
      </c>
      <c r="H57" s="2">
        <v>4</v>
      </c>
      <c r="I57" s="2">
        <v>1203</v>
      </c>
      <c r="J57" s="2">
        <v>20</v>
      </c>
      <c r="K57" s="2">
        <v>10</v>
      </c>
      <c r="L57" s="2">
        <v>346</v>
      </c>
      <c r="M57" s="2">
        <v>90</v>
      </c>
      <c r="N57" s="2">
        <v>1</v>
      </c>
      <c r="O57" s="2">
        <v>8</v>
      </c>
      <c r="P57" s="2">
        <v>9</v>
      </c>
      <c r="Q57" s="2">
        <v>1720</v>
      </c>
    </row>
  </sheetData>
  <mergeCells count="3">
    <mergeCell ref="A1:Q1"/>
    <mergeCell ref="A2:A3"/>
    <mergeCell ref="B2:Q2"/>
  </mergeCell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52AB07-AE4D-4206-8E7B-DA2AD6DF3A98}">
  <dimension ref="A1:Q57"/>
  <sheetViews>
    <sheetView workbookViewId="0">
      <selection sqref="A1:P1"/>
    </sheetView>
  </sheetViews>
  <sheetFormatPr baseColWidth="10" defaultColWidth="8.83203125" defaultRowHeight="15" x14ac:dyDescent="0.2"/>
  <cols>
    <col min="1" max="1" width="18.5" customWidth="1"/>
    <col min="2" max="2" width="10.5" customWidth="1"/>
    <col min="3" max="3" width="12.1640625" customWidth="1"/>
    <col min="5" max="5" width="10.33203125" customWidth="1"/>
    <col min="7" max="7" width="11.83203125" customWidth="1"/>
    <col min="8" max="8" width="10.1640625" customWidth="1"/>
    <col min="9" max="9" width="9.83203125" customWidth="1"/>
    <col min="10" max="10" width="12.33203125" customWidth="1"/>
    <col min="13" max="13" width="13.83203125" customWidth="1"/>
    <col min="14" max="14" width="10.1640625" customWidth="1"/>
    <col min="17" max="17" width="31.6640625" customWidth="1"/>
  </cols>
  <sheetData>
    <row r="1" spans="1:17" x14ac:dyDescent="0.2">
      <c r="A1" s="19" t="s">
        <v>50</v>
      </c>
      <c r="B1" s="19"/>
      <c r="C1" s="19"/>
      <c r="D1" s="19"/>
      <c r="E1" s="19"/>
      <c r="F1" s="19"/>
      <c r="G1" s="19"/>
      <c r="H1" s="19"/>
      <c r="I1" s="19"/>
      <c r="J1" s="19"/>
      <c r="K1" s="19"/>
      <c r="L1" s="19"/>
      <c r="M1" s="19"/>
      <c r="N1" s="19"/>
      <c r="O1" s="19"/>
      <c r="P1" s="19"/>
    </row>
    <row r="2" spans="1:17" x14ac:dyDescent="0.2">
      <c r="A2" s="20" t="s">
        <v>17</v>
      </c>
      <c r="B2" s="21" t="s">
        <v>16</v>
      </c>
      <c r="C2" s="21"/>
      <c r="D2" s="21"/>
      <c r="E2" s="21"/>
      <c r="F2" s="21"/>
      <c r="G2" s="21"/>
      <c r="H2" s="21"/>
      <c r="I2" s="21"/>
      <c r="J2" s="21"/>
      <c r="K2" s="21"/>
      <c r="L2" s="21"/>
      <c r="M2" s="21"/>
      <c r="N2" s="21"/>
      <c r="O2" s="21"/>
      <c r="P2" s="21"/>
      <c r="Q2" t="s">
        <v>24</v>
      </c>
    </row>
    <row r="3" spans="1:17" x14ac:dyDescent="0.2">
      <c r="A3" s="20"/>
      <c r="B3" s="1" t="s">
        <v>1</v>
      </c>
      <c r="C3" s="1" t="s">
        <v>2</v>
      </c>
      <c r="D3" s="1" t="s">
        <v>3</v>
      </c>
      <c r="E3" s="1" t="s">
        <v>4</v>
      </c>
      <c r="F3" s="1" t="s">
        <v>6</v>
      </c>
      <c r="G3" s="1" t="s">
        <v>7</v>
      </c>
      <c r="H3" s="1" t="s">
        <v>8</v>
      </c>
      <c r="I3" s="1" t="s">
        <v>9</v>
      </c>
      <c r="J3" s="1" t="s">
        <v>18</v>
      </c>
      <c r="K3" s="1" t="s">
        <v>10</v>
      </c>
      <c r="L3" s="1" t="s">
        <v>11</v>
      </c>
      <c r="M3" s="1" t="s">
        <v>15</v>
      </c>
      <c r="N3" s="1" t="s">
        <v>12</v>
      </c>
      <c r="O3" s="1" t="s">
        <v>13</v>
      </c>
      <c r="P3" s="1" t="s">
        <v>14</v>
      </c>
    </row>
    <row r="4" spans="1:17" x14ac:dyDescent="0.2">
      <c r="A4" s="3">
        <v>0</v>
      </c>
      <c r="B4" s="2">
        <v>0</v>
      </c>
      <c r="C4" s="2">
        <v>0</v>
      </c>
      <c r="D4" s="2">
        <v>1</v>
      </c>
      <c r="E4" s="2">
        <v>0</v>
      </c>
      <c r="F4" s="2">
        <v>0</v>
      </c>
      <c r="G4" s="2">
        <v>17</v>
      </c>
      <c r="H4" s="2">
        <v>1</v>
      </c>
      <c r="I4" s="2">
        <v>0</v>
      </c>
      <c r="J4" s="2">
        <v>0</v>
      </c>
      <c r="K4" s="2">
        <v>0</v>
      </c>
      <c r="L4" s="2">
        <v>1</v>
      </c>
      <c r="M4" s="2">
        <v>0</v>
      </c>
      <c r="N4" s="2">
        <v>0</v>
      </c>
      <c r="O4" s="2">
        <v>0</v>
      </c>
      <c r="P4" s="2">
        <v>20</v>
      </c>
    </row>
    <row r="5" spans="1:17" x14ac:dyDescent="0.2">
      <c r="A5" s="3">
        <v>1</v>
      </c>
      <c r="B5" s="2">
        <v>1</v>
      </c>
      <c r="C5" s="2">
        <v>0</v>
      </c>
      <c r="D5" s="2">
        <v>0</v>
      </c>
      <c r="E5" s="2">
        <v>0</v>
      </c>
      <c r="F5" s="2">
        <v>2</v>
      </c>
      <c r="G5" s="2">
        <v>21</v>
      </c>
      <c r="H5" s="2">
        <v>0</v>
      </c>
      <c r="I5" s="2">
        <v>0</v>
      </c>
      <c r="J5" s="2">
        <v>0</v>
      </c>
      <c r="K5" s="2">
        <v>9</v>
      </c>
      <c r="L5" s="2">
        <v>3</v>
      </c>
      <c r="M5" s="2">
        <v>0</v>
      </c>
      <c r="N5" s="2">
        <v>0</v>
      </c>
      <c r="O5" s="2">
        <v>0</v>
      </c>
      <c r="P5" s="2">
        <v>36</v>
      </c>
    </row>
    <row r="6" spans="1:17" x14ac:dyDescent="0.2">
      <c r="A6" s="3">
        <v>2</v>
      </c>
      <c r="B6" s="2">
        <v>0</v>
      </c>
      <c r="C6" s="2">
        <v>0</v>
      </c>
      <c r="D6" s="2">
        <v>0</v>
      </c>
      <c r="E6" s="2">
        <v>0</v>
      </c>
      <c r="F6" s="2">
        <v>0</v>
      </c>
      <c r="G6" s="2">
        <v>26</v>
      </c>
      <c r="H6" s="2">
        <v>2</v>
      </c>
      <c r="I6" s="2">
        <v>0</v>
      </c>
      <c r="J6" s="2">
        <v>0</v>
      </c>
      <c r="K6" s="2">
        <v>6</v>
      </c>
      <c r="L6" s="2">
        <v>3</v>
      </c>
      <c r="M6" s="2">
        <v>0</v>
      </c>
      <c r="N6" s="2">
        <v>0</v>
      </c>
      <c r="O6" s="2">
        <v>0</v>
      </c>
      <c r="P6" s="2">
        <v>37</v>
      </c>
    </row>
    <row r="7" spans="1:17" x14ac:dyDescent="0.2">
      <c r="A7" s="3">
        <v>3</v>
      </c>
      <c r="B7" s="2">
        <v>0</v>
      </c>
      <c r="C7" s="2">
        <v>0</v>
      </c>
      <c r="D7" s="2">
        <v>1</v>
      </c>
      <c r="E7" s="2">
        <v>0</v>
      </c>
      <c r="F7" s="2">
        <v>0</v>
      </c>
      <c r="G7" s="2">
        <v>8</v>
      </c>
      <c r="H7" s="2">
        <v>0</v>
      </c>
      <c r="I7" s="2">
        <v>0</v>
      </c>
      <c r="J7" s="2">
        <v>0</v>
      </c>
      <c r="K7" s="2">
        <v>4</v>
      </c>
      <c r="L7" s="2">
        <v>4</v>
      </c>
      <c r="M7" s="2">
        <v>0</v>
      </c>
      <c r="N7" s="2">
        <v>0</v>
      </c>
      <c r="O7" s="2">
        <v>0</v>
      </c>
      <c r="P7" s="2">
        <v>17</v>
      </c>
    </row>
    <row r="8" spans="1:17" x14ac:dyDescent="0.2">
      <c r="A8" s="3">
        <v>4</v>
      </c>
      <c r="B8" s="2">
        <v>0</v>
      </c>
      <c r="C8" s="2">
        <v>0</v>
      </c>
      <c r="D8" s="2">
        <v>0</v>
      </c>
      <c r="E8" s="2">
        <v>0</v>
      </c>
      <c r="F8" s="2">
        <v>1</v>
      </c>
      <c r="G8" s="2">
        <v>13</v>
      </c>
      <c r="H8" s="2">
        <v>1</v>
      </c>
      <c r="I8" s="2">
        <v>0</v>
      </c>
      <c r="J8" s="2">
        <v>0</v>
      </c>
      <c r="K8" s="2">
        <v>4</v>
      </c>
      <c r="L8" s="2">
        <v>1</v>
      </c>
      <c r="M8" s="2">
        <v>0</v>
      </c>
      <c r="N8" s="2">
        <v>0</v>
      </c>
      <c r="O8" s="2">
        <v>1</v>
      </c>
      <c r="P8" s="2">
        <v>21</v>
      </c>
    </row>
    <row r="9" spans="1:17" x14ac:dyDescent="0.2">
      <c r="A9" s="3">
        <v>5</v>
      </c>
      <c r="B9" s="2">
        <v>0</v>
      </c>
      <c r="C9" s="2">
        <v>0</v>
      </c>
      <c r="D9" s="2">
        <v>0</v>
      </c>
      <c r="E9" s="2">
        <v>0</v>
      </c>
      <c r="F9" s="2">
        <v>0</v>
      </c>
      <c r="G9" s="2">
        <v>16</v>
      </c>
      <c r="H9" s="2">
        <v>0</v>
      </c>
      <c r="I9" s="2">
        <v>0</v>
      </c>
      <c r="J9" s="2">
        <v>1</v>
      </c>
      <c r="K9" s="2">
        <v>6</v>
      </c>
      <c r="L9" s="2">
        <v>3</v>
      </c>
      <c r="M9" s="2">
        <v>0</v>
      </c>
      <c r="N9" s="2">
        <v>0</v>
      </c>
      <c r="O9" s="2">
        <v>0</v>
      </c>
      <c r="P9" s="2">
        <v>26</v>
      </c>
    </row>
    <row r="10" spans="1:17" x14ac:dyDescent="0.2">
      <c r="A10" s="3">
        <v>6</v>
      </c>
      <c r="B10" s="2">
        <v>0</v>
      </c>
      <c r="C10" s="2">
        <v>0</v>
      </c>
      <c r="D10" s="2">
        <v>1</v>
      </c>
      <c r="E10" s="2">
        <v>0</v>
      </c>
      <c r="F10" s="2">
        <v>1</v>
      </c>
      <c r="G10" s="2">
        <v>12</v>
      </c>
      <c r="H10" s="2">
        <v>1</v>
      </c>
      <c r="I10" s="2">
        <v>0</v>
      </c>
      <c r="J10" s="2">
        <v>0</v>
      </c>
      <c r="K10" s="2">
        <v>4</v>
      </c>
      <c r="L10" s="2">
        <v>0</v>
      </c>
      <c r="M10" s="2">
        <v>0</v>
      </c>
      <c r="N10" s="2">
        <v>0</v>
      </c>
      <c r="O10" s="2">
        <v>0</v>
      </c>
      <c r="P10" s="2">
        <v>19</v>
      </c>
    </row>
    <row r="11" spans="1:17" x14ac:dyDescent="0.2">
      <c r="A11" s="3">
        <v>7</v>
      </c>
      <c r="B11" s="2">
        <v>0</v>
      </c>
      <c r="C11" s="2">
        <v>0</v>
      </c>
      <c r="D11" s="2">
        <v>1</v>
      </c>
      <c r="E11" s="2">
        <v>0</v>
      </c>
      <c r="F11" s="2">
        <v>0</v>
      </c>
      <c r="G11" s="2">
        <v>10</v>
      </c>
      <c r="H11" s="2">
        <v>0</v>
      </c>
      <c r="I11" s="2">
        <v>0</v>
      </c>
      <c r="J11" s="2">
        <v>0</v>
      </c>
      <c r="K11" s="2">
        <v>3</v>
      </c>
      <c r="L11" s="2">
        <v>1</v>
      </c>
      <c r="M11" s="2">
        <v>0</v>
      </c>
      <c r="N11" s="2">
        <v>0</v>
      </c>
      <c r="O11" s="2">
        <v>1</v>
      </c>
      <c r="P11" s="2">
        <v>16</v>
      </c>
    </row>
    <row r="12" spans="1:17" x14ac:dyDescent="0.2">
      <c r="A12" s="3">
        <v>8</v>
      </c>
      <c r="B12" s="2">
        <v>0</v>
      </c>
      <c r="C12" s="2">
        <v>0</v>
      </c>
      <c r="D12" s="2">
        <v>0</v>
      </c>
      <c r="E12" s="2">
        <v>0</v>
      </c>
      <c r="F12" s="2">
        <v>0</v>
      </c>
      <c r="G12" s="2">
        <v>14</v>
      </c>
      <c r="H12" s="2">
        <v>1</v>
      </c>
      <c r="I12" s="2">
        <v>0</v>
      </c>
      <c r="J12" s="2">
        <v>0</v>
      </c>
      <c r="K12" s="2">
        <v>4</v>
      </c>
      <c r="L12" s="2">
        <v>1</v>
      </c>
      <c r="M12" s="2">
        <v>0</v>
      </c>
      <c r="N12" s="2">
        <v>0</v>
      </c>
      <c r="O12" s="2">
        <v>0</v>
      </c>
      <c r="P12" s="2">
        <v>20</v>
      </c>
    </row>
    <row r="13" spans="1:17" x14ac:dyDescent="0.2">
      <c r="A13" s="3">
        <v>9</v>
      </c>
      <c r="B13" s="2">
        <v>0</v>
      </c>
      <c r="C13" s="2">
        <v>0</v>
      </c>
      <c r="D13" s="2">
        <v>0</v>
      </c>
      <c r="E13" s="2">
        <v>0</v>
      </c>
      <c r="F13" s="2">
        <v>0</v>
      </c>
      <c r="G13" s="2">
        <v>15</v>
      </c>
      <c r="H13" s="2">
        <v>0</v>
      </c>
      <c r="I13" s="2">
        <v>0</v>
      </c>
      <c r="J13" s="2">
        <v>0</v>
      </c>
      <c r="K13" s="2">
        <v>3</v>
      </c>
      <c r="L13" s="2">
        <v>4</v>
      </c>
      <c r="M13" s="2">
        <v>0</v>
      </c>
      <c r="N13" s="2">
        <v>1</v>
      </c>
      <c r="O13" s="2">
        <v>0</v>
      </c>
      <c r="P13" s="2">
        <v>23</v>
      </c>
    </row>
    <row r="14" spans="1:17" x14ac:dyDescent="0.2">
      <c r="A14" s="3">
        <v>10</v>
      </c>
      <c r="B14" s="2">
        <v>0</v>
      </c>
      <c r="C14" s="2">
        <v>0</v>
      </c>
      <c r="D14" s="2">
        <v>0</v>
      </c>
      <c r="E14" s="2">
        <v>0</v>
      </c>
      <c r="F14" s="2">
        <v>0</v>
      </c>
      <c r="G14" s="2">
        <v>19</v>
      </c>
      <c r="H14" s="2">
        <v>0</v>
      </c>
      <c r="I14" s="2">
        <v>0</v>
      </c>
      <c r="J14" s="2">
        <v>0</v>
      </c>
      <c r="K14" s="2">
        <v>3</v>
      </c>
      <c r="L14" s="2">
        <v>1</v>
      </c>
      <c r="M14" s="2">
        <v>0</v>
      </c>
      <c r="N14" s="2">
        <v>0</v>
      </c>
      <c r="O14" s="2">
        <v>0</v>
      </c>
      <c r="P14" s="2">
        <v>23</v>
      </c>
    </row>
    <row r="15" spans="1:17" x14ac:dyDescent="0.2">
      <c r="A15" s="3">
        <v>11</v>
      </c>
      <c r="B15" s="2">
        <v>0</v>
      </c>
      <c r="C15" s="2">
        <v>0</v>
      </c>
      <c r="D15" s="2">
        <v>0</v>
      </c>
      <c r="E15" s="2">
        <v>0</v>
      </c>
      <c r="F15" s="2">
        <v>0</v>
      </c>
      <c r="G15" s="2">
        <v>16</v>
      </c>
      <c r="H15" s="2">
        <v>0</v>
      </c>
      <c r="I15" s="2">
        <v>0</v>
      </c>
      <c r="J15" s="2">
        <v>0</v>
      </c>
      <c r="K15" s="2">
        <v>2</v>
      </c>
      <c r="L15" s="2">
        <v>2</v>
      </c>
      <c r="M15" s="2">
        <v>0</v>
      </c>
      <c r="N15" s="2">
        <v>1</v>
      </c>
      <c r="O15" s="2">
        <v>0</v>
      </c>
      <c r="P15" s="2">
        <v>21</v>
      </c>
    </row>
    <row r="16" spans="1:17" x14ac:dyDescent="0.2">
      <c r="A16" s="3">
        <v>12</v>
      </c>
      <c r="B16" s="2">
        <v>1</v>
      </c>
      <c r="C16" s="2">
        <v>0</v>
      </c>
      <c r="D16" s="2">
        <v>0</v>
      </c>
      <c r="E16" s="2">
        <v>0</v>
      </c>
      <c r="F16" s="2">
        <v>0</v>
      </c>
      <c r="G16" s="2">
        <v>19</v>
      </c>
      <c r="H16" s="2">
        <v>0</v>
      </c>
      <c r="I16" s="2">
        <v>0</v>
      </c>
      <c r="J16" s="2">
        <v>0</v>
      </c>
      <c r="K16" s="2">
        <v>1</v>
      </c>
      <c r="L16" s="2">
        <v>1</v>
      </c>
      <c r="M16" s="2">
        <v>0</v>
      </c>
      <c r="N16" s="2">
        <v>0</v>
      </c>
      <c r="O16" s="2">
        <v>0</v>
      </c>
      <c r="P16" s="2">
        <v>22</v>
      </c>
    </row>
    <row r="17" spans="1:16" x14ac:dyDescent="0.2">
      <c r="A17" s="3">
        <v>13</v>
      </c>
      <c r="B17" s="2">
        <v>0</v>
      </c>
      <c r="C17" s="2">
        <v>0</v>
      </c>
      <c r="D17" s="2">
        <v>0</v>
      </c>
      <c r="E17" s="2">
        <v>0</v>
      </c>
      <c r="F17" s="2">
        <v>0</v>
      </c>
      <c r="G17" s="2">
        <v>10</v>
      </c>
      <c r="H17" s="2">
        <v>0</v>
      </c>
      <c r="I17" s="2">
        <v>0</v>
      </c>
      <c r="J17" s="2">
        <v>0</v>
      </c>
      <c r="K17" s="2">
        <v>5</v>
      </c>
      <c r="L17" s="2">
        <v>0</v>
      </c>
      <c r="M17" s="2">
        <v>0</v>
      </c>
      <c r="N17" s="2">
        <v>0</v>
      </c>
      <c r="O17" s="2">
        <v>2</v>
      </c>
      <c r="P17" s="2">
        <v>17</v>
      </c>
    </row>
    <row r="18" spans="1:16" x14ac:dyDescent="0.2">
      <c r="A18" s="3">
        <v>14</v>
      </c>
      <c r="B18" s="2">
        <v>0</v>
      </c>
      <c r="C18" s="2">
        <v>0</v>
      </c>
      <c r="D18" s="2">
        <v>0</v>
      </c>
      <c r="E18" s="2">
        <v>0</v>
      </c>
      <c r="F18" s="2">
        <v>1</v>
      </c>
      <c r="G18" s="2">
        <v>15</v>
      </c>
      <c r="H18" s="2">
        <v>0</v>
      </c>
      <c r="I18" s="2">
        <v>0</v>
      </c>
      <c r="J18" s="2">
        <v>0</v>
      </c>
      <c r="K18" s="2">
        <v>2</v>
      </c>
      <c r="L18" s="2">
        <v>3</v>
      </c>
      <c r="M18" s="2">
        <v>0</v>
      </c>
      <c r="N18" s="2">
        <v>0</v>
      </c>
      <c r="O18" s="2">
        <v>0</v>
      </c>
      <c r="P18" s="2">
        <v>21</v>
      </c>
    </row>
    <row r="19" spans="1:16" x14ac:dyDescent="0.2">
      <c r="A19" s="3">
        <v>15</v>
      </c>
      <c r="B19" s="2">
        <v>0</v>
      </c>
      <c r="C19" s="2">
        <v>0</v>
      </c>
      <c r="D19" s="2">
        <v>0</v>
      </c>
      <c r="E19" s="2">
        <v>0</v>
      </c>
      <c r="F19" s="2">
        <v>0</v>
      </c>
      <c r="G19" s="2">
        <v>16</v>
      </c>
      <c r="H19" s="2">
        <v>0</v>
      </c>
      <c r="I19" s="2">
        <v>0</v>
      </c>
      <c r="J19" s="2">
        <v>0</v>
      </c>
      <c r="K19" s="2">
        <v>2</v>
      </c>
      <c r="L19" s="2">
        <v>1</v>
      </c>
      <c r="M19" s="2">
        <v>0</v>
      </c>
      <c r="N19" s="2">
        <v>0</v>
      </c>
      <c r="O19" s="2">
        <v>0</v>
      </c>
      <c r="P19" s="2">
        <v>19</v>
      </c>
    </row>
    <row r="20" spans="1:16" x14ac:dyDescent="0.2">
      <c r="A20" s="3">
        <v>16</v>
      </c>
      <c r="B20" s="2">
        <v>0</v>
      </c>
      <c r="C20" s="2">
        <v>0</v>
      </c>
      <c r="D20" s="2">
        <v>0</v>
      </c>
      <c r="E20" s="2">
        <v>0</v>
      </c>
      <c r="F20" s="2">
        <v>0</v>
      </c>
      <c r="G20" s="2">
        <v>11</v>
      </c>
      <c r="H20" s="2">
        <v>0</v>
      </c>
      <c r="I20" s="2">
        <v>0</v>
      </c>
      <c r="J20" s="2">
        <v>0</v>
      </c>
      <c r="K20" s="2">
        <v>5</v>
      </c>
      <c r="L20" s="2">
        <v>3</v>
      </c>
      <c r="M20" s="2">
        <v>1</v>
      </c>
      <c r="N20" s="2">
        <v>0</v>
      </c>
      <c r="O20" s="2">
        <v>0</v>
      </c>
      <c r="P20" s="2">
        <v>20</v>
      </c>
    </row>
    <row r="21" spans="1:16" x14ac:dyDescent="0.2">
      <c r="A21" s="3">
        <v>17</v>
      </c>
      <c r="B21" s="2">
        <v>0</v>
      </c>
      <c r="C21" s="2">
        <v>0</v>
      </c>
      <c r="D21" s="2">
        <v>0</v>
      </c>
      <c r="E21" s="2">
        <v>0</v>
      </c>
      <c r="F21" s="2">
        <v>0</v>
      </c>
      <c r="G21" s="2">
        <v>16</v>
      </c>
      <c r="H21" s="2">
        <v>1</v>
      </c>
      <c r="I21" s="2">
        <v>0</v>
      </c>
      <c r="J21" s="2">
        <v>0</v>
      </c>
      <c r="K21" s="2">
        <v>1</v>
      </c>
      <c r="L21" s="2">
        <v>2</v>
      </c>
      <c r="M21" s="2">
        <v>0</v>
      </c>
      <c r="N21" s="2">
        <v>0</v>
      </c>
      <c r="O21" s="2">
        <v>0</v>
      </c>
      <c r="P21" s="2">
        <v>20</v>
      </c>
    </row>
    <row r="22" spans="1:16" x14ac:dyDescent="0.2">
      <c r="A22" s="3">
        <v>18</v>
      </c>
      <c r="B22" s="2">
        <v>0</v>
      </c>
      <c r="C22" s="2">
        <v>0</v>
      </c>
      <c r="D22" s="2">
        <v>0</v>
      </c>
      <c r="E22" s="2">
        <v>0</v>
      </c>
      <c r="F22" s="2">
        <v>0</v>
      </c>
      <c r="G22" s="2">
        <v>6</v>
      </c>
      <c r="H22" s="2">
        <v>1</v>
      </c>
      <c r="I22" s="2">
        <v>0</v>
      </c>
      <c r="J22" s="2">
        <v>0</v>
      </c>
      <c r="K22" s="2">
        <v>4</v>
      </c>
      <c r="L22" s="2">
        <v>1</v>
      </c>
      <c r="M22" s="2">
        <v>0</v>
      </c>
      <c r="N22" s="2">
        <v>1</v>
      </c>
      <c r="O22" s="2">
        <v>0</v>
      </c>
      <c r="P22" s="2">
        <v>13</v>
      </c>
    </row>
    <row r="23" spans="1:16" x14ac:dyDescent="0.2">
      <c r="A23" s="3">
        <v>19</v>
      </c>
      <c r="B23" s="2">
        <v>0</v>
      </c>
      <c r="C23" s="2">
        <v>0</v>
      </c>
      <c r="D23" s="2">
        <v>0</v>
      </c>
      <c r="E23" s="2">
        <v>0</v>
      </c>
      <c r="F23" s="2">
        <v>1</v>
      </c>
      <c r="G23" s="2">
        <v>14</v>
      </c>
      <c r="H23" s="2">
        <v>0</v>
      </c>
      <c r="I23" s="2">
        <v>0</v>
      </c>
      <c r="J23" s="2">
        <v>0</v>
      </c>
      <c r="K23" s="2">
        <v>3</v>
      </c>
      <c r="L23" s="2">
        <v>0</v>
      </c>
      <c r="M23" s="2">
        <v>0</v>
      </c>
      <c r="N23" s="2">
        <v>0</v>
      </c>
      <c r="O23" s="2">
        <v>0</v>
      </c>
      <c r="P23" s="2">
        <v>18</v>
      </c>
    </row>
    <row r="24" spans="1:16" x14ac:dyDescent="0.2">
      <c r="A24" s="3">
        <v>20</v>
      </c>
      <c r="B24" s="2">
        <v>0</v>
      </c>
      <c r="C24" s="2">
        <v>0</v>
      </c>
      <c r="D24" s="2">
        <v>0</v>
      </c>
      <c r="E24" s="2">
        <v>0</v>
      </c>
      <c r="F24" s="2">
        <v>0</v>
      </c>
      <c r="G24" s="2">
        <v>12</v>
      </c>
      <c r="H24" s="2">
        <v>1</v>
      </c>
      <c r="I24" s="2">
        <v>0</v>
      </c>
      <c r="J24" s="2">
        <v>0</v>
      </c>
      <c r="K24" s="2">
        <v>0</v>
      </c>
      <c r="L24" s="2">
        <v>0</v>
      </c>
      <c r="M24" s="2">
        <v>0</v>
      </c>
      <c r="N24" s="2">
        <v>0</v>
      </c>
      <c r="O24" s="2">
        <v>0</v>
      </c>
      <c r="P24" s="2">
        <v>13</v>
      </c>
    </row>
    <row r="25" spans="1:16" x14ac:dyDescent="0.2">
      <c r="A25" s="3">
        <v>21</v>
      </c>
      <c r="B25" s="2">
        <v>0</v>
      </c>
      <c r="C25" s="2">
        <v>0</v>
      </c>
      <c r="D25" s="2">
        <v>0</v>
      </c>
      <c r="E25" s="2">
        <v>1</v>
      </c>
      <c r="F25" s="2">
        <v>0</v>
      </c>
      <c r="G25" s="2">
        <v>21</v>
      </c>
      <c r="H25" s="2">
        <v>0</v>
      </c>
      <c r="I25" s="2">
        <v>0</v>
      </c>
      <c r="J25" s="2">
        <v>0</v>
      </c>
      <c r="K25" s="2">
        <v>0</v>
      </c>
      <c r="L25" s="2">
        <v>3</v>
      </c>
      <c r="M25" s="2">
        <v>0</v>
      </c>
      <c r="N25" s="2">
        <v>0</v>
      </c>
      <c r="O25" s="2">
        <v>0</v>
      </c>
      <c r="P25" s="2">
        <v>25</v>
      </c>
    </row>
    <row r="26" spans="1:16" x14ac:dyDescent="0.2">
      <c r="A26" s="3">
        <v>22</v>
      </c>
      <c r="B26" s="2">
        <v>0</v>
      </c>
      <c r="C26" s="2">
        <v>0</v>
      </c>
      <c r="D26" s="2">
        <v>0</v>
      </c>
      <c r="E26" s="2">
        <v>0</v>
      </c>
      <c r="F26" s="2">
        <v>0</v>
      </c>
      <c r="G26" s="2">
        <v>12</v>
      </c>
      <c r="H26" s="2">
        <v>1</v>
      </c>
      <c r="I26" s="2">
        <v>0</v>
      </c>
      <c r="J26" s="2">
        <v>0</v>
      </c>
      <c r="K26" s="2">
        <v>4</v>
      </c>
      <c r="L26" s="2">
        <v>1</v>
      </c>
      <c r="M26" s="2">
        <v>0</v>
      </c>
      <c r="N26" s="2">
        <v>1</v>
      </c>
      <c r="O26" s="2">
        <v>1</v>
      </c>
      <c r="P26" s="2">
        <v>20</v>
      </c>
    </row>
    <row r="27" spans="1:16" x14ac:dyDescent="0.2">
      <c r="A27" s="3">
        <v>23</v>
      </c>
      <c r="B27" s="2">
        <v>0</v>
      </c>
      <c r="C27" s="2">
        <v>0</v>
      </c>
      <c r="D27" s="2">
        <v>0</v>
      </c>
      <c r="E27" s="2">
        <v>0</v>
      </c>
      <c r="F27" s="2">
        <v>0</v>
      </c>
      <c r="G27" s="2">
        <v>9</v>
      </c>
      <c r="H27" s="2">
        <v>1</v>
      </c>
      <c r="I27" s="2">
        <v>0</v>
      </c>
      <c r="J27" s="2">
        <v>0</v>
      </c>
      <c r="K27" s="2">
        <v>2</v>
      </c>
      <c r="L27" s="2">
        <v>1</v>
      </c>
      <c r="M27" s="2">
        <v>0</v>
      </c>
      <c r="N27" s="2">
        <v>0</v>
      </c>
      <c r="O27" s="2">
        <v>0</v>
      </c>
      <c r="P27" s="2">
        <v>13</v>
      </c>
    </row>
    <row r="28" spans="1:16" x14ac:dyDescent="0.2">
      <c r="A28" s="3">
        <v>24</v>
      </c>
      <c r="B28" s="2">
        <v>0</v>
      </c>
      <c r="C28" s="2">
        <v>0</v>
      </c>
      <c r="D28" s="2">
        <v>0</v>
      </c>
      <c r="E28" s="2">
        <v>1</v>
      </c>
      <c r="F28" s="2">
        <v>0</v>
      </c>
      <c r="G28" s="2">
        <v>15</v>
      </c>
      <c r="H28" s="2">
        <v>0</v>
      </c>
      <c r="I28" s="2">
        <v>0</v>
      </c>
      <c r="J28" s="2">
        <v>0</v>
      </c>
      <c r="K28" s="2">
        <v>8</v>
      </c>
      <c r="L28" s="2">
        <v>0</v>
      </c>
      <c r="M28" s="2">
        <v>0</v>
      </c>
      <c r="N28" s="2">
        <v>0</v>
      </c>
      <c r="O28" s="2">
        <v>0</v>
      </c>
      <c r="P28" s="2">
        <v>24</v>
      </c>
    </row>
    <row r="29" spans="1:16" x14ac:dyDescent="0.2">
      <c r="A29" s="3">
        <v>25</v>
      </c>
      <c r="B29" s="2">
        <v>0</v>
      </c>
      <c r="C29" s="2">
        <v>0</v>
      </c>
      <c r="D29" s="2">
        <v>0</v>
      </c>
      <c r="E29" s="2">
        <v>0</v>
      </c>
      <c r="F29" s="2">
        <v>0</v>
      </c>
      <c r="G29" s="2">
        <v>18</v>
      </c>
      <c r="H29" s="2">
        <v>0</v>
      </c>
      <c r="I29" s="2">
        <v>0</v>
      </c>
      <c r="J29" s="2">
        <v>0</v>
      </c>
      <c r="K29" s="2">
        <v>4</v>
      </c>
      <c r="L29" s="2">
        <v>2</v>
      </c>
      <c r="M29" s="2">
        <v>0</v>
      </c>
      <c r="N29" s="2">
        <v>0</v>
      </c>
      <c r="O29" s="2">
        <v>0</v>
      </c>
      <c r="P29" s="2">
        <v>24</v>
      </c>
    </row>
    <row r="30" spans="1:16" x14ac:dyDescent="0.2">
      <c r="A30" s="3">
        <v>26</v>
      </c>
      <c r="B30" s="2">
        <v>0</v>
      </c>
      <c r="C30" s="2">
        <v>0</v>
      </c>
      <c r="D30" s="2">
        <v>0</v>
      </c>
      <c r="E30" s="2">
        <v>0</v>
      </c>
      <c r="F30" s="2">
        <v>0</v>
      </c>
      <c r="G30" s="2">
        <v>29</v>
      </c>
      <c r="H30" s="2">
        <v>0</v>
      </c>
      <c r="I30" s="2">
        <v>0</v>
      </c>
      <c r="J30" s="2">
        <v>0</v>
      </c>
      <c r="K30" s="2">
        <v>5</v>
      </c>
      <c r="L30" s="2">
        <v>1</v>
      </c>
      <c r="M30" s="2">
        <v>0</v>
      </c>
      <c r="N30" s="2">
        <v>0</v>
      </c>
      <c r="O30" s="2">
        <v>0</v>
      </c>
      <c r="P30" s="2">
        <v>35</v>
      </c>
    </row>
    <row r="31" spans="1:16" x14ac:dyDescent="0.2">
      <c r="A31" s="3">
        <v>27</v>
      </c>
      <c r="B31" s="2">
        <v>0</v>
      </c>
      <c r="C31" s="2">
        <v>0</v>
      </c>
      <c r="D31" s="2">
        <v>3</v>
      </c>
      <c r="E31" s="2">
        <v>0</v>
      </c>
      <c r="F31" s="2">
        <v>0</v>
      </c>
      <c r="G31" s="2">
        <v>17</v>
      </c>
      <c r="H31" s="2">
        <v>0</v>
      </c>
      <c r="I31" s="2">
        <v>0</v>
      </c>
      <c r="J31" s="2">
        <v>0</v>
      </c>
      <c r="K31" s="2">
        <v>5</v>
      </c>
      <c r="L31" s="2">
        <v>1</v>
      </c>
      <c r="M31" s="2">
        <v>0</v>
      </c>
      <c r="N31" s="2">
        <v>1</v>
      </c>
      <c r="O31" s="2">
        <v>0</v>
      </c>
      <c r="P31" s="2">
        <v>27</v>
      </c>
    </row>
    <row r="32" spans="1:16" x14ac:dyDescent="0.2">
      <c r="A32" s="3">
        <v>28</v>
      </c>
      <c r="B32" s="2">
        <v>0</v>
      </c>
      <c r="C32" s="2">
        <v>0</v>
      </c>
      <c r="D32" s="2">
        <v>0</v>
      </c>
      <c r="E32" s="2">
        <v>0</v>
      </c>
      <c r="F32" s="2">
        <v>0</v>
      </c>
      <c r="G32" s="2">
        <v>16</v>
      </c>
      <c r="H32" s="2">
        <v>0</v>
      </c>
      <c r="I32" s="2">
        <v>0</v>
      </c>
      <c r="J32" s="2">
        <v>0</v>
      </c>
      <c r="K32" s="2">
        <v>3</v>
      </c>
      <c r="L32" s="2">
        <v>0</v>
      </c>
      <c r="M32" s="2">
        <v>0</v>
      </c>
      <c r="N32" s="2">
        <v>0</v>
      </c>
      <c r="O32" s="2">
        <v>0</v>
      </c>
      <c r="P32" s="2">
        <v>19</v>
      </c>
    </row>
    <row r="33" spans="1:16" x14ac:dyDescent="0.2">
      <c r="A33" s="3">
        <v>29</v>
      </c>
      <c r="B33" s="2">
        <v>0</v>
      </c>
      <c r="C33" s="2">
        <v>0</v>
      </c>
      <c r="D33" s="2">
        <v>0</v>
      </c>
      <c r="E33" s="2">
        <v>0</v>
      </c>
      <c r="F33" s="2">
        <v>0</v>
      </c>
      <c r="G33" s="2">
        <v>24</v>
      </c>
      <c r="H33" s="2">
        <v>1</v>
      </c>
      <c r="I33" s="2">
        <v>0</v>
      </c>
      <c r="J33" s="2">
        <v>0</v>
      </c>
      <c r="K33" s="2">
        <v>9</v>
      </c>
      <c r="L33" s="2">
        <v>1</v>
      </c>
      <c r="M33" s="2">
        <v>0</v>
      </c>
      <c r="N33" s="2">
        <v>0</v>
      </c>
      <c r="O33" s="2">
        <v>0</v>
      </c>
      <c r="P33" s="2">
        <v>35</v>
      </c>
    </row>
    <row r="34" spans="1:16" x14ac:dyDescent="0.2">
      <c r="A34" s="3">
        <v>30</v>
      </c>
      <c r="B34" s="2">
        <v>0</v>
      </c>
      <c r="C34" s="2">
        <v>0</v>
      </c>
      <c r="D34" s="2">
        <v>0</v>
      </c>
      <c r="E34" s="2">
        <v>0</v>
      </c>
      <c r="F34" s="2">
        <v>0</v>
      </c>
      <c r="G34" s="2">
        <v>24</v>
      </c>
      <c r="H34" s="2">
        <v>1</v>
      </c>
      <c r="I34" s="2">
        <v>1</v>
      </c>
      <c r="J34" s="2">
        <v>0</v>
      </c>
      <c r="K34" s="2">
        <v>9</v>
      </c>
      <c r="L34" s="2">
        <v>2</v>
      </c>
      <c r="M34" s="2">
        <v>0</v>
      </c>
      <c r="N34" s="2">
        <v>0</v>
      </c>
      <c r="O34" s="2">
        <v>0</v>
      </c>
      <c r="P34" s="2">
        <v>37</v>
      </c>
    </row>
    <row r="35" spans="1:16" x14ac:dyDescent="0.2">
      <c r="A35" s="3">
        <v>31</v>
      </c>
      <c r="B35" s="2">
        <v>0</v>
      </c>
      <c r="C35" s="2">
        <v>1</v>
      </c>
      <c r="D35" s="2">
        <v>0</v>
      </c>
      <c r="E35" s="2">
        <v>0</v>
      </c>
      <c r="F35" s="2">
        <v>0</v>
      </c>
      <c r="G35" s="2">
        <v>11</v>
      </c>
      <c r="H35" s="2">
        <v>1</v>
      </c>
      <c r="I35" s="2">
        <v>0</v>
      </c>
      <c r="J35" s="2">
        <v>0</v>
      </c>
      <c r="K35" s="2">
        <v>8</v>
      </c>
      <c r="L35" s="2">
        <v>2</v>
      </c>
      <c r="M35" s="2">
        <v>0</v>
      </c>
      <c r="N35" s="2">
        <v>0</v>
      </c>
      <c r="O35" s="2">
        <v>0</v>
      </c>
      <c r="P35" s="2">
        <v>23</v>
      </c>
    </row>
    <row r="36" spans="1:16" x14ac:dyDescent="0.2">
      <c r="A36" s="3">
        <v>32</v>
      </c>
      <c r="B36" s="2">
        <v>0</v>
      </c>
      <c r="C36" s="2">
        <v>0</v>
      </c>
      <c r="D36" s="2">
        <v>0</v>
      </c>
      <c r="E36" s="2">
        <v>0</v>
      </c>
      <c r="F36" s="2">
        <v>0</v>
      </c>
      <c r="G36" s="2">
        <v>19</v>
      </c>
      <c r="H36" s="2">
        <v>0</v>
      </c>
      <c r="I36" s="2">
        <v>0</v>
      </c>
      <c r="J36" s="2">
        <v>0</v>
      </c>
      <c r="K36" s="2">
        <v>10</v>
      </c>
      <c r="L36" s="2">
        <v>2</v>
      </c>
      <c r="M36" s="2">
        <v>0</v>
      </c>
      <c r="N36" s="2">
        <v>0</v>
      </c>
      <c r="O36" s="2">
        <v>0</v>
      </c>
      <c r="P36" s="2">
        <v>31</v>
      </c>
    </row>
    <row r="37" spans="1:16" x14ac:dyDescent="0.2">
      <c r="A37" s="3">
        <v>33</v>
      </c>
      <c r="B37" s="2">
        <v>0</v>
      </c>
      <c r="C37" s="2">
        <v>0</v>
      </c>
      <c r="D37" s="2">
        <v>0</v>
      </c>
      <c r="E37" s="2">
        <v>1</v>
      </c>
      <c r="F37" s="2">
        <v>0</v>
      </c>
      <c r="G37" s="2">
        <v>22</v>
      </c>
      <c r="H37" s="2">
        <v>0</v>
      </c>
      <c r="I37" s="2">
        <v>0</v>
      </c>
      <c r="J37" s="2">
        <v>0</v>
      </c>
      <c r="K37" s="2">
        <v>8</v>
      </c>
      <c r="L37" s="2">
        <v>0</v>
      </c>
      <c r="M37" s="2">
        <v>0</v>
      </c>
      <c r="N37" s="2">
        <v>0</v>
      </c>
      <c r="O37" s="2">
        <v>0</v>
      </c>
      <c r="P37" s="2">
        <v>31</v>
      </c>
    </row>
    <row r="38" spans="1:16" x14ac:dyDescent="0.2">
      <c r="A38" s="3">
        <v>34</v>
      </c>
      <c r="B38" s="2">
        <v>0</v>
      </c>
      <c r="C38" s="2">
        <v>0</v>
      </c>
      <c r="D38" s="2">
        <v>0</v>
      </c>
      <c r="E38" s="2">
        <v>0</v>
      </c>
      <c r="F38" s="2">
        <v>0</v>
      </c>
      <c r="G38" s="2">
        <v>17</v>
      </c>
      <c r="H38" s="2">
        <v>1</v>
      </c>
      <c r="I38" s="2">
        <v>0</v>
      </c>
      <c r="J38" s="2">
        <v>0</v>
      </c>
      <c r="K38" s="2">
        <v>1</v>
      </c>
      <c r="L38" s="2">
        <v>0</v>
      </c>
      <c r="M38" s="2">
        <v>0</v>
      </c>
      <c r="N38" s="2">
        <v>0</v>
      </c>
      <c r="O38" s="2">
        <v>0</v>
      </c>
      <c r="P38" s="2">
        <v>19</v>
      </c>
    </row>
    <row r="39" spans="1:16" x14ac:dyDescent="0.2">
      <c r="A39" s="3">
        <v>35</v>
      </c>
      <c r="B39" s="2">
        <v>0</v>
      </c>
      <c r="C39" s="2">
        <v>0</v>
      </c>
      <c r="D39" s="2">
        <v>0</v>
      </c>
      <c r="E39" s="2">
        <v>0</v>
      </c>
      <c r="F39" s="2">
        <v>0</v>
      </c>
      <c r="G39" s="2">
        <v>22</v>
      </c>
      <c r="H39" s="2">
        <v>0</v>
      </c>
      <c r="I39" s="2">
        <v>0</v>
      </c>
      <c r="J39" s="2">
        <v>0</v>
      </c>
      <c r="K39" s="2">
        <v>0</v>
      </c>
      <c r="L39" s="2">
        <v>0</v>
      </c>
      <c r="M39" s="2">
        <v>0</v>
      </c>
      <c r="N39" s="2">
        <v>0</v>
      </c>
      <c r="O39" s="2">
        <v>0</v>
      </c>
      <c r="P39" s="2">
        <v>22</v>
      </c>
    </row>
    <row r="40" spans="1:16" x14ac:dyDescent="0.2">
      <c r="A40" s="3">
        <v>36</v>
      </c>
      <c r="B40" s="2">
        <v>0</v>
      </c>
      <c r="C40" s="2">
        <v>0</v>
      </c>
      <c r="D40" s="2">
        <v>0</v>
      </c>
      <c r="E40" s="2">
        <v>1</v>
      </c>
      <c r="F40" s="2">
        <v>0</v>
      </c>
      <c r="G40" s="2">
        <v>13</v>
      </c>
      <c r="H40" s="2">
        <v>1</v>
      </c>
      <c r="I40" s="2">
        <v>0</v>
      </c>
      <c r="J40" s="2">
        <v>0</v>
      </c>
      <c r="K40" s="2">
        <v>6</v>
      </c>
      <c r="L40" s="2">
        <v>0</v>
      </c>
      <c r="M40" s="2">
        <v>0</v>
      </c>
      <c r="N40" s="2">
        <v>0</v>
      </c>
      <c r="O40" s="2">
        <v>0</v>
      </c>
      <c r="P40" s="2">
        <v>21</v>
      </c>
    </row>
    <row r="41" spans="1:16" x14ac:dyDescent="0.2">
      <c r="A41" s="3">
        <v>37</v>
      </c>
      <c r="B41" s="2">
        <v>0</v>
      </c>
      <c r="C41" s="2">
        <v>0</v>
      </c>
      <c r="D41" s="2">
        <v>0</v>
      </c>
      <c r="E41" s="2">
        <v>0</v>
      </c>
      <c r="F41" s="2">
        <v>0</v>
      </c>
      <c r="G41" s="2">
        <v>13</v>
      </c>
      <c r="H41" s="2">
        <v>0</v>
      </c>
      <c r="I41" s="2">
        <v>0</v>
      </c>
      <c r="J41" s="2">
        <v>0</v>
      </c>
      <c r="K41" s="2">
        <v>2</v>
      </c>
      <c r="L41" s="2">
        <v>1</v>
      </c>
      <c r="M41" s="2">
        <v>0</v>
      </c>
      <c r="N41" s="2">
        <v>0</v>
      </c>
      <c r="O41" s="2">
        <v>0</v>
      </c>
      <c r="P41" s="2">
        <v>16</v>
      </c>
    </row>
    <row r="42" spans="1:16" x14ac:dyDescent="0.2">
      <c r="A42" s="3">
        <v>38</v>
      </c>
      <c r="B42" s="2">
        <v>0</v>
      </c>
      <c r="C42" s="2">
        <v>1</v>
      </c>
      <c r="D42" s="2">
        <v>0</v>
      </c>
      <c r="E42" s="2">
        <v>0</v>
      </c>
      <c r="F42" s="2">
        <v>0</v>
      </c>
      <c r="G42" s="2">
        <v>22</v>
      </c>
      <c r="H42" s="2">
        <v>0</v>
      </c>
      <c r="I42" s="2">
        <v>0</v>
      </c>
      <c r="J42" s="2">
        <v>0</v>
      </c>
      <c r="K42" s="2">
        <v>6</v>
      </c>
      <c r="L42" s="2">
        <v>1</v>
      </c>
      <c r="M42" s="2">
        <v>0</v>
      </c>
      <c r="N42" s="2">
        <v>0</v>
      </c>
      <c r="O42" s="2">
        <v>0</v>
      </c>
      <c r="P42" s="2">
        <v>30</v>
      </c>
    </row>
    <row r="43" spans="1:16" x14ac:dyDescent="0.2">
      <c r="A43" s="3">
        <v>39</v>
      </c>
      <c r="B43" s="2">
        <v>0</v>
      </c>
      <c r="C43" s="2">
        <v>0</v>
      </c>
      <c r="D43" s="2">
        <v>0</v>
      </c>
      <c r="E43" s="2">
        <v>0</v>
      </c>
      <c r="F43" s="2">
        <v>0</v>
      </c>
      <c r="G43" s="2">
        <v>29</v>
      </c>
      <c r="H43" s="2">
        <v>0</v>
      </c>
      <c r="I43" s="2">
        <v>0</v>
      </c>
      <c r="J43" s="2">
        <v>0</v>
      </c>
      <c r="K43" s="2">
        <v>2</v>
      </c>
      <c r="L43" s="2">
        <v>4</v>
      </c>
      <c r="M43" s="2">
        <v>0</v>
      </c>
      <c r="N43" s="2">
        <v>0</v>
      </c>
      <c r="O43" s="2">
        <v>0</v>
      </c>
      <c r="P43" s="2">
        <v>35</v>
      </c>
    </row>
    <row r="44" spans="1:16" x14ac:dyDescent="0.2">
      <c r="A44" s="3">
        <v>40</v>
      </c>
      <c r="B44" s="2">
        <v>0</v>
      </c>
      <c r="C44" s="2">
        <v>0</v>
      </c>
      <c r="D44" s="2">
        <v>0</v>
      </c>
      <c r="E44" s="2">
        <v>0</v>
      </c>
      <c r="F44" s="2">
        <v>1</v>
      </c>
      <c r="G44" s="2">
        <v>37</v>
      </c>
      <c r="H44" s="2">
        <v>0</v>
      </c>
      <c r="I44" s="2">
        <v>0</v>
      </c>
      <c r="J44" s="2">
        <v>0</v>
      </c>
      <c r="K44" s="2">
        <v>4</v>
      </c>
      <c r="L44" s="2">
        <v>1</v>
      </c>
      <c r="M44" s="2">
        <v>0</v>
      </c>
      <c r="N44" s="2">
        <v>0</v>
      </c>
      <c r="O44" s="2">
        <v>0</v>
      </c>
      <c r="P44" s="2">
        <v>43</v>
      </c>
    </row>
    <row r="45" spans="1:16" x14ac:dyDescent="0.2">
      <c r="A45" s="3">
        <v>41</v>
      </c>
      <c r="B45" s="2">
        <v>0</v>
      </c>
      <c r="C45" s="2">
        <v>0</v>
      </c>
      <c r="D45" s="2">
        <v>0</v>
      </c>
      <c r="E45" s="2">
        <v>1</v>
      </c>
      <c r="F45" s="2">
        <v>0</v>
      </c>
      <c r="G45" s="2">
        <v>15</v>
      </c>
      <c r="H45" s="2">
        <v>0</v>
      </c>
      <c r="I45" s="2">
        <v>0</v>
      </c>
      <c r="J45" s="2">
        <v>0</v>
      </c>
      <c r="K45" s="2">
        <v>7</v>
      </c>
      <c r="L45" s="2">
        <v>1</v>
      </c>
      <c r="M45" s="2">
        <v>0</v>
      </c>
      <c r="N45" s="2">
        <v>0</v>
      </c>
      <c r="O45" s="2">
        <v>0</v>
      </c>
      <c r="P45" s="2">
        <v>24</v>
      </c>
    </row>
    <row r="46" spans="1:16" x14ac:dyDescent="0.2">
      <c r="A46" s="3">
        <v>42</v>
      </c>
      <c r="B46" s="2">
        <v>0</v>
      </c>
      <c r="C46" s="2">
        <v>0</v>
      </c>
      <c r="D46" s="2">
        <v>0</v>
      </c>
      <c r="E46" s="2">
        <v>0</v>
      </c>
      <c r="F46" s="2">
        <v>0</v>
      </c>
      <c r="G46" s="2">
        <v>25</v>
      </c>
      <c r="H46" s="2">
        <v>0</v>
      </c>
      <c r="I46" s="2">
        <v>0</v>
      </c>
      <c r="J46" s="2">
        <v>0</v>
      </c>
      <c r="K46" s="2">
        <v>5</v>
      </c>
      <c r="L46" s="2">
        <v>0</v>
      </c>
      <c r="M46" s="2">
        <v>0</v>
      </c>
      <c r="N46" s="2">
        <v>1</v>
      </c>
      <c r="O46" s="2">
        <v>0</v>
      </c>
      <c r="P46" s="2">
        <v>31</v>
      </c>
    </row>
    <row r="47" spans="1:16" x14ac:dyDescent="0.2">
      <c r="A47" s="3">
        <v>43</v>
      </c>
      <c r="B47" s="2">
        <v>0</v>
      </c>
      <c r="C47" s="2">
        <v>0</v>
      </c>
      <c r="D47" s="2">
        <v>0</v>
      </c>
      <c r="E47" s="2">
        <v>0</v>
      </c>
      <c r="F47" s="2">
        <v>0</v>
      </c>
      <c r="G47" s="2">
        <v>20</v>
      </c>
      <c r="H47" s="2">
        <v>1</v>
      </c>
      <c r="I47" s="2">
        <v>0</v>
      </c>
      <c r="J47" s="2">
        <v>0</v>
      </c>
      <c r="K47" s="2">
        <v>8</v>
      </c>
      <c r="L47" s="2">
        <v>0</v>
      </c>
      <c r="M47" s="2">
        <v>0</v>
      </c>
      <c r="N47" s="2">
        <v>1</v>
      </c>
      <c r="O47" s="2">
        <v>0</v>
      </c>
      <c r="P47" s="2">
        <v>30</v>
      </c>
    </row>
    <row r="48" spans="1:16" x14ac:dyDescent="0.2">
      <c r="A48" s="3">
        <v>44</v>
      </c>
      <c r="B48" s="2">
        <v>0</v>
      </c>
      <c r="C48" s="2">
        <v>0</v>
      </c>
      <c r="D48" s="2">
        <v>0</v>
      </c>
      <c r="E48" s="2">
        <v>0</v>
      </c>
      <c r="F48" s="2">
        <v>0</v>
      </c>
      <c r="G48" s="2">
        <v>26</v>
      </c>
      <c r="H48" s="2">
        <v>0</v>
      </c>
      <c r="I48" s="2">
        <v>0</v>
      </c>
      <c r="J48" s="2">
        <v>0</v>
      </c>
      <c r="K48" s="2">
        <v>13</v>
      </c>
      <c r="L48" s="2">
        <v>0</v>
      </c>
      <c r="M48" s="2">
        <v>0</v>
      </c>
      <c r="N48" s="2">
        <v>0</v>
      </c>
      <c r="O48" s="2">
        <v>0</v>
      </c>
      <c r="P48" s="2">
        <v>39</v>
      </c>
    </row>
    <row r="49" spans="1:16" x14ac:dyDescent="0.2">
      <c r="A49" s="3">
        <v>45</v>
      </c>
      <c r="B49" s="2">
        <v>1</v>
      </c>
      <c r="C49" s="2">
        <v>0</v>
      </c>
      <c r="D49" s="2">
        <v>1</v>
      </c>
      <c r="E49" s="2">
        <v>1</v>
      </c>
      <c r="F49" s="2">
        <v>0</v>
      </c>
      <c r="G49" s="2">
        <v>51</v>
      </c>
      <c r="H49" s="2">
        <v>2</v>
      </c>
      <c r="I49" s="2">
        <v>0</v>
      </c>
      <c r="J49" s="2">
        <v>0</v>
      </c>
      <c r="K49" s="2">
        <v>14</v>
      </c>
      <c r="L49" s="2">
        <v>0</v>
      </c>
      <c r="M49" s="2">
        <v>0</v>
      </c>
      <c r="N49" s="2">
        <v>0</v>
      </c>
      <c r="O49" s="2">
        <v>0</v>
      </c>
      <c r="P49" s="2">
        <v>70</v>
      </c>
    </row>
    <row r="50" spans="1:16" x14ac:dyDescent="0.2">
      <c r="A50" s="3">
        <v>46</v>
      </c>
      <c r="B50" s="2">
        <v>0</v>
      </c>
      <c r="C50" s="2">
        <v>0</v>
      </c>
      <c r="D50" s="2">
        <v>0</v>
      </c>
      <c r="E50" s="2">
        <v>0</v>
      </c>
      <c r="F50" s="2">
        <v>0</v>
      </c>
      <c r="G50" s="2">
        <v>48</v>
      </c>
      <c r="H50" s="2">
        <v>2</v>
      </c>
      <c r="I50" s="2">
        <v>1</v>
      </c>
      <c r="J50" s="2">
        <v>0</v>
      </c>
      <c r="K50" s="2">
        <v>3</v>
      </c>
      <c r="L50" s="2">
        <v>1</v>
      </c>
      <c r="M50" s="2">
        <v>0</v>
      </c>
      <c r="N50" s="2">
        <v>1</v>
      </c>
      <c r="O50" s="2">
        <v>1</v>
      </c>
      <c r="P50" s="2">
        <v>57</v>
      </c>
    </row>
    <row r="51" spans="1:16" x14ac:dyDescent="0.2">
      <c r="A51" s="3">
        <v>47</v>
      </c>
      <c r="B51" s="2">
        <v>0</v>
      </c>
      <c r="C51" s="2">
        <v>0</v>
      </c>
      <c r="D51" s="2">
        <v>0</v>
      </c>
      <c r="E51" s="2">
        <v>0</v>
      </c>
      <c r="F51" s="2">
        <v>0</v>
      </c>
      <c r="G51" s="2">
        <v>46</v>
      </c>
      <c r="H51" s="2">
        <v>2</v>
      </c>
      <c r="I51" s="2">
        <v>0</v>
      </c>
      <c r="J51" s="2">
        <v>0</v>
      </c>
      <c r="K51" s="2">
        <v>10</v>
      </c>
      <c r="L51" s="2">
        <v>2</v>
      </c>
      <c r="M51" s="2">
        <v>0</v>
      </c>
      <c r="N51" s="2">
        <v>0</v>
      </c>
      <c r="O51" s="2">
        <v>1</v>
      </c>
      <c r="P51" s="2">
        <v>61</v>
      </c>
    </row>
    <row r="52" spans="1:16" x14ac:dyDescent="0.2">
      <c r="A52" s="3">
        <v>48</v>
      </c>
      <c r="B52" s="2">
        <v>0</v>
      </c>
      <c r="C52" s="2">
        <v>0</v>
      </c>
      <c r="D52" s="2">
        <v>0</v>
      </c>
      <c r="E52" s="2">
        <v>0</v>
      </c>
      <c r="F52" s="2">
        <v>0</v>
      </c>
      <c r="G52" s="2">
        <v>24</v>
      </c>
      <c r="H52" s="2">
        <v>0</v>
      </c>
      <c r="I52" s="2">
        <v>0</v>
      </c>
      <c r="J52" s="2">
        <v>0</v>
      </c>
      <c r="K52" s="2">
        <v>15</v>
      </c>
      <c r="L52" s="2">
        <v>4</v>
      </c>
      <c r="M52" s="2">
        <v>0</v>
      </c>
      <c r="N52" s="2">
        <v>0</v>
      </c>
      <c r="O52" s="2">
        <v>0</v>
      </c>
      <c r="P52" s="2">
        <v>43</v>
      </c>
    </row>
    <row r="53" spans="1:16" x14ac:dyDescent="0.2">
      <c r="A53" s="3">
        <v>49</v>
      </c>
      <c r="B53" s="2">
        <v>0</v>
      </c>
      <c r="C53" s="2">
        <v>0</v>
      </c>
      <c r="D53" s="2">
        <v>0</v>
      </c>
      <c r="E53" s="2">
        <v>0</v>
      </c>
      <c r="F53" s="2">
        <v>2</v>
      </c>
      <c r="G53" s="2">
        <v>40</v>
      </c>
      <c r="H53" s="2">
        <v>0</v>
      </c>
      <c r="I53" s="2">
        <v>0</v>
      </c>
      <c r="J53" s="2">
        <v>0</v>
      </c>
      <c r="K53" s="2">
        <v>7</v>
      </c>
      <c r="L53" s="2">
        <v>3</v>
      </c>
      <c r="M53" s="2">
        <v>0</v>
      </c>
      <c r="N53" s="2">
        <v>0</v>
      </c>
      <c r="O53" s="2">
        <v>0</v>
      </c>
      <c r="P53" s="2">
        <v>52</v>
      </c>
    </row>
    <row r="54" spans="1:16" x14ac:dyDescent="0.2">
      <c r="A54" s="3">
        <v>50</v>
      </c>
      <c r="B54" s="2">
        <v>0</v>
      </c>
      <c r="C54" s="2">
        <v>0</v>
      </c>
      <c r="D54" s="2">
        <v>0</v>
      </c>
      <c r="E54" s="2">
        <v>0</v>
      </c>
      <c r="F54" s="2">
        <v>0</v>
      </c>
      <c r="G54" s="2">
        <v>38</v>
      </c>
      <c r="H54" s="2">
        <v>2</v>
      </c>
      <c r="I54" s="2">
        <v>0</v>
      </c>
      <c r="J54" s="2">
        <v>0</v>
      </c>
      <c r="K54" s="2">
        <v>6</v>
      </c>
      <c r="L54" s="2">
        <v>2</v>
      </c>
      <c r="M54" s="2">
        <v>0</v>
      </c>
      <c r="N54" s="2">
        <v>0</v>
      </c>
      <c r="O54" s="2">
        <v>0</v>
      </c>
      <c r="P54" s="2">
        <v>48</v>
      </c>
    </row>
    <row r="55" spans="1:16" x14ac:dyDescent="0.2">
      <c r="A55" s="3">
        <v>51</v>
      </c>
      <c r="B55" s="2">
        <v>0</v>
      </c>
      <c r="C55" s="2">
        <v>1</v>
      </c>
      <c r="D55" s="2">
        <v>0</v>
      </c>
      <c r="E55" s="2">
        <v>0</v>
      </c>
      <c r="F55" s="2">
        <v>1</v>
      </c>
      <c r="G55" s="2">
        <v>25</v>
      </c>
      <c r="H55" s="2">
        <v>1</v>
      </c>
      <c r="I55" s="2">
        <v>0</v>
      </c>
      <c r="J55" s="2">
        <v>0</v>
      </c>
      <c r="K55" s="2">
        <v>6</v>
      </c>
      <c r="L55" s="2">
        <v>0</v>
      </c>
      <c r="M55" s="2">
        <v>0</v>
      </c>
      <c r="N55" s="2">
        <v>2</v>
      </c>
      <c r="O55" s="2">
        <v>0</v>
      </c>
      <c r="P55" s="2">
        <v>36</v>
      </c>
    </row>
    <row r="56" spans="1:16" x14ac:dyDescent="0.2">
      <c r="A56" s="3">
        <v>52</v>
      </c>
      <c r="B56" s="2">
        <v>0</v>
      </c>
      <c r="C56" s="2">
        <v>0</v>
      </c>
      <c r="D56" s="2">
        <v>0</v>
      </c>
      <c r="E56" s="2">
        <v>0</v>
      </c>
      <c r="F56" s="2">
        <v>0</v>
      </c>
      <c r="G56" s="2">
        <v>15</v>
      </c>
      <c r="H56" s="2">
        <v>0</v>
      </c>
      <c r="I56" s="2">
        <v>0</v>
      </c>
      <c r="J56" s="2">
        <v>0</v>
      </c>
      <c r="K56" s="2">
        <v>4</v>
      </c>
      <c r="L56" s="2">
        <v>1</v>
      </c>
      <c r="M56" s="2">
        <v>0</v>
      </c>
      <c r="N56" s="2">
        <v>0</v>
      </c>
      <c r="O56" s="2">
        <v>0</v>
      </c>
      <c r="P56" s="2">
        <v>20</v>
      </c>
    </row>
    <row r="57" spans="1:16" x14ac:dyDescent="0.2">
      <c r="A57" s="3" t="s">
        <v>14</v>
      </c>
      <c r="B57" s="2">
        <v>3</v>
      </c>
      <c r="C57" s="2">
        <v>3</v>
      </c>
      <c r="D57" s="2">
        <v>8</v>
      </c>
      <c r="E57" s="2">
        <v>6</v>
      </c>
      <c r="F57" s="2">
        <v>10</v>
      </c>
      <c r="G57" s="2">
        <v>1069</v>
      </c>
      <c r="H57" s="2">
        <v>26</v>
      </c>
      <c r="I57" s="2">
        <v>2</v>
      </c>
      <c r="J57" s="2">
        <v>1</v>
      </c>
      <c r="K57" s="2">
        <v>265</v>
      </c>
      <c r="L57" s="2">
        <v>72</v>
      </c>
      <c r="M57" s="2">
        <v>1</v>
      </c>
      <c r="N57" s="2">
        <v>10</v>
      </c>
      <c r="O57" s="2">
        <v>7</v>
      </c>
      <c r="P57" s="2">
        <v>1483</v>
      </c>
    </row>
  </sheetData>
  <mergeCells count="3">
    <mergeCell ref="A1:P1"/>
    <mergeCell ref="A2:A3"/>
    <mergeCell ref="B2:P2"/>
  </mergeCells>
  <pageMargins left="0.7" right="0.7" top="0.75" bottom="0.75" header="0.3" footer="0.3"/>
  <pageSetup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0E0DFE-5175-4F73-B40D-4B0A873638BB}">
  <dimension ref="A1:P57"/>
  <sheetViews>
    <sheetView workbookViewId="0">
      <selection sqref="A1:P1"/>
    </sheetView>
  </sheetViews>
  <sheetFormatPr baseColWidth="10" defaultColWidth="8.83203125" defaultRowHeight="15" x14ac:dyDescent="0.2"/>
  <cols>
    <col min="1" max="1" width="18.83203125" customWidth="1"/>
    <col min="2" max="2" width="10.83203125" customWidth="1"/>
    <col min="3" max="3" width="9.83203125" customWidth="1"/>
    <col min="4" max="4" width="11.6640625" customWidth="1"/>
    <col min="6" max="6" width="9.83203125" customWidth="1"/>
    <col min="8" max="8" width="11.83203125" customWidth="1"/>
    <col min="9" max="9" width="10.33203125" customWidth="1"/>
    <col min="10" max="10" width="10.5" customWidth="1"/>
    <col min="11" max="11" width="12.83203125" customWidth="1"/>
    <col min="14" max="14" width="10.33203125" customWidth="1"/>
  </cols>
  <sheetData>
    <row r="1" spans="1:16" x14ac:dyDescent="0.2">
      <c r="A1" s="19" t="s">
        <v>51</v>
      </c>
      <c r="B1" s="19"/>
      <c r="C1" s="19"/>
      <c r="D1" s="19"/>
      <c r="E1" s="19"/>
      <c r="F1" s="19"/>
      <c r="G1" s="19"/>
      <c r="H1" s="19"/>
      <c r="I1" s="19"/>
      <c r="J1" s="19"/>
      <c r="K1" s="19"/>
      <c r="L1" s="19"/>
      <c r="M1" s="19"/>
      <c r="N1" s="19"/>
      <c r="O1" s="19"/>
      <c r="P1" s="19"/>
    </row>
    <row r="2" spans="1:16" x14ac:dyDescent="0.2">
      <c r="A2" s="20" t="s">
        <v>17</v>
      </c>
      <c r="B2" s="21" t="s">
        <v>16</v>
      </c>
      <c r="C2" s="21"/>
      <c r="D2" s="21"/>
      <c r="E2" s="21"/>
      <c r="F2" s="21"/>
      <c r="G2" s="21"/>
      <c r="H2" s="21"/>
      <c r="I2" s="21"/>
      <c r="J2" s="21"/>
      <c r="K2" s="21"/>
      <c r="L2" s="21"/>
      <c r="M2" s="21"/>
      <c r="N2" s="21"/>
      <c r="O2" s="21"/>
      <c r="P2" s="21"/>
    </row>
    <row r="3" spans="1:16" x14ac:dyDescent="0.2">
      <c r="A3" s="20"/>
      <c r="B3" s="1" t="s">
        <v>0</v>
      </c>
      <c r="C3" s="1" t="s">
        <v>1</v>
      </c>
      <c r="D3" s="1" t="s">
        <v>2</v>
      </c>
      <c r="E3" s="1" t="s">
        <v>3</v>
      </c>
      <c r="F3" s="1" t="s">
        <v>4</v>
      </c>
      <c r="G3" s="1" t="s">
        <v>6</v>
      </c>
      <c r="H3" s="1" t="s">
        <v>7</v>
      </c>
      <c r="I3" s="1" t="s">
        <v>8</v>
      </c>
      <c r="J3" s="1" t="s">
        <v>9</v>
      </c>
      <c r="K3" s="1" t="s">
        <v>18</v>
      </c>
      <c r="L3" s="1" t="s">
        <v>10</v>
      </c>
      <c r="M3" s="1" t="s">
        <v>11</v>
      </c>
      <c r="N3" s="1" t="s">
        <v>12</v>
      </c>
      <c r="O3" s="1" t="s">
        <v>13</v>
      </c>
      <c r="P3" s="1" t="s">
        <v>14</v>
      </c>
    </row>
    <row r="4" spans="1:16" x14ac:dyDescent="0.2">
      <c r="A4" s="3">
        <v>0</v>
      </c>
      <c r="B4" s="2">
        <v>0</v>
      </c>
      <c r="C4" s="2">
        <v>0</v>
      </c>
      <c r="D4" s="2">
        <v>0</v>
      </c>
      <c r="E4" s="2">
        <v>0</v>
      </c>
      <c r="F4" s="2">
        <v>0</v>
      </c>
      <c r="G4" s="2">
        <v>0</v>
      </c>
      <c r="H4" s="2">
        <v>2</v>
      </c>
      <c r="I4" s="2">
        <v>2</v>
      </c>
      <c r="J4" s="2">
        <v>0</v>
      </c>
      <c r="K4" s="2">
        <v>0</v>
      </c>
      <c r="L4" s="2">
        <v>2</v>
      </c>
      <c r="M4" s="2">
        <v>0</v>
      </c>
      <c r="N4" s="2">
        <v>0</v>
      </c>
      <c r="O4" s="2">
        <v>0</v>
      </c>
      <c r="P4" s="2">
        <v>6</v>
      </c>
    </row>
    <row r="5" spans="1:16" x14ac:dyDescent="0.2">
      <c r="A5" s="3">
        <v>1</v>
      </c>
      <c r="B5" s="2">
        <v>0</v>
      </c>
      <c r="C5" s="2">
        <v>0</v>
      </c>
      <c r="D5" s="2">
        <v>0</v>
      </c>
      <c r="E5" s="2">
        <v>0</v>
      </c>
      <c r="F5" s="2">
        <v>0</v>
      </c>
      <c r="G5" s="2">
        <v>0</v>
      </c>
      <c r="H5" s="2">
        <v>11</v>
      </c>
      <c r="I5" s="2">
        <v>0</v>
      </c>
      <c r="J5" s="2">
        <v>0</v>
      </c>
      <c r="K5" s="2">
        <v>0</v>
      </c>
      <c r="L5" s="2">
        <v>3</v>
      </c>
      <c r="M5" s="2">
        <v>2</v>
      </c>
      <c r="N5" s="2">
        <v>0</v>
      </c>
      <c r="O5" s="2">
        <v>0</v>
      </c>
      <c r="P5" s="2">
        <v>16</v>
      </c>
    </row>
    <row r="6" spans="1:16" x14ac:dyDescent="0.2">
      <c r="A6" s="3">
        <v>2</v>
      </c>
      <c r="B6" s="2">
        <v>0</v>
      </c>
      <c r="C6" s="2">
        <v>0</v>
      </c>
      <c r="D6" s="2">
        <v>0</v>
      </c>
      <c r="E6" s="2">
        <v>0</v>
      </c>
      <c r="F6" s="2">
        <v>0</v>
      </c>
      <c r="G6" s="2">
        <v>1</v>
      </c>
      <c r="H6" s="2">
        <v>8</v>
      </c>
      <c r="I6" s="2">
        <v>1</v>
      </c>
      <c r="J6" s="2">
        <v>0</v>
      </c>
      <c r="K6" s="2">
        <v>0</v>
      </c>
      <c r="L6" s="2">
        <v>4</v>
      </c>
      <c r="M6" s="2">
        <v>0</v>
      </c>
      <c r="N6" s="2">
        <v>0</v>
      </c>
      <c r="O6" s="2">
        <v>0</v>
      </c>
      <c r="P6" s="2">
        <v>14</v>
      </c>
    </row>
    <row r="7" spans="1:16" x14ac:dyDescent="0.2">
      <c r="A7" s="3">
        <v>3</v>
      </c>
      <c r="B7" s="2">
        <v>0</v>
      </c>
      <c r="C7" s="2">
        <v>0</v>
      </c>
      <c r="D7" s="2">
        <v>0</v>
      </c>
      <c r="E7" s="2">
        <v>0</v>
      </c>
      <c r="F7" s="2">
        <v>0</v>
      </c>
      <c r="G7" s="2">
        <v>0</v>
      </c>
      <c r="H7" s="2">
        <v>8</v>
      </c>
      <c r="I7" s="2">
        <v>0</v>
      </c>
      <c r="J7" s="2">
        <v>0</v>
      </c>
      <c r="K7" s="2">
        <v>1</v>
      </c>
      <c r="L7" s="2">
        <v>3</v>
      </c>
      <c r="M7" s="2">
        <v>2</v>
      </c>
      <c r="N7" s="2">
        <v>0</v>
      </c>
      <c r="O7" s="2">
        <v>0</v>
      </c>
      <c r="P7" s="2">
        <v>14</v>
      </c>
    </row>
    <row r="8" spans="1:16" x14ac:dyDescent="0.2">
      <c r="A8" s="3">
        <v>4</v>
      </c>
      <c r="B8" s="2">
        <v>0</v>
      </c>
      <c r="C8" s="2">
        <v>0</v>
      </c>
      <c r="D8" s="2">
        <v>0</v>
      </c>
      <c r="E8" s="2">
        <v>0</v>
      </c>
      <c r="F8" s="2">
        <v>1</v>
      </c>
      <c r="G8" s="2">
        <v>0</v>
      </c>
      <c r="H8" s="2">
        <v>7</v>
      </c>
      <c r="I8" s="2">
        <v>0</v>
      </c>
      <c r="J8" s="2">
        <v>0</v>
      </c>
      <c r="K8" s="2">
        <v>0</v>
      </c>
      <c r="L8" s="2">
        <v>3</v>
      </c>
      <c r="M8" s="2">
        <v>2</v>
      </c>
      <c r="N8" s="2">
        <v>0</v>
      </c>
      <c r="O8" s="2">
        <v>0</v>
      </c>
      <c r="P8" s="2">
        <v>13</v>
      </c>
    </row>
    <row r="9" spans="1:16" x14ac:dyDescent="0.2">
      <c r="A9" s="3">
        <v>5</v>
      </c>
      <c r="B9" s="2">
        <v>0</v>
      </c>
      <c r="C9" s="2">
        <v>0</v>
      </c>
      <c r="D9" s="2">
        <v>0</v>
      </c>
      <c r="E9" s="2">
        <v>1</v>
      </c>
      <c r="F9" s="2">
        <v>0</v>
      </c>
      <c r="G9" s="2">
        <v>0</v>
      </c>
      <c r="H9" s="2">
        <v>22</v>
      </c>
      <c r="I9" s="2">
        <v>1</v>
      </c>
      <c r="J9" s="2">
        <v>0</v>
      </c>
      <c r="K9" s="2">
        <v>1</v>
      </c>
      <c r="L9" s="2">
        <v>0</v>
      </c>
      <c r="M9" s="2">
        <v>2</v>
      </c>
      <c r="N9" s="2">
        <v>0</v>
      </c>
      <c r="O9" s="2">
        <v>0</v>
      </c>
      <c r="P9" s="2">
        <v>27</v>
      </c>
    </row>
    <row r="10" spans="1:16" x14ac:dyDescent="0.2">
      <c r="A10" s="3">
        <v>6</v>
      </c>
      <c r="B10" s="2">
        <v>0</v>
      </c>
      <c r="C10" s="2">
        <v>0</v>
      </c>
      <c r="D10" s="2">
        <v>0</v>
      </c>
      <c r="E10" s="2">
        <v>0</v>
      </c>
      <c r="F10" s="2">
        <v>0</v>
      </c>
      <c r="G10" s="2">
        <v>0</v>
      </c>
      <c r="H10" s="2">
        <v>18</v>
      </c>
      <c r="I10" s="2">
        <v>0</v>
      </c>
      <c r="J10" s="2">
        <v>0</v>
      </c>
      <c r="K10" s="2">
        <v>2</v>
      </c>
      <c r="L10" s="2">
        <v>4</v>
      </c>
      <c r="M10" s="2">
        <v>1</v>
      </c>
      <c r="N10" s="2">
        <v>0</v>
      </c>
      <c r="O10" s="2">
        <v>0</v>
      </c>
      <c r="P10" s="2">
        <v>25</v>
      </c>
    </row>
    <row r="11" spans="1:16" x14ac:dyDescent="0.2">
      <c r="A11" s="3">
        <v>7</v>
      </c>
      <c r="B11" s="2">
        <v>0</v>
      </c>
      <c r="C11" s="2">
        <v>0</v>
      </c>
      <c r="D11" s="2">
        <v>0</v>
      </c>
      <c r="E11" s="2">
        <v>0</v>
      </c>
      <c r="F11" s="2">
        <v>0</v>
      </c>
      <c r="G11" s="2">
        <v>0</v>
      </c>
      <c r="H11" s="2">
        <v>7</v>
      </c>
      <c r="I11" s="2">
        <v>3</v>
      </c>
      <c r="J11" s="2">
        <v>0</v>
      </c>
      <c r="K11" s="2">
        <v>1</v>
      </c>
      <c r="L11" s="2">
        <v>3</v>
      </c>
      <c r="M11" s="2">
        <v>0</v>
      </c>
      <c r="N11" s="2">
        <v>0</v>
      </c>
      <c r="O11" s="2">
        <v>0</v>
      </c>
      <c r="P11" s="2">
        <v>14</v>
      </c>
    </row>
    <row r="12" spans="1:16" x14ac:dyDescent="0.2">
      <c r="A12" s="3">
        <v>8</v>
      </c>
      <c r="B12" s="2">
        <v>0</v>
      </c>
      <c r="C12" s="2">
        <v>0</v>
      </c>
      <c r="D12" s="2">
        <v>0</v>
      </c>
      <c r="E12" s="2">
        <v>1</v>
      </c>
      <c r="F12" s="2">
        <v>0</v>
      </c>
      <c r="G12" s="2">
        <v>0</v>
      </c>
      <c r="H12" s="2">
        <v>9</v>
      </c>
      <c r="I12" s="2">
        <v>1</v>
      </c>
      <c r="J12" s="2">
        <v>0</v>
      </c>
      <c r="K12" s="2">
        <v>2</v>
      </c>
      <c r="L12" s="2">
        <v>3</v>
      </c>
      <c r="M12" s="2">
        <v>2</v>
      </c>
      <c r="N12" s="2">
        <v>0</v>
      </c>
      <c r="O12" s="2">
        <v>0</v>
      </c>
      <c r="P12" s="2">
        <v>18</v>
      </c>
    </row>
    <row r="13" spans="1:16" x14ac:dyDescent="0.2">
      <c r="A13" s="3">
        <v>9</v>
      </c>
      <c r="B13" s="2">
        <v>1</v>
      </c>
      <c r="C13" s="2">
        <v>0</v>
      </c>
      <c r="D13" s="2">
        <v>0</v>
      </c>
      <c r="E13" s="2">
        <v>0</v>
      </c>
      <c r="F13" s="2">
        <v>0</v>
      </c>
      <c r="G13" s="2">
        <v>0</v>
      </c>
      <c r="H13" s="2">
        <v>15</v>
      </c>
      <c r="I13" s="2">
        <v>0</v>
      </c>
      <c r="J13" s="2">
        <v>0</v>
      </c>
      <c r="K13" s="2">
        <v>1</v>
      </c>
      <c r="L13" s="2">
        <v>4</v>
      </c>
      <c r="M13" s="2">
        <v>1</v>
      </c>
      <c r="N13" s="2">
        <v>0</v>
      </c>
      <c r="O13" s="2">
        <v>0</v>
      </c>
      <c r="P13" s="2">
        <v>22</v>
      </c>
    </row>
    <row r="14" spans="1:16" x14ac:dyDescent="0.2">
      <c r="A14" s="3">
        <v>10</v>
      </c>
      <c r="B14" s="2">
        <v>0</v>
      </c>
      <c r="C14" s="2">
        <v>0</v>
      </c>
      <c r="D14" s="2">
        <v>0</v>
      </c>
      <c r="E14" s="2">
        <v>0</v>
      </c>
      <c r="F14" s="2">
        <v>0</v>
      </c>
      <c r="G14" s="2">
        <v>0</v>
      </c>
      <c r="H14" s="2">
        <v>10</v>
      </c>
      <c r="I14" s="2">
        <v>1</v>
      </c>
      <c r="J14" s="2">
        <v>0</v>
      </c>
      <c r="K14" s="2">
        <v>0</v>
      </c>
      <c r="L14" s="2">
        <v>1</v>
      </c>
      <c r="M14" s="2">
        <v>1</v>
      </c>
      <c r="N14" s="2">
        <v>0</v>
      </c>
      <c r="O14" s="2">
        <v>0</v>
      </c>
      <c r="P14" s="2">
        <v>13</v>
      </c>
    </row>
    <row r="15" spans="1:16" x14ac:dyDescent="0.2">
      <c r="A15" s="3">
        <v>11</v>
      </c>
      <c r="B15" s="2">
        <v>0</v>
      </c>
      <c r="C15" s="2">
        <v>0</v>
      </c>
      <c r="D15" s="2">
        <v>0</v>
      </c>
      <c r="E15" s="2">
        <v>0</v>
      </c>
      <c r="F15" s="2">
        <v>0</v>
      </c>
      <c r="G15" s="2">
        <v>1</v>
      </c>
      <c r="H15" s="2">
        <v>7</v>
      </c>
      <c r="I15" s="2">
        <v>0</v>
      </c>
      <c r="J15" s="2">
        <v>0</v>
      </c>
      <c r="K15" s="2">
        <v>0</v>
      </c>
      <c r="L15" s="2">
        <v>4</v>
      </c>
      <c r="M15" s="2">
        <v>0</v>
      </c>
      <c r="N15" s="2">
        <v>0</v>
      </c>
      <c r="O15" s="2">
        <v>0</v>
      </c>
      <c r="P15" s="2">
        <v>12</v>
      </c>
    </row>
    <row r="16" spans="1:16" x14ac:dyDescent="0.2">
      <c r="A16" s="3">
        <v>12</v>
      </c>
      <c r="B16" s="2">
        <v>0</v>
      </c>
      <c r="C16" s="2">
        <v>0</v>
      </c>
      <c r="D16" s="2">
        <v>0</v>
      </c>
      <c r="E16" s="2">
        <v>0</v>
      </c>
      <c r="F16" s="2">
        <v>0</v>
      </c>
      <c r="G16" s="2">
        <v>0</v>
      </c>
      <c r="H16" s="2">
        <v>9</v>
      </c>
      <c r="I16" s="2">
        <v>0</v>
      </c>
      <c r="J16" s="2">
        <v>0</v>
      </c>
      <c r="K16" s="2">
        <v>0</v>
      </c>
      <c r="L16" s="2">
        <v>3</v>
      </c>
      <c r="M16" s="2">
        <v>0</v>
      </c>
      <c r="N16" s="2">
        <v>0</v>
      </c>
      <c r="O16" s="2">
        <v>0</v>
      </c>
      <c r="P16" s="2">
        <v>12</v>
      </c>
    </row>
    <row r="17" spans="1:16" x14ac:dyDescent="0.2">
      <c r="A17" s="3">
        <v>13</v>
      </c>
      <c r="B17" s="2">
        <v>0</v>
      </c>
      <c r="C17" s="2">
        <v>0</v>
      </c>
      <c r="D17" s="2">
        <v>0</v>
      </c>
      <c r="E17" s="2">
        <v>0</v>
      </c>
      <c r="F17" s="2">
        <v>0</v>
      </c>
      <c r="G17" s="2">
        <v>0</v>
      </c>
      <c r="H17" s="2">
        <v>6</v>
      </c>
      <c r="I17" s="2">
        <v>0</v>
      </c>
      <c r="J17" s="2">
        <v>1</v>
      </c>
      <c r="K17" s="2">
        <v>0</v>
      </c>
      <c r="L17" s="2">
        <v>0</v>
      </c>
      <c r="M17" s="2">
        <v>0</v>
      </c>
      <c r="N17" s="2">
        <v>0</v>
      </c>
      <c r="O17" s="2">
        <v>1</v>
      </c>
      <c r="P17" s="2">
        <v>8</v>
      </c>
    </row>
    <row r="18" spans="1:16" x14ac:dyDescent="0.2">
      <c r="A18" s="3">
        <v>14</v>
      </c>
      <c r="B18" s="2">
        <v>0</v>
      </c>
      <c r="C18" s="2">
        <v>0</v>
      </c>
      <c r="D18" s="2">
        <v>0</v>
      </c>
      <c r="E18" s="2">
        <v>0</v>
      </c>
      <c r="F18" s="2">
        <v>0</v>
      </c>
      <c r="G18" s="2">
        <v>0</v>
      </c>
      <c r="H18" s="2">
        <v>5</v>
      </c>
      <c r="I18" s="2">
        <v>0</v>
      </c>
      <c r="J18" s="2">
        <v>0</v>
      </c>
      <c r="K18" s="2">
        <v>0</v>
      </c>
      <c r="L18" s="2">
        <v>1</v>
      </c>
      <c r="M18" s="2">
        <v>0</v>
      </c>
      <c r="N18" s="2">
        <v>0</v>
      </c>
      <c r="O18" s="2">
        <v>0</v>
      </c>
      <c r="P18" s="2">
        <v>6</v>
      </c>
    </row>
    <row r="19" spans="1:16" x14ac:dyDescent="0.2">
      <c r="A19" s="3">
        <v>15</v>
      </c>
      <c r="B19" s="2">
        <v>1</v>
      </c>
      <c r="C19" s="2">
        <v>0</v>
      </c>
      <c r="D19" s="2">
        <v>0</v>
      </c>
      <c r="E19" s="2">
        <v>0</v>
      </c>
      <c r="F19" s="2">
        <v>0</v>
      </c>
      <c r="G19" s="2">
        <v>0</v>
      </c>
      <c r="H19" s="2">
        <v>15</v>
      </c>
      <c r="I19" s="2">
        <v>0</v>
      </c>
      <c r="J19" s="2">
        <v>1</v>
      </c>
      <c r="K19" s="2">
        <v>1</v>
      </c>
      <c r="L19" s="2">
        <v>2</v>
      </c>
      <c r="M19" s="2">
        <v>0</v>
      </c>
      <c r="N19" s="2">
        <v>0</v>
      </c>
      <c r="O19" s="2">
        <v>0</v>
      </c>
      <c r="P19" s="2">
        <v>20</v>
      </c>
    </row>
    <row r="20" spans="1:16" x14ac:dyDescent="0.2">
      <c r="A20" s="3">
        <v>16</v>
      </c>
      <c r="B20" s="2">
        <v>0</v>
      </c>
      <c r="C20" s="2">
        <v>0</v>
      </c>
      <c r="D20" s="2">
        <v>0</v>
      </c>
      <c r="E20" s="2">
        <v>0</v>
      </c>
      <c r="F20" s="2">
        <v>0</v>
      </c>
      <c r="G20" s="2">
        <v>0</v>
      </c>
      <c r="H20" s="2">
        <v>9</v>
      </c>
      <c r="I20" s="2">
        <v>0</v>
      </c>
      <c r="J20" s="2">
        <v>0</v>
      </c>
      <c r="K20" s="2">
        <v>0</v>
      </c>
      <c r="L20" s="2">
        <v>2</v>
      </c>
      <c r="M20" s="2">
        <v>3</v>
      </c>
      <c r="N20" s="2">
        <v>0</v>
      </c>
      <c r="O20" s="2">
        <v>0</v>
      </c>
      <c r="P20" s="2">
        <v>14</v>
      </c>
    </row>
    <row r="21" spans="1:16" x14ac:dyDescent="0.2">
      <c r="A21" s="3">
        <v>17</v>
      </c>
      <c r="B21" s="2">
        <v>0</v>
      </c>
      <c r="C21" s="2">
        <v>0</v>
      </c>
      <c r="D21" s="2">
        <v>0</v>
      </c>
      <c r="E21" s="2">
        <v>0</v>
      </c>
      <c r="F21" s="2">
        <v>0</v>
      </c>
      <c r="G21" s="2">
        <v>0</v>
      </c>
      <c r="H21" s="2">
        <v>7</v>
      </c>
      <c r="I21" s="2">
        <v>0</v>
      </c>
      <c r="J21" s="2">
        <v>0</v>
      </c>
      <c r="K21" s="2">
        <v>0</v>
      </c>
      <c r="L21" s="2">
        <v>5</v>
      </c>
      <c r="M21" s="2">
        <v>1</v>
      </c>
      <c r="N21" s="2">
        <v>0</v>
      </c>
      <c r="O21" s="2">
        <v>0</v>
      </c>
      <c r="P21" s="2">
        <v>13</v>
      </c>
    </row>
    <row r="22" spans="1:16" x14ac:dyDescent="0.2">
      <c r="A22" s="3">
        <v>18</v>
      </c>
      <c r="B22" s="2">
        <v>0</v>
      </c>
      <c r="C22" s="2">
        <v>0</v>
      </c>
      <c r="D22" s="2">
        <v>0</v>
      </c>
      <c r="E22" s="2">
        <v>0</v>
      </c>
      <c r="F22" s="2">
        <v>0</v>
      </c>
      <c r="G22" s="2">
        <v>0</v>
      </c>
      <c r="H22" s="2">
        <v>10</v>
      </c>
      <c r="I22" s="2">
        <v>0</v>
      </c>
      <c r="J22" s="2">
        <v>0</v>
      </c>
      <c r="K22" s="2">
        <v>0</v>
      </c>
      <c r="L22" s="2">
        <v>2</v>
      </c>
      <c r="M22" s="2">
        <v>3</v>
      </c>
      <c r="N22" s="2">
        <v>0</v>
      </c>
      <c r="O22" s="2">
        <v>0</v>
      </c>
      <c r="P22" s="2">
        <v>15</v>
      </c>
    </row>
    <row r="23" spans="1:16" x14ac:dyDescent="0.2">
      <c r="A23" s="3">
        <v>19</v>
      </c>
      <c r="B23" s="2">
        <v>0</v>
      </c>
      <c r="C23" s="2">
        <v>0</v>
      </c>
      <c r="D23" s="2">
        <v>0</v>
      </c>
      <c r="E23" s="2">
        <v>0</v>
      </c>
      <c r="F23" s="2">
        <v>0</v>
      </c>
      <c r="G23" s="2">
        <v>0</v>
      </c>
      <c r="H23" s="2">
        <v>6</v>
      </c>
      <c r="I23" s="2">
        <v>0</v>
      </c>
      <c r="J23" s="2">
        <v>0</v>
      </c>
      <c r="K23" s="2">
        <v>0</v>
      </c>
      <c r="L23" s="2">
        <v>3</v>
      </c>
      <c r="M23" s="2">
        <v>0</v>
      </c>
      <c r="N23" s="2">
        <v>0</v>
      </c>
      <c r="O23" s="2">
        <v>0</v>
      </c>
      <c r="P23" s="2">
        <v>9</v>
      </c>
    </row>
    <row r="24" spans="1:16" x14ac:dyDescent="0.2">
      <c r="A24" s="3">
        <v>20</v>
      </c>
      <c r="B24" s="2">
        <v>0</v>
      </c>
      <c r="C24" s="2">
        <v>0</v>
      </c>
      <c r="D24" s="2">
        <v>0</v>
      </c>
      <c r="E24" s="2">
        <v>0</v>
      </c>
      <c r="F24" s="2">
        <v>0</v>
      </c>
      <c r="G24" s="2">
        <v>1</v>
      </c>
      <c r="H24" s="2">
        <v>5</v>
      </c>
      <c r="I24" s="2">
        <v>0</v>
      </c>
      <c r="J24" s="2">
        <v>0</v>
      </c>
      <c r="K24" s="2">
        <v>0</v>
      </c>
      <c r="L24" s="2">
        <v>2</v>
      </c>
      <c r="M24" s="2">
        <v>1</v>
      </c>
      <c r="N24" s="2">
        <v>1</v>
      </c>
      <c r="O24" s="2">
        <v>0</v>
      </c>
      <c r="P24" s="2">
        <v>10</v>
      </c>
    </row>
    <row r="25" spans="1:16" x14ac:dyDescent="0.2">
      <c r="A25" s="3">
        <v>21</v>
      </c>
      <c r="B25" s="2">
        <v>0</v>
      </c>
      <c r="C25" s="2">
        <v>0</v>
      </c>
      <c r="D25" s="2">
        <v>0</v>
      </c>
      <c r="E25" s="2">
        <v>0</v>
      </c>
      <c r="F25" s="2">
        <v>0</v>
      </c>
      <c r="G25" s="2">
        <v>0</v>
      </c>
      <c r="H25" s="2">
        <v>10</v>
      </c>
      <c r="I25" s="2">
        <v>1</v>
      </c>
      <c r="J25" s="2">
        <v>0</v>
      </c>
      <c r="K25" s="2">
        <v>0</v>
      </c>
      <c r="L25" s="2">
        <v>2</v>
      </c>
      <c r="M25" s="2">
        <v>1</v>
      </c>
      <c r="N25" s="2">
        <v>0</v>
      </c>
      <c r="O25" s="2">
        <v>0</v>
      </c>
      <c r="P25" s="2">
        <v>14</v>
      </c>
    </row>
    <row r="26" spans="1:16" x14ac:dyDescent="0.2">
      <c r="A26" s="3">
        <v>22</v>
      </c>
      <c r="B26" s="2">
        <v>0</v>
      </c>
      <c r="C26" s="2">
        <v>0</v>
      </c>
      <c r="D26" s="2">
        <v>0</v>
      </c>
      <c r="E26" s="2">
        <v>0</v>
      </c>
      <c r="F26" s="2">
        <v>0</v>
      </c>
      <c r="G26" s="2">
        <v>0</v>
      </c>
      <c r="H26" s="2">
        <v>8</v>
      </c>
      <c r="I26" s="2">
        <v>0</v>
      </c>
      <c r="J26" s="2">
        <v>0</v>
      </c>
      <c r="K26" s="2">
        <v>0</v>
      </c>
      <c r="L26" s="2">
        <v>4</v>
      </c>
      <c r="M26" s="2">
        <v>0</v>
      </c>
      <c r="N26" s="2">
        <v>0</v>
      </c>
      <c r="O26" s="2">
        <v>0</v>
      </c>
      <c r="P26" s="2">
        <v>12</v>
      </c>
    </row>
    <row r="27" spans="1:16" x14ac:dyDescent="0.2">
      <c r="A27" s="3">
        <v>23</v>
      </c>
      <c r="B27" s="2">
        <v>0</v>
      </c>
      <c r="C27" s="2">
        <v>1</v>
      </c>
      <c r="D27" s="2">
        <v>0</v>
      </c>
      <c r="E27" s="2">
        <v>0</v>
      </c>
      <c r="F27" s="2">
        <v>0</v>
      </c>
      <c r="G27" s="2">
        <v>0</v>
      </c>
      <c r="H27" s="2">
        <v>8</v>
      </c>
      <c r="I27" s="2">
        <v>0</v>
      </c>
      <c r="J27" s="2">
        <v>0</v>
      </c>
      <c r="K27" s="2">
        <v>2</v>
      </c>
      <c r="L27" s="2">
        <v>3</v>
      </c>
      <c r="M27" s="2">
        <v>0</v>
      </c>
      <c r="N27" s="2">
        <v>0</v>
      </c>
      <c r="O27" s="2">
        <v>0</v>
      </c>
      <c r="P27" s="2">
        <v>14</v>
      </c>
    </row>
    <row r="28" spans="1:16" x14ac:dyDescent="0.2">
      <c r="A28" s="3">
        <v>24</v>
      </c>
      <c r="B28" s="2">
        <v>0</v>
      </c>
      <c r="C28" s="2">
        <v>0</v>
      </c>
      <c r="D28" s="2">
        <v>0</v>
      </c>
      <c r="E28" s="2">
        <v>0</v>
      </c>
      <c r="F28" s="2">
        <v>0</v>
      </c>
      <c r="G28" s="2">
        <v>0</v>
      </c>
      <c r="H28" s="2">
        <v>14</v>
      </c>
      <c r="I28" s="2">
        <v>1</v>
      </c>
      <c r="J28" s="2">
        <v>0</v>
      </c>
      <c r="K28" s="2">
        <v>1</v>
      </c>
      <c r="L28" s="2">
        <v>6</v>
      </c>
      <c r="M28" s="2">
        <v>0</v>
      </c>
      <c r="N28" s="2">
        <v>0</v>
      </c>
      <c r="O28" s="2">
        <v>0</v>
      </c>
      <c r="P28" s="2">
        <v>22</v>
      </c>
    </row>
    <row r="29" spans="1:16" x14ac:dyDescent="0.2">
      <c r="A29" s="3">
        <v>25</v>
      </c>
      <c r="B29" s="2">
        <v>0</v>
      </c>
      <c r="C29" s="2">
        <v>0</v>
      </c>
      <c r="D29" s="2">
        <v>0</v>
      </c>
      <c r="E29" s="2">
        <v>0</v>
      </c>
      <c r="F29" s="2">
        <v>0</v>
      </c>
      <c r="G29" s="2">
        <v>0</v>
      </c>
      <c r="H29" s="2">
        <v>11</v>
      </c>
      <c r="I29" s="2">
        <v>0</v>
      </c>
      <c r="J29" s="2">
        <v>0</v>
      </c>
      <c r="K29" s="2">
        <v>0</v>
      </c>
      <c r="L29" s="2">
        <v>1</v>
      </c>
      <c r="M29" s="2">
        <v>0</v>
      </c>
      <c r="N29" s="2">
        <v>0</v>
      </c>
      <c r="O29" s="2">
        <v>1</v>
      </c>
      <c r="P29" s="2">
        <v>13</v>
      </c>
    </row>
    <row r="30" spans="1:16" x14ac:dyDescent="0.2">
      <c r="A30" s="3">
        <v>26</v>
      </c>
      <c r="B30" s="2">
        <v>0</v>
      </c>
      <c r="C30" s="2">
        <v>0</v>
      </c>
      <c r="D30" s="2">
        <v>0</v>
      </c>
      <c r="E30" s="2">
        <v>0</v>
      </c>
      <c r="F30" s="2">
        <v>0</v>
      </c>
      <c r="G30" s="2">
        <v>0</v>
      </c>
      <c r="H30" s="2">
        <v>11</v>
      </c>
      <c r="I30" s="2">
        <v>0</v>
      </c>
      <c r="J30" s="2">
        <v>0</v>
      </c>
      <c r="K30" s="2">
        <v>0</v>
      </c>
      <c r="L30" s="2">
        <v>3</v>
      </c>
      <c r="M30" s="2">
        <v>1</v>
      </c>
      <c r="N30" s="2">
        <v>0</v>
      </c>
      <c r="O30" s="2">
        <v>0</v>
      </c>
      <c r="P30" s="2">
        <v>15</v>
      </c>
    </row>
    <row r="31" spans="1:16" x14ac:dyDescent="0.2">
      <c r="A31" s="3">
        <v>27</v>
      </c>
      <c r="B31" s="2">
        <v>0</v>
      </c>
      <c r="C31" s="2">
        <v>0</v>
      </c>
      <c r="D31" s="2">
        <v>0</v>
      </c>
      <c r="E31" s="2">
        <v>0</v>
      </c>
      <c r="F31" s="2">
        <v>0</v>
      </c>
      <c r="G31" s="2">
        <v>0</v>
      </c>
      <c r="H31" s="2">
        <v>4</v>
      </c>
      <c r="I31" s="2">
        <v>0</v>
      </c>
      <c r="J31" s="2">
        <v>0</v>
      </c>
      <c r="K31" s="2">
        <v>0</v>
      </c>
      <c r="L31" s="2">
        <v>5</v>
      </c>
      <c r="M31" s="2">
        <v>2</v>
      </c>
      <c r="N31" s="2">
        <v>0</v>
      </c>
      <c r="O31" s="2">
        <v>0</v>
      </c>
      <c r="P31" s="2">
        <v>11</v>
      </c>
    </row>
    <row r="32" spans="1:16" x14ac:dyDescent="0.2">
      <c r="A32" s="3">
        <v>28</v>
      </c>
      <c r="B32" s="2">
        <v>0</v>
      </c>
      <c r="C32" s="2">
        <v>0</v>
      </c>
      <c r="D32" s="2">
        <v>0</v>
      </c>
      <c r="E32" s="2">
        <v>0</v>
      </c>
      <c r="F32" s="2">
        <v>0</v>
      </c>
      <c r="G32" s="2">
        <v>0</v>
      </c>
      <c r="H32" s="2">
        <v>11</v>
      </c>
      <c r="I32" s="2">
        <v>0</v>
      </c>
      <c r="J32" s="2">
        <v>1</v>
      </c>
      <c r="K32" s="2">
        <v>0</v>
      </c>
      <c r="L32" s="2">
        <v>2</v>
      </c>
      <c r="M32" s="2">
        <v>0</v>
      </c>
      <c r="N32" s="2">
        <v>0</v>
      </c>
      <c r="O32" s="2">
        <v>0</v>
      </c>
      <c r="P32" s="2">
        <v>14</v>
      </c>
    </row>
    <row r="33" spans="1:16" x14ac:dyDescent="0.2">
      <c r="A33" s="3">
        <v>29</v>
      </c>
      <c r="B33" s="2">
        <v>0</v>
      </c>
      <c r="C33" s="2">
        <v>0</v>
      </c>
      <c r="D33" s="2">
        <v>0</v>
      </c>
      <c r="E33" s="2">
        <v>0</v>
      </c>
      <c r="F33" s="2">
        <v>0</v>
      </c>
      <c r="G33" s="2">
        <v>0</v>
      </c>
      <c r="H33" s="2">
        <v>6</v>
      </c>
      <c r="I33" s="2">
        <v>0</v>
      </c>
      <c r="J33" s="2">
        <v>1</v>
      </c>
      <c r="K33" s="2">
        <v>0</v>
      </c>
      <c r="L33" s="2">
        <v>1</v>
      </c>
      <c r="M33" s="2">
        <v>1</v>
      </c>
      <c r="N33" s="2">
        <v>0</v>
      </c>
      <c r="O33" s="2">
        <v>0</v>
      </c>
      <c r="P33" s="2">
        <v>9</v>
      </c>
    </row>
    <row r="34" spans="1:16" x14ac:dyDescent="0.2">
      <c r="A34" s="3">
        <v>30</v>
      </c>
      <c r="B34" s="2">
        <v>0</v>
      </c>
      <c r="C34" s="2">
        <v>0</v>
      </c>
      <c r="D34" s="2">
        <v>0</v>
      </c>
      <c r="E34" s="2">
        <v>1</v>
      </c>
      <c r="F34" s="2">
        <v>0</v>
      </c>
      <c r="G34" s="2">
        <v>0</v>
      </c>
      <c r="H34" s="2">
        <v>21</v>
      </c>
      <c r="I34" s="2">
        <v>0</v>
      </c>
      <c r="J34" s="2">
        <v>0</v>
      </c>
      <c r="K34" s="2">
        <v>0</v>
      </c>
      <c r="L34" s="2">
        <v>2</v>
      </c>
      <c r="M34" s="2">
        <v>1</v>
      </c>
      <c r="N34" s="2">
        <v>0</v>
      </c>
      <c r="O34" s="2">
        <v>0</v>
      </c>
      <c r="P34" s="2">
        <v>25</v>
      </c>
    </row>
    <row r="35" spans="1:16" x14ac:dyDescent="0.2">
      <c r="A35" s="3">
        <v>31</v>
      </c>
      <c r="B35" s="2">
        <v>0</v>
      </c>
      <c r="C35" s="2">
        <v>0</v>
      </c>
      <c r="D35" s="2">
        <v>0</v>
      </c>
      <c r="E35" s="2">
        <v>1</v>
      </c>
      <c r="F35" s="2">
        <v>0</v>
      </c>
      <c r="G35" s="2">
        <v>0</v>
      </c>
      <c r="H35" s="2">
        <v>9</v>
      </c>
      <c r="I35" s="2">
        <v>0</v>
      </c>
      <c r="J35" s="2">
        <v>0</v>
      </c>
      <c r="K35" s="2">
        <v>0</v>
      </c>
      <c r="L35" s="2">
        <v>1</v>
      </c>
      <c r="M35" s="2">
        <v>1</v>
      </c>
      <c r="N35" s="2">
        <v>0</v>
      </c>
      <c r="O35" s="2">
        <v>0</v>
      </c>
      <c r="P35" s="2">
        <v>12</v>
      </c>
    </row>
    <row r="36" spans="1:16" x14ac:dyDescent="0.2">
      <c r="A36" s="3">
        <v>32</v>
      </c>
      <c r="B36" s="2">
        <v>0</v>
      </c>
      <c r="C36" s="2">
        <v>0</v>
      </c>
      <c r="D36" s="2">
        <v>0</v>
      </c>
      <c r="E36" s="2">
        <v>0</v>
      </c>
      <c r="F36" s="2">
        <v>0</v>
      </c>
      <c r="G36" s="2">
        <v>0</v>
      </c>
      <c r="H36" s="2">
        <v>10</v>
      </c>
      <c r="I36" s="2">
        <v>0</v>
      </c>
      <c r="J36" s="2">
        <v>0</v>
      </c>
      <c r="K36" s="2">
        <v>0</v>
      </c>
      <c r="L36" s="2">
        <v>4</v>
      </c>
      <c r="M36" s="2">
        <v>1</v>
      </c>
      <c r="N36" s="2">
        <v>1</v>
      </c>
      <c r="O36" s="2">
        <v>0</v>
      </c>
      <c r="P36" s="2">
        <v>16</v>
      </c>
    </row>
    <row r="37" spans="1:16" x14ac:dyDescent="0.2">
      <c r="A37" s="3">
        <v>33</v>
      </c>
      <c r="B37" s="2">
        <v>0</v>
      </c>
      <c r="C37" s="2">
        <v>0</v>
      </c>
      <c r="D37" s="2">
        <v>1</v>
      </c>
      <c r="E37" s="2">
        <v>0</v>
      </c>
      <c r="F37" s="2">
        <v>0</v>
      </c>
      <c r="G37" s="2">
        <v>0</v>
      </c>
      <c r="H37" s="2">
        <v>10</v>
      </c>
      <c r="I37" s="2">
        <v>1</v>
      </c>
      <c r="J37" s="2">
        <v>1</v>
      </c>
      <c r="K37" s="2">
        <v>0</v>
      </c>
      <c r="L37" s="2">
        <v>5</v>
      </c>
      <c r="M37" s="2">
        <v>0</v>
      </c>
      <c r="N37" s="2">
        <v>0</v>
      </c>
      <c r="O37" s="2">
        <v>0</v>
      </c>
      <c r="P37" s="2">
        <v>18</v>
      </c>
    </row>
    <row r="38" spans="1:16" x14ac:dyDescent="0.2">
      <c r="A38" s="3">
        <v>34</v>
      </c>
      <c r="B38" s="2">
        <v>0</v>
      </c>
      <c r="C38" s="2">
        <v>0</v>
      </c>
      <c r="D38" s="2">
        <v>0</v>
      </c>
      <c r="E38" s="2">
        <v>0</v>
      </c>
      <c r="F38" s="2">
        <v>0</v>
      </c>
      <c r="G38" s="2">
        <v>0</v>
      </c>
      <c r="H38" s="2">
        <v>8</v>
      </c>
      <c r="I38" s="2">
        <v>0</v>
      </c>
      <c r="J38" s="2">
        <v>0</v>
      </c>
      <c r="K38" s="2">
        <v>0</v>
      </c>
      <c r="L38" s="2">
        <v>3</v>
      </c>
      <c r="M38" s="2">
        <v>1</v>
      </c>
      <c r="N38" s="2">
        <v>0</v>
      </c>
      <c r="O38" s="2">
        <v>0</v>
      </c>
      <c r="P38" s="2">
        <v>12</v>
      </c>
    </row>
    <row r="39" spans="1:16" x14ac:dyDescent="0.2">
      <c r="A39" s="3">
        <v>35</v>
      </c>
      <c r="B39" s="2">
        <v>0</v>
      </c>
      <c r="C39" s="2">
        <v>0</v>
      </c>
      <c r="D39" s="2">
        <v>0</v>
      </c>
      <c r="E39" s="2">
        <v>0</v>
      </c>
      <c r="F39" s="2">
        <v>0</v>
      </c>
      <c r="G39" s="2">
        <v>0</v>
      </c>
      <c r="H39" s="2">
        <v>9</v>
      </c>
      <c r="I39" s="2">
        <v>1</v>
      </c>
      <c r="J39" s="2">
        <v>0</v>
      </c>
      <c r="K39" s="2">
        <v>1</v>
      </c>
      <c r="L39" s="2">
        <v>1</v>
      </c>
      <c r="M39" s="2">
        <v>2</v>
      </c>
      <c r="N39" s="2">
        <v>0</v>
      </c>
      <c r="O39" s="2">
        <v>0</v>
      </c>
      <c r="P39" s="2">
        <v>14</v>
      </c>
    </row>
    <row r="40" spans="1:16" x14ac:dyDescent="0.2">
      <c r="A40" s="3">
        <v>36</v>
      </c>
      <c r="B40" s="2">
        <v>0</v>
      </c>
      <c r="C40" s="2">
        <v>0</v>
      </c>
      <c r="D40" s="2">
        <v>0</v>
      </c>
      <c r="E40" s="2">
        <v>0</v>
      </c>
      <c r="F40" s="2">
        <v>0</v>
      </c>
      <c r="G40" s="2">
        <v>0</v>
      </c>
      <c r="H40" s="2">
        <v>11</v>
      </c>
      <c r="I40" s="2">
        <v>0</v>
      </c>
      <c r="J40" s="2">
        <v>0</v>
      </c>
      <c r="K40" s="2">
        <v>0</v>
      </c>
      <c r="L40" s="2">
        <v>0</v>
      </c>
      <c r="M40" s="2">
        <v>1</v>
      </c>
      <c r="N40" s="2">
        <v>0</v>
      </c>
      <c r="O40" s="2">
        <v>0</v>
      </c>
      <c r="P40" s="2">
        <v>12</v>
      </c>
    </row>
    <row r="41" spans="1:16" x14ac:dyDescent="0.2">
      <c r="A41" s="3">
        <v>37</v>
      </c>
      <c r="B41" s="2">
        <v>0</v>
      </c>
      <c r="C41" s="2">
        <v>0</v>
      </c>
      <c r="D41" s="2">
        <v>0</v>
      </c>
      <c r="E41" s="2">
        <v>0</v>
      </c>
      <c r="F41" s="2">
        <v>0</v>
      </c>
      <c r="G41" s="2">
        <v>0</v>
      </c>
      <c r="H41" s="2">
        <v>17</v>
      </c>
      <c r="I41" s="2">
        <v>0</v>
      </c>
      <c r="J41" s="2">
        <v>0</v>
      </c>
      <c r="K41" s="2">
        <v>0</v>
      </c>
      <c r="L41" s="2">
        <v>6</v>
      </c>
      <c r="M41" s="2">
        <v>2</v>
      </c>
      <c r="N41" s="2">
        <v>0</v>
      </c>
      <c r="O41" s="2">
        <v>0</v>
      </c>
      <c r="P41" s="2">
        <v>25</v>
      </c>
    </row>
    <row r="42" spans="1:16" x14ac:dyDescent="0.2">
      <c r="A42" s="3">
        <v>38</v>
      </c>
      <c r="B42" s="2">
        <v>0</v>
      </c>
      <c r="C42" s="2">
        <v>0</v>
      </c>
      <c r="D42" s="2">
        <v>0</v>
      </c>
      <c r="E42" s="2">
        <v>0</v>
      </c>
      <c r="F42" s="2">
        <v>0</v>
      </c>
      <c r="G42" s="2">
        <v>0</v>
      </c>
      <c r="H42" s="2">
        <v>15</v>
      </c>
      <c r="I42" s="2">
        <v>0</v>
      </c>
      <c r="J42" s="2">
        <v>0</v>
      </c>
      <c r="K42" s="2">
        <v>0</v>
      </c>
      <c r="L42" s="2">
        <v>5</v>
      </c>
      <c r="M42" s="2">
        <v>0</v>
      </c>
      <c r="N42" s="2">
        <v>0</v>
      </c>
      <c r="O42" s="2">
        <v>0</v>
      </c>
      <c r="P42" s="2">
        <v>20</v>
      </c>
    </row>
    <row r="43" spans="1:16" x14ac:dyDescent="0.2">
      <c r="A43" s="3">
        <v>39</v>
      </c>
      <c r="B43" s="2">
        <v>0</v>
      </c>
      <c r="C43" s="2">
        <v>0</v>
      </c>
      <c r="D43" s="2">
        <v>0</v>
      </c>
      <c r="E43" s="2">
        <v>0</v>
      </c>
      <c r="F43" s="2">
        <v>0</v>
      </c>
      <c r="G43" s="2">
        <v>1</v>
      </c>
      <c r="H43" s="2">
        <v>18</v>
      </c>
      <c r="I43" s="2">
        <v>0</v>
      </c>
      <c r="J43" s="2">
        <v>0</v>
      </c>
      <c r="K43" s="2">
        <v>0</v>
      </c>
      <c r="L43" s="2">
        <v>5</v>
      </c>
      <c r="M43" s="2">
        <v>0</v>
      </c>
      <c r="N43" s="2">
        <v>0</v>
      </c>
      <c r="O43" s="2">
        <v>0</v>
      </c>
      <c r="P43" s="2">
        <v>24</v>
      </c>
    </row>
    <row r="44" spans="1:16" x14ac:dyDescent="0.2">
      <c r="A44" s="3">
        <v>40</v>
      </c>
      <c r="B44" s="2">
        <v>0</v>
      </c>
      <c r="C44" s="2">
        <v>0</v>
      </c>
      <c r="D44" s="2">
        <v>0</v>
      </c>
      <c r="E44" s="2">
        <v>1</v>
      </c>
      <c r="F44" s="2">
        <v>0</v>
      </c>
      <c r="G44" s="2">
        <v>0</v>
      </c>
      <c r="H44" s="2">
        <v>9</v>
      </c>
      <c r="I44" s="2">
        <v>0</v>
      </c>
      <c r="J44" s="2">
        <v>0</v>
      </c>
      <c r="K44" s="2">
        <v>0</v>
      </c>
      <c r="L44" s="2">
        <v>8</v>
      </c>
      <c r="M44" s="2">
        <v>2</v>
      </c>
      <c r="N44" s="2">
        <v>0</v>
      </c>
      <c r="O44" s="2">
        <v>0</v>
      </c>
      <c r="P44" s="2">
        <v>20</v>
      </c>
    </row>
    <row r="45" spans="1:16" x14ac:dyDescent="0.2">
      <c r="A45" s="3">
        <v>41</v>
      </c>
      <c r="B45" s="2">
        <v>0</v>
      </c>
      <c r="C45" s="2">
        <v>0</v>
      </c>
      <c r="D45" s="2">
        <v>0</v>
      </c>
      <c r="E45" s="2">
        <v>1</v>
      </c>
      <c r="F45" s="2">
        <v>0</v>
      </c>
      <c r="G45" s="2">
        <v>0</v>
      </c>
      <c r="H45" s="2">
        <v>15</v>
      </c>
      <c r="I45" s="2">
        <v>0</v>
      </c>
      <c r="J45" s="2">
        <v>0</v>
      </c>
      <c r="K45" s="2">
        <v>0</v>
      </c>
      <c r="L45" s="2">
        <v>3</v>
      </c>
      <c r="M45" s="2">
        <v>1</v>
      </c>
      <c r="N45" s="2">
        <v>0</v>
      </c>
      <c r="O45" s="2">
        <v>0</v>
      </c>
      <c r="P45" s="2">
        <v>20</v>
      </c>
    </row>
    <row r="46" spans="1:16" x14ac:dyDescent="0.2">
      <c r="A46" s="3">
        <v>42</v>
      </c>
      <c r="B46" s="2">
        <v>0</v>
      </c>
      <c r="C46" s="2">
        <v>0</v>
      </c>
      <c r="D46" s="2">
        <v>0</v>
      </c>
      <c r="E46" s="2">
        <v>0</v>
      </c>
      <c r="F46" s="2">
        <v>0</v>
      </c>
      <c r="G46" s="2">
        <v>0</v>
      </c>
      <c r="H46" s="2">
        <v>16</v>
      </c>
      <c r="I46" s="2">
        <v>0</v>
      </c>
      <c r="J46" s="2">
        <v>0</v>
      </c>
      <c r="K46" s="2">
        <v>0</v>
      </c>
      <c r="L46" s="2">
        <v>3</v>
      </c>
      <c r="M46" s="2">
        <v>2</v>
      </c>
      <c r="N46" s="2">
        <v>0</v>
      </c>
      <c r="O46" s="2">
        <v>0</v>
      </c>
      <c r="P46" s="2">
        <v>21</v>
      </c>
    </row>
    <row r="47" spans="1:16" x14ac:dyDescent="0.2">
      <c r="A47" s="3">
        <v>43</v>
      </c>
      <c r="B47" s="2">
        <v>1</v>
      </c>
      <c r="C47" s="2">
        <v>0</v>
      </c>
      <c r="D47" s="2">
        <v>0</v>
      </c>
      <c r="E47" s="2">
        <v>0</v>
      </c>
      <c r="F47" s="2">
        <v>0</v>
      </c>
      <c r="G47" s="2">
        <v>0</v>
      </c>
      <c r="H47" s="2">
        <v>18</v>
      </c>
      <c r="I47" s="2">
        <v>0</v>
      </c>
      <c r="J47" s="2">
        <v>0</v>
      </c>
      <c r="K47" s="2">
        <v>0</v>
      </c>
      <c r="L47" s="2">
        <v>2</v>
      </c>
      <c r="M47" s="2">
        <v>0</v>
      </c>
      <c r="N47" s="2">
        <v>0</v>
      </c>
      <c r="O47" s="2">
        <v>0</v>
      </c>
      <c r="P47" s="2">
        <v>21</v>
      </c>
    </row>
    <row r="48" spans="1:16" x14ac:dyDescent="0.2">
      <c r="A48" s="3">
        <v>44</v>
      </c>
      <c r="B48" s="2">
        <v>0</v>
      </c>
      <c r="C48" s="2">
        <v>1</v>
      </c>
      <c r="D48" s="2">
        <v>0</v>
      </c>
      <c r="E48" s="2">
        <v>0</v>
      </c>
      <c r="F48" s="2">
        <v>0</v>
      </c>
      <c r="G48" s="2">
        <v>0</v>
      </c>
      <c r="H48" s="2">
        <v>17</v>
      </c>
      <c r="I48" s="2">
        <v>0</v>
      </c>
      <c r="J48" s="2">
        <v>0</v>
      </c>
      <c r="K48" s="2">
        <v>0</v>
      </c>
      <c r="L48" s="2">
        <v>4</v>
      </c>
      <c r="M48" s="2">
        <v>4</v>
      </c>
      <c r="N48" s="2">
        <v>0</v>
      </c>
      <c r="O48" s="2">
        <v>0</v>
      </c>
      <c r="P48" s="2">
        <v>26</v>
      </c>
    </row>
    <row r="49" spans="1:16" x14ac:dyDescent="0.2">
      <c r="A49" s="3">
        <v>45</v>
      </c>
      <c r="B49" s="2">
        <v>0</v>
      </c>
      <c r="C49" s="2">
        <v>0</v>
      </c>
      <c r="D49" s="2">
        <v>0</v>
      </c>
      <c r="E49" s="2">
        <v>0</v>
      </c>
      <c r="F49" s="2">
        <v>0</v>
      </c>
      <c r="G49" s="2">
        <v>0</v>
      </c>
      <c r="H49" s="2">
        <v>23</v>
      </c>
      <c r="I49" s="2">
        <v>0</v>
      </c>
      <c r="J49" s="2">
        <v>0</v>
      </c>
      <c r="K49" s="2">
        <v>0</v>
      </c>
      <c r="L49" s="2">
        <v>7</v>
      </c>
      <c r="M49" s="2">
        <v>1</v>
      </c>
      <c r="N49" s="2">
        <v>1</v>
      </c>
      <c r="O49" s="2">
        <v>0</v>
      </c>
      <c r="P49" s="2">
        <v>32</v>
      </c>
    </row>
    <row r="50" spans="1:16" x14ac:dyDescent="0.2">
      <c r="A50" s="3">
        <v>46</v>
      </c>
      <c r="B50" s="2">
        <v>1</v>
      </c>
      <c r="C50" s="2">
        <v>0</v>
      </c>
      <c r="D50" s="2">
        <v>0</v>
      </c>
      <c r="E50" s="2">
        <v>0</v>
      </c>
      <c r="F50" s="2">
        <v>0</v>
      </c>
      <c r="G50" s="2">
        <v>0</v>
      </c>
      <c r="H50" s="2">
        <v>18</v>
      </c>
      <c r="I50" s="2">
        <v>0</v>
      </c>
      <c r="J50" s="2">
        <v>0</v>
      </c>
      <c r="K50" s="2">
        <v>0</v>
      </c>
      <c r="L50" s="2">
        <v>2</v>
      </c>
      <c r="M50" s="2">
        <v>0</v>
      </c>
      <c r="N50" s="2">
        <v>0</v>
      </c>
      <c r="O50" s="2">
        <v>0</v>
      </c>
      <c r="P50" s="2">
        <v>21</v>
      </c>
    </row>
    <row r="51" spans="1:16" x14ac:dyDescent="0.2">
      <c r="A51" s="3">
        <v>47</v>
      </c>
      <c r="B51" s="2">
        <v>0</v>
      </c>
      <c r="C51" s="2">
        <v>0</v>
      </c>
      <c r="D51" s="2">
        <v>0</v>
      </c>
      <c r="E51" s="2">
        <v>0</v>
      </c>
      <c r="F51" s="2">
        <v>0</v>
      </c>
      <c r="G51" s="2">
        <v>0</v>
      </c>
      <c r="H51" s="2">
        <v>16</v>
      </c>
      <c r="I51" s="2">
        <v>0</v>
      </c>
      <c r="J51" s="2">
        <v>0</v>
      </c>
      <c r="K51" s="2">
        <v>0</v>
      </c>
      <c r="L51" s="2">
        <v>7</v>
      </c>
      <c r="M51" s="2">
        <v>3</v>
      </c>
      <c r="N51" s="2">
        <v>0</v>
      </c>
      <c r="O51" s="2">
        <v>0</v>
      </c>
      <c r="P51" s="2">
        <v>26</v>
      </c>
    </row>
    <row r="52" spans="1:16" x14ac:dyDescent="0.2">
      <c r="A52" s="3">
        <v>48</v>
      </c>
      <c r="B52" s="2">
        <v>0</v>
      </c>
      <c r="C52" s="2">
        <v>0</v>
      </c>
      <c r="D52" s="2">
        <v>0</v>
      </c>
      <c r="E52" s="2">
        <v>0</v>
      </c>
      <c r="F52" s="2">
        <v>0</v>
      </c>
      <c r="G52" s="2">
        <v>0</v>
      </c>
      <c r="H52" s="2">
        <v>13</v>
      </c>
      <c r="I52" s="2">
        <v>0</v>
      </c>
      <c r="J52" s="2">
        <v>0</v>
      </c>
      <c r="K52" s="2">
        <v>0</v>
      </c>
      <c r="L52" s="2">
        <v>4</v>
      </c>
      <c r="M52" s="2">
        <v>4</v>
      </c>
      <c r="N52" s="2">
        <v>1</v>
      </c>
      <c r="O52" s="2">
        <v>2</v>
      </c>
      <c r="P52" s="2">
        <v>24</v>
      </c>
    </row>
    <row r="53" spans="1:16" x14ac:dyDescent="0.2">
      <c r="A53" s="3">
        <v>49</v>
      </c>
      <c r="B53" s="2">
        <v>0</v>
      </c>
      <c r="C53" s="2">
        <v>0</v>
      </c>
      <c r="D53" s="2">
        <v>0</v>
      </c>
      <c r="E53" s="2">
        <v>1</v>
      </c>
      <c r="F53" s="2">
        <v>0</v>
      </c>
      <c r="G53" s="2">
        <v>0</v>
      </c>
      <c r="H53" s="2">
        <v>16</v>
      </c>
      <c r="I53" s="2">
        <v>0</v>
      </c>
      <c r="J53" s="2">
        <v>0</v>
      </c>
      <c r="K53" s="2">
        <v>0</v>
      </c>
      <c r="L53" s="2">
        <v>7</v>
      </c>
      <c r="M53" s="2">
        <v>0</v>
      </c>
      <c r="N53" s="2">
        <v>0</v>
      </c>
      <c r="O53" s="2">
        <v>0</v>
      </c>
      <c r="P53" s="2">
        <v>24</v>
      </c>
    </row>
    <row r="54" spans="1:16" x14ac:dyDescent="0.2">
      <c r="A54" s="3">
        <v>50</v>
      </c>
      <c r="B54" s="2">
        <v>0</v>
      </c>
      <c r="C54" s="2">
        <v>0</v>
      </c>
      <c r="D54" s="2">
        <v>0</v>
      </c>
      <c r="E54" s="2">
        <v>0</v>
      </c>
      <c r="F54" s="2">
        <v>0</v>
      </c>
      <c r="G54" s="2">
        <v>0</v>
      </c>
      <c r="H54" s="2">
        <v>14</v>
      </c>
      <c r="I54" s="2">
        <v>0</v>
      </c>
      <c r="J54" s="2">
        <v>0</v>
      </c>
      <c r="K54" s="2">
        <v>0</v>
      </c>
      <c r="L54" s="2">
        <v>7</v>
      </c>
      <c r="M54" s="2">
        <v>4</v>
      </c>
      <c r="N54" s="2">
        <v>0</v>
      </c>
      <c r="O54" s="2">
        <v>0</v>
      </c>
      <c r="P54" s="2">
        <v>25</v>
      </c>
    </row>
    <row r="55" spans="1:16" x14ac:dyDescent="0.2">
      <c r="A55" s="3">
        <v>51</v>
      </c>
      <c r="B55" s="2">
        <v>0</v>
      </c>
      <c r="C55" s="2">
        <v>0</v>
      </c>
      <c r="D55" s="2">
        <v>0</v>
      </c>
      <c r="E55" s="2">
        <v>0</v>
      </c>
      <c r="F55" s="2">
        <v>0</v>
      </c>
      <c r="G55" s="2">
        <v>1</v>
      </c>
      <c r="H55" s="2">
        <v>10</v>
      </c>
      <c r="I55" s="2">
        <v>0</v>
      </c>
      <c r="J55" s="2">
        <v>0</v>
      </c>
      <c r="K55" s="2">
        <v>0</v>
      </c>
      <c r="L55" s="2">
        <v>3</v>
      </c>
      <c r="M55" s="2">
        <v>3</v>
      </c>
      <c r="N55" s="2">
        <v>0</v>
      </c>
      <c r="O55" s="2">
        <v>0</v>
      </c>
      <c r="P55" s="2">
        <v>17</v>
      </c>
    </row>
    <row r="56" spans="1:16" x14ac:dyDescent="0.2">
      <c r="A56" s="3">
        <v>52</v>
      </c>
      <c r="B56" s="2">
        <v>0</v>
      </c>
      <c r="C56" s="2">
        <v>0</v>
      </c>
      <c r="D56" s="2">
        <v>0</v>
      </c>
      <c r="E56" s="2">
        <v>0</v>
      </c>
      <c r="F56" s="2">
        <v>0</v>
      </c>
      <c r="G56" s="2">
        <v>0</v>
      </c>
      <c r="H56" s="2">
        <v>4</v>
      </c>
      <c r="I56" s="2">
        <v>0</v>
      </c>
      <c r="J56" s="2">
        <v>0</v>
      </c>
      <c r="K56" s="2">
        <v>0</v>
      </c>
      <c r="L56" s="2">
        <v>1</v>
      </c>
      <c r="M56" s="2">
        <v>1</v>
      </c>
      <c r="N56" s="2">
        <v>0</v>
      </c>
      <c r="O56" s="2">
        <v>0</v>
      </c>
      <c r="P56" s="2">
        <v>6</v>
      </c>
    </row>
    <row r="57" spans="1:16" x14ac:dyDescent="0.2">
      <c r="A57" s="3" t="s">
        <v>14</v>
      </c>
      <c r="B57" s="2">
        <v>4</v>
      </c>
      <c r="C57" s="2">
        <v>2</v>
      </c>
      <c r="D57" s="2">
        <v>1</v>
      </c>
      <c r="E57" s="2">
        <v>7</v>
      </c>
      <c r="F57" s="2">
        <v>1</v>
      </c>
      <c r="G57" s="2">
        <v>5</v>
      </c>
      <c r="H57" s="2">
        <v>596</v>
      </c>
      <c r="I57" s="2">
        <v>13</v>
      </c>
      <c r="J57" s="2">
        <v>5</v>
      </c>
      <c r="K57" s="2">
        <v>13</v>
      </c>
      <c r="L57" s="2">
        <v>171</v>
      </c>
      <c r="M57" s="2">
        <v>60</v>
      </c>
      <c r="N57" s="2">
        <v>4</v>
      </c>
      <c r="O57" s="2">
        <v>4</v>
      </c>
      <c r="P57" s="2">
        <v>886</v>
      </c>
    </row>
  </sheetData>
  <mergeCells count="3">
    <mergeCell ref="A1:P1"/>
    <mergeCell ref="A2:A3"/>
    <mergeCell ref="B2:P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29</vt:i4>
      </vt:variant>
    </vt:vector>
  </HeadingPairs>
  <TitlesOfParts>
    <vt:vector size="29" baseType="lpstr">
      <vt:lpstr>Sheet1</vt:lpstr>
      <vt:lpstr>INTRODUCTION</vt:lpstr>
      <vt:lpstr>CALENDAR YEAR 2023</vt:lpstr>
      <vt:lpstr>CALENDAR YEAR 2022</vt:lpstr>
      <vt:lpstr>CALENDAR YEAR 2021</vt:lpstr>
      <vt:lpstr>CALENDAR YEAR 2020</vt:lpstr>
      <vt:lpstr>CALENDAR YEAR 2019</vt:lpstr>
      <vt:lpstr>CALENDAR YEAR 2018</vt:lpstr>
      <vt:lpstr>CALENDAR YEAR 2017</vt:lpstr>
      <vt:lpstr>CALENDAR YEAR 2016</vt:lpstr>
      <vt:lpstr>CALENDAR YEAR 2015</vt:lpstr>
      <vt:lpstr>CALENDAR YEAR 2014</vt:lpstr>
      <vt:lpstr>CALENDAR YEAR 2013</vt:lpstr>
      <vt:lpstr>CALENDAR YEAR 2012</vt:lpstr>
      <vt:lpstr>CALENDAR YEAR 2011</vt:lpstr>
      <vt:lpstr>CALENDAR YEAR 2010</vt:lpstr>
      <vt:lpstr>CALENDAR YEAR 2009</vt:lpstr>
      <vt:lpstr>CALENDAR YEAR 2008</vt:lpstr>
      <vt:lpstr>CALENDAR YEAR 2007</vt:lpstr>
      <vt:lpstr>CALENDAR YEAR 2006</vt:lpstr>
      <vt:lpstr>CALENDAR YEAR 2005</vt:lpstr>
      <vt:lpstr>CALENDAR YEAR 2004</vt:lpstr>
      <vt:lpstr>CALENDAR YEAR 2003</vt:lpstr>
      <vt:lpstr>CALENDAR YEAR 2002</vt:lpstr>
      <vt:lpstr>CALENDAR YEAR 2001</vt:lpstr>
      <vt:lpstr>CALENDAR YEAR 2000</vt:lpstr>
      <vt:lpstr>CALENDAR YEAR 1999</vt:lpstr>
      <vt:lpstr>CALENDAR YEAR 1998</vt:lpstr>
      <vt:lpstr>CALENDAR YEAR 1997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Thomas Williamson</dc:creator>
  <cp:lastModifiedBy>Trevor Reckell (Student)</cp:lastModifiedBy>
  <dcterms:created xsi:type="dcterms:W3CDTF">2024-09-17T18:58:07Z</dcterms:created>
  <dcterms:modified xsi:type="dcterms:W3CDTF">2025-04-01T19:04:26Z</dcterms:modified>
</cp:coreProperties>
</file>