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dc847ec8b5479/Documents/CWRU/Spring 2025/ECHE313/Homework/Homework 6/"/>
    </mc:Choice>
  </mc:AlternateContent>
  <xr:revisionPtr revIDLastSave="270" documentId="8_{17C9272D-6EFC-484F-9AA9-77A3EA5F8100}" xr6:coauthVersionLast="47" xr6:coauthVersionMax="47" xr10:uidLastSave="{0E1DC633-2A98-450A-8EFF-B5A495B8EA46}"/>
  <bookViews>
    <workbookView xWindow="2925" yWindow="4305" windowWidth="28800" windowHeight="15285" activeTab="1" xr2:uid="{9E52DC9A-1D8A-49BB-9C67-6BB0280E8A77}"/>
  </bookViews>
  <sheets>
    <sheet name="Question 3" sheetId="1" r:id="rId1"/>
    <sheet name="Question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" i="2" l="1" a="1"/>
  <c r="H31" i="2" s="1"/>
  <c r="H27" i="2" a="1"/>
  <c r="H27" i="2" s="1"/>
  <c r="H23" i="2" a="1"/>
  <c r="H23" i="2" s="1"/>
  <c r="H19" i="2" a="1"/>
  <c r="H19" i="2" s="1"/>
  <c r="H15" i="2" a="1"/>
  <c r="H15" i="2" s="1"/>
  <c r="H11" i="2" a="1"/>
  <c r="H11" i="2" s="1"/>
  <c r="C16" i="2"/>
  <c r="D16" i="2"/>
  <c r="E16" i="2"/>
  <c r="E15" i="2"/>
  <c r="C15" i="2"/>
  <c r="D15" i="2"/>
  <c r="C14" i="2"/>
  <c r="D14" i="2"/>
  <c r="E14" i="2"/>
  <c r="C13" i="2"/>
  <c r="D13" i="2"/>
  <c r="E13" i="2"/>
  <c r="C12" i="2"/>
  <c r="D12" i="2"/>
  <c r="E12" i="2"/>
  <c r="B16" i="2"/>
  <c r="B15" i="2"/>
  <c r="B14" i="2"/>
  <c r="B13" i="2"/>
  <c r="B12" i="2"/>
  <c r="C11" i="2"/>
  <c r="D11" i="2"/>
  <c r="E11" i="2"/>
  <c r="B11" i="2"/>
  <c r="F2" i="2"/>
  <c r="P3" i="2" a="1"/>
  <c r="P3" i="2" s="1"/>
  <c r="O3" i="2" a="1"/>
  <c r="O3" i="2" s="1"/>
  <c r="N3" i="2" a="1"/>
  <c r="N3" i="2" s="1"/>
  <c r="M3" i="2" a="1"/>
  <c r="M3" i="2" s="1"/>
  <c r="L3" i="2" a="1"/>
  <c r="L3" i="2" s="1"/>
  <c r="K3" i="2" a="1"/>
  <c r="K3" i="2" s="1"/>
  <c r="K2" i="2" a="1"/>
  <c r="K2" i="2" s="1"/>
  <c r="G8" i="2"/>
  <c r="G3" i="2"/>
  <c r="G4" i="2"/>
  <c r="G5" i="2"/>
  <c r="G6" i="2"/>
  <c r="G7" i="2"/>
  <c r="G2" i="2"/>
  <c r="F8" i="2"/>
  <c r="F3" i="2"/>
  <c r="F4" i="2"/>
  <c r="F5" i="2"/>
  <c r="F6" i="2"/>
  <c r="F7" i="2"/>
  <c r="C29" i="1"/>
  <c r="D29" i="1"/>
  <c r="E29" i="1"/>
  <c r="F29" i="1"/>
  <c r="G29" i="1"/>
  <c r="C28" i="1"/>
  <c r="D28" i="1"/>
  <c r="E28" i="1"/>
  <c r="F28" i="1"/>
  <c r="G28" i="1"/>
  <c r="C27" i="1"/>
  <c r="D27" i="1"/>
  <c r="E27" i="1"/>
  <c r="F27" i="1"/>
  <c r="G27" i="1"/>
  <c r="B29" i="1"/>
  <c r="B28" i="1"/>
  <c r="B27" i="1"/>
  <c r="C26" i="1"/>
  <c r="D26" i="1"/>
  <c r="E26" i="1"/>
  <c r="F26" i="1"/>
  <c r="G26" i="1"/>
  <c r="B26" i="1"/>
  <c r="O15" i="1"/>
  <c r="M15" i="1"/>
  <c r="K15" i="1"/>
  <c r="D21" i="1"/>
  <c r="D22" i="1"/>
  <c r="D23" i="1"/>
  <c r="D20" i="1"/>
  <c r="B23" i="1"/>
  <c r="B21" i="1"/>
  <c r="B22" i="1"/>
  <c r="B20" i="1"/>
  <c r="I15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C14" i="1"/>
  <c r="D14" i="1"/>
  <c r="E14" i="1"/>
  <c r="F14" i="1"/>
  <c r="G14" i="1"/>
  <c r="B14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C9" i="1"/>
  <c r="D9" i="1"/>
  <c r="E9" i="1"/>
  <c r="F9" i="1"/>
  <c r="G9" i="1"/>
  <c r="B9" i="1"/>
  <c r="I6" i="1"/>
  <c r="I3" i="1"/>
  <c r="I4" i="1"/>
  <c r="I5" i="1"/>
  <c r="I2" i="1"/>
  <c r="H6" i="1"/>
  <c r="H2" i="1"/>
  <c r="H5" i="1"/>
  <c r="H3" i="1"/>
  <c r="H4" i="1"/>
  <c r="P3" i="1" a="1"/>
  <c r="P3" i="1" s="1"/>
  <c r="O3" i="1" a="1"/>
  <c r="O3" i="1" s="1"/>
  <c r="M2" i="1" a="1"/>
  <c r="M2" i="1" s="1"/>
  <c r="N3" i="1" a="1"/>
  <c r="N3" i="1" s="1"/>
  <c r="M3" i="1" a="1"/>
  <c r="M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<sst xmlns="http://schemas.openxmlformats.org/spreadsheetml/2006/main" count="22" uniqueCount="16">
  <si>
    <t>Density</t>
  </si>
  <si>
    <t>Temperature</t>
  </si>
  <si>
    <t>Totals</t>
  </si>
  <si>
    <t>Averages</t>
  </si>
  <si>
    <t>Transposed for Minitab</t>
  </si>
  <si>
    <t>SS_T</t>
  </si>
  <si>
    <t>SS_Treatments</t>
  </si>
  <si>
    <t>SS_E</t>
  </si>
  <si>
    <t>F Statistic</t>
  </si>
  <si>
    <t>Residuals</t>
  </si>
  <si>
    <t>y_ij - y^bar_dotdot</t>
  </si>
  <si>
    <t>Squared</t>
  </si>
  <si>
    <t>One Column Residuals for Minitab</t>
  </si>
  <si>
    <t>Orifice Diameter</t>
  </si>
  <si>
    <t>Radon Released</t>
  </si>
  <si>
    <t>Residuals vs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</si>
</sst>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Residuals vs.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4'!$G$11:$G$34</c:f>
              <c:numCache>
                <c:formatCode>General</c:formatCode>
                <c:ptCount val="24"/>
                <c:pt idx="0">
                  <c:v>0.37</c:v>
                </c:pt>
                <c:pt idx="1">
                  <c:v>0.37</c:v>
                </c:pt>
                <c:pt idx="2">
                  <c:v>0.37</c:v>
                </c:pt>
                <c:pt idx="3">
                  <c:v>0.37</c:v>
                </c:pt>
                <c:pt idx="4">
                  <c:v>0.51</c:v>
                </c:pt>
                <c:pt idx="5">
                  <c:v>0.51</c:v>
                </c:pt>
                <c:pt idx="6">
                  <c:v>0.51</c:v>
                </c:pt>
                <c:pt idx="7">
                  <c:v>0.51</c:v>
                </c:pt>
                <c:pt idx="8">
                  <c:v>0.71</c:v>
                </c:pt>
                <c:pt idx="9">
                  <c:v>0.71</c:v>
                </c:pt>
                <c:pt idx="10">
                  <c:v>0.71</c:v>
                </c:pt>
                <c:pt idx="11">
                  <c:v>0.71</c:v>
                </c:pt>
                <c:pt idx="12">
                  <c:v>1.02</c:v>
                </c:pt>
                <c:pt idx="13">
                  <c:v>1.02</c:v>
                </c:pt>
                <c:pt idx="14">
                  <c:v>1.02</c:v>
                </c:pt>
                <c:pt idx="15">
                  <c:v>1.02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1.99</c:v>
                </c:pt>
                <c:pt idx="21">
                  <c:v>1.99</c:v>
                </c:pt>
                <c:pt idx="22">
                  <c:v>1.99</c:v>
                </c:pt>
                <c:pt idx="23">
                  <c:v>1.99</c:v>
                </c:pt>
              </c:numCache>
            </c:numRef>
          </c:xVal>
          <c:yVal>
            <c:numRef>
              <c:f>'Question 4'!$H$11:$H$34</c:f>
              <c:numCache>
                <c:formatCode>General</c:formatCode>
                <c:ptCount val="24"/>
                <c:pt idx="0">
                  <c:v>-2.75</c:v>
                </c:pt>
                <c:pt idx="1">
                  <c:v>0.25</c:v>
                </c:pt>
                <c:pt idx="2">
                  <c:v>0.25</c:v>
                </c:pt>
                <c:pt idx="3">
                  <c:v>2.25</c:v>
                </c:pt>
                <c:pt idx="4">
                  <c:v>-2</c:v>
                </c:pt>
                <c:pt idx="5">
                  <c:v>-2</c:v>
                </c:pt>
                <c:pt idx="6">
                  <c:v>2</c:v>
                </c:pt>
                <c:pt idx="7">
                  <c:v>2</c:v>
                </c:pt>
                <c:pt idx="8">
                  <c:v>-1</c:v>
                </c:pt>
                <c:pt idx="9">
                  <c:v>-2</c:v>
                </c:pt>
                <c:pt idx="10">
                  <c:v>1</c:v>
                </c:pt>
                <c:pt idx="11">
                  <c:v>2</c:v>
                </c:pt>
                <c:pt idx="12">
                  <c:v>-4.75</c:v>
                </c:pt>
                <c:pt idx="13">
                  <c:v>0.25</c:v>
                </c:pt>
                <c:pt idx="14">
                  <c:v>2.25</c:v>
                </c:pt>
                <c:pt idx="15">
                  <c:v>2.25</c:v>
                </c:pt>
                <c:pt idx="16">
                  <c:v>-3</c:v>
                </c:pt>
                <c:pt idx="17">
                  <c:v>-3</c:v>
                </c:pt>
                <c:pt idx="18">
                  <c:v>2</c:v>
                </c:pt>
                <c:pt idx="19">
                  <c:v>4</c:v>
                </c:pt>
                <c:pt idx="20">
                  <c:v>-2.75</c:v>
                </c:pt>
                <c:pt idx="21">
                  <c:v>-1.75</c:v>
                </c:pt>
                <c:pt idx="22">
                  <c:v>1.25</c:v>
                </c:pt>
                <c:pt idx="23">
                  <c:v>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25-479E-A54E-5A8E8FF16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715040"/>
        <c:axId val="468716000"/>
      </c:scatterChart>
      <c:valAx>
        <c:axId val="46871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16000"/>
        <c:crosses val="autoZero"/>
        <c:crossBetween val="midCat"/>
      </c:valAx>
      <c:valAx>
        <c:axId val="46871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71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% Randon Released by Orifice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A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E64F-461A-82AF-875081E9EAA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B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E64F-461A-82AF-875081E9EAA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B,</a:t>
                    </a:r>
                    <a:r>
                      <a:rPr lang="en-US" baseline="0"/>
                      <a:t> C</a:t>
                    </a:r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E64F-461A-82AF-875081E9EAA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C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E64F-461A-82AF-875081E9EAA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E64F-461A-82AF-875081E9EAA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D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E64F-461A-82AF-875081E9EAA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'Question 4'!$C$22:$C$27</c:f>
                <c:numCache>
                  <c:formatCode>General</c:formatCode>
                  <c:ptCount val="6"/>
                  <c:pt idx="0">
                    <c:v>2.06</c:v>
                  </c:pt>
                  <c:pt idx="1">
                    <c:v>2.31</c:v>
                  </c:pt>
                  <c:pt idx="2">
                    <c:v>1.8260000000000001</c:v>
                  </c:pt>
                  <c:pt idx="3">
                    <c:v>3.3</c:v>
                  </c:pt>
                  <c:pt idx="4">
                    <c:v>3.56</c:v>
                  </c:pt>
                  <c:pt idx="5">
                    <c:v>2.75</c:v>
                  </c:pt>
                </c:numCache>
              </c:numRef>
            </c:plus>
            <c:minus>
              <c:numRef>
                <c:f>'Question 4'!$C$22:$C$27</c:f>
                <c:numCache>
                  <c:formatCode>General</c:formatCode>
                  <c:ptCount val="6"/>
                  <c:pt idx="0">
                    <c:v>2.06</c:v>
                  </c:pt>
                  <c:pt idx="1">
                    <c:v>2.31</c:v>
                  </c:pt>
                  <c:pt idx="2">
                    <c:v>1.8260000000000001</c:v>
                  </c:pt>
                  <c:pt idx="3">
                    <c:v>3.3</c:v>
                  </c:pt>
                  <c:pt idx="4">
                    <c:v>3.56</c:v>
                  </c:pt>
                  <c:pt idx="5">
                    <c:v>2.75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'Question 4'!$A$22:$A$27</c:f>
              <c:numCache>
                <c:formatCode>General</c:formatCode>
                <c:ptCount val="6"/>
                <c:pt idx="0">
                  <c:v>0.37</c:v>
                </c:pt>
                <c:pt idx="1">
                  <c:v>0.51</c:v>
                </c:pt>
                <c:pt idx="2">
                  <c:v>0.71</c:v>
                </c:pt>
                <c:pt idx="3">
                  <c:v>1.02</c:v>
                </c:pt>
                <c:pt idx="4">
                  <c:v>1.4</c:v>
                </c:pt>
                <c:pt idx="5">
                  <c:v>1.99</c:v>
                </c:pt>
              </c:numCache>
            </c:numRef>
          </c:cat>
          <c:val>
            <c:numRef>
              <c:f>'Question 4'!$B$22:$B$27</c:f>
              <c:numCache>
                <c:formatCode>General</c:formatCode>
                <c:ptCount val="6"/>
                <c:pt idx="0">
                  <c:v>82.75</c:v>
                </c:pt>
                <c:pt idx="1">
                  <c:v>77</c:v>
                </c:pt>
                <c:pt idx="2">
                  <c:v>75</c:v>
                </c:pt>
                <c:pt idx="3">
                  <c:v>71.75</c:v>
                </c:pt>
                <c:pt idx="4">
                  <c:v>65</c:v>
                </c:pt>
                <c:pt idx="5">
                  <c:v>62.75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F-461A-82AF-875081E9E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0778160"/>
        <c:axId val="1090776720"/>
      </c:barChart>
      <c:catAx>
        <c:axId val="1090778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Orifice Diameter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776720"/>
        <c:crosses val="autoZero"/>
        <c:auto val="1"/>
        <c:lblAlgn val="ctr"/>
        <c:lblOffset val="100"/>
        <c:noMultiLvlLbl val="0"/>
      </c:catAx>
      <c:valAx>
        <c:axId val="10907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% Radon Released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77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257175</xdr:colOff>
      <xdr:row>9</xdr:row>
      <xdr:rowOff>157162</xdr:rowOff>
    </xdr:from>
    <xdr:to>
      <xdr:col>16</xdr:col>
      <xdr:colOff>561975</xdr:colOff>
      <xdr:row>24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CEADB9-BDF1-3B4E-8B67-65BBC177C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261937</xdr:colOff>
      <xdr:row>25</xdr:row>
      <xdr:rowOff>52387</xdr:rowOff>
    </xdr:from>
    <xdr:to>
      <xdr:col>16</xdr:col>
      <xdr:colOff>566737</xdr:colOff>
      <xdr:row>39</xdr:row>
      <xdr:rowOff>128587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B4C72B-5FD3-3692-5BD4-9EF028566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266700</xdr:colOff>
      <xdr:row>39</xdr:row>
      <xdr:rowOff>76200</xdr:rowOff>
    </xdr:from>
    <xdr:ext cx="4562475" cy="95346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D9509DA-BAB9-DD82-3E91-1DEFD5DC9C74}"/>
            </a:ext>
          </a:extLst>
        </xdr:cNvPr>
        <xdr:cNvSpPr txBox="1"/>
      </xdr:nvSpPr>
      <xdr:spPr>
        <a:xfrm>
          <a:off x="6172200" y="7505700"/>
          <a:ext cx="4562475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/>
            <a:t>All data are represented by the average ± standard error. ANOVA was performed to confirm statistical significance of Orifice Diameter</a:t>
          </a:r>
          <a:r>
            <a:rPr lang="en-US" baseline="0"/>
            <a:t> differnce on the mean radon percentage released</a:t>
          </a:r>
          <a:r>
            <a:rPr lang="en-US"/>
            <a:t>, followed by Fischer's</a:t>
          </a:r>
          <a:r>
            <a:rPr lang="en-US" baseline="0"/>
            <a:t> LSD</a:t>
          </a:r>
          <a:r>
            <a:rPr lang="en-US"/>
            <a:t> post hoc test to determine differences between treatment means using </a:t>
          </a:r>
          <a:r>
            <a:rPr lang="el-GR"/>
            <a:t>α=</a:t>
          </a:r>
          <a:r>
            <a:rPr lang="en-US"/>
            <a:t>0.05. Bars that do not share a letter within a graph are statistically different.</a:t>
          </a:r>
          <a:endParaRPr lang="en-US" sz="11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0.00208</cdr:x>
      <cdr:y>0.5625</cdr:y>
    </cdr:from>
    <cdr:to>
      <cdr:x>1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EB04BF1-DAE6-59DD-8CD4-553F832BAD51}"/>
            </a:ext>
          </a:extLst>
        </cdr:cNvPr>
        <cdr:cNvSpPr txBox="1"/>
      </cdr:nvSpPr>
      <cdr:spPr>
        <a:xfrm xmlns:a="http://schemas.openxmlformats.org/drawingml/2006/main">
          <a:off x="14288" y="2671763"/>
          <a:ext cx="4562475" cy="1200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953C-200E-4CE3-9710-FD917AD5965E}">
  <dimension ref="A1:T29"/>
  <sheetViews>
    <sheetView workbookViewId="0">
      <selection activeCell="R2" sqref="R2:T25"/>
    </sheetView>
  </sheetViews>
  <sheetFormatPr defaultRowHeight="15" x14ac:dyDescent="0.25"/>
  <cols>
    <col min="1" max="1" width="14.140625" bestFit="1" customWidth="1"/>
    <col min="20" max="20" width="13.28515625" customWidth="1"/>
  </cols>
  <sheetData>
    <row r="1" spans="1:20" x14ac:dyDescent="0.25">
      <c r="A1" t="s">
        <v>1</v>
      </c>
      <c r="B1" s="2" t="s">
        <v>0</v>
      </c>
      <c r="C1" s="2"/>
      <c r="D1" s="2"/>
      <c r="E1" s="2"/>
      <c r="F1" s="2"/>
      <c r="G1" s="2"/>
      <c r="H1" t="s">
        <v>2</v>
      </c>
      <c r="I1" t="s">
        <v>3</v>
      </c>
      <c r="M1" s="2" t="s">
        <v>4</v>
      </c>
      <c r="N1" s="2"/>
      <c r="O1" s="2"/>
      <c r="P1" s="2"/>
      <c r="R1" s="2" t="s">
        <v>12</v>
      </c>
      <c r="S1" s="2"/>
      <c r="T1" s="2"/>
    </row>
    <row r="2" spans="1:20" x14ac:dyDescent="0.25">
      <c r="A2" s="1">
        <v>500</v>
      </c>
      <c r="B2" s="1">
        <v>41.8</v>
      </c>
      <c r="C2" s="1">
        <v>41.9</v>
      </c>
      <c r="D2" s="1">
        <v>41.7</v>
      </c>
      <c r="E2" s="1">
        <v>41.6</v>
      </c>
      <c r="F2" s="1">
        <v>41.5</v>
      </c>
      <c r="G2" s="1">
        <v>41.7</v>
      </c>
      <c r="H2">
        <f>SUM(B2:G2)</f>
        <v>250.2</v>
      </c>
      <c r="I2">
        <f>AVERAGE(B2:G2)</f>
        <v>41.699999999999996</v>
      </c>
      <c r="M2" cm="1">
        <f t="array" ref="M2:P2">TRANSPOSE(A2:A5)</f>
        <v>500</v>
      </c>
      <c r="N2">
        <v>525</v>
      </c>
      <c r="O2">
        <v>550</v>
      </c>
      <c r="P2">
        <v>575</v>
      </c>
      <c r="R2" s="2">
        <v>0.10000000000000142</v>
      </c>
      <c r="S2" s="2"/>
      <c r="T2" s="2"/>
    </row>
    <row r="3" spans="1:20" x14ac:dyDescent="0.25">
      <c r="A3" s="1">
        <v>525</v>
      </c>
      <c r="B3" s="1">
        <v>41.4</v>
      </c>
      <c r="C3" s="1">
        <v>41.3</v>
      </c>
      <c r="D3" s="1">
        <v>41.7</v>
      </c>
      <c r="E3" s="1">
        <v>41.6</v>
      </c>
      <c r="F3" s="1">
        <v>41.7</v>
      </c>
      <c r="G3" s="1">
        <v>41.8</v>
      </c>
      <c r="H3">
        <f t="shared" ref="H3:H4" si="0">SUM(B3:G3)</f>
        <v>249.5</v>
      </c>
      <c r="I3">
        <f t="shared" ref="I3:I5" si="1">AVERAGE(B3:G3)</f>
        <v>41.583333333333336</v>
      </c>
      <c r="M3" cm="1">
        <f t="array" ref="M3:M8">TRANSPOSE($B2:$G2)</f>
        <v>41.8</v>
      </c>
      <c r="N3" cm="1">
        <f t="array" ref="N3:N8">TRANSPOSE($B3:$G3)</f>
        <v>41.4</v>
      </c>
      <c r="O3" cm="1">
        <f t="array" ref="O3:O8">TRANSPOSE($B4:$G4)</f>
        <v>41.2</v>
      </c>
      <c r="P3" cm="1">
        <f t="array" ref="P3:P8">TRANSPOSE($B5:$G5)</f>
        <v>41</v>
      </c>
      <c r="R3" s="2">
        <v>0.20000000000000284</v>
      </c>
      <c r="S3" s="2"/>
      <c r="T3" s="2"/>
    </row>
    <row r="4" spans="1:20" x14ac:dyDescent="0.25">
      <c r="A4" s="1">
        <v>550</v>
      </c>
      <c r="B4" s="1">
        <v>41.2</v>
      </c>
      <c r="C4" s="1">
        <v>41</v>
      </c>
      <c r="D4" s="1">
        <v>41.6</v>
      </c>
      <c r="E4" s="1">
        <v>41.9</v>
      </c>
      <c r="F4" s="1">
        <v>41.7</v>
      </c>
      <c r="G4" s="1">
        <v>41.3</v>
      </c>
      <c r="H4">
        <f t="shared" si="0"/>
        <v>248.70000000000005</v>
      </c>
      <c r="I4">
        <f t="shared" si="1"/>
        <v>41.45000000000001</v>
      </c>
      <c r="M4">
        <v>41.9</v>
      </c>
      <c r="N4">
        <v>41.3</v>
      </c>
      <c r="O4">
        <v>41</v>
      </c>
      <c r="P4">
        <v>40.6</v>
      </c>
      <c r="R4" s="2">
        <v>0</v>
      </c>
      <c r="S4" s="2"/>
      <c r="T4" s="2"/>
    </row>
    <row r="5" spans="1:20" x14ac:dyDescent="0.25">
      <c r="A5" s="1">
        <v>575</v>
      </c>
      <c r="B5" s="1">
        <v>41</v>
      </c>
      <c r="C5" s="1">
        <v>40.6</v>
      </c>
      <c r="D5" s="1">
        <v>41.8</v>
      </c>
      <c r="E5" s="1">
        <v>41.2</v>
      </c>
      <c r="F5" s="1">
        <v>41.9</v>
      </c>
      <c r="G5" s="1">
        <v>41.5</v>
      </c>
      <c r="H5">
        <f>SUM(B5:G5)</f>
        <v>248</v>
      </c>
      <c r="I5">
        <f t="shared" si="1"/>
        <v>41.333333333333336</v>
      </c>
      <c r="M5">
        <v>41.7</v>
      </c>
      <c r="N5">
        <v>41.7</v>
      </c>
      <c r="O5">
        <v>41.6</v>
      </c>
      <c r="P5">
        <v>41.8</v>
      </c>
      <c r="R5" s="2">
        <v>-9.9999999999994316E-2</v>
      </c>
      <c r="S5" s="2"/>
      <c r="T5" s="2"/>
    </row>
    <row r="6" spans="1:20" x14ac:dyDescent="0.25">
      <c r="H6">
        <f>SUM(H2:H5)</f>
        <v>996.40000000000009</v>
      </c>
      <c r="I6">
        <f>AVERAGE(I2:I5)</f>
        <v>41.516666666666673</v>
      </c>
      <c r="M6">
        <v>41.6</v>
      </c>
      <c r="N6">
        <v>41.6</v>
      </c>
      <c r="O6">
        <v>41.9</v>
      </c>
      <c r="P6">
        <v>41.2</v>
      </c>
      <c r="R6" s="2">
        <v>-0.19999999999999574</v>
      </c>
      <c r="S6" s="2"/>
      <c r="T6" s="2"/>
    </row>
    <row r="7" spans="1:20" x14ac:dyDescent="0.25">
      <c r="M7">
        <v>41.5</v>
      </c>
      <c r="N7">
        <v>41.7</v>
      </c>
      <c r="O7">
        <v>41.7</v>
      </c>
      <c r="P7">
        <v>41.9</v>
      </c>
      <c r="R7" s="2">
        <v>0</v>
      </c>
      <c r="S7" s="2"/>
      <c r="T7" s="2"/>
    </row>
    <row r="8" spans="1:20" x14ac:dyDescent="0.25">
      <c r="B8" s="2" t="s">
        <v>10</v>
      </c>
      <c r="C8" s="2"/>
      <c r="D8" s="2"/>
      <c r="E8" s="2"/>
      <c r="F8" s="2"/>
      <c r="G8" s="2"/>
      <c r="M8">
        <v>41.7</v>
      </c>
      <c r="N8">
        <v>41.8</v>
      </c>
      <c r="O8">
        <v>41.3</v>
      </c>
      <c r="P8">
        <v>41.5</v>
      </c>
      <c r="R8" s="2">
        <v>-0.18333333333333712</v>
      </c>
      <c r="S8" s="2"/>
      <c r="T8" s="2"/>
    </row>
    <row r="9" spans="1:20" x14ac:dyDescent="0.25">
      <c r="B9">
        <f>B2-$I$6</f>
        <v>0.28333333333332433</v>
      </c>
      <c r="C9">
        <f t="shared" ref="C9:G9" si="2">C2-$I$6</f>
        <v>0.38333333333332575</v>
      </c>
      <c r="D9">
        <f t="shared" si="2"/>
        <v>0.18333333333333002</v>
      </c>
      <c r="E9">
        <f t="shared" si="2"/>
        <v>8.3333333333328596E-2</v>
      </c>
      <c r="F9">
        <f t="shared" si="2"/>
        <v>-1.6666666666672825E-2</v>
      </c>
      <c r="G9">
        <f t="shared" si="2"/>
        <v>0.18333333333333002</v>
      </c>
      <c r="R9" s="2">
        <v>-0.28333333333333854</v>
      </c>
      <c r="S9" s="2"/>
      <c r="T9" s="2"/>
    </row>
    <row r="10" spans="1:20" x14ac:dyDescent="0.25">
      <c r="B10">
        <f t="shared" ref="B10:G10" si="3">B3-$I$6</f>
        <v>-0.11666666666667425</v>
      </c>
      <c r="C10">
        <f t="shared" si="3"/>
        <v>-0.21666666666667567</v>
      </c>
      <c r="D10">
        <f t="shared" si="3"/>
        <v>0.18333333333333002</v>
      </c>
      <c r="E10">
        <f t="shared" si="3"/>
        <v>8.3333333333328596E-2</v>
      </c>
      <c r="F10">
        <f t="shared" si="3"/>
        <v>0.18333333333333002</v>
      </c>
      <c r="G10">
        <f t="shared" si="3"/>
        <v>0.28333333333332433</v>
      </c>
      <c r="R10" s="2">
        <v>0.11666666666666714</v>
      </c>
      <c r="S10" s="2"/>
      <c r="T10" s="2"/>
    </row>
    <row r="11" spans="1:20" x14ac:dyDescent="0.25">
      <c r="B11">
        <f t="shared" ref="B11:G11" si="4">B4-$I$6</f>
        <v>-0.31666666666666998</v>
      </c>
      <c r="C11">
        <f t="shared" si="4"/>
        <v>-0.51666666666667282</v>
      </c>
      <c r="D11">
        <f t="shared" si="4"/>
        <v>8.3333333333328596E-2</v>
      </c>
      <c r="E11">
        <f t="shared" si="4"/>
        <v>0.38333333333332575</v>
      </c>
      <c r="F11">
        <f t="shared" si="4"/>
        <v>0.18333333333333002</v>
      </c>
      <c r="G11">
        <f t="shared" si="4"/>
        <v>-0.21666666666667567</v>
      </c>
      <c r="R11" s="2">
        <v>1.6666666666665719E-2</v>
      </c>
      <c r="S11" s="2"/>
      <c r="T11" s="2"/>
    </row>
    <row r="12" spans="1:20" x14ac:dyDescent="0.25">
      <c r="B12">
        <f t="shared" ref="B12:G12" si="5">B5-$I$6</f>
        <v>-0.51666666666667282</v>
      </c>
      <c r="C12">
        <f t="shared" si="5"/>
        <v>-0.9166666666666714</v>
      </c>
      <c r="D12">
        <f t="shared" si="5"/>
        <v>0.28333333333332433</v>
      </c>
      <c r="E12">
        <f t="shared" si="5"/>
        <v>-0.31666666666666998</v>
      </c>
      <c r="F12">
        <f t="shared" si="5"/>
        <v>0.38333333333332575</v>
      </c>
      <c r="G12">
        <f t="shared" si="5"/>
        <v>-1.6666666666672825E-2</v>
      </c>
      <c r="R12" s="2">
        <v>0.11666666666666714</v>
      </c>
      <c r="S12" s="2"/>
      <c r="T12" s="2"/>
    </row>
    <row r="13" spans="1:20" x14ac:dyDescent="0.25">
      <c r="B13" s="2" t="s">
        <v>11</v>
      </c>
      <c r="C13" s="2"/>
      <c r="D13" s="2"/>
      <c r="E13" s="2"/>
      <c r="F13" s="2"/>
      <c r="G13" s="2"/>
      <c r="R13" s="2">
        <v>0.21666666666666146</v>
      </c>
      <c r="S13" s="2"/>
      <c r="T13" s="2"/>
    </row>
    <row r="14" spans="1:20" x14ac:dyDescent="0.25">
      <c r="B14">
        <f>B9^2</f>
        <v>8.0277777777772674E-2</v>
      </c>
      <c r="C14">
        <f t="shared" ref="C14:G14" si="6">C9^2</f>
        <v>0.14694444444443863</v>
      </c>
      <c r="D14">
        <f t="shared" si="6"/>
        <v>3.3611111111109898E-2</v>
      </c>
      <c r="E14">
        <f t="shared" si="6"/>
        <v>6.9444444444436548E-3</v>
      </c>
      <c r="F14">
        <f t="shared" si="6"/>
        <v>2.7777777777798307E-4</v>
      </c>
      <c r="G14">
        <f t="shared" si="6"/>
        <v>3.3611111111109898E-2</v>
      </c>
      <c r="I14" t="s">
        <v>5</v>
      </c>
      <c r="K14" t="s">
        <v>6</v>
      </c>
      <c r="M14" t="s">
        <v>7</v>
      </c>
      <c r="O14" t="s">
        <v>8</v>
      </c>
      <c r="R14" s="2">
        <v>-0.25000000000000711</v>
      </c>
      <c r="S14" s="2"/>
      <c r="T14" s="2"/>
    </row>
    <row r="15" spans="1:20" x14ac:dyDescent="0.25">
      <c r="B15">
        <f t="shared" ref="B15:G15" si="7">B10^2</f>
        <v>1.361111111111288E-2</v>
      </c>
      <c r="C15">
        <f t="shared" si="7"/>
        <v>4.6944444444448341E-2</v>
      </c>
      <c r="D15">
        <f t="shared" si="7"/>
        <v>3.3611111111109898E-2</v>
      </c>
      <c r="E15">
        <f t="shared" si="7"/>
        <v>6.9444444444436548E-3</v>
      </c>
      <c r="F15">
        <f t="shared" si="7"/>
        <v>3.3611111111109898E-2</v>
      </c>
      <c r="G15">
        <f t="shared" si="7"/>
        <v>8.0277777777772674E-2</v>
      </c>
      <c r="I15">
        <f>SUM(B14:G17)</f>
        <v>2.5533333333333275</v>
      </c>
      <c r="K15">
        <f>COUNT(B9:G9)*SUM(D20:D23)</f>
        <v>0.45666666666664596</v>
      </c>
      <c r="M15">
        <f>I15-K15</f>
        <v>2.0966666666666813</v>
      </c>
      <c r="O15">
        <f>(K15/(COUNT(A2:A5)-1))/(M15/(COUNT(A2:A5)*(COUNT(B2:G2)-1)))</f>
        <v>1.4520402755696113</v>
      </c>
      <c r="R15" s="2">
        <v>-0.45000000000000995</v>
      </c>
      <c r="S15" s="2"/>
      <c r="T15" s="2"/>
    </row>
    <row r="16" spans="1:20" x14ac:dyDescent="0.25">
      <c r="B16">
        <f t="shared" ref="B16:G16" si="8">B11^2</f>
        <v>0.10027777777777988</v>
      </c>
      <c r="C16">
        <f t="shared" si="8"/>
        <v>0.26694444444445081</v>
      </c>
      <c r="D16">
        <f t="shared" si="8"/>
        <v>6.9444444444436548E-3</v>
      </c>
      <c r="E16">
        <f t="shared" si="8"/>
        <v>0.14694444444443863</v>
      </c>
      <c r="F16">
        <f t="shared" si="8"/>
        <v>3.3611111111109898E-2</v>
      </c>
      <c r="G16">
        <f t="shared" si="8"/>
        <v>4.6944444444448341E-2</v>
      </c>
      <c r="R16" s="2">
        <v>0.14999999999999147</v>
      </c>
      <c r="S16" s="2"/>
      <c r="T16" s="2"/>
    </row>
    <row r="17" spans="2:20" x14ac:dyDescent="0.25">
      <c r="B17">
        <f t="shared" ref="B17:G17" si="9">B12^2</f>
        <v>0.26694444444445081</v>
      </c>
      <c r="C17">
        <f t="shared" si="9"/>
        <v>0.84027777777778645</v>
      </c>
      <c r="D17">
        <f t="shared" si="9"/>
        <v>8.0277777777772674E-2</v>
      </c>
      <c r="E17">
        <f t="shared" si="9"/>
        <v>0.10027777777777988</v>
      </c>
      <c r="F17">
        <f t="shared" si="9"/>
        <v>0.14694444444443863</v>
      </c>
      <c r="G17">
        <f t="shared" si="9"/>
        <v>2.7777777777798307E-4</v>
      </c>
      <c r="R17" s="2">
        <v>0.44999999999998863</v>
      </c>
      <c r="S17" s="2"/>
      <c r="T17" s="2"/>
    </row>
    <row r="18" spans="2:20" x14ac:dyDescent="0.25">
      <c r="R18" s="2">
        <v>0.24999999999999289</v>
      </c>
      <c r="S18" s="2"/>
      <c r="T18" s="2"/>
    </row>
    <row r="19" spans="2:20" x14ac:dyDescent="0.25">
      <c r="B19" s="2" t="s">
        <v>7</v>
      </c>
      <c r="C19" s="2"/>
      <c r="D19" s="2"/>
      <c r="R19" s="2">
        <v>-0.15000000000001279</v>
      </c>
      <c r="S19" s="2"/>
      <c r="T19" s="2"/>
    </row>
    <row r="20" spans="2:20" x14ac:dyDescent="0.25">
      <c r="B20">
        <f>I2-$I$6</f>
        <v>0.18333333333332291</v>
      </c>
      <c r="D20">
        <f>B20^2</f>
        <v>3.3611111111107289E-2</v>
      </c>
      <c r="R20" s="2">
        <v>-0.3333333333333357</v>
      </c>
      <c r="S20" s="2"/>
      <c r="T20" s="2"/>
    </row>
    <row r="21" spans="2:20" x14ac:dyDescent="0.25">
      <c r="B21">
        <f t="shared" ref="B21:B22" si="10">I3-$I$6</f>
        <v>6.6666666666662877E-2</v>
      </c>
      <c r="D21">
        <f t="shared" ref="D21:D23" si="11">B21^2</f>
        <v>4.4444444444439388E-3</v>
      </c>
      <c r="R21" s="2">
        <v>-0.73333333333333428</v>
      </c>
      <c r="S21" s="2"/>
      <c r="T21" s="2"/>
    </row>
    <row r="22" spans="2:20" x14ac:dyDescent="0.25">
      <c r="B22">
        <f t="shared" si="10"/>
        <v>-6.6666666666662877E-2</v>
      </c>
      <c r="D22">
        <f t="shared" si="11"/>
        <v>4.4444444444439388E-3</v>
      </c>
      <c r="R22" s="2">
        <v>0.46666666666666146</v>
      </c>
      <c r="S22" s="2"/>
      <c r="T22" s="2"/>
    </row>
    <row r="23" spans="2:20" x14ac:dyDescent="0.25">
      <c r="B23">
        <f>I5-$I$6</f>
        <v>-0.18333333333333712</v>
      </c>
      <c r="D23">
        <f t="shared" si="11"/>
        <v>3.36111111111125E-2</v>
      </c>
      <c r="R23" s="2">
        <v>-0.13333333333333286</v>
      </c>
      <c r="S23" s="2"/>
      <c r="T23" s="2"/>
    </row>
    <row r="24" spans="2:20" x14ac:dyDescent="0.25">
      <c r="R24" s="2">
        <v>0.56666666666666288</v>
      </c>
      <c r="S24" s="2"/>
      <c r="T24" s="2"/>
    </row>
    <row r="25" spans="2:20" x14ac:dyDescent="0.25">
      <c r="B25" s="2" t="s">
        <v>9</v>
      </c>
      <c r="C25" s="2"/>
      <c r="D25" s="2"/>
      <c r="E25" s="2"/>
      <c r="F25" s="2"/>
      <c r="G25" s="2"/>
      <c r="M25" s="2"/>
      <c r="N25" s="2"/>
      <c r="O25" s="2"/>
      <c r="P25" s="2"/>
      <c r="R25" s="2">
        <v>0.1666666666666643</v>
      </c>
      <c r="S25" s="2"/>
      <c r="T25" s="2"/>
    </row>
    <row r="26" spans="2:20" x14ac:dyDescent="0.25">
      <c r="B26">
        <f>B2-$I$2</f>
        <v>0.10000000000000142</v>
      </c>
      <c r="C26">
        <f t="shared" ref="C26:G26" si="12">C2-$I$2</f>
        <v>0.20000000000000284</v>
      </c>
      <c r="D26">
        <f t="shared" si="12"/>
        <v>0</v>
      </c>
      <c r="E26">
        <f t="shared" si="12"/>
        <v>-9.9999999999994316E-2</v>
      </c>
      <c r="F26">
        <f t="shared" si="12"/>
        <v>-0.19999999999999574</v>
      </c>
      <c r="G26">
        <f t="shared" si="12"/>
        <v>0</v>
      </c>
    </row>
    <row r="27" spans="2:20" x14ac:dyDescent="0.25">
      <c r="B27">
        <f>B3-$I$3</f>
        <v>-0.18333333333333712</v>
      </c>
      <c r="C27">
        <f t="shared" ref="C27:G27" si="13">C3-$I$3</f>
        <v>-0.28333333333333854</v>
      </c>
      <c r="D27">
        <f t="shared" si="13"/>
        <v>0.11666666666666714</v>
      </c>
      <c r="E27">
        <f t="shared" si="13"/>
        <v>1.6666666666665719E-2</v>
      </c>
      <c r="F27">
        <f t="shared" si="13"/>
        <v>0.11666666666666714</v>
      </c>
      <c r="G27">
        <f t="shared" si="13"/>
        <v>0.21666666666666146</v>
      </c>
    </row>
    <row r="28" spans="2:20" x14ac:dyDescent="0.25">
      <c r="B28">
        <f>B4-$I$4</f>
        <v>-0.25000000000000711</v>
      </c>
      <c r="C28">
        <f t="shared" ref="C28:G28" si="14">C4-$I$4</f>
        <v>-0.45000000000000995</v>
      </c>
      <c r="D28">
        <f t="shared" si="14"/>
        <v>0.14999999999999147</v>
      </c>
      <c r="E28">
        <f t="shared" si="14"/>
        <v>0.44999999999998863</v>
      </c>
      <c r="F28">
        <f t="shared" si="14"/>
        <v>0.24999999999999289</v>
      </c>
      <c r="G28">
        <f t="shared" si="14"/>
        <v>-0.15000000000001279</v>
      </c>
    </row>
    <row r="29" spans="2:20" x14ac:dyDescent="0.25">
      <c r="B29">
        <f>B5-$I$5</f>
        <v>-0.3333333333333357</v>
      </c>
      <c r="C29">
        <f t="shared" ref="C29:G29" si="15">C5-$I$5</f>
        <v>-0.73333333333333428</v>
      </c>
      <c r="D29">
        <f t="shared" si="15"/>
        <v>0.46666666666666146</v>
      </c>
      <c r="E29">
        <f t="shared" si="15"/>
        <v>-0.13333333333333286</v>
      </c>
      <c r="F29">
        <f t="shared" si="15"/>
        <v>0.56666666666666288</v>
      </c>
      <c r="G29">
        <f t="shared" si="15"/>
        <v>0.1666666666666643</v>
      </c>
    </row>
  </sheetData>
  <mergeCells count="32">
    <mergeCell ref="R25:T25"/>
    <mergeCell ref="R20:T20"/>
    <mergeCell ref="R21:T21"/>
    <mergeCell ref="R22:T22"/>
    <mergeCell ref="R23:T23"/>
    <mergeCell ref="R24:T24"/>
    <mergeCell ref="R15:T15"/>
    <mergeCell ref="R16:T16"/>
    <mergeCell ref="R17:T17"/>
    <mergeCell ref="R18:T18"/>
    <mergeCell ref="R19:T19"/>
    <mergeCell ref="R10:T10"/>
    <mergeCell ref="R11:T11"/>
    <mergeCell ref="R12:T12"/>
    <mergeCell ref="R13:T13"/>
    <mergeCell ref="R14:T14"/>
    <mergeCell ref="R5:T5"/>
    <mergeCell ref="R6:T6"/>
    <mergeCell ref="R7:T7"/>
    <mergeCell ref="R8:T8"/>
    <mergeCell ref="R9:T9"/>
    <mergeCell ref="R1:T1"/>
    <mergeCell ref="R2:T2"/>
    <mergeCell ref="R3:T3"/>
    <mergeCell ref="R4:T4"/>
    <mergeCell ref="B1:G1"/>
    <mergeCell ref="M1:P1"/>
    <mergeCell ref="M25:P25"/>
    <mergeCell ref="B8:G8"/>
    <mergeCell ref="B13:G13"/>
    <mergeCell ref="B19:D19"/>
    <mergeCell ref="B25:G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4950E-930C-4AA6-8BD6-20B9D3AEDA5D}">
  <dimension ref="A1:T34"/>
  <sheetViews>
    <sheetView tabSelected="1" topLeftCell="A7" workbookViewId="0">
      <selection activeCell="E35" sqref="E35"/>
    </sheetView>
  </sheetViews>
  <sheetFormatPr defaultRowHeight="15" x14ac:dyDescent="0.25"/>
  <cols>
    <col min="1" max="1" width="15.42578125" bestFit="1" customWidth="1"/>
    <col min="20" max="20" width="14.7109375" customWidth="1"/>
  </cols>
  <sheetData>
    <row r="1" spans="1:20" x14ac:dyDescent="0.25">
      <c r="A1" s="1" t="s">
        <v>13</v>
      </c>
      <c r="B1" s="3" t="s">
        <v>14</v>
      </c>
      <c r="C1" s="3"/>
      <c r="D1" s="3"/>
      <c r="E1" s="3"/>
      <c r="F1" t="s">
        <v>2</v>
      </c>
      <c r="G1" t="s">
        <v>3</v>
      </c>
      <c r="K1" s="2" t="s">
        <v>4</v>
      </c>
      <c r="L1" s="2"/>
      <c r="M1" s="2"/>
      <c r="N1" s="2"/>
      <c r="O1" s="2"/>
      <c r="P1" s="2"/>
      <c r="R1" s="2" t="s">
        <v>12</v>
      </c>
      <c r="S1" s="2"/>
      <c r="T1" s="2"/>
    </row>
    <row r="2" spans="1:20" x14ac:dyDescent="0.25">
      <c r="A2" s="1">
        <v>0.37</v>
      </c>
      <c r="B2" s="1">
        <v>80</v>
      </c>
      <c r="C2" s="1">
        <v>83</v>
      </c>
      <c r="D2" s="1">
        <v>83</v>
      </c>
      <c r="E2" s="1">
        <v>85</v>
      </c>
      <c r="F2">
        <f>SUM(B2:E2)</f>
        <v>331</v>
      </c>
      <c r="G2">
        <f>AVERAGE(B2:E2)</f>
        <v>82.75</v>
      </c>
      <c r="K2" cm="1">
        <f t="array" ref="K2:P2">TRANSPOSE(A2:A7)</f>
        <v>0.37</v>
      </c>
      <c r="L2">
        <v>0.51</v>
      </c>
      <c r="M2">
        <v>0.71</v>
      </c>
      <c r="N2">
        <v>1.02</v>
      </c>
      <c r="O2">
        <v>1.4</v>
      </c>
      <c r="P2">
        <v>1.99</v>
      </c>
      <c r="R2" s="2">
        <v>-2.75</v>
      </c>
      <c r="S2" s="2"/>
      <c r="T2" s="2"/>
    </row>
    <row r="3" spans="1:20" x14ac:dyDescent="0.25">
      <c r="A3" s="1">
        <v>0.51</v>
      </c>
      <c r="B3" s="1">
        <v>75</v>
      </c>
      <c r="C3" s="1">
        <v>75</v>
      </c>
      <c r="D3" s="1">
        <v>79</v>
      </c>
      <c r="E3" s="1">
        <v>79</v>
      </c>
      <c r="F3">
        <f t="shared" ref="F3:F7" si="0">SUM(B3:E3)</f>
        <v>308</v>
      </c>
      <c r="G3">
        <f t="shared" ref="G3:G7" si="1">AVERAGE(B3:E3)</f>
        <v>77</v>
      </c>
      <c r="K3" cm="1">
        <f t="array" ref="K3:K6">TRANSPOSE(B2:E2)</f>
        <v>80</v>
      </c>
      <c r="L3" cm="1">
        <f t="array" ref="L3:L6">TRANSPOSE(B3:E3)</f>
        <v>75</v>
      </c>
      <c r="M3" cm="1">
        <f t="array" ref="M3:M6">TRANSPOSE(B4:E4)</f>
        <v>74</v>
      </c>
      <c r="N3" cm="1">
        <f t="array" ref="N3:N6">TRANSPOSE(B5:E5)</f>
        <v>67</v>
      </c>
      <c r="O3" cm="1">
        <f t="array" ref="O3:O6">TRANSPOSE(B6:E6)</f>
        <v>62</v>
      </c>
      <c r="P3" cm="1">
        <f t="array" ref="P3:P6">TRANSPOSE(B7:E7)</f>
        <v>60</v>
      </c>
      <c r="R3" s="2">
        <v>-2</v>
      </c>
      <c r="S3" s="2"/>
      <c r="T3" s="2"/>
    </row>
    <row r="4" spans="1:20" x14ac:dyDescent="0.25">
      <c r="A4" s="1">
        <v>0.71</v>
      </c>
      <c r="B4" s="1">
        <v>74</v>
      </c>
      <c r="C4" s="1">
        <v>73</v>
      </c>
      <c r="D4" s="1">
        <v>76</v>
      </c>
      <c r="E4" s="1">
        <v>77</v>
      </c>
      <c r="F4">
        <f t="shared" si="0"/>
        <v>300</v>
      </c>
      <c r="G4">
        <f t="shared" si="1"/>
        <v>75</v>
      </c>
      <c r="K4">
        <v>83</v>
      </c>
      <c r="L4">
        <v>75</v>
      </c>
      <c r="M4">
        <v>73</v>
      </c>
      <c r="N4">
        <v>72</v>
      </c>
      <c r="O4">
        <v>62</v>
      </c>
      <c r="P4">
        <v>61</v>
      </c>
      <c r="R4" s="2">
        <v>-1</v>
      </c>
      <c r="S4" s="2"/>
      <c r="T4" s="2"/>
    </row>
    <row r="5" spans="1:20" x14ac:dyDescent="0.25">
      <c r="A5" s="1">
        <v>1.02</v>
      </c>
      <c r="B5" s="1">
        <v>67</v>
      </c>
      <c r="C5" s="1">
        <v>72</v>
      </c>
      <c r="D5" s="1">
        <v>74</v>
      </c>
      <c r="E5" s="1">
        <v>74</v>
      </c>
      <c r="F5">
        <f t="shared" si="0"/>
        <v>287</v>
      </c>
      <c r="G5">
        <f t="shared" si="1"/>
        <v>71.75</v>
      </c>
      <c r="K5">
        <v>83</v>
      </c>
      <c r="L5">
        <v>79</v>
      </c>
      <c r="M5">
        <v>76</v>
      </c>
      <c r="N5">
        <v>74</v>
      </c>
      <c r="O5">
        <v>67</v>
      </c>
      <c r="P5">
        <v>64</v>
      </c>
      <c r="R5" s="2">
        <v>-4.75</v>
      </c>
      <c r="S5" s="2"/>
      <c r="T5" s="2"/>
    </row>
    <row r="6" spans="1:20" x14ac:dyDescent="0.25">
      <c r="A6" s="1">
        <v>1.4</v>
      </c>
      <c r="B6" s="1">
        <v>62</v>
      </c>
      <c r="C6" s="1">
        <v>62</v>
      </c>
      <c r="D6" s="1">
        <v>67</v>
      </c>
      <c r="E6" s="1">
        <v>69</v>
      </c>
      <c r="F6">
        <f t="shared" si="0"/>
        <v>260</v>
      </c>
      <c r="G6">
        <f t="shared" si="1"/>
        <v>65</v>
      </c>
      <c r="K6">
        <v>85</v>
      </c>
      <c r="L6">
        <v>79</v>
      </c>
      <c r="M6">
        <v>77</v>
      </c>
      <c r="N6">
        <v>74</v>
      </c>
      <c r="O6">
        <v>69</v>
      </c>
      <c r="P6">
        <v>66</v>
      </c>
      <c r="R6" s="2">
        <v>-3</v>
      </c>
      <c r="S6" s="2"/>
      <c r="T6" s="2"/>
    </row>
    <row r="7" spans="1:20" x14ac:dyDescent="0.25">
      <c r="A7" s="1">
        <v>1.99</v>
      </c>
      <c r="B7" s="1">
        <v>60</v>
      </c>
      <c r="C7" s="1">
        <v>61</v>
      </c>
      <c r="D7" s="1">
        <v>64</v>
      </c>
      <c r="E7" s="1">
        <v>66</v>
      </c>
      <c r="F7">
        <f t="shared" si="0"/>
        <v>251</v>
      </c>
      <c r="G7">
        <f t="shared" si="1"/>
        <v>62.75</v>
      </c>
      <c r="R7" s="2">
        <v>-2.75</v>
      </c>
      <c r="S7" s="2"/>
      <c r="T7" s="2"/>
    </row>
    <row r="8" spans="1:20" x14ac:dyDescent="0.25">
      <c r="F8">
        <f>SUM(F2:F7)</f>
        <v>1737</v>
      </c>
      <c r="G8">
        <f>AVERAGE(G2:G7)</f>
        <v>72.375</v>
      </c>
      <c r="R8" s="2">
        <v>0.25</v>
      </c>
      <c r="S8" s="2"/>
      <c r="T8" s="2"/>
    </row>
    <row r="9" spans="1:20" x14ac:dyDescent="0.25">
      <c r="R9" s="2">
        <v>-2</v>
      </c>
      <c r="S9" s="2"/>
      <c r="T9" s="2"/>
    </row>
    <row r="10" spans="1:20" x14ac:dyDescent="0.25">
      <c r="B10" s="2" t="s">
        <v>9</v>
      </c>
      <c r="C10" s="2"/>
      <c r="D10" s="2"/>
      <c r="E10" s="2"/>
      <c r="G10" s="2" t="s">
        <v>15</v>
      </c>
      <c r="H10" s="2"/>
      <c r="R10" s="2">
        <v>-2</v>
      </c>
      <c r="S10" s="2"/>
      <c r="T10" s="2"/>
    </row>
    <row r="11" spans="1:20" x14ac:dyDescent="0.25">
      <c r="B11">
        <f>B2-$G$2</f>
        <v>-2.75</v>
      </c>
      <c r="C11">
        <f t="shared" ref="C11:F11" si="2">C2-$G$2</f>
        <v>0.25</v>
      </c>
      <c r="D11">
        <f t="shared" si="2"/>
        <v>0.25</v>
      </c>
      <c r="E11">
        <f t="shared" si="2"/>
        <v>2.25</v>
      </c>
      <c r="G11" s="1">
        <v>0.37</v>
      </c>
      <c r="H11" cm="1">
        <f t="array" ref="H11:H14">TRANSPOSE(B11:E11)</f>
        <v>-2.75</v>
      </c>
      <c r="R11" s="2">
        <v>0.25</v>
      </c>
      <c r="S11" s="2"/>
      <c r="T11" s="2"/>
    </row>
    <row r="12" spans="1:20" x14ac:dyDescent="0.25">
      <c r="B12">
        <f>B3-$G$3</f>
        <v>-2</v>
      </c>
      <c r="C12">
        <f t="shared" ref="C12:F12" si="3">C3-$G$3</f>
        <v>-2</v>
      </c>
      <c r="D12">
        <f t="shared" si="3"/>
        <v>2</v>
      </c>
      <c r="E12">
        <f t="shared" si="3"/>
        <v>2</v>
      </c>
      <c r="G12" s="1">
        <v>0.37</v>
      </c>
      <c r="H12">
        <v>0.25</v>
      </c>
      <c r="R12" s="2">
        <v>-3</v>
      </c>
      <c r="S12" s="2"/>
      <c r="T12" s="2"/>
    </row>
    <row r="13" spans="1:20" x14ac:dyDescent="0.25">
      <c r="B13">
        <f>B4-$G$4</f>
        <v>-1</v>
      </c>
      <c r="C13">
        <f t="shared" ref="C13:F13" si="4">C4-$G$4</f>
        <v>-2</v>
      </c>
      <c r="D13">
        <f t="shared" si="4"/>
        <v>1</v>
      </c>
      <c r="E13">
        <f t="shared" si="4"/>
        <v>2</v>
      </c>
      <c r="G13" s="1">
        <v>0.37</v>
      </c>
      <c r="H13">
        <v>0.25</v>
      </c>
      <c r="R13" s="2">
        <v>-1.75</v>
      </c>
      <c r="S13" s="2"/>
      <c r="T13" s="2"/>
    </row>
    <row r="14" spans="1:20" x14ac:dyDescent="0.25">
      <c r="B14">
        <f>B5-$G$5</f>
        <v>-4.75</v>
      </c>
      <c r="C14">
        <f t="shared" ref="C14:F14" si="5">C5-$G$5</f>
        <v>0.25</v>
      </c>
      <c r="D14">
        <f t="shared" si="5"/>
        <v>2.25</v>
      </c>
      <c r="E14">
        <f t="shared" si="5"/>
        <v>2.25</v>
      </c>
      <c r="G14" s="1">
        <v>0.37</v>
      </c>
      <c r="H14">
        <v>2.25</v>
      </c>
      <c r="R14" s="2">
        <v>0.25</v>
      </c>
      <c r="S14" s="2"/>
      <c r="T14" s="2"/>
    </row>
    <row r="15" spans="1:20" x14ac:dyDescent="0.25">
      <c r="B15">
        <f>B6-$G$6</f>
        <v>-3</v>
      </c>
      <c r="C15">
        <f t="shared" ref="C15:D15" si="6">C6-$G$6</f>
        <v>-3</v>
      </c>
      <c r="D15">
        <f t="shared" si="6"/>
        <v>2</v>
      </c>
      <c r="E15">
        <f>E6-$G$6</f>
        <v>4</v>
      </c>
      <c r="G15" s="1">
        <v>0.51</v>
      </c>
      <c r="H15" cm="1">
        <f t="array" ref="H15:H18">TRANSPOSE(B12:E12)</f>
        <v>-2</v>
      </c>
      <c r="R15" s="2">
        <v>2</v>
      </c>
      <c r="S15" s="2"/>
      <c r="T15" s="2"/>
    </row>
    <row r="16" spans="1:20" x14ac:dyDescent="0.25">
      <c r="B16">
        <f>B7-$G$7</f>
        <v>-2.75</v>
      </c>
      <c r="C16">
        <f t="shared" ref="C16:E16" si="7">C7-$G$7</f>
        <v>-1.75</v>
      </c>
      <c r="D16">
        <f t="shared" si="7"/>
        <v>1.25</v>
      </c>
      <c r="E16">
        <f t="shared" si="7"/>
        <v>3.25</v>
      </c>
      <c r="G16" s="1">
        <v>0.51</v>
      </c>
      <c r="H16">
        <v>-2</v>
      </c>
      <c r="R16" s="2">
        <v>1</v>
      </c>
      <c r="S16" s="2"/>
      <c r="T16" s="2"/>
    </row>
    <row r="17" spans="1:20" x14ac:dyDescent="0.25">
      <c r="G17" s="1">
        <v>0.51</v>
      </c>
      <c r="H17">
        <v>2</v>
      </c>
      <c r="R17" s="2">
        <v>2.25</v>
      </c>
      <c r="S17" s="2"/>
      <c r="T17" s="2"/>
    </row>
    <row r="18" spans="1:20" x14ac:dyDescent="0.25">
      <c r="G18" s="1">
        <v>0.51</v>
      </c>
      <c r="H18">
        <v>2</v>
      </c>
      <c r="R18" s="2">
        <v>2</v>
      </c>
      <c r="S18" s="2"/>
      <c r="T18" s="2"/>
    </row>
    <row r="19" spans="1:20" x14ac:dyDescent="0.25">
      <c r="G19" s="1">
        <v>0.71</v>
      </c>
      <c r="H19" cm="1">
        <f t="array" ref="H19:H22">TRANSPOSE(B13:E13)</f>
        <v>-1</v>
      </c>
      <c r="R19" s="2">
        <v>1.25</v>
      </c>
      <c r="S19" s="2"/>
      <c r="T19" s="2"/>
    </row>
    <row r="20" spans="1:20" x14ac:dyDescent="0.25">
      <c r="G20" s="1">
        <v>0.71</v>
      </c>
      <c r="H20">
        <v>-2</v>
      </c>
      <c r="R20" s="2">
        <v>2.25</v>
      </c>
      <c r="S20" s="2"/>
      <c r="T20" s="2"/>
    </row>
    <row r="21" spans="1:20" x14ac:dyDescent="0.25">
      <c r="G21" s="1">
        <v>0.71</v>
      </c>
      <c r="H21">
        <v>1</v>
      </c>
      <c r="R21" s="2">
        <v>2</v>
      </c>
      <c r="S21" s="2"/>
      <c r="T21" s="2"/>
    </row>
    <row r="22" spans="1:20" x14ac:dyDescent="0.25">
      <c r="A22" s="1">
        <v>0.37</v>
      </c>
      <c r="B22" s="1">
        <v>82.75</v>
      </c>
      <c r="C22" s="1">
        <v>2.06</v>
      </c>
      <c r="G22" s="1">
        <v>0.71</v>
      </c>
      <c r="H22">
        <v>2</v>
      </c>
      <c r="R22" s="2">
        <v>2</v>
      </c>
      <c r="S22" s="2"/>
      <c r="T22" s="2"/>
    </row>
    <row r="23" spans="1:20" x14ac:dyDescent="0.25">
      <c r="A23" s="1">
        <v>0.51</v>
      </c>
      <c r="B23" s="1">
        <v>77</v>
      </c>
      <c r="C23" s="1">
        <v>2.31</v>
      </c>
      <c r="G23" s="1">
        <v>1.02</v>
      </c>
      <c r="H23" cm="1">
        <f t="array" ref="H23:H26">TRANSPOSE(B14:E14)</f>
        <v>-4.75</v>
      </c>
      <c r="R23" s="2">
        <v>2.25</v>
      </c>
      <c r="S23" s="2"/>
      <c r="T23" s="2"/>
    </row>
    <row r="24" spans="1:20" x14ac:dyDescent="0.25">
      <c r="A24" s="1">
        <v>0.71</v>
      </c>
      <c r="B24" s="1">
        <v>75</v>
      </c>
      <c r="C24" s="1">
        <v>1.8260000000000001</v>
      </c>
      <c r="G24" s="1">
        <v>1.02</v>
      </c>
      <c r="H24">
        <v>0.25</v>
      </c>
      <c r="R24" s="2">
        <v>4</v>
      </c>
      <c r="S24" s="2"/>
      <c r="T24" s="2"/>
    </row>
    <row r="25" spans="1:20" x14ac:dyDescent="0.25">
      <c r="A25" s="1">
        <v>1.02</v>
      </c>
      <c r="B25" s="1">
        <v>71.75</v>
      </c>
      <c r="C25" s="1">
        <v>3.3</v>
      </c>
      <c r="G25" s="1">
        <v>1.02</v>
      </c>
      <c r="H25">
        <v>2.25</v>
      </c>
      <c r="R25" s="2">
        <v>3.25</v>
      </c>
      <c r="S25" s="2"/>
      <c r="T25" s="2"/>
    </row>
    <row r="26" spans="1:20" x14ac:dyDescent="0.25">
      <c r="A26" s="1">
        <v>1.4</v>
      </c>
      <c r="B26" s="1">
        <v>65</v>
      </c>
      <c r="C26" s="1">
        <v>3.56</v>
      </c>
      <c r="G26" s="1">
        <v>1.02</v>
      </c>
      <c r="H26">
        <v>2.25</v>
      </c>
    </row>
    <row r="27" spans="1:20" x14ac:dyDescent="0.25">
      <c r="A27" s="1">
        <v>1.99</v>
      </c>
      <c r="B27" s="1">
        <v>62.75</v>
      </c>
      <c r="C27" s="1">
        <v>2.75</v>
      </c>
      <c r="G27" s="1">
        <v>1.4</v>
      </c>
      <c r="H27" cm="1">
        <f t="array" ref="H27:H30">TRANSPOSE(B15:E15)</f>
        <v>-3</v>
      </c>
    </row>
    <row r="28" spans="1:20" x14ac:dyDescent="0.25">
      <c r="B28" s="4"/>
      <c r="C28" s="4"/>
      <c r="G28" s="1">
        <v>1.4</v>
      </c>
      <c r="H28">
        <v>-3</v>
      </c>
    </row>
    <row r="29" spans="1:20" x14ac:dyDescent="0.25">
      <c r="G29" s="1">
        <v>1.4</v>
      </c>
      <c r="H29">
        <v>2</v>
      </c>
    </row>
    <row r="30" spans="1:20" x14ac:dyDescent="0.25">
      <c r="G30" s="1">
        <v>1.4</v>
      </c>
      <c r="H30">
        <v>4</v>
      </c>
    </row>
    <row r="31" spans="1:20" x14ac:dyDescent="0.25">
      <c r="G31" s="1">
        <v>1.99</v>
      </c>
      <c r="H31" cm="1">
        <f t="array" ref="H31:H34">TRANSPOSE(B16:E16)</f>
        <v>-2.75</v>
      </c>
    </row>
    <row r="32" spans="1:20" x14ac:dyDescent="0.25">
      <c r="G32" s="1">
        <v>1.99</v>
      </c>
      <c r="H32">
        <v>-1.75</v>
      </c>
    </row>
    <row r="33" spans="7:8" x14ac:dyDescent="0.25">
      <c r="G33" s="1">
        <v>1.99</v>
      </c>
      <c r="H33">
        <v>1.25</v>
      </c>
    </row>
    <row r="34" spans="7:8" x14ac:dyDescent="0.25">
      <c r="G34" s="1">
        <v>1.99</v>
      </c>
      <c r="H34">
        <v>3.25</v>
      </c>
    </row>
  </sheetData>
  <mergeCells count="29">
    <mergeCell ref="R25:T25"/>
    <mergeCell ref="G10:H10"/>
    <mergeCell ref="R19:T19"/>
    <mergeCell ref="R20:T20"/>
    <mergeCell ref="R21:T21"/>
    <mergeCell ref="R22:T22"/>
    <mergeCell ref="R23:T23"/>
    <mergeCell ref="R24:T24"/>
    <mergeCell ref="R13:T13"/>
    <mergeCell ref="R14:T14"/>
    <mergeCell ref="R15:T15"/>
    <mergeCell ref="R16:T16"/>
    <mergeCell ref="R17:T17"/>
    <mergeCell ref="R18:T18"/>
    <mergeCell ref="R7:T7"/>
    <mergeCell ref="R8:T8"/>
    <mergeCell ref="R9:T9"/>
    <mergeCell ref="R10:T10"/>
    <mergeCell ref="R11:T11"/>
    <mergeCell ref="R12:T12"/>
    <mergeCell ref="B1:E1"/>
    <mergeCell ref="K1:P1"/>
    <mergeCell ref="B10:E10"/>
    <mergeCell ref="R1:T1"/>
    <mergeCell ref="R2:T2"/>
    <mergeCell ref="R3:T3"/>
    <mergeCell ref="R4:T4"/>
    <mergeCell ref="R5:T5"/>
    <mergeCell ref="R6:T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3</vt:lpstr>
      <vt:lpstr>Question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Swan</dc:creator>
  <cp:lastModifiedBy>Trevor Swan</cp:lastModifiedBy>
  <dcterms:created xsi:type="dcterms:W3CDTF">2025-03-19T03:10:20Z</dcterms:created>
  <dcterms:modified xsi:type="dcterms:W3CDTF">2025-03-20T00:12:57Z</dcterms:modified>
</cp:coreProperties>
</file>