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I:\Git\CE-6511-Assignments-\Classwork 13 Nov 2024\"/>
    </mc:Choice>
  </mc:AlternateContent>
  <xr:revisionPtr revIDLastSave="0" documentId="13_ncr:1_{F358D84E-D676-4B6B-9B52-6D709C4A2B2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" sheetId="1" r:id="rId1"/>
    <sheet name="total_enumeration" sheetId="3" r:id="rId2"/>
    <sheet name="Naive_aggregation" sheetId="4" r:id="rId3"/>
    <sheet name="aggregation_with_classification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L12" i="1"/>
  <c r="L13" i="1"/>
  <c r="J13" i="1"/>
  <c r="K13" i="1"/>
  <c r="M13" i="1" s="1"/>
  <c r="C13" i="1"/>
  <c r="D13" i="1"/>
  <c r="E13" i="1"/>
  <c r="F13" i="1"/>
  <c r="G13" i="1"/>
  <c r="H13" i="1"/>
  <c r="I13" i="1"/>
  <c r="B13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M8" i="5"/>
  <c r="L8" i="5"/>
  <c r="J7" i="5"/>
  <c r="K7" i="5"/>
  <c r="L7" i="5"/>
  <c r="M7" i="5"/>
  <c r="N7" i="5"/>
  <c r="K6" i="5"/>
  <c r="M6" i="5" s="1"/>
  <c r="J6" i="5"/>
  <c r="L6" i="5" s="1"/>
  <c r="N6" i="5" s="1"/>
  <c r="K5" i="5"/>
  <c r="M5" i="5" s="1"/>
  <c r="J5" i="5"/>
  <c r="L5" i="5" s="1"/>
  <c r="N5" i="5" s="1"/>
  <c r="M4" i="5"/>
  <c r="K4" i="5"/>
  <c r="J4" i="5"/>
  <c r="L4" i="5" s="1"/>
  <c r="N4" i="5" s="1"/>
  <c r="K3" i="5"/>
  <c r="M3" i="5" s="1"/>
  <c r="J3" i="5"/>
  <c r="L3" i="5" s="1"/>
  <c r="N3" i="5" s="1"/>
  <c r="K2" i="5"/>
  <c r="M2" i="5" s="1"/>
  <c r="J2" i="5"/>
  <c r="C7" i="5"/>
  <c r="D7" i="5"/>
  <c r="E7" i="5"/>
  <c r="F7" i="5"/>
  <c r="G7" i="5"/>
  <c r="B7" i="5"/>
  <c r="C6" i="5"/>
  <c r="D6" i="5"/>
  <c r="E6" i="5"/>
  <c r="F6" i="5"/>
  <c r="G6" i="5"/>
  <c r="B6" i="5"/>
  <c r="C4" i="5"/>
  <c r="D4" i="5"/>
  <c r="E4" i="5"/>
  <c r="F4" i="5"/>
  <c r="G4" i="5"/>
  <c r="B4" i="5"/>
  <c r="C3" i="5"/>
  <c r="D3" i="5"/>
  <c r="E3" i="5"/>
  <c r="F3" i="5"/>
  <c r="G3" i="5"/>
  <c r="B3" i="5"/>
  <c r="C2" i="5"/>
  <c r="D2" i="5"/>
  <c r="E2" i="5"/>
  <c r="F2" i="5"/>
  <c r="G2" i="5"/>
  <c r="B2" i="5"/>
  <c r="M12" i="4"/>
  <c r="K12" i="4"/>
  <c r="J12" i="4"/>
  <c r="L12" i="4" s="1"/>
  <c r="D12" i="4"/>
  <c r="E12" i="4"/>
  <c r="F12" i="4"/>
  <c r="G12" i="4"/>
  <c r="H12" i="4"/>
  <c r="I12" i="4"/>
  <c r="C12" i="4"/>
  <c r="B12" i="4"/>
  <c r="M12" i="3"/>
  <c r="N12" i="3"/>
  <c r="N3" i="3"/>
  <c r="N4" i="3"/>
  <c r="N5" i="3"/>
  <c r="N6" i="3"/>
  <c r="N7" i="3"/>
  <c r="N8" i="3"/>
  <c r="N9" i="3"/>
  <c r="N10" i="3"/>
  <c r="N11" i="3"/>
  <c r="N2" i="3"/>
  <c r="M9" i="3"/>
  <c r="M10" i="3"/>
  <c r="M2" i="3"/>
  <c r="L2" i="3"/>
  <c r="K11" i="3"/>
  <c r="L11" i="3" s="1"/>
  <c r="J11" i="3"/>
  <c r="J3" i="3"/>
  <c r="K3" i="3"/>
  <c r="M3" i="3" s="1"/>
  <c r="J4" i="3"/>
  <c r="K4" i="3"/>
  <c r="M4" i="3" s="1"/>
  <c r="J5" i="3"/>
  <c r="K5" i="3"/>
  <c r="M5" i="3" s="1"/>
  <c r="J6" i="3"/>
  <c r="K6" i="3"/>
  <c r="M6" i="3" s="1"/>
  <c r="J7" i="3"/>
  <c r="K7" i="3"/>
  <c r="M7" i="3" s="1"/>
  <c r="J8" i="3"/>
  <c r="L8" i="3" s="1"/>
  <c r="K8" i="3"/>
  <c r="J9" i="3"/>
  <c r="L9" i="3" s="1"/>
  <c r="K9" i="3"/>
  <c r="J10" i="3"/>
  <c r="L10" i="3" s="1"/>
  <c r="K10" i="3"/>
  <c r="K2" i="3"/>
  <c r="J2" i="3"/>
  <c r="L3" i="3"/>
  <c r="L4" i="3"/>
  <c r="L5" i="3"/>
  <c r="L6" i="3"/>
  <c r="L2" i="5" l="1"/>
  <c r="N2" i="5" s="1"/>
  <c r="N12" i="4"/>
  <c r="L7" i="3"/>
  <c r="M11" i="3"/>
  <c r="M8" i="3"/>
  <c r="L12" i="3"/>
</calcChain>
</file>

<file path=xl/sharedStrings.xml><?xml version="1.0" encoding="utf-8"?>
<sst xmlns="http://schemas.openxmlformats.org/spreadsheetml/2006/main" count="98" uniqueCount="24">
  <si>
    <t>no. of observations</t>
  </si>
  <si>
    <t>IVTT(a)</t>
  </si>
  <si>
    <t>IVTT(t)</t>
  </si>
  <si>
    <t>OVTT(a)</t>
  </si>
  <si>
    <t>OVTT(t)</t>
  </si>
  <si>
    <t>OPTC(a)</t>
  </si>
  <si>
    <t>OPTC(t)</t>
  </si>
  <si>
    <t>INC</t>
  </si>
  <si>
    <t>AO</t>
  </si>
  <si>
    <t>V(a)</t>
  </si>
  <si>
    <t>V(t)</t>
  </si>
  <si>
    <t>P(a)</t>
  </si>
  <si>
    <t>P(t)</t>
  </si>
  <si>
    <t>b1</t>
  </si>
  <si>
    <t>=b1 +b2*IVTT(a) + b4*OVTT(a) + b5*(OPC/INC) +B6*AO</t>
  </si>
  <si>
    <t>b2</t>
  </si>
  <si>
    <t>=b3*IVTT(t) + b4*OVTT(t) + b5*(OPC(t)/INC)</t>
  </si>
  <si>
    <t>b3</t>
  </si>
  <si>
    <t>b4</t>
  </si>
  <si>
    <t>b5</t>
  </si>
  <si>
    <t>b6</t>
  </si>
  <si>
    <t>Sum</t>
  </si>
  <si>
    <t>Average</t>
  </si>
  <si>
    <t xml:space="preserve">AVARAGE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</si>
</sst>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Vrinda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zoomScale="140" workbookViewId="0">
      <selection activeCell="I21" sqref="I21"/>
    </sheetView>
  </sheetViews>
  <sheetFormatPr defaultRowHeight="15.6" x14ac:dyDescent="0.4"/>
  <cols>
    <col min="1" max="1" width="17.09765625" bestFit="1" customWidth="1"/>
    <col min="19" max="19" width="44.3984375" bestFit="1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>
        <v>0.25</v>
      </c>
      <c r="R1" t="s">
        <v>9</v>
      </c>
      <c r="S1" s="1" t="s">
        <v>14</v>
      </c>
    </row>
    <row r="2" spans="1:19" x14ac:dyDescent="0.4">
      <c r="A2">
        <v>1</v>
      </c>
      <c r="B2">
        <v>20</v>
      </c>
      <c r="C2">
        <v>25</v>
      </c>
      <c r="D2">
        <v>5</v>
      </c>
      <c r="E2">
        <v>10</v>
      </c>
      <c r="F2">
        <v>250</v>
      </c>
      <c r="G2">
        <v>50</v>
      </c>
      <c r="H2">
        <v>1</v>
      </c>
      <c r="I2">
        <v>1</v>
      </c>
      <c r="J2">
        <f xml:space="preserve"> $P$1 + $P$2 * B2 +$P$4 * D2+$P$5 * (F2 / H2)+$P$6 * I2</f>
        <v>-4.25</v>
      </c>
      <c r="K2">
        <f xml:space="preserve"> $P$3 *C2 + $P$4 *E2 + $P$5 * (G2/H2)</f>
        <v>-5.0999999999999996</v>
      </c>
      <c r="L2">
        <f xml:space="preserve"> 2.71^J2 / ( (2.71^J2 )+ 2.71^K2)</f>
        <v>0.70002278015258224</v>
      </c>
      <c r="M2">
        <f>1-L2</f>
        <v>0.29997721984741776</v>
      </c>
      <c r="O2" t="s">
        <v>15</v>
      </c>
      <c r="P2">
        <v>-0.1</v>
      </c>
      <c r="R2" t="s">
        <v>10</v>
      </c>
      <c r="S2" s="1" t="s">
        <v>16</v>
      </c>
    </row>
    <row r="3" spans="1:19" x14ac:dyDescent="0.4">
      <c r="A3">
        <v>2</v>
      </c>
      <c r="B3">
        <v>25</v>
      </c>
      <c r="C3">
        <v>35</v>
      </c>
      <c r="D3">
        <v>5</v>
      </c>
      <c r="E3">
        <v>15</v>
      </c>
      <c r="F3">
        <v>300</v>
      </c>
      <c r="G3">
        <v>50</v>
      </c>
      <c r="H3">
        <v>3</v>
      </c>
      <c r="I3">
        <v>2</v>
      </c>
      <c r="J3">
        <f t="shared" ref="J3:J11" si="0" xml:space="preserve"> $P$1 + $P$2 * B3 +$P$4 * D3+$P$5 * (F3 / H3)+$P$6 * I3</f>
        <v>-3.45</v>
      </c>
      <c r="K3">
        <f t="shared" ref="K3:K11" si="1" xml:space="preserve"> $P$3 *C3 + $P$4 *E3 + $P$5 * (G3/H3)</f>
        <v>-6.9666666666666659</v>
      </c>
      <c r="L3">
        <f t="shared" ref="L3:L11" si="2" xml:space="preserve"> 2.71^J3 / ( (2.71^J3 )+ 2.71^K3)</f>
        <v>0.97085619624624342</v>
      </c>
      <c r="M3">
        <f t="shared" ref="M3:M13" si="3">1-L3</f>
        <v>2.9143803753756581E-2</v>
      </c>
      <c r="O3" t="s">
        <v>17</v>
      </c>
      <c r="P3">
        <v>-0.11</v>
      </c>
    </row>
    <row r="4" spans="1:19" x14ac:dyDescent="0.4">
      <c r="A4">
        <v>3</v>
      </c>
      <c r="B4">
        <v>15</v>
      </c>
      <c r="C4">
        <v>18</v>
      </c>
      <c r="D4">
        <v>3</v>
      </c>
      <c r="E4">
        <v>8</v>
      </c>
      <c r="F4">
        <v>225</v>
      </c>
      <c r="G4">
        <v>50</v>
      </c>
      <c r="H4">
        <v>2</v>
      </c>
      <c r="I4">
        <v>2</v>
      </c>
      <c r="J4">
        <f t="shared" si="0"/>
        <v>-2.1375000000000002</v>
      </c>
      <c r="K4">
        <f t="shared" si="1"/>
        <v>-3.7549999999999999</v>
      </c>
      <c r="L4">
        <f t="shared" si="2"/>
        <v>0.83376711764032096</v>
      </c>
      <c r="M4">
        <f t="shared" si="3"/>
        <v>0.16623288235967904</v>
      </c>
      <c r="O4" t="s">
        <v>18</v>
      </c>
      <c r="P4">
        <v>-0.2</v>
      </c>
    </row>
    <row r="5" spans="1:19" x14ac:dyDescent="0.4">
      <c r="A5">
        <v>4</v>
      </c>
      <c r="B5">
        <v>30</v>
      </c>
      <c r="C5">
        <v>40</v>
      </c>
      <c r="D5">
        <v>5</v>
      </c>
      <c r="E5">
        <v>15</v>
      </c>
      <c r="F5">
        <v>400</v>
      </c>
      <c r="G5">
        <v>50</v>
      </c>
      <c r="H5">
        <v>3</v>
      </c>
      <c r="I5">
        <v>1</v>
      </c>
      <c r="J5">
        <f t="shared" si="0"/>
        <v>-4.4333333333333336</v>
      </c>
      <c r="K5">
        <f t="shared" si="1"/>
        <v>-7.5166666666666666</v>
      </c>
      <c r="L5">
        <f t="shared" si="2"/>
        <v>0.95580426924253714</v>
      </c>
      <c r="M5">
        <f t="shared" si="3"/>
        <v>4.4195730757462859E-2</v>
      </c>
      <c r="O5" t="s">
        <v>19</v>
      </c>
      <c r="P5">
        <v>-7.0000000000000001E-3</v>
      </c>
    </row>
    <row r="6" spans="1:19" x14ac:dyDescent="0.4">
      <c r="A6">
        <v>5</v>
      </c>
      <c r="B6">
        <v>20</v>
      </c>
      <c r="C6">
        <v>30</v>
      </c>
      <c r="D6">
        <v>5</v>
      </c>
      <c r="E6">
        <v>10</v>
      </c>
      <c r="F6">
        <v>300</v>
      </c>
      <c r="G6">
        <v>50</v>
      </c>
      <c r="H6">
        <v>2</v>
      </c>
      <c r="I6">
        <v>1</v>
      </c>
      <c r="J6">
        <f t="shared" si="0"/>
        <v>-3.55</v>
      </c>
      <c r="K6">
        <f t="shared" si="1"/>
        <v>-5.4749999999999996</v>
      </c>
      <c r="L6">
        <f t="shared" si="2"/>
        <v>0.87204095325936026</v>
      </c>
      <c r="M6">
        <f t="shared" si="3"/>
        <v>0.12795904674063974</v>
      </c>
      <c r="O6" t="s">
        <v>20</v>
      </c>
      <c r="P6">
        <v>0.25</v>
      </c>
    </row>
    <row r="7" spans="1:19" x14ac:dyDescent="0.4">
      <c r="A7">
        <v>6</v>
      </c>
      <c r="B7">
        <v>10</v>
      </c>
      <c r="C7">
        <v>12</v>
      </c>
      <c r="D7">
        <v>3</v>
      </c>
      <c r="E7">
        <v>5</v>
      </c>
      <c r="F7">
        <v>150</v>
      </c>
      <c r="G7">
        <v>50</v>
      </c>
      <c r="H7">
        <v>1</v>
      </c>
      <c r="I7">
        <v>1</v>
      </c>
      <c r="J7">
        <f t="shared" si="0"/>
        <v>-2.1500000000000004</v>
      </c>
      <c r="K7">
        <f t="shared" si="1"/>
        <v>-2.6700000000000004</v>
      </c>
      <c r="L7">
        <f t="shared" si="2"/>
        <v>0.62677666569000334</v>
      </c>
      <c r="M7">
        <f t="shared" si="3"/>
        <v>0.37322333430999666</v>
      </c>
    </row>
    <row r="8" spans="1:19" x14ac:dyDescent="0.4">
      <c r="A8">
        <v>7</v>
      </c>
      <c r="B8">
        <v>15</v>
      </c>
      <c r="C8">
        <v>25</v>
      </c>
      <c r="D8">
        <v>8</v>
      </c>
      <c r="E8">
        <v>5</v>
      </c>
      <c r="F8">
        <v>100</v>
      </c>
      <c r="G8">
        <v>50</v>
      </c>
      <c r="H8">
        <v>3</v>
      </c>
      <c r="I8">
        <v>2</v>
      </c>
      <c r="J8">
        <f t="shared" si="0"/>
        <v>-2.5833333333333335</v>
      </c>
      <c r="K8">
        <f t="shared" si="1"/>
        <v>-3.8666666666666667</v>
      </c>
      <c r="L8">
        <f t="shared" si="2"/>
        <v>0.78235059121102901</v>
      </c>
      <c r="M8">
        <f t="shared" si="3"/>
        <v>0.21764940878897099</v>
      </c>
    </row>
    <row r="9" spans="1:19" x14ac:dyDescent="0.4">
      <c r="A9">
        <v>8</v>
      </c>
      <c r="B9">
        <v>35</v>
      </c>
      <c r="C9">
        <v>40</v>
      </c>
      <c r="D9">
        <v>5</v>
      </c>
      <c r="E9">
        <v>10</v>
      </c>
      <c r="F9">
        <v>600</v>
      </c>
      <c r="G9">
        <v>75</v>
      </c>
      <c r="H9">
        <v>3</v>
      </c>
      <c r="I9">
        <v>2</v>
      </c>
      <c r="J9">
        <f t="shared" si="0"/>
        <v>-5.15</v>
      </c>
      <c r="K9">
        <f t="shared" si="1"/>
        <v>-6.5750000000000002</v>
      </c>
      <c r="L9">
        <f t="shared" si="2"/>
        <v>0.80544057848910078</v>
      </c>
      <c r="M9">
        <f t="shared" si="3"/>
        <v>0.19455942151089922</v>
      </c>
    </row>
    <row r="10" spans="1:19" x14ac:dyDescent="0.4">
      <c r="A10">
        <v>9</v>
      </c>
      <c r="B10">
        <v>30</v>
      </c>
      <c r="C10">
        <v>40</v>
      </c>
      <c r="D10">
        <v>5</v>
      </c>
      <c r="E10">
        <v>10</v>
      </c>
      <c r="F10">
        <v>450</v>
      </c>
      <c r="G10">
        <v>50</v>
      </c>
      <c r="H10">
        <v>2</v>
      </c>
      <c r="I10">
        <v>1</v>
      </c>
      <c r="J10">
        <f t="shared" si="0"/>
        <v>-5.0750000000000002</v>
      </c>
      <c r="K10">
        <f t="shared" si="1"/>
        <v>-6.5750000000000002</v>
      </c>
      <c r="L10">
        <f t="shared" si="2"/>
        <v>0.81689083325570744</v>
      </c>
      <c r="M10">
        <f t="shared" si="3"/>
        <v>0.18310916674429256</v>
      </c>
    </row>
    <row r="11" spans="1:19" x14ac:dyDescent="0.4">
      <c r="A11">
        <v>10</v>
      </c>
      <c r="B11">
        <v>10</v>
      </c>
      <c r="C11">
        <v>15</v>
      </c>
      <c r="D11">
        <v>5</v>
      </c>
      <c r="E11">
        <v>5</v>
      </c>
      <c r="F11">
        <v>125</v>
      </c>
      <c r="G11">
        <v>50</v>
      </c>
      <c r="H11">
        <v>1</v>
      </c>
      <c r="I11">
        <v>1</v>
      </c>
      <c r="J11">
        <f t="shared" si="0"/>
        <v>-2.375</v>
      </c>
      <c r="K11">
        <f t="shared" si="1"/>
        <v>-3</v>
      </c>
      <c r="L11">
        <f t="shared" si="2"/>
        <v>0.65092165243538791</v>
      </c>
      <c r="M11">
        <f t="shared" si="3"/>
        <v>0.34907834756461209</v>
      </c>
    </row>
    <row r="12" spans="1:19" x14ac:dyDescent="0.4">
      <c r="A12" t="s">
        <v>23</v>
      </c>
      <c r="L12">
        <f>AVERAGE(L2:L11)</f>
        <v>0.80148716376222728</v>
      </c>
      <c r="M12">
        <f>AVERAGE(M2:M11)</f>
        <v>0.19851283623777274</v>
      </c>
    </row>
    <row r="13" spans="1:19" x14ac:dyDescent="0.4">
      <c r="A13" t="s">
        <v>23</v>
      </c>
      <c r="B13">
        <f>AVERAGE(B2:B11)</f>
        <v>21</v>
      </c>
      <c r="C13">
        <f t="shared" ref="C13:I13" si="4">AVERAGE(C2:C11)</f>
        <v>28</v>
      </c>
      <c r="D13">
        <f t="shared" si="4"/>
        <v>4.9000000000000004</v>
      </c>
      <c r="E13">
        <f t="shared" si="4"/>
        <v>9.3000000000000007</v>
      </c>
      <c r="F13">
        <f t="shared" si="4"/>
        <v>290</v>
      </c>
      <c r="G13">
        <f t="shared" si="4"/>
        <v>52.5</v>
      </c>
      <c r="H13">
        <f t="shared" si="4"/>
        <v>2.1</v>
      </c>
      <c r="I13">
        <f t="shared" si="4"/>
        <v>1.4</v>
      </c>
      <c r="J13">
        <f t="shared" ref="J13" si="5" xml:space="preserve"> $P$1 + $P$2 * B13 +$P$4 * D13+$P$5 * (F13 / H13)+$P$6 * I13</f>
        <v>-3.4466666666666668</v>
      </c>
      <c r="K13">
        <f t="shared" ref="K13" si="6" xml:space="preserve"> $P$3 *C13 + $P$4 *E13 + $P$5 * (G13/H13)</f>
        <v>-5.1150000000000002</v>
      </c>
      <c r="L13">
        <f xml:space="preserve"> 2.71^J13 / ( (2.71^J13 )+ 2.71^K13)</f>
        <v>0.84067280869850447</v>
      </c>
      <c r="M13">
        <f t="shared" si="3"/>
        <v>0.15932719130149553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04A9-8EB3-4015-953E-86515226D6BA}">
  <dimension ref="A1:T12"/>
  <sheetViews>
    <sheetView topLeftCell="G1" workbookViewId="0">
      <selection activeCell="J1" sqref="J1:T6"/>
    </sheetView>
  </sheetViews>
  <sheetFormatPr defaultRowHeight="15.6" x14ac:dyDescent="0.4"/>
  <cols>
    <col min="1" max="1" width="17.09765625" bestFit="1" customWidth="1"/>
    <col min="20" max="20" width="44.3984375" bestFit="1" customWidth="1"/>
  </cols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P1" t="s">
        <v>13</v>
      </c>
      <c r="Q1">
        <v>0.25</v>
      </c>
      <c r="S1" t="s">
        <v>9</v>
      </c>
      <c r="T1" s="1" t="s">
        <v>14</v>
      </c>
    </row>
    <row r="2" spans="1:20" x14ac:dyDescent="0.4">
      <c r="A2">
        <v>1</v>
      </c>
      <c r="B2">
        <v>20</v>
      </c>
      <c r="C2">
        <v>25</v>
      </c>
      <c r="D2">
        <v>5</v>
      </c>
      <c r="E2">
        <v>10</v>
      </c>
      <c r="F2">
        <v>250</v>
      </c>
      <c r="G2">
        <v>50</v>
      </c>
      <c r="H2">
        <v>1</v>
      </c>
      <c r="I2">
        <v>1</v>
      </c>
      <c r="J2">
        <f t="shared" ref="J2:J11" si="0">$Q$1+$Q$2*B2+$Q$4*D2+$Q$5*(F2/H2) + $Q$6*I2</f>
        <v>-4.25</v>
      </c>
      <c r="K2">
        <f t="shared" ref="K2:K11" si="1">$Q$3*C2+$Q$4*E2+$Q$5*(G2/H2)</f>
        <v>-5.0999999999999996</v>
      </c>
      <c r="L2">
        <f>EXP(J2)/(EXP(J2)+EXP(K2))</f>
        <v>0.70056714247397289</v>
      </c>
      <c r="M2">
        <f>EXP(K2)/((EXP(K2)+EXP(J2)))</f>
        <v>0.29943285752602711</v>
      </c>
      <c r="N2">
        <f>SUM(L2+M2)</f>
        <v>1</v>
      </c>
      <c r="P2" t="s">
        <v>15</v>
      </c>
      <c r="Q2">
        <v>-0.1</v>
      </c>
      <c r="S2" t="s">
        <v>10</v>
      </c>
      <c r="T2" s="1" t="s">
        <v>16</v>
      </c>
    </row>
    <row r="3" spans="1:20" x14ac:dyDescent="0.4">
      <c r="A3">
        <v>2</v>
      </c>
      <c r="B3">
        <v>25</v>
      </c>
      <c r="C3">
        <v>35</v>
      </c>
      <c r="D3">
        <v>5</v>
      </c>
      <c r="E3">
        <v>15</v>
      </c>
      <c r="F3">
        <v>300</v>
      </c>
      <c r="G3">
        <v>50</v>
      </c>
      <c r="H3">
        <v>3</v>
      </c>
      <c r="I3">
        <v>2</v>
      </c>
      <c r="J3">
        <f t="shared" si="0"/>
        <v>-3.45</v>
      </c>
      <c r="K3">
        <f t="shared" si="1"/>
        <v>-6.9666666666666659</v>
      </c>
      <c r="L3">
        <f t="shared" ref="L3:L11" si="2">EXP(J3)/(EXP(J3)+EXP(K3))</f>
        <v>0.97115828432692697</v>
      </c>
      <c r="M3">
        <f t="shared" ref="M3:M11" si="3">EXP(K3)/((EXP(K3)+EXP(J3)))</f>
        <v>2.8841715673072983E-2</v>
      </c>
      <c r="N3">
        <f t="shared" ref="N3:N12" si="4">SUM(L3+M3)</f>
        <v>1</v>
      </c>
      <c r="P3" t="s">
        <v>17</v>
      </c>
      <c r="Q3">
        <v>-0.11</v>
      </c>
    </row>
    <row r="4" spans="1:20" x14ac:dyDescent="0.4">
      <c r="A4">
        <v>3</v>
      </c>
      <c r="B4">
        <v>15</v>
      </c>
      <c r="C4">
        <v>18</v>
      </c>
      <c r="D4">
        <v>3</v>
      </c>
      <c r="E4">
        <v>8</v>
      </c>
      <c r="F4">
        <v>225</v>
      </c>
      <c r="G4">
        <v>50</v>
      </c>
      <c r="H4">
        <v>2</v>
      </c>
      <c r="I4">
        <v>2</v>
      </c>
      <c r="J4">
        <f t="shared" si="0"/>
        <v>-2.1375000000000002</v>
      </c>
      <c r="K4">
        <f t="shared" si="1"/>
        <v>-3.7549999999999999</v>
      </c>
      <c r="L4">
        <f t="shared" si="2"/>
        <v>0.83445006061775706</v>
      </c>
      <c r="M4">
        <f t="shared" si="3"/>
        <v>0.16554993938224294</v>
      </c>
      <c r="N4">
        <f t="shared" si="4"/>
        <v>1</v>
      </c>
      <c r="P4" t="s">
        <v>18</v>
      </c>
      <c r="Q4">
        <v>-0.2</v>
      </c>
    </row>
    <row r="5" spans="1:20" x14ac:dyDescent="0.4">
      <c r="A5">
        <v>4</v>
      </c>
      <c r="B5">
        <v>30</v>
      </c>
      <c r="C5">
        <v>40</v>
      </c>
      <c r="D5">
        <v>5</v>
      </c>
      <c r="E5">
        <v>15</v>
      </c>
      <c r="F5">
        <v>400</v>
      </c>
      <c r="G5">
        <v>50</v>
      </c>
      <c r="H5">
        <v>3</v>
      </c>
      <c r="I5">
        <v>1</v>
      </c>
      <c r="J5">
        <f t="shared" si="0"/>
        <v>-4.4333333333333336</v>
      </c>
      <c r="K5">
        <f t="shared" si="1"/>
        <v>-7.5166666666666666</v>
      </c>
      <c r="L5">
        <f t="shared" si="2"/>
        <v>0.95620000228353885</v>
      </c>
      <c r="M5">
        <f t="shared" si="3"/>
        <v>4.3799997716461168E-2</v>
      </c>
      <c r="N5">
        <f t="shared" si="4"/>
        <v>1</v>
      </c>
      <c r="P5" t="s">
        <v>19</v>
      </c>
      <c r="Q5">
        <v>-7.0000000000000001E-3</v>
      </c>
    </row>
    <row r="6" spans="1:20" x14ac:dyDescent="0.4">
      <c r="A6">
        <v>5</v>
      </c>
      <c r="B6">
        <v>20</v>
      </c>
      <c r="C6">
        <v>30</v>
      </c>
      <c r="D6">
        <v>5</v>
      </c>
      <c r="E6">
        <v>10</v>
      </c>
      <c r="F6">
        <v>300</v>
      </c>
      <c r="G6">
        <v>50</v>
      </c>
      <c r="H6">
        <v>2</v>
      </c>
      <c r="I6">
        <v>1</v>
      </c>
      <c r="J6">
        <f t="shared" si="0"/>
        <v>-3.55</v>
      </c>
      <c r="K6">
        <f t="shared" si="1"/>
        <v>-5.4749999999999996</v>
      </c>
      <c r="L6">
        <f t="shared" si="2"/>
        <v>0.87269496192462825</v>
      </c>
      <c r="M6">
        <f t="shared" si="3"/>
        <v>0.12730503807537172</v>
      </c>
      <c r="N6">
        <f t="shared" si="4"/>
        <v>1</v>
      </c>
      <c r="P6" t="s">
        <v>20</v>
      </c>
      <c r="Q6">
        <v>0.25</v>
      </c>
    </row>
    <row r="7" spans="1:20" x14ac:dyDescent="0.4">
      <c r="A7">
        <v>6</v>
      </c>
      <c r="B7">
        <v>10</v>
      </c>
      <c r="C7">
        <v>12</v>
      </c>
      <c r="D7">
        <v>3</v>
      </c>
      <c r="E7">
        <v>5</v>
      </c>
      <c r="F7">
        <v>150</v>
      </c>
      <c r="G7">
        <v>50</v>
      </c>
      <c r="H7">
        <v>1</v>
      </c>
      <c r="I7">
        <v>1</v>
      </c>
      <c r="J7">
        <f t="shared" si="0"/>
        <v>-2.1500000000000004</v>
      </c>
      <c r="K7">
        <f t="shared" si="1"/>
        <v>-2.6700000000000004</v>
      </c>
      <c r="L7">
        <f t="shared" si="2"/>
        <v>0.62714776631319569</v>
      </c>
      <c r="M7">
        <f t="shared" si="3"/>
        <v>0.37285223368680442</v>
      </c>
      <c r="N7">
        <f t="shared" si="4"/>
        <v>1</v>
      </c>
    </row>
    <row r="8" spans="1:20" x14ac:dyDescent="0.4">
      <c r="A8">
        <v>7</v>
      </c>
      <c r="B8">
        <v>15</v>
      </c>
      <c r="C8">
        <v>25</v>
      </c>
      <c r="D8">
        <v>8</v>
      </c>
      <c r="E8">
        <v>5</v>
      </c>
      <c r="F8">
        <v>100</v>
      </c>
      <c r="G8">
        <v>50</v>
      </c>
      <c r="H8">
        <v>3</v>
      </c>
      <c r="I8">
        <v>2</v>
      </c>
      <c r="J8">
        <f t="shared" si="0"/>
        <v>-2.5833333333333335</v>
      </c>
      <c r="K8">
        <f t="shared" si="1"/>
        <v>-3.8666666666666667</v>
      </c>
      <c r="L8">
        <f t="shared" si="2"/>
        <v>0.78301664926719861</v>
      </c>
      <c r="M8">
        <f t="shared" si="3"/>
        <v>0.21698335073280148</v>
      </c>
      <c r="N8">
        <f t="shared" si="4"/>
        <v>1</v>
      </c>
    </row>
    <row r="9" spans="1:20" x14ac:dyDescent="0.4">
      <c r="A9">
        <v>8</v>
      </c>
      <c r="B9">
        <v>35</v>
      </c>
      <c r="C9">
        <v>40</v>
      </c>
      <c r="D9">
        <v>5</v>
      </c>
      <c r="E9">
        <v>10</v>
      </c>
      <c r="F9">
        <v>600</v>
      </c>
      <c r="G9">
        <v>75</v>
      </c>
      <c r="H9">
        <v>3</v>
      </c>
      <c r="I9">
        <v>2</v>
      </c>
      <c r="J9">
        <f t="shared" si="0"/>
        <v>-5.15</v>
      </c>
      <c r="K9">
        <f t="shared" si="1"/>
        <v>-6.5750000000000002</v>
      </c>
      <c r="L9">
        <f t="shared" si="2"/>
        <v>0.8061210621761401</v>
      </c>
      <c r="M9">
        <f t="shared" si="3"/>
        <v>0.1938789378238599</v>
      </c>
      <c r="N9">
        <f t="shared" si="4"/>
        <v>1</v>
      </c>
    </row>
    <row r="10" spans="1:20" x14ac:dyDescent="0.4">
      <c r="A10">
        <v>9</v>
      </c>
      <c r="B10">
        <v>30</v>
      </c>
      <c r="C10">
        <v>40</v>
      </c>
      <c r="D10">
        <v>5</v>
      </c>
      <c r="E10">
        <v>10</v>
      </c>
      <c r="F10">
        <v>450</v>
      </c>
      <c r="G10">
        <v>50</v>
      </c>
      <c r="H10">
        <v>2</v>
      </c>
      <c r="I10">
        <v>1</v>
      </c>
      <c r="J10">
        <f t="shared" si="0"/>
        <v>-5.0750000000000002</v>
      </c>
      <c r="K10">
        <f t="shared" si="1"/>
        <v>-6.5750000000000002</v>
      </c>
      <c r="L10">
        <f t="shared" si="2"/>
        <v>0.81757447619364376</v>
      </c>
      <c r="M10">
        <f t="shared" si="3"/>
        <v>0.18242552380635635</v>
      </c>
      <c r="N10">
        <f t="shared" si="4"/>
        <v>1</v>
      </c>
    </row>
    <row r="11" spans="1:20" x14ac:dyDescent="0.4">
      <c r="A11">
        <v>10</v>
      </c>
      <c r="B11">
        <v>10</v>
      </c>
      <c r="C11">
        <v>15</v>
      </c>
      <c r="D11">
        <v>5</v>
      </c>
      <c r="E11">
        <v>5</v>
      </c>
      <c r="F11">
        <v>125</v>
      </c>
      <c r="G11">
        <v>50</v>
      </c>
      <c r="H11">
        <v>1</v>
      </c>
      <c r="I11">
        <v>1</v>
      </c>
      <c r="J11">
        <f t="shared" si="0"/>
        <v>-2.375</v>
      </c>
      <c r="K11">
        <f t="shared" si="1"/>
        <v>-3</v>
      </c>
      <c r="L11">
        <f t="shared" si="2"/>
        <v>0.65135486466605419</v>
      </c>
      <c r="M11">
        <f t="shared" si="3"/>
        <v>0.34864513533394575</v>
      </c>
      <c r="N11">
        <f t="shared" si="4"/>
        <v>1</v>
      </c>
    </row>
    <row r="12" spans="1:20" x14ac:dyDescent="0.4">
      <c r="L12">
        <f>AVERAGE(L2:L11)</f>
        <v>0.8020285270243056</v>
      </c>
      <c r="M12">
        <f>AVERAGE(M2:M11)</f>
        <v>0.19797147297569437</v>
      </c>
      <c r="N12">
        <f t="shared" si="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B3C4-B902-4CBE-AA5F-516B19E719F7}">
  <dimension ref="A1:T12"/>
  <sheetViews>
    <sheetView workbookViewId="0">
      <selection activeCell="I14" sqref="I14"/>
    </sheetView>
  </sheetViews>
  <sheetFormatPr defaultRowHeight="15.6" x14ac:dyDescent="0.4"/>
  <sheetData>
    <row r="1" spans="1:20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P1" t="s">
        <v>13</v>
      </c>
      <c r="Q1">
        <v>0.25</v>
      </c>
      <c r="S1" t="s">
        <v>9</v>
      </c>
      <c r="T1" s="1" t="s">
        <v>14</v>
      </c>
    </row>
    <row r="2" spans="1:20" x14ac:dyDescent="0.4">
      <c r="A2" s="5">
        <v>1</v>
      </c>
      <c r="B2" s="6">
        <v>20</v>
      </c>
      <c r="C2" s="6">
        <v>25</v>
      </c>
      <c r="D2" s="6">
        <v>5</v>
      </c>
      <c r="E2" s="6">
        <v>10</v>
      </c>
      <c r="F2" s="6">
        <v>250</v>
      </c>
      <c r="G2" s="6">
        <v>50</v>
      </c>
      <c r="H2" s="6">
        <v>1</v>
      </c>
      <c r="I2" s="7">
        <v>1</v>
      </c>
      <c r="P2" t="s">
        <v>15</v>
      </c>
      <c r="Q2">
        <v>-0.1</v>
      </c>
      <c r="S2" t="s">
        <v>10</v>
      </c>
      <c r="T2" s="1" t="s">
        <v>16</v>
      </c>
    </row>
    <row r="3" spans="1:20" x14ac:dyDescent="0.4">
      <c r="A3" s="5">
        <v>2</v>
      </c>
      <c r="B3" s="6">
        <v>25</v>
      </c>
      <c r="C3" s="6">
        <v>35</v>
      </c>
      <c r="D3" s="6">
        <v>5</v>
      </c>
      <c r="E3" s="6">
        <v>15</v>
      </c>
      <c r="F3" s="6">
        <v>300</v>
      </c>
      <c r="G3" s="6">
        <v>50</v>
      </c>
      <c r="H3" s="6">
        <v>3</v>
      </c>
      <c r="I3" s="7">
        <v>2</v>
      </c>
      <c r="P3" t="s">
        <v>17</v>
      </c>
      <c r="Q3">
        <v>-0.11</v>
      </c>
    </row>
    <row r="4" spans="1:20" x14ac:dyDescent="0.4">
      <c r="A4" s="5">
        <v>3</v>
      </c>
      <c r="B4" s="6">
        <v>15</v>
      </c>
      <c r="C4" s="6">
        <v>18</v>
      </c>
      <c r="D4" s="6">
        <v>3</v>
      </c>
      <c r="E4" s="6">
        <v>8</v>
      </c>
      <c r="F4" s="6">
        <v>225</v>
      </c>
      <c r="G4" s="6">
        <v>50</v>
      </c>
      <c r="H4" s="6">
        <v>2</v>
      </c>
      <c r="I4" s="7">
        <v>2</v>
      </c>
      <c r="P4" t="s">
        <v>18</v>
      </c>
      <c r="Q4">
        <v>-0.2</v>
      </c>
    </row>
    <row r="5" spans="1:20" x14ac:dyDescent="0.4">
      <c r="A5" s="5">
        <v>4</v>
      </c>
      <c r="B5" s="6">
        <v>30</v>
      </c>
      <c r="C5" s="6">
        <v>40</v>
      </c>
      <c r="D5" s="6">
        <v>5</v>
      </c>
      <c r="E5" s="6">
        <v>15</v>
      </c>
      <c r="F5" s="6">
        <v>400</v>
      </c>
      <c r="G5" s="6">
        <v>50</v>
      </c>
      <c r="H5" s="6">
        <v>3</v>
      </c>
      <c r="I5" s="7">
        <v>1</v>
      </c>
      <c r="P5" t="s">
        <v>19</v>
      </c>
      <c r="Q5">
        <v>-7.0000000000000001E-3</v>
      </c>
    </row>
    <row r="6" spans="1:20" x14ac:dyDescent="0.4">
      <c r="A6" s="5">
        <v>5</v>
      </c>
      <c r="B6" s="6">
        <v>20</v>
      </c>
      <c r="C6" s="6">
        <v>30</v>
      </c>
      <c r="D6" s="6">
        <v>5</v>
      </c>
      <c r="E6" s="6">
        <v>10</v>
      </c>
      <c r="F6" s="6">
        <v>300</v>
      </c>
      <c r="G6" s="6">
        <v>50</v>
      </c>
      <c r="H6" s="6">
        <v>2</v>
      </c>
      <c r="I6" s="7">
        <v>1</v>
      </c>
      <c r="P6" t="s">
        <v>20</v>
      </c>
      <c r="Q6">
        <v>0.25</v>
      </c>
    </row>
    <row r="7" spans="1:20" x14ac:dyDescent="0.4">
      <c r="A7" s="5">
        <v>6</v>
      </c>
      <c r="B7" s="6">
        <v>10</v>
      </c>
      <c r="C7" s="6">
        <v>12</v>
      </c>
      <c r="D7" s="6">
        <v>3</v>
      </c>
      <c r="E7" s="6">
        <v>5</v>
      </c>
      <c r="F7" s="6">
        <v>150</v>
      </c>
      <c r="G7" s="6">
        <v>50</v>
      </c>
      <c r="H7" s="6">
        <v>1</v>
      </c>
      <c r="I7" s="7">
        <v>1</v>
      </c>
    </row>
    <row r="8" spans="1:20" x14ac:dyDescent="0.4">
      <c r="A8" s="5">
        <v>7</v>
      </c>
      <c r="B8" s="6">
        <v>15</v>
      </c>
      <c r="C8" s="6">
        <v>25</v>
      </c>
      <c r="D8" s="6">
        <v>8</v>
      </c>
      <c r="E8" s="6">
        <v>5</v>
      </c>
      <c r="F8" s="6">
        <v>100</v>
      </c>
      <c r="G8" s="6">
        <v>50</v>
      </c>
      <c r="H8" s="6">
        <v>3</v>
      </c>
      <c r="I8" s="7">
        <v>2</v>
      </c>
    </row>
    <row r="9" spans="1:20" x14ac:dyDescent="0.4">
      <c r="A9" s="5">
        <v>8</v>
      </c>
      <c r="B9" s="6">
        <v>35</v>
      </c>
      <c r="C9" s="6">
        <v>40</v>
      </c>
      <c r="D9" s="6">
        <v>5</v>
      </c>
      <c r="E9" s="6">
        <v>10</v>
      </c>
      <c r="F9" s="6">
        <v>600</v>
      </c>
      <c r="G9" s="6">
        <v>75</v>
      </c>
      <c r="H9" s="6">
        <v>3</v>
      </c>
      <c r="I9" s="7">
        <v>2</v>
      </c>
    </row>
    <row r="10" spans="1:20" x14ac:dyDescent="0.4">
      <c r="A10" s="5">
        <v>9</v>
      </c>
      <c r="B10" s="6">
        <v>30</v>
      </c>
      <c r="C10" s="6">
        <v>40</v>
      </c>
      <c r="D10" s="6">
        <v>5</v>
      </c>
      <c r="E10" s="6">
        <v>10</v>
      </c>
      <c r="F10" s="6">
        <v>450</v>
      </c>
      <c r="G10" s="6">
        <v>50</v>
      </c>
      <c r="H10" s="6">
        <v>2</v>
      </c>
      <c r="I10" s="7">
        <v>1</v>
      </c>
    </row>
    <row r="11" spans="1:20" ht="16.2" thickBot="1" x14ac:dyDescent="0.45">
      <c r="A11" s="8">
        <v>10</v>
      </c>
      <c r="B11" s="9">
        <v>10</v>
      </c>
      <c r="C11" s="9">
        <v>15</v>
      </c>
      <c r="D11" s="9">
        <v>5</v>
      </c>
      <c r="E11" s="9">
        <v>5</v>
      </c>
      <c r="F11" s="9">
        <v>125</v>
      </c>
      <c r="G11" s="9">
        <v>50</v>
      </c>
      <c r="H11" s="9">
        <v>1</v>
      </c>
      <c r="I11" s="10">
        <v>1</v>
      </c>
    </row>
    <row r="12" spans="1:20" ht="16.2" thickBot="1" x14ac:dyDescent="0.45">
      <c r="A12" s="11" t="s">
        <v>22</v>
      </c>
      <c r="B12" s="12">
        <f>AVERAGE(B2:B11)</f>
        <v>21</v>
      </c>
      <c r="C12" s="12">
        <f>AVERAGE(C2:C11)</f>
        <v>28</v>
      </c>
      <c r="D12" s="12">
        <f t="shared" ref="D12:I12" si="0">AVERAGE(D2:D11)</f>
        <v>4.9000000000000004</v>
      </c>
      <c r="E12" s="12">
        <f t="shared" si="0"/>
        <v>9.3000000000000007</v>
      </c>
      <c r="F12" s="12">
        <f t="shared" si="0"/>
        <v>290</v>
      </c>
      <c r="G12" s="12">
        <f t="shared" si="0"/>
        <v>52.5</v>
      </c>
      <c r="H12" s="12">
        <f t="shared" si="0"/>
        <v>2.1</v>
      </c>
      <c r="I12" s="12">
        <f t="shared" si="0"/>
        <v>1.4</v>
      </c>
      <c r="J12">
        <f>$Q$1+$Q$2*B12+$Q$4*D12+$Q$5*(F12/H12) + $Q$6*I12</f>
        <v>-3.4466666666666668</v>
      </c>
      <c r="K12">
        <f>$Q$3*C12+$Q$4*E12+$Q$5*(G12/H12)</f>
        <v>-5.1150000000000002</v>
      </c>
      <c r="L12">
        <f t="shared" ref="L12" si="1">EXP(J12)/(EXP(J12)+EXP(K12))</f>
        <v>0.84135348470124594</v>
      </c>
      <c r="M12">
        <f>EXP(K12)/((EXP(K12)+EXP(J12)))</f>
        <v>0.15864651529875409</v>
      </c>
      <c r="N12">
        <f t="shared" ref="N12" si="2">SUM(L12+M12)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38AA-6BC1-4A61-A698-EDDA9C3FA34D}">
  <dimension ref="A1:T11"/>
  <sheetViews>
    <sheetView tabSelected="1" workbookViewId="0">
      <selection activeCell="I13" sqref="I13"/>
    </sheetView>
  </sheetViews>
  <sheetFormatPr defaultRowHeight="15.6" x14ac:dyDescent="0.4"/>
  <sheetData>
    <row r="1" spans="1:20" x14ac:dyDescent="0.4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P1" t="s">
        <v>13</v>
      </c>
      <c r="Q1">
        <v>0.25</v>
      </c>
      <c r="S1" t="s">
        <v>9</v>
      </c>
      <c r="T1" s="1" t="s">
        <v>14</v>
      </c>
    </row>
    <row r="2" spans="1:20" x14ac:dyDescent="0.4">
      <c r="A2" s="5">
        <v>3</v>
      </c>
      <c r="B2" s="6">
        <f>AVERAGE(Data!B2,Data!B7,Data!B11)</f>
        <v>13.333333333333334</v>
      </c>
      <c r="C2" s="6">
        <f>AVERAGE(Data!C2,Data!C7,Data!C11)</f>
        <v>17.333333333333332</v>
      </c>
      <c r="D2" s="6">
        <f>AVERAGE(Data!D2,Data!D7,Data!D11)</f>
        <v>4.333333333333333</v>
      </c>
      <c r="E2" s="6">
        <f>AVERAGE(Data!E2,Data!E7,Data!E11)</f>
        <v>6.666666666666667</v>
      </c>
      <c r="F2" s="6">
        <f>AVERAGE(Data!F2,Data!F7,Data!F11)</f>
        <v>175</v>
      </c>
      <c r="G2" s="6">
        <f>AVERAGE(Data!G2,Data!G7,Data!G11)</f>
        <v>50</v>
      </c>
      <c r="H2" s="6">
        <v>1</v>
      </c>
      <c r="I2" s="7">
        <v>1</v>
      </c>
      <c r="J2">
        <f t="shared" ref="J2:J7" si="0">$Q$1+$Q$2*B2+$Q$4*D2+$Q$5*(F2/H2) + $Q$6*I2</f>
        <v>-2.9250000000000003</v>
      </c>
      <c r="K2">
        <f t="shared" ref="K2:K7" si="1">$Q$3*C2+$Q$4*E2+$Q$5*(G2/H2)</f>
        <v>-3.5900000000000003</v>
      </c>
      <c r="L2">
        <f>EXP(J2)/(EXP(J2)+EXP(K2))</f>
        <v>0.66038267307921605</v>
      </c>
      <c r="M2">
        <f>EXP(K2)/((EXP(K2)+EXP(J2)))</f>
        <v>0.33961732692078389</v>
      </c>
      <c r="N2">
        <f>SUM(L2+M2)</f>
        <v>1</v>
      </c>
      <c r="P2" t="s">
        <v>15</v>
      </c>
      <c r="Q2">
        <v>-0.1</v>
      </c>
      <c r="S2" t="s">
        <v>10</v>
      </c>
      <c r="T2" s="1" t="s">
        <v>16</v>
      </c>
    </row>
    <row r="3" spans="1:20" x14ac:dyDescent="0.4">
      <c r="A3" s="5">
        <v>2</v>
      </c>
      <c r="B3" s="6">
        <f>AVERAGE(Data!B6,Data!B10)</f>
        <v>25</v>
      </c>
      <c r="C3" s="6">
        <f>AVERAGE(Data!C6,Data!C10)</f>
        <v>35</v>
      </c>
      <c r="D3" s="6">
        <f>AVERAGE(Data!D6,Data!D10)</f>
        <v>5</v>
      </c>
      <c r="E3" s="6">
        <f>AVERAGE(Data!E6,Data!E10)</f>
        <v>10</v>
      </c>
      <c r="F3" s="6">
        <f>AVERAGE(Data!F6,Data!F10)</f>
        <v>375</v>
      </c>
      <c r="G3" s="6">
        <f>AVERAGE(Data!G6,Data!G10)</f>
        <v>50</v>
      </c>
      <c r="H3" s="6">
        <v>2</v>
      </c>
      <c r="I3" s="7">
        <v>1</v>
      </c>
      <c r="J3">
        <f t="shared" si="0"/>
        <v>-4.3125</v>
      </c>
      <c r="K3">
        <f t="shared" si="1"/>
        <v>-6.0249999999999995</v>
      </c>
      <c r="L3">
        <f t="shared" ref="L3:L6" si="2">EXP(J3)/(EXP(J3)+EXP(K3))</f>
        <v>0.8471602646256321</v>
      </c>
      <c r="M3">
        <f t="shared" ref="M3:M6" si="3">EXP(K3)/((EXP(K3)+EXP(J3)))</f>
        <v>0.15283973537436796</v>
      </c>
      <c r="N3">
        <f t="shared" ref="N3:N6" si="4">SUM(L3+M3)</f>
        <v>1</v>
      </c>
      <c r="P3" t="s">
        <v>17</v>
      </c>
      <c r="Q3">
        <v>-0.11</v>
      </c>
    </row>
    <row r="4" spans="1:20" x14ac:dyDescent="0.4">
      <c r="A4" s="5">
        <v>1</v>
      </c>
      <c r="B4" s="6">
        <f>AVERAGE(Data!B5)</f>
        <v>30</v>
      </c>
      <c r="C4" s="6">
        <f>AVERAGE(Data!C5)</f>
        <v>40</v>
      </c>
      <c r="D4" s="6">
        <f>AVERAGE(Data!D5)</f>
        <v>5</v>
      </c>
      <c r="E4" s="6">
        <f>AVERAGE(Data!E5)</f>
        <v>15</v>
      </c>
      <c r="F4" s="6">
        <f>AVERAGE(Data!F5)</f>
        <v>400</v>
      </c>
      <c r="G4" s="6">
        <f>AVERAGE(Data!G5)</f>
        <v>50</v>
      </c>
      <c r="H4" s="6">
        <v>3</v>
      </c>
      <c r="I4" s="7">
        <v>1</v>
      </c>
      <c r="J4">
        <f t="shared" si="0"/>
        <v>-4.4333333333333336</v>
      </c>
      <c r="K4">
        <f t="shared" si="1"/>
        <v>-7.5166666666666666</v>
      </c>
      <c r="L4">
        <f t="shared" si="2"/>
        <v>0.95620000228353885</v>
      </c>
      <c r="M4">
        <f t="shared" si="3"/>
        <v>4.3799997716461168E-2</v>
      </c>
      <c r="N4">
        <f t="shared" si="4"/>
        <v>1</v>
      </c>
      <c r="P4" t="s">
        <v>18</v>
      </c>
      <c r="Q4">
        <v>-0.2</v>
      </c>
    </row>
    <row r="5" spans="1:20" x14ac:dyDescent="0.4">
      <c r="A5" s="5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</v>
      </c>
      <c r="I5" s="7">
        <v>2</v>
      </c>
      <c r="J5">
        <f t="shared" si="0"/>
        <v>0.75</v>
      </c>
      <c r="K5">
        <f t="shared" si="1"/>
        <v>0</v>
      </c>
      <c r="L5">
        <f t="shared" si="2"/>
        <v>0.67917869917539297</v>
      </c>
      <c r="M5">
        <f t="shared" si="3"/>
        <v>0.32082130082460703</v>
      </c>
      <c r="N5">
        <f t="shared" si="4"/>
        <v>1</v>
      </c>
      <c r="P5" t="s">
        <v>19</v>
      </c>
      <c r="Q5">
        <v>-7.0000000000000001E-3</v>
      </c>
    </row>
    <row r="6" spans="1:20" x14ac:dyDescent="0.4">
      <c r="A6" s="5">
        <v>1</v>
      </c>
      <c r="B6" s="6">
        <f>AVERAGE(Data!B4)</f>
        <v>15</v>
      </c>
      <c r="C6" s="6">
        <f>AVERAGE(Data!C4)</f>
        <v>18</v>
      </c>
      <c r="D6" s="6">
        <f>AVERAGE(Data!D4)</f>
        <v>3</v>
      </c>
      <c r="E6" s="6">
        <f>AVERAGE(Data!E4)</f>
        <v>8</v>
      </c>
      <c r="F6" s="6">
        <f>AVERAGE(Data!F4)</f>
        <v>225</v>
      </c>
      <c r="G6" s="6">
        <f>AVERAGE(Data!G4)</f>
        <v>50</v>
      </c>
      <c r="H6" s="6">
        <v>2</v>
      </c>
      <c r="I6" s="7">
        <v>2</v>
      </c>
      <c r="J6">
        <f t="shared" si="0"/>
        <v>-2.1375000000000002</v>
      </c>
      <c r="K6">
        <f t="shared" si="1"/>
        <v>-3.7549999999999999</v>
      </c>
      <c r="L6">
        <f t="shared" si="2"/>
        <v>0.83445006061775706</v>
      </c>
      <c r="M6">
        <f t="shared" si="3"/>
        <v>0.16554993938224294</v>
      </c>
      <c r="N6">
        <f t="shared" si="4"/>
        <v>1</v>
      </c>
      <c r="P6" t="s">
        <v>20</v>
      </c>
      <c r="Q6">
        <v>0.25</v>
      </c>
    </row>
    <row r="7" spans="1:20" x14ac:dyDescent="0.4">
      <c r="A7" s="5">
        <v>6</v>
      </c>
      <c r="B7" s="6">
        <f>AVERAGE(Data!B3,Data!B8,Data!B9)</f>
        <v>25</v>
      </c>
      <c r="C7" s="6">
        <f>AVERAGE(Data!C3,Data!C8,Data!C9)</f>
        <v>33.333333333333336</v>
      </c>
      <c r="D7" s="6">
        <f>AVERAGE(Data!D3,Data!D8,Data!D9)</f>
        <v>6</v>
      </c>
      <c r="E7" s="6">
        <f>AVERAGE(Data!E3,Data!E8,Data!E9)</f>
        <v>10</v>
      </c>
      <c r="F7" s="6">
        <f>AVERAGE(Data!F3,Data!F8,Data!F9)</f>
        <v>333.33333333333331</v>
      </c>
      <c r="G7" s="6">
        <f>AVERAGE(Data!G3,Data!G8,Data!G9)</f>
        <v>58.333333333333336</v>
      </c>
      <c r="H7" s="6">
        <v>3</v>
      </c>
      <c r="I7" s="7">
        <v>2</v>
      </c>
      <c r="J7">
        <f t="shared" si="0"/>
        <v>-3.7277777777777779</v>
      </c>
      <c r="K7">
        <f t="shared" si="1"/>
        <v>-5.802777777777778</v>
      </c>
      <c r="L7">
        <f t="shared" ref="L7" si="5">EXP(J7)/(EXP(J7)+EXP(K7))</f>
        <v>0.88844945981710366</v>
      </c>
      <c r="M7">
        <f t="shared" ref="M7" si="6">EXP(K7)/((EXP(K7)+EXP(J7)))</f>
        <v>0.11155054018289641</v>
      </c>
      <c r="N7">
        <f t="shared" ref="N7" si="7">SUM(L7+M7)</f>
        <v>1</v>
      </c>
    </row>
    <row r="8" spans="1:20" x14ac:dyDescent="0.4">
      <c r="A8" s="5"/>
      <c r="B8" s="6"/>
      <c r="C8" s="6"/>
      <c r="D8" s="6"/>
      <c r="E8" s="6"/>
      <c r="F8" s="6"/>
      <c r="G8" s="6"/>
      <c r="H8" s="6"/>
      <c r="I8" s="7"/>
      <c r="L8">
        <f>AVERAGE(L2:L7)</f>
        <v>0.81097019326644004</v>
      </c>
      <c r="M8">
        <f>AVERAGE(M2:M7)</f>
        <v>0.18902980673355993</v>
      </c>
    </row>
    <row r="9" spans="1:20" x14ac:dyDescent="0.4">
      <c r="A9" s="5"/>
      <c r="B9" s="6"/>
      <c r="C9" s="6"/>
      <c r="D9" s="6"/>
      <c r="E9" s="6"/>
      <c r="F9" s="6"/>
      <c r="G9" s="6"/>
      <c r="H9" s="6"/>
      <c r="I9" s="7"/>
    </row>
    <row r="10" spans="1:20" x14ac:dyDescent="0.4">
      <c r="A10" s="5"/>
      <c r="B10" s="6"/>
      <c r="C10" s="6"/>
      <c r="D10" s="6"/>
      <c r="E10" s="6"/>
      <c r="F10" s="6"/>
      <c r="G10" s="6"/>
      <c r="H10" s="6"/>
      <c r="I10" s="7"/>
    </row>
    <row r="11" spans="1:20" x14ac:dyDescent="0.4">
      <c r="A11" s="8"/>
      <c r="B11" s="9"/>
      <c r="C11" s="9"/>
      <c r="D11" s="9"/>
      <c r="E11" s="9"/>
      <c r="F11" s="9"/>
      <c r="G11" s="9"/>
      <c r="H11" s="9"/>
      <c r="I11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EAB626D1C0CF4CBBD5C9B2E85F524F" ma:contentTypeVersion="4" ma:contentTypeDescription="Create a new document." ma:contentTypeScope="" ma:versionID="55c4871f718fc0612f01c7f00d5df18f">
  <xsd:schema xmlns:xsd="http://www.w3.org/2001/XMLSchema" xmlns:xs="http://www.w3.org/2001/XMLSchema" xmlns:p="http://schemas.microsoft.com/office/2006/metadata/properties" xmlns:ns2="f977ff38-b07c-4f2b-901d-ab34be619551" targetNamespace="http://schemas.microsoft.com/office/2006/metadata/properties" ma:root="true" ma:fieldsID="1f004cfa5c97f298a5eb24e0bc0158d9" ns2:_="">
    <xsd:import namespace="f977ff38-b07c-4f2b-901d-ab34be619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7ff38-b07c-4f2b-901d-ab34be619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3C2433-3742-4B1C-B775-6A701A5F6E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F39755-09BB-4C0F-9FEF-DA92697B0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7ff38-b07c-4f2b-901d-ab34be619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E2D426-FC0B-415F-83BD-1F0F8D08AB4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total_enumeration</vt:lpstr>
      <vt:lpstr>Naive_aggregation</vt:lpstr>
      <vt:lpstr>aggregation_with_classification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Annesha Enam</dc:creator>
  <cp:keywords/>
  <dc:description/>
  <cp:lastModifiedBy>Arnob roy</cp:lastModifiedBy>
  <cp:revision/>
  <dcterms:created xsi:type="dcterms:W3CDTF">2015-06-05T18:17:20Z</dcterms:created>
  <dcterms:modified xsi:type="dcterms:W3CDTF">2024-11-13T11:10:43Z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0x0101000CEAB626D1C0CF4CBBD5C9B2E85F524F</vt:lpwstr>
  </property>
</Properties>
</file>